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166925"/>
  <mc:AlternateContent xmlns:mc="http://schemas.openxmlformats.org/markup-compatibility/2006">
    <mc:Choice Requires="x15">
      <x15ac:absPath xmlns:x15ac="http://schemas.microsoft.com/office/spreadsheetml/2010/11/ac" url="https://d.docs.live.net/67f0bb1c19261413/PUENTE ARANDA 2025/MALLA VIAL/Calculos andres/"/>
    </mc:Choice>
  </mc:AlternateContent>
  <xr:revisionPtr revIDLastSave="577" documentId="13_ncr:1_{4F2B0661-A34F-454F-AB89-66506CAEF25C}" xr6:coauthVersionLast="47" xr6:coauthVersionMax="47" xr10:uidLastSave="{B8E6CC18-AB1B-493E-9289-55170FEA5F86}"/>
  <bookViews>
    <workbookView xWindow="-98" yWindow="13403" windowWidth="21795" windowHeight="12975" tabRatio="899" firstSheet="2" activeTab="2" xr2:uid="{1877D194-5C26-48DF-AB86-523AEDB18E6D}"/>
  </bookViews>
  <sheets>
    <sheet name="EJERCICIO INICIAL" sheetId="11" state="hidden" r:id="rId1"/>
    <sheet name="Hoja1" sheetId="17" state="hidden" r:id="rId2"/>
    <sheet name="PRESUPUESTO GENERAL" sheetId="2" r:id="rId3"/>
    <sheet name="INDICES PRECIOS IDU" sheetId="4" state="hidden" r:id="rId4"/>
    <sheet name="AIU_OBRA" sheetId="12" r:id="rId5"/>
    <sheet name="INSUMOS ACT. PMA-SST-DC&amp;CE-PMT" sheetId="7" r:id="rId6"/>
    <sheet name="ENSAYOS-DIAGNOS-DISEÑOS" sheetId="8" r:id="rId7"/>
    <sheet name="ANALISIS DIAG-DISEÑOS" sheetId="10" r:id="rId8"/>
    <sheet name="NP-14" sheetId="15" r:id="rId9"/>
    <sheet name="Base de precios unitarios" sheetId="18" r:id="rId10"/>
    <sheet name="Fuente CICLO" sheetId="5" state="hidden"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________aiu2">[1]AIU!$J$105</definedName>
    <definedName name="________aiu2">[1]AIU!$J$105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iu2">[1]AIU!$J$105</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iu2">[1]AIU!$J$105</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iu2">[2]AIU!$J$105</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Vol1">[3]Item!$A$1:$D$65536</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iu2">[2]AIU!$J$105</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20">#REF!</definedName>
    <definedName name="____EST21">#REF!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8">#REF!</definedName>
    <definedName name="____EXC9">#REF!</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Vol1">[3]Item!$A$1:$D$65536</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iu2">[2]AIU!$J$105</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89898">#REF!</definedName>
    <definedName name="___EST9">#REF!</definedName>
    <definedName name="___ETR13">#REF!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EXC90">#REF!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Vol1">[3]Item!$A$1:$D$65536</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iu2">[2]AIU!$J$105</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R13">#REF!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Vol1">[3]Item!$A$1:$D$65536</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090.01.09.2">#REF!</definedName>
    <definedName name="_1" hidden="1">#REF!</definedName>
    <definedName name="_10" hidden="1">'[4]3'!#REF!,'[4]3'!#REF!</definedName>
    <definedName name="_11" hidden="1">#REF!</definedName>
    <definedName name="_12" hidden="1">#REF!,#REF!,#REF!,#REF!,#REF!</definedName>
    <definedName name="_13" hidden="1">#REF!</definedName>
    <definedName name="_14" hidden="1">#REF!,#REF!,#REF!,#REF!,#REF!</definedName>
    <definedName name="_15" hidden="1">'[4]3'!#REF!,'[4]3'!#REF!</definedName>
    <definedName name="_17" hidden="1">'[4]3'!#REF!</definedName>
    <definedName name="_19" hidden="1">#REF!,#REF!,#REF!,#REF!,#REF!</definedName>
    <definedName name="_1Excel_BuiltIn_Print_Area_1_1">#REF!</definedName>
    <definedName name="_2" hidden="1">#REF!</definedName>
    <definedName name="_20" hidden="1">'[4]3'!#REF!,'[4]3'!#REF!</definedName>
    <definedName name="_3" hidden="1">#REF!</definedName>
    <definedName name="_4" hidden="1">#REF!</definedName>
    <definedName name="_5" hidden="1">'[4]3'!#REF!,'[4]3'!#REF!</definedName>
    <definedName name="_7" hidden="1">'[4]3'!#REF!,'[4]3'!#REF!</definedName>
    <definedName name="_8" hidden="1">'[4]3'!#REF!,'[4]3'!#REF!</definedName>
    <definedName name="_9" hidden="1">'[4]3'!#REF!,'[4]3'!#REF!</definedName>
    <definedName name="_A1" localSheetId="4" hidden="1">{#N/A,#N/A,TRUE,"1842CWN0"}</definedName>
    <definedName name="_A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localSheetId="4" hidden="1">{#N/A,#N/A,TRUE,"INGENIERIA";#N/A,#N/A,TRUE,"COMPRAS";#N/A,#N/A,TRUE,"DIRECCION";#N/A,#N/A,TRUE,"RESUMEN"}</definedName>
    <definedName name="_AAS1" hidden="1">{#N/A,#N/A,TRUE,"INGENIERIA";#N/A,#N/A,TRUE,"COMPRAS";#N/A,#N/A,TRUE,"DIRECCION";#N/A,#N/A,TRUE,"RESUMEN"}</definedName>
    <definedName name="_ABC1" localSheetId="4" hidden="1">{#N/A,#N/A,TRUE,"1842CWN0"}</definedName>
    <definedName name="_ABC1" hidden="1">{#N/A,#N/A,TRUE,"1842CWN0"}</definedName>
    <definedName name="_abc2" localSheetId="4" hidden="1">{#N/A,#N/A,TRUE,"1842CWN0"}</definedName>
    <definedName name="_abc2" hidden="1">{#N/A,#N/A,TRUE,"1842CWN0"}</definedName>
    <definedName name="_aiu2">[2]AIU!$J$105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TR13">#REF!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4" hidden="1">{"SUMINISTRO E INSTALACIÓN CANALETAS L=7.50"}</definedName>
    <definedName name="_Fill" hidden="1">#REF!</definedName>
    <definedName name="_xlnm._FilterDatabase" localSheetId="7" hidden="1">'ANALISIS DIAG-DISEÑOS'!$B$3:$I$21</definedName>
    <definedName name="_xlnm._FilterDatabase" localSheetId="6" hidden="1">'ENSAYOS-DIAGNOS-DISEÑOS'!$B$4:$I$34</definedName>
    <definedName name="_xlnm._FilterDatabase" localSheetId="5" hidden="1">'INSUMOS ACT. PMA-SST-DC&amp;CE-PMT'!$B$4:$H$45</definedName>
    <definedName name="_xlnm._FilterDatabase" localSheetId="2" hidden="1">'PRESUPUESTO GENERAL'!$B$4:$H$172</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'[5]7422CW00'!#REF!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cenchg1" hidden="1">[6]inpermeabOTRO!#REF!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#REF!</definedName>
    <definedName name="_tab2">#REF!</definedName>
    <definedName name="_tab3">#REF!</definedName>
    <definedName name="_TAB4">#REF!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[3]Item!$A$1:$D$65536</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 localSheetId="4" hidden="1">{#N/A,#N/A,TRUE,"INGENIERIA";#N/A,#N/A,TRUE,"COMPRAS";#N/A,#N/A,TRUE,"DIRECCION";#N/A,#N/A,TRUE,"RESUMEN"}</definedName>
    <definedName name="AA" hidden="1">{#N/A,#N/A,TRUE,"INGENIERIA";#N/A,#N/A,TRUE,"COMPRAS";#N/A,#N/A,TRUE,"DIRECCION";#N/A,#N/A,TRUE,"RESUMEN"}</definedName>
    <definedName name="aaa" hidden="1">'[7]3'!#REF!,'[7]3'!#REF!</definedName>
    <definedName name="AAAAA">#REF!</definedName>
    <definedName name="aaaaas" hidden="1">{"TAB1",#N/A,TRUE,"GENERAL";"TAB2",#N/A,TRUE,"GENERAL";"TAB3",#N/A,TRUE,"GENERAL";"TAB4",#N/A,TRUE,"GENERAL";"TAB5",#N/A,TRUE,"GENERAL"}</definedName>
    <definedName name="AADOQUINVEH">#REF!</definedName>
    <definedName name="AANDENES">#REF!</definedName>
    <definedName name="AAS" localSheetId="4" hidden="1">{#N/A,#N/A,TRUE,"INGENIERIA";#N/A,#N/A,TRUE,"COMPRAS";#N/A,#N/A,TRUE,"DIRECCION";#N/A,#N/A,TRUE,"RESUMEN"}</definedName>
    <definedName name="AAS" hidden="1">{#N/A,#N/A,TRUE,"INGENIERIA";#N/A,#N/A,TRUE,"COMPRAS";#N/A,#N/A,TRUE,"DIRECCION";#N/A,#N/A,TRUE,"RESUMEN"}</definedName>
    <definedName name="abc">#REF!</definedName>
    <definedName name="ABCD" hidden="1">#REF!</definedName>
    <definedName name="ABCDE" hidden="1">#REF!</definedName>
    <definedName name="ACALZADA">#REF!</definedName>
    <definedName name="AccessDatabase" hidden="1">"C:\C-314\VOLUMENES\volfin4.mdb"</definedName>
    <definedName name="ACUEDUC" hidden="1">#REF!</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u">[8]AIU!$I$121</definedName>
    <definedName name="AIU_ADMON">[9]DATOS!$D$8</definedName>
    <definedName name="AIU_IMP">[9]DATOS!$D$9</definedName>
    <definedName name="AIU_UTIL">[9]DATOS!$D$10</definedName>
    <definedName name="AjustDelAIU">#REF!</definedName>
    <definedName name="Ajuste">[10]Datos!$B$11</definedName>
    <definedName name="AMBIENTAL">#REF!</definedName>
    <definedName name="andenes">#REF!</definedName>
    <definedName name="ANDRES" hidden="1">{"SUMINISTRO E INSTALACIÓN CANALETAS L=7.50"}</definedName>
    <definedName name="Antic">[11]BASES!$B$33</definedName>
    <definedName name="ANTICIPO">[12]BASES!$B$33</definedName>
    <definedName name="apoyo">'[13]RESUMEN CIERRE '!$G$136</definedName>
    <definedName name="aqaq" hidden="1">{"TAB1",#N/A,TRUE,"GENERAL";"TAB2",#N/A,TRUE,"GENERAL";"TAB3",#N/A,TRUE,"GENERAL";"TAB4",#N/A,TRUE,"GENERAL";"TAB5",#N/A,TRUE,"GENERAL"}</definedName>
    <definedName name="AREA">#REF!</definedName>
    <definedName name="_xlnm.Print_Area" localSheetId="4">AIU_OBRA!$B$2:$K$83</definedName>
    <definedName name="_xlnm.Print_Area" localSheetId="7">'ANALISIS DIAG-DISEÑOS'!$A$1:$L$53</definedName>
    <definedName name="_xlnm.Print_Area" localSheetId="6">'ENSAYOS-DIAGNOS-DISEÑOS'!$A$1:$I$40</definedName>
    <definedName name="_xlnm.Print_Area" localSheetId="5">'INSUMOS ACT. PMA-SST-DC&amp;CE-PMT'!$A$1:$H$52</definedName>
    <definedName name="_xlnm.Print_Area" localSheetId="8">'NP-14'!$C$1:$J$55</definedName>
    <definedName name="_xlnm.Print_Area" localSheetId="2">'PRESUPUESTO GENERAL'!$B$1:$H$187</definedName>
    <definedName name="_xlnm.Print_Area">#REF!</definedName>
    <definedName name="ASDA" hidden="1">{"via1",#N/A,TRUE,"general";"via2",#N/A,TRUE,"general";"via3",#N/A,TRUE,"general"}</definedName>
    <definedName name="asdasd" hidden="1">{"TAB1",#N/A,TRUE,"GENERAL";"TAB2",#N/A,TRUE,"GENERAL";"TAB3",#N/A,TRUE,"GENERAL";"TAB4",#N/A,TRUE,"GENERAL";"TAB5",#N/A,TRUE,"GENERAL"}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_impresión_IM">#REF!</definedName>
    <definedName name="BAJANTE.GAL">#REF!</definedName>
    <definedName name="base">[14]BaseDatos!$A$2:$F$677</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a" hidden="1">'[15]3'!#REF!,'[15]3'!#REF!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M.INSPEC">#REF!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ObraDefinitiva" hidden="1">{"SUMINISTRO E INSTALACIÓN CANALETAS L=7.50"}</definedName>
    <definedName name="CARLOS">#REF!</definedName>
    <definedName name="ccccc" hidden="1">{"TAB1",#N/A,TRUE,"GENERAL";"TAB2",#N/A,TRUE,"GENERAL";"TAB3",#N/A,TRUE,"GENERAL";"TAB4",#N/A,TRUE,"GENERAL";"TAB5",#N/A,TRUE,"GENERAL"}</definedName>
    <definedName name="cdcdc" hidden="1">{"via1",#N/A,TRUE,"general";"via2",#N/A,TRUE,"general";"via3",#N/A,TRUE,"general"}</definedName>
    <definedName name="CDctrl">[11]CDItem!$G$8</definedName>
    <definedName name="ceerf" hidden="1">{"TAB1",#N/A,TRUE,"GENERAL";"TAB2",#N/A,TRUE,"GENERAL";"TAB3",#N/A,TRUE,"GENERAL";"TAB4",#N/A,TRUE,"GENERAL";"TAB5",#N/A,TRUE,"GENERAL"}</definedName>
    <definedName name="CIRCUITOS">[16]Circuitos!$C$2:$C$891</definedName>
    <definedName name="CIRCUNVALAR">#REF!</definedName>
    <definedName name="civ" localSheetId="4" hidden="1">{#N/A,#N/A,TRUE,"1842CWN0"}</definedName>
    <definedName name="civ" hidden="1">{#N/A,#N/A,TRUE,"1842CWN0"}</definedName>
    <definedName name="civ4000934">#REF!</definedName>
    <definedName name="codigos">[17]Banderas!$A$1:$A$65536</definedName>
    <definedName name="COM">#REF!</definedName>
    <definedName name="ConsMaestro" hidden="1">#REF!</definedName>
    <definedName name="Consultor">[18]Datos!$B$3</definedName>
    <definedName name="Contrato">[18]Datos!$B$2</definedName>
    <definedName name="Coordinador">[18]Datos!$B$6</definedName>
    <definedName name="COSTOD">'[19]INFO '!$B$19</definedName>
    <definedName name="cuad1">#REF!</definedName>
    <definedName name="cuad2">#REF!</definedName>
    <definedName name="cuad3">#REF!</definedName>
    <definedName name="cuad4">#REF!</definedName>
    <definedName name="CUAD5">#REF!</definedName>
    <definedName name="cuado">#REF!</definedName>
    <definedName name="cuadrilla">[10]Cuadrillas!$C$13:$F$43</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Z_XLS" hidden="1">[20]inpermeabOTRO!#REF!</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bfdfbi" hidden="1">{"TAB1",#N/A,TRUE,"GENERAL";"TAB2",#N/A,TRUE,"GENERAL";"TAB3",#N/A,TRUE,"GENERAL";"TAB4",#N/A,TRUE,"GENERAL";"TAB5",#N/A,TRUE,"GENERAL"}</definedName>
    <definedName name="DCSDCTV" hidden="1">{"via1",#N/A,TRUE,"general";"via2",#N/A,TRUE,"general";"via3",#N/A,TRUE,"general"}</definedName>
    <definedName name="dd" localSheetId="4" hidden="1">{#N/A,#N/A,TRUE,"INGENIERIA";#N/A,#N/A,TRUE,"COMPRAS";#N/A,#N/A,TRUE,"DIRECCION";#N/A,#N/A,TRUE,"RESUMEN"}</definedName>
    <definedName name="dd" hidden="1">{#N/A,#N/A,TRUE,"INGENIERIA";#N/A,#N/A,TRUE,"COMPRAS";#N/A,#N/A,TRUE,"DIRECCION";#N/A,#N/A,TRUE,"RESUMEN"}</definedName>
    <definedName name="DD_SS" hidden="1">[20]inpermeabOTRO!#REF!</definedName>
    <definedName name="ddd" hidden="1">{"via1",#N/A,TRUE,"general";"via2",#N/A,TRUE,"general";"via3",#N/A,TRUE,"general"}</definedName>
    <definedName name="ddddt" hidden="1">{"via1",#N/A,TRUE,"general";"via2",#N/A,TRUE,"general";"via3",#N/A,TRUE,"general"}</definedName>
    <definedName name="DDE" localSheetId="4" hidden="1">{#N/A,#N/A,TRUE,"1842CWN0"}</definedName>
    <definedName name="DDE"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DSDSDSD" hidden="1">#REF!</definedName>
    <definedName name="de">#REF!</definedName>
    <definedName name="deded" hidden="1">{"TAB1",#N/A,TRUE,"GENERAL";"TAB2",#N/A,TRUE,"GENERAL";"TAB3",#N/A,TRUE,"GENERAL";"TAB4",#N/A,TRUE,"GENERAL";"TAB5",#N/A,TRUE,"GENERAL"}</definedName>
    <definedName name="defd" hidden="1">{"via1",#N/A,TRUE,"general";"via2",#N/A,TRUE,"general";"via3",#N/A,TRUE,"general"}</definedName>
    <definedName name="DESC1">[21]ITEMS!$B$2</definedName>
    <definedName name="DESC521">[22]ITEMS!$B$522</definedName>
    <definedName name="DESCRP1">[9]DATOS!$D$2</definedName>
    <definedName name="DESCRP2">[9]DATOS!$D$3</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localSheetId="4" hidden="1">{#N/A,#N/A,TRUE,"1842CWN0"}</definedName>
    <definedName name="DFDE" hidden="1">{#N/A,#N/A,TRUE,"1842CWN0"}</definedName>
    <definedName name="dfds" hidden="1">{"TAB1",#N/A,TRUE,"GENERAL";"TAB2",#N/A,TRUE,"GENERAL";"TAB3",#N/A,TRUE,"GENERAL";"TAB4",#N/A,TRUE,"GENERAL";"TAB5",#N/A,TRUE,"GENERAL"}</definedName>
    <definedName name="dfdsfi" hidden="1">{"via1",#N/A,TRUE,"general";"via2",#N/A,TRUE,"general";"via3",#N/A,TRUE,"general"}</definedName>
    <definedName name="DFEET" localSheetId="4" hidden="1">{#N/A,#N/A,TRUE,"INGENIERIA";#N/A,#N/A,TRUE,"COMPRAS";#N/A,#N/A,TRUE,"DIRECCION";#N/A,#N/A,TRUE,"RESUMEN"}</definedName>
    <definedName name="DFEET"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SGF_FDS" hidden="1">[20]inpermeabOTRO!#REF!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localSheetId="4" hidden="1">{#N/A,#N/A,TRUE,"1842CWN0"}</definedName>
    <definedName name="DGFEE" hidden="1">{#N/A,#N/A,TRUE,"1842CWN0"}</definedName>
    <definedName name="DGFG" hidden="1">{"via1",#N/A,TRUE,"general";"via2",#N/A,TRUE,"general";"via3",#N/A,TRUE,"general"}</definedName>
    <definedName name="DGFGGHF" localSheetId="4" hidden="1">{#N/A,#N/A,TRUE,"INGENIERIA";#N/A,#N/A,TRUE,"COMPRAS";#N/A,#N/A,TRUE,"DIRECCION";#N/A,#N/A,TRUE,"RESUMEN"}</definedName>
    <definedName name="DGFGGHF" hidden="1">{#N/A,#N/A,TRUE,"INGENIERIA";#N/A,#N/A,TRUE,"COMPRAS";#N/A,#N/A,TRUE,"DIRECCION";#N/A,#N/A,TRUE,"RESUMEN"}</definedName>
    <definedName name="DGFR" localSheetId="4" hidden="1">{#N/A,#N/A,TRUE,"1842CWN0"}</definedName>
    <definedName name="DGFR" hidden="1">{#N/A,#N/A,TRUE,"1842CWN0"}</definedName>
    <definedName name="dgfsado" hidden="1">{"TAB1",#N/A,TRUE,"GENERAL";"TAB2",#N/A,TRUE,"GENERAL";"TAB3",#N/A,TRUE,"GENERAL";"TAB4",#N/A,TRUE,"GENERAL";"TAB5",#N/A,TRUE,"GENERAL"}</definedName>
    <definedName name="DGGGHHJT" localSheetId="4" hidden="1">{#N/A,#N/A,TRUE,"INGENIERIA";#N/A,#N/A,TRUE,"COMPRAS";#N/A,#N/A,TRUE,"DIRECCION";#N/A,#N/A,TRUE,"RESUMEN"}</definedName>
    <definedName name="DGGGHHJT"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localSheetId="4" hidden="1">{#N/A,#N/A,TRUE,"INGENIERIA";#N/A,#N/A,TRUE,"COMPRAS";#N/A,#N/A,TRUE,"DIRECCION";#N/A,#N/A,TRUE,"RESUMEN"}</definedName>
    <definedName name="DGRR"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ccion">'[13]RESUMEN CIERRE '!$G$135</definedName>
    <definedName name="DIRECTO1">[23]APU!$U$132</definedName>
    <definedName name="DIRECTO10">[23]APU!$U$681</definedName>
    <definedName name="DIRECTO100">[23]APU!$U$6171</definedName>
    <definedName name="DIRECTO101">[23]APU!$U$6232</definedName>
    <definedName name="DIRECTO102">[23]APU!$U$6293</definedName>
    <definedName name="DIRECTO103">[23]APU!$U$6354</definedName>
    <definedName name="DIRECTO104">[23]APU!$U$6415</definedName>
    <definedName name="DIRECTO105">[23]APU!$U$6476</definedName>
    <definedName name="DIRECTO11">[23]APU!$U$742</definedName>
    <definedName name="DIRECTO12">[23]APU!$U$803</definedName>
    <definedName name="DIRECTO124">[23]APU!$U$7635</definedName>
    <definedName name="DIRECTO125">[23]APU!$U$7696</definedName>
    <definedName name="DIRECTO126">[23]APU!$U$7757</definedName>
    <definedName name="DIRECTO127">[23]APU!$U$7818</definedName>
    <definedName name="DIRECTO128">[23]APU!$U$7879</definedName>
    <definedName name="DIRECTO129">[23]APU!$U$7940</definedName>
    <definedName name="DIRECTO13">[23]APU!$U$864</definedName>
    <definedName name="DIRECTO130">[23]APU!$U$8001</definedName>
    <definedName name="DIRECTO131">[23]APU!$U$8062</definedName>
    <definedName name="DIRECTO132">[23]APU!$U$8123</definedName>
    <definedName name="DIRECTO133">[23]APU!$U$8184</definedName>
    <definedName name="DIRECTO134">[23]APU!$U$8245</definedName>
    <definedName name="DIRECTO14">[23]APU!$U$925</definedName>
    <definedName name="DIRECTO15">[23]APU!$U$986</definedName>
    <definedName name="DIRECTO16">[23]APU!$U$1047</definedName>
    <definedName name="DIRECTO17">[23]APU!$U$1108</definedName>
    <definedName name="DIRECTO18">[23]APU!$U$1169</definedName>
    <definedName name="DIRECTO2">[23]APU!$U$193</definedName>
    <definedName name="DIRECTO2.10">[23]APU!$U$14889</definedName>
    <definedName name="DIRECTO2.11">[23]APU!$U$14950</definedName>
    <definedName name="DIRECTO2.12">[23]APU!$U$15011</definedName>
    <definedName name="DIRECTO2.9">[23]APU!$U$11839</definedName>
    <definedName name="DIRECTO21">[23]APU!$U$1352</definedName>
    <definedName name="DIRECTO22">[23]APU!$U$1413</definedName>
    <definedName name="DIRECTO23">[23]APU!$U$1474</definedName>
    <definedName name="DIRECTO24">[23]APU!$U$1535</definedName>
    <definedName name="DIRECTO25">[23]APU!$U$1596</definedName>
    <definedName name="DIRECTO26">[23]APU!$U$1657</definedName>
    <definedName name="DIRECTO27">[23]APU!$U$1718</definedName>
    <definedName name="DIRECTO28">[23]APU!$U$1779</definedName>
    <definedName name="DIRECTO29">[23]APU!$U$1840</definedName>
    <definedName name="DIRECTO3">[23]APU!$U$254</definedName>
    <definedName name="DIRECTO3.15">[23]APU!$U$8667</definedName>
    <definedName name="DIRECTO3.16">[23]APU!$U$8728</definedName>
    <definedName name="DIRECTO3.17">[23]APU!$U$8789</definedName>
    <definedName name="DIRECTO3.18">[23]APU!$U$8850</definedName>
    <definedName name="DIRECTO3.19">[23]APU!$U$8911</definedName>
    <definedName name="DIRECTO3.20">[23]APU!$U$8972</definedName>
    <definedName name="DIRECTO3.21">[23]APU!$U$11961</definedName>
    <definedName name="DIRECTO3.22">[23]APU!$U$14523</definedName>
    <definedName name="DIRECTO3.23">[23]APU!$U$15133</definedName>
    <definedName name="DIRECTO3.24">[23]APU!$U$16292</definedName>
    <definedName name="DIRECTO3.25">[23]APU!$U$16353</definedName>
    <definedName name="DIRECTO3.26">[23]APU!$U$16414</definedName>
    <definedName name="DIRECTO3.27">[23]APU!$U$16475</definedName>
    <definedName name="DIRECTO3.28">[23]APU!$U$16536</definedName>
    <definedName name="DIRECTO30">[23]APU!$U$1901</definedName>
    <definedName name="DIRECTO31">[23]APU!$U$1962</definedName>
    <definedName name="DIRECTO32">[23]APU!$U$2023</definedName>
    <definedName name="DIRECTO33">[23]APU!$U$2084</definedName>
    <definedName name="DIRECTO34">[23]APU!$U$2145</definedName>
    <definedName name="DIRECTO35">[23]APU!$U$2206</definedName>
    <definedName name="DIRECTO36">[23]APU!$U$2267</definedName>
    <definedName name="DIRECTO37">[23]APU!$U$2328</definedName>
    <definedName name="DIRECTO38">[23]APU!$U$2389</definedName>
    <definedName name="DIRECTO39">[23]APU!$U$2450</definedName>
    <definedName name="DIRECTO4">[23]APU!$U$315</definedName>
    <definedName name="DIRECTO4.20">[23]APU!$U$9216</definedName>
    <definedName name="DIRECTO4.21">[23]APU!$U$9277</definedName>
    <definedName name="DIRECTO4.22">[23]APU!$U$9338</definedName>
    <definedName name="DIRECTO4.23">[23]APU!$U$9399</definedName>
    <definedName name="DIRECTO4.24">[23]APU!$U$9460</definedName>
    <definedName name="DIRECTO4.25">[23]APU!$U$9521</definedName>
    <definedName name="DIRECTO4.26">[23]APU!$U$9582</definedName>
    <definedName name="DIRECTO4.27">[23]APU!$U$9643</definedName>
    <definedName name="DIRECTO4.28">[23]APU!$U$9704</definedName>
    <definedName name="DIRECTO4.29">[23]APU!$U$9765</definedName>
    <definedName name="DIRECTO4.30">[23]APU!$U$9826</definedName>
    <definedName name="DIRECTO4.31">[23]APU!$U$9887</definedName>
    <definedName name="DIRECTO4.32">[23]APU!$U$9948</definedName>
    <definedName name="DIRECTO4.33">[23]APU!$U$10009</definedName>
    <definedName name="DIRECTO4.34">[23]APU!$U$10070</definedName>
    <definedName name="DIRECTO4.35">[23]APU!$U$11595</definedName>
    <definedName name="DIRECTO4.36">[23]APU!$U$11656</definedName>
    <definedName name="DIRECTO4.37">[23]APU!$U$15987</definedName>
    <definedName name="DIRECTO4.38">[23]APU!$U$15194</definedName>
    <definedName name="DIRECTO4.39">[23]APU!$U$14279</definedName>
    <definedName name="DIRECTO4.40">[23]APU!$U$14340</definedName>
    <definedName name="DIRECTO4.41">[23]APU!$U$14401</definedName>
    <definedName name="DIRECTO4.42">[23]APU!$U$14462</definedName>
    <definedName name="DIRECTO4.43">[23]APU!$U$14584</definedName>
    <definedName name="DIRECTO4.44">[23]APU!$U$16048</definedName>
    <definedName name="DIRECTO4.45">[23]APU!$U$16109</definedName>
    <definedName name="DIRECTO4.46">[23]APU!$U$14706</definedName>
    <definedName name="DIRECTO4.47">[23]APU!$U$15926</definedName>
    <definedName name="DIRECTO4.48">[23]APU!$U$16170</definedName>
    <definedName name="DIRECTO4.49">[23]APU!$U$16231</definedName>
    <definedName name="DIRECTO4.50">[23]APU!$U$16902</definedName>
    <definedName name="DIRECTO4.51">[23]APU!$U$17634</definedName>
    <definedName name="DIRECTO4.52">[23]APU!$U$17695</definedName>
    <definedName name="DIRECTO40">[23]APU!$U$2511</definedName>
    <definedName name="DIRECTO41">[23]APU!$U$2572</definedName>
    <definedName name="DIRECTO42">[23]APU!$U$2633</definedName>
    <definedName name="DIRECTO43">[23]APU!$U$2694</definedName>
    <definedName name="DIRECTO44">[23]APU!$U$2755</definedName>
    <definedName name="DIRECTO45">[23]APU!$U$2816</definedName>
    <definedName name="DIRECTO46">[23]APU!$U$2877</definedName>
    <definedName name="DIRECTO47">[23]APU!$U$2938</definedName>
    <definedName name="DIRECTO48">[23]APU!$U$2999</definedName>
    <definedName name="DIRECTO49">[23]APU!$U$3060</definedName>
    <definedName name="DIRECTO5">[23]APU!$U$376</definedName>
    <definedName name="DIRECTO5.100">[23]APU!$U$12449</definedName>
    <definedName name="DIRECTO5.101">[23]APU!$U$12510</definedName>
    <definedName name="DIRECTO5.104">[23]APU!$U$12571</definedName>
    <definedName name="DIRECTO5.105">[23]APU!$U$12632</definedName>
    <definedName name="DIRECTO5.106">[23]APU!$U$12693</definedName>
    <definedName name="DIRECTO5.107">[23]APU!$U$12754</definedName>
    <definedName name="DIRECTO5.108">[23]APU!$U$12815</definedName>
    <definedName name="DIRECTO5.109">[23]APU!$U$12876</definedName>
    <definedName name="DIRECTO5.111">[23]APU!$U$12937</definedName>
    <definedName name="DIRECTO5.112">[23]APU!$U$12998</definedName>
    <definedName name="DIRECTO5.113">[23]APU!$U$14767</definedName>
    <definedName name="DIRECTO5.114">[23]APU!$U$14828</definedName>
    <definedName name="DIRECTO5.115">[23]APU!$U$15072</definedName>
    <definedName name="DIRECTO5.53">[23]APU!$U$10131</definedName>
    <definedName name="DIRECTO5.54">[23]APU!$U$10192</definedName>
    <definedName name="DIRECTO5.55">[23]APU!$U$10253</definedName>
    <definedName name="DIRECTO5.56">[23]APU!$U$10314</definedName>
    <definedName name="DIRECTO5.57">[23]APU!$U$10375</definedName>
    <definedName name="DIRECTO5.58">[23]APU!$U$10436</definedName>
    <definedName name="DIRECTO5.59">[23]APU!$U$10497</definedName>
    <definedName name="DIRECTO5.60">[23]APU!$U$10558</definedName>
    <definedName name="DIRECTO5.61">[23]APU!$U$10619</definedName>
    <definedName name="DIRECTO5.62">[23]APU!$U$10680</definedName>
    <definedName name="DIRECTO5.63">[23]APU!$U$10741</definedName>
    <definedName name="DIRECTO5.64">[23]APU!$U$10802</definedName>
    <definedName name="DIRECTO5.65">[23]APU!$U$10863</definedName>
    <definedName name="DIRECTO5.66">[23]APU!$U$10924</definedName>
    <definedName name="DIRECTO5.67">[23]APU!$U$10985</definedName>
    <definedName name="DIRECTO5.68">[23]APU!$U$11046</definedName>
    <definedName name="DIRECTO5.69">[23]APU!$U$11107</definedName>
    <definedName name="DIRECTO5.70">[23]APU!$U$11168</definedName>
    <definedName name="DIRECTO5.71">[23]APU!$U$11229</definedName>
    <definedName name="DIRECTO5.72">[23]APU!$U$12022</definedName>
    <definedName name="DIRECTO5.73">[23]APU!$U$12083</definedName>
    <definedName name="DIRECTO5.74">[23]APU!$U$12144</definedName>
    <definedName name="DIRECTO5.77">[23]APU!$U$12205</definedName>
    <definedName name="DIRECTO5.78">[23]APU!$U$12327</definedName>
    <definedName name="DIRECTO5.79">[23]APU!$U$12388</definedName>
    <definedName name="DIRECTO5.80">[23]APU!$U$12266</definedName>
    <definedName name="DIRECTO5.82">[23]APU!$U$14035</definedName>
    <definedName name="DIRECTO5.83">[23]APU!$U$14096</definedName>
    <definedName name="DIRECTO5.84">[23]APU!$U$13364</definedName>
    <definedName name="DIRECTO5.85">[23]APU!$U$13425</definedName>
    <definedName name="DIRECTO5.86">[23]APU!$U$13486</definedName>
    <definedName name="DIRECTO5.87">[23]APU!$U$13547</definedName>
    <definedName name="DIRECTO5.88">[23]APU!$U$13608</definedName>
    <definedName name="DIRECTO5.89">[23]APU!$U$13669</definedName>
    <definedName name="DIRECTO5.90">[23]APU!$U$13730</definedName>
    <definedName name="DIRECTO5.91">[23]APU!$U$13791</definedName>
    <definedName name="DIRECTO5.92">[23]APU!$U$13852</definedName>
    <definedName name="DIRECTO5.93">[23]APU!$U$13913</definedName>
    <definedName name="DIRECTO5.94">[23]APU!$U$13974</definedName>
    <definedName name="DIRECTO5.95">[23]APU!$U$13059</definedName>
    <definedName name="DIRECTO5.96">[23]APU!$U$13120</definedName>
    <definedName name="DIRECTO5.97">[23]APU!$U$13181</definedName>
    <definedName name="DIRECTO5.98">[23]APU!$U$13242</definedName>
    <definedName name="DIRECTO5.99">[23]APU!$U$13303</definedName>
    <definedName name="DIRECTO50">[23]APU!$U$3121</definedName>
    <definedName name="DIRECTO51">[23]APU!$U$3182</definedName>
    <definedName name="DIRECTO52">[23]APU!$U$3243</definedName>
    <definedName name="DIRECTO53">[23]APU!$U$3304</definedName>
    <definedName name="DIRECTO54">[23]APU!$U$3365</definedName>
    <definedName name="DIRECTO55">[23]APU!$U$3426</definedName>
    <definedName name="DIRECTO56">[23]APU!$U$3487</definedName>
    <definedName name="DIRECTO57">[23]APU!$U$3548</definedName>
    <definedName name="DIRECTO58">[23]APU!$U$3609</definedName>
    <definedName name="DIRECTO59">[23]APU!$U$3670</definedName>
    <definedName name="DIRECTO6">[23]APU!$U$437</definedName>
    <definedName name="DIRECTO60">[23]APU!$U$3731</definedName>
    <definedName name="DIRECTO61">[23]APU!$U$3792</definedName>
    <definedName name="DIRECTO62">[23]APU!$U$3853</definedName>
    <definedName name="DIRECTO63">[23]APU!$U$3914</definedName>
    <definedName name="DIRECTO64">[23]APU!$U$3975</definedName>
    <definedName name="DIRECTO65">[23]APU!$U$4036</definedName>
    <definedName name="DIRECTO66">[23]APU!$U$4097</definedName>
    <definedName name="DIRECTO67">[23]APU!$U$4158</definedName>
    <definedName name="DIRECTO68">[23]APU!$U$4219</definedName>
    <definedName name="DIRECTO69">[23]APU!$U$4280</definedName>
    <definedName name="DIRECTO7">[23]APU!$U$498</definedName>
    <definedName name="DIRECTO7.12">[23]APU!$U$8305</definedName>
    <definedName name="DIRECTO7.13">[23]APU!$U$8366</definedName>
    <definedName name="DIRECTO7.14">[23]APU!$U$8427</definedName>
    <definedName name="DIRECTO7.15">[23]APU!$U$8488</definedName>
    <definedName name="DIRECTO7.16">[23]APU!$U$8606</definedName>
    <definedName name="DIRECTO7.17">[23]APU!$U$11290</definedName>
    <definedName name="DIRECTO7.18">[23]APU!$U$11351</definedName>
    <definedName name="DIRECTO7.19">[23]APU!$U$11412</definedName>
    <definedName name="DIRECTO7.20">[23]APU!$U$11473</definedName>
    <definedName name="DIRECTO7.21">[23]APU!$U$11534</definedName>
    <definedName name="DIRECTO7.22">[23]APU!$U$11717</definedName>
    <definedName name="DIRECTO7.23">[23]APU!$U$11778</definedName>
    <definedName name="DIRECTO7.24">[23]APU!$U$14645</definedName>
    <definedName name="DIRECTO7.25">[23]APU!$U$15255</definedName>
    <definedName name="DIRECTO7.26">[23]APU!$U$15316</definedName>
    <definedName name="DIRECTO7.27">[23]APU!$U$15377</definedName>
    <definedName name="DIRECTO7.28">[23]APU!$U$15438</definedName>
    <definedName name="DIRECTO7.29">[23]APU!$U$15499</definedName>
    <definedName name="DIRECTO7.30">[23]APU!$U$15560</definedName>
    <definedName name="DIRECTO7.31">[23]APU!$U$15621</definedName>
    <definedName name="DIRECTO7.32">[23]APU!$U$15682</definedName>
    <definedName name="DIRECTO7.33">[23]APU!$U$15743</definedName>
    <definedName name="DIRECTO7.34">[23]APU!$U$15804</definedName>
    <definedName name="DIRECTO7.35">[23]APU!$U$15865</definedName>
    <definedName name="DIRECTO7.36">[23]APU!$U$17085</definedName>
    <definedName name="DIRECTO7.37">[23]APU!$U$17268</definedName>
    <definedName name="DIRECTO7.38">[23]APU!$U$17207</definedName>
    <definedName name="DIRECTO7.39">[23]APU!$U$17390</definedName>
    <definedName name="DIRECTO7.40">[23]APU!$U$17451</definedName>
    <definedName name="DIRECTO7.41">[23]APU!$U$17512</definedName>
    <definedName name="DIRECTO7.42">[23]APU!$U$17146</definedName>
    <definedName name="DIRECTO7.43">[23]APU!$U$17573</definedName>
    <definedName name="DIRECTO7.44">[23]APU!$U$17329</definedName>
    <definedName name="DIRECTO70">[23]APU!$U$4341</definedName>
    <definedName name="DIRECTO71">[23]APU!$U$4402</definedName>
    <definedName name="DIRECTO72">[23]APU!$U$4463</definedName>
    <definedName name="DIRECTO73">[23]APU!$U$4524</definedName>
    <definedName name="DIRECTO74">[23]APU!$U$4585</definedName>
    <definedName name="DIRECTO75">[23]APU!$U$4646</definedName>
    <definedName name="DIRECTO76">[23]APU!$U$4707</definedName>
    <definedName name="DIRECTO77">[23]APU!$U$4768</definedName>
    <definedName name="DIRECTO78">[23]APU!$U$4829</definedName>
    <definedName name="DIRECTO79">[23]APU!$U$4890</definedName>
    <definedName name="DIRECTO8">[23]APU!$U$559</definedName>
    <definedName name="DIRECTO80">[23]APU!$U$4951</definedName>
    <definedName name="DIRECTO81">[23]APU!$U$5012</definedName>
    <definedName name="DIRECTO82">[23]APU!$U$5073</definedName>
    <definedName name="DIRECTO83">[23]APU!$U$5134</definedName>
    <definedName name="DIRECTO84">[23]APU!$U$5195</definedName>
    <definedName name="DIRECTO85">[23]APU!$U$5256</definedName>
    <definedName name="DIRECTO86">[23]APU!$U$5317</definedName>
    <definedName name="DIRECTO87">[23]APU!$U$5378</definedName>
    <definedName name="DIRECTO88">[23]APU!$U$5439</definedName>
    <definedName name="DIRECTO89">[23]APU!$U$5500</definedName>
    <definedName name="DIRECTO9">[23]APU!$U$620</definedName>
    <definedName name="DIRECTO9.1">[23]APU!$U$16597</definedName>
    <definedName name="DIRECTO9.2">[23]APU!$U$16658</definedName>
    <definedName name="DIRECTO9.3">[23]APU!$U$16719</definedName>
    <definedName name="DIRECTO9.4">[23]APU!$U$16780</definedName>
    <definedName name="DIRECTO9.5">[23]APU!$U$16841</definedName>
    <definedName name="DIRECTO90">[23]APU!$U$5561</definedName>
    <definedName name="DIRECTO91">[23]APU!$U$5622</definedName>
    <definedName name="DIRECTO92">[23]APU!$U$5683</definedName>
    <definedName name="DIRECTO93">[23]APU!$U$5744</definedName>
    <definedName name="DIRECTO94">[23]APU!$U$5805</definedName>
    <definedName name="DIRECTO95">[23]APU!$U$5866</definedName>
    <definedName name="DIRECTO96">[23]APU!$U$5927</definedName>
    <definedName name="DIRECTO97">[23]APU!$U$5988</definedName>
    <definedName name="DIRECTO98">[23]APU!$U$6049</definedName>
    <definedName name="DIRECTO99">[23]APU!$U$6110</definedName>
    <definedName name="djdytj" hidden="1">{"TAB1",#N/A,TRUE,"GENERAL";"TAB2",#N/A,TRUE,"GENERAL";"TAB3",#N/A,TRUE,"GENERAL";"TAB4",#N/A,TRUE,"GENERAL";"TAB5",#N/A,TRUE,"GENERAL"}</definedName>
    <definedName name="dry" hidden="1">{"via1",#N/A,TRUE,"general";"via2",#N/A,TRUE,"general";"via3",#N/A,TRUE,"general"}</definedName>
    <definedName name="DS" hidden="1">#REF!,#REF!,#REF!,#REF!,#REF!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GSDR" hidden="1">[20]inpermeabOTRO!#REF!</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URACION">'[13]DATOS BASICOS'!$G$37*30</definedName>
    <definedName name="DWPRICE" hidden="1">#REF!</definedName>
    <definedName name="dwqd" hidden="1">#REF!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ar">#REF!</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[24]AIU!$A$1:$IU$4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nsayo" hidden="1">{"AURES1",#N/A,TRUE,"GENERAL";"AURES2",#N/A,TRUE,"GENERAL";"AURES3",#N/A,TRUE,"GENERAL";"AURES4",#N/A,TRUE,"GENERAL";"AURES5",#N/A,TRUE,"GENERAL";"AURES6",#N/A,TRUE,"GENERAL";"AURES7",#N/A,TRUE,"GENERAL"}</definedName>
    <definedName name="EQUIPO">[25]EQUIPOS!$A$1:$J$32000</definedName>
    <definedName name="EQUIPOS">[26]basicos!$A$5:$D$36</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10A">#REF!</definedName>
    <definedName name="EST11A">#REF!</definedName>
    <definedName name="estado">[27]INSTRUCTIVO!$R$30:$R$32</definedName>
    <definedName name="estado2">[27]INSTRUCTIVO!$R$35:$R$39</definedName>
    <definedName name="ESTRUCTURA" localSheetId="4" hidden="1">{#N/A,#N/A,TRUE,"INGENIERIA";#N/A,#N/A,TRUE,"COMPRAS";#N/A,#N/A,TRUE,"DIRECCION";#N/A,#N/A,TRUE,"RESUMEN"}</definedName>
    <definedName name="ESTRUCTURA" hidden="1">{#N/A,#N/A,TRUE,"INGENIERIA";#N/A,#N/A,TRUE,"COMPRAS";#N/A,#N/A,TRUE,"DIRECCION";#N/A,#N/A,TRUE,"RESUMEN"}</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_2">'[28]Presup Av 1o de mayo con 73a '!$A$17:$N$110</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Titles_1_1">#REF!</definedName>
    <definedName name="Excel_BuiltIn_Print_Titles_1_1_1">#REF!</definedName>
    <definedName name="Excel_BuiltIn_Print_Titles_1_1_1_1">#REF!</definedName>
    <definedName name="Excel_BuiltIn_Print_Titles_3">'[29]costos oficina'!#REF!</definedName>
    <definedName name="Excel_BuiltIn_Print_Titles_4">'[29]costos campamento'!#REF!</definedName>
    <definedName name="FAC" hidden="1">#REF!</definedName>
    <definedName name="fda" hidden="1">{"TAB1",#N/A,TRUE,"GENERAL";"TAB2",#N/A,TRUE,"GENERAL";"TAB3",#N/A,TRUE,"GENERAL";"TAB4",#N/A,TRUE,"GENERAL";"TAB5",#N/A,TRUE,"GENERAL"}</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GGFDG" hidden="1">[20]inpermeabOTRO!#REF!</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1.32</definedName>
    <definedName name="FECH">[9]DATOS!$D$6</definedName>
    <definedName name="Fecha">[18]Datos!$B$7</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hidden="1">{"SUMINISTRO E INSTALACIÓN CANALETAS L=7.50"}</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localSheetId="4" hidden="1">{#N/A,#N/A,TRUE,"1842CWN0"}</definedName>
    <definedName name="fhg" hidden="1">{#N/A,#N/A,TRUE,"1842CWN0"}</definedName>
    <definedName name="fhgh" hidden="1">{"via1",#N/A,TRUE,"general";"via2",#N/A,TRUE,"general";"via3",#N/A,TRUE,"general"}</definedName>
    <definedName name="fhpltyunh" hidden="1">{"via1",#N/A,TRUE,"general";"via2",#N/A,TRUE,"general";"via3",#N/A,TRUE,"general"}</definedName>
    <definedName name="FM">1.18</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SDFDSFD" hidden="1">[20]inpermeabOTRO!#REF!</definedName>
    <definedName name="fwff" hidden="1">{"via1",#N/A,TRUE,"general";"via2",#N/A,TRUE,"general";"via3",#N/A,TRUE,"general"}</definedName>
    <definedName name="fwwe" hidden="1">{"via1",#N/A,TRUE,"general";"via2",#N/A,TRUE,"general";"via3",#N/A,TRUE,"general"}</definedName>
    <definedName name="GADFG" hidden="1">[20]inpermeabOTRO!#REF!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ADG" hidden="1">[20]inpermeabOTRO!#REF!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 hidden="1">{"SUMINISTRO E INSTALACIÓN CANALETAS L=7.50"}</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RRAJE">#REF!</definedName>
    <definedName name="HERRAJES">#REF!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 hidden="1">#REF!</definedName>
    <definedName name="HGFH" hidden="1">{"via1",#N/A,TRUE,"general";"via2",#N/A,TRUE,"general";"via3",#N/A,TRUE,"general"}</definedName>
    <definedName name="hgfhty" hidden="1">{"via1",#N/A,TRUE,"general";"via2",#N/A,TRUE,"general";"via3",#N/A,TRUE,"general"}</definedName>
    <definedName name="HGGG" hidden="1">#REF!</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 hidden="1">#REF!</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JADSHYH" hidden="1">[20]inpermeabOTRO!#REF!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 hidden="1">{"SUMINISTRO E INSTALACIÓN CANALETAS L=7.50"}</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RAMIENTA">#REF!</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u" hidden="1">{"SUMINISTRO E INSTALACIÓN CANALETAS L=7.50"}</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DU">[30]INSUMOS!$B$3:$E$2064</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icio">[11]BASES!$E$26</definedName>
    <definedName name="insumos">[19]INSUMOS!$B$2:$F$1256</definedName>
    <definedName name="INTEGRAL">'[13]DATOS BASICOS'!$D$48</definedName>
    <definedName name="Interventor">[18]Datos!$B$5</definedName>
    <definedName name="Io">#REF!</definedName>
    <definedName name="Item">[31]Item!$A$2:$D$213</definedName>
    <definedName name="ITEM2.10">[23]APU!$E$14843</definedName>
    <definedName name="ITEM2.11">[23]APU!$E$14904</definedName>
    <definedName name="ITEM2.12">[23]APU!$E$14965</definedName>
    <definedName name="ITEM3.15">[23]APU!$E$8621</definedName>
    <definedName name="ITEM3.16">[23]APU!$E$8682</definedName>
    <definedName name="ITEM3.17">[23]APU!$E$8743</definedName>
    <definedName name="ITEM3.18">[23]APU!$E$8804</definedName>
    <definedName name="ITEM3.19">[23]APU!$E$8865</definedName>
    <definedName name="ITEM3.20">[23]APU!$E$8926</definedName>
    <definedName name="ITEM3.21">[23]APU!$E$11915</definedName>
    <definedName name="ITEM3.22">[23]APU!$E$14477</definedName>
    <definedName name="ITEM3.23">[23]APU!$E$15087</definedName>
    <definedName name="ITEM4.20">[23]APU!$E$9170</definedName>
    <definedName name="ITEM4.21">[23]APU!$E$9231</definedName>
    <definedName name="ITEM4.22">[23]APU!$E$9292</definedName>
    <definedName name="ITEM4.23">[23]APU!$E$9353</definedName>
    <definedName name="ITEM4.24">[23]APU!$E$9414</definedName>
    <definedName name="ITEM4.25">[23]APU!$E$9475</definedName>
    <definedName name="ITEM4.26">[23]APU!$E$9536</definedName>
    <definedName name="ITEM4.27">[23]APU!$E$9597</definedName>
    <definedName name="ITEM4.28">[23]APU!$E$9658</definedName>
    <definedName name="ITEM4.29">[23]APU!$E$9719</definedName>
    <definedName name="ITEM4.30">[23]APU!$E$9780</definedName>
    <definedName name="ITEM4.31">[23]APU!$E$9841</definedName>
    <definedName name="ITEM4.32">[23]APU!$E$9902</definedName>
    <definedName name="ITEM4.33">[23]APU!$E$9963</definedName>
    <definedName name="ITEM4.34">[23]APU!$E$10024</definedName>
    <definedName name="ITEM4.35">[23]APU!$E$11549</definedName>
    <definedName name="ITEM4.36">[23]APU!$E$11610</definedName>
    <definedName name="ITEM4.37">[23]APU!$E$15941</definedName>
    <definedName name="ITEM4.38">[23]APU!$E$15148</definedName>
    <definedName name="ITEM4.39">[23]APU!$E$14233</definedName>
    <definedName name="ITEM4.40">[23]APU!$E$14294</definedName>
    <definedName name="ITEM4.41">[23]APU!$E$14355</definedName>
    <definedName name="ITEM4.42">[23]APU!$E$14416</definedName>
    <definedName name="ITEM4.43">[23]APU!$E$14538</definedName>
    <definedName name="ITEM4.44">[23]APU!$E$16002</definedName>
    <definedName name="ITEM4.45">[23]APU!$E$16063</definedName>
    <definedName name="ITEM4.46">[23]APU!$E$14660</definedName>
    <definedName name="ITEM5.100">[23]APU!$E$12403</definedName>
    <definedName name="ITEM5.101">[23]APU!$E$12464</definedName>
    <definedName name="ITEM5.104">[23]APU!$E$12525</definedName>
    <definedName name="ITEM5.105">[23]APU!$E$12586</definedName>
    <definedName name="ITEM5.106">[23]APU!$E$12647</definedName>
    <definedName name="ITEM5.107">[23]APU!$E$12708</definedName>
    <definedName name="ITEM5.108">[23]APU!$E$12769</definedName>
    <definedName name="ITEM5.109">[23]APU!$E$12830</definedName>
    <definedName name="ITEM5.111">[23]APU!$E$12891</definedName>
    <definedName name="ITEM5.112">[23]APU!$E$12952</definedName>
    <definedName name="ITEM5.113">[23]APU!$E$14721</definedName>
    <definedName name="ITEM5.114">[23]APU!$E$14782</definedName>
    <definedName name="ITEM5.115">[23]APU!$E$15026</definedName>
    <definedName name="ITEM5.53">[23]APU!$E$10085</definedName>
    <definedName name="ITEM5.54">[23]APU!$E$10146</definedName>
    <definedName name="ITEM5.55">[23]APU!$E$10207</definedName>
    <definedName name="ITEM5.56">[23]APU!$E$10268</definedName>
    <definedName name="ITEM5.57">[23]APU!$E$10329</definedName>
    <definedName name="ITEM5.58">[23]APU!$E$10390</definedName>
    <definedName name="ITEM5.59">[23]APU!$E$10451</definedName>
    <definedName name="ITEM5.60">[23]APU!$E$10512</definedName>
    <definedName name="ITEM5.61">[23]APU!$E$10573</definedName>
    <definedName name="ITEM5.62">[23]APU!$E$10634</definedName>
    <definedName name="ITEM5.63">[23]APU!$E$10695</definedName>
    <definedName name="ITEM5.64">[23]APU!$E$10756</definedName>
    <definedName name="ITEM5.65">[23]APU!$E$10817</definedName>
    <definedName name="ITEM5.66">[23]APU!$E$10878</definedName>
    <definedName name="ITEM5.67">[23]APU!$E$10939</definedName>
    <definedName name="ITEM5.68">[23]APU!$E$11000</definedName>
    <definedName name="ITEM5.69">[23]APU!$E$11061</definedName>
    <definedName name="ITEM5.70">[23]APU!$E$11122</definedName>
    <definedName name="ITEM5.71">[23]APU!$E$11183</definedName>
    <definedName name="ITEM5.72">[23]APU!$E$11976</definedName>
    <definedName name="ITEM5.73">[23]APU!$E$12037</definedName>
    <definedName name="ITEM5.74">[23]APU!$E$12098</definedName>
    <definedName name="ITEM5.77">[23]APU!$E$12159</definedName>
    <definedName name="ITEM5.78">[23]APU!$E$12281</definedName>
    <definedName name="ITEM5.79">[23]APU!$E$12342</definedName>
    <definedName name="ITEM5.80">[23]APU!$E$12220</definedName>
    <definedName name="ITEM5.82">[23]APU!$E$13989</definedName>
    <definedName name="ITEM5.83">[23]APU!$E$14050</definedName>
    <definedName name="ITEM5.84">[23]APU!$E$13318</definedName>
    <definedName name="ITEM5.85">[23]APU!$E$13379</definedName>
    <definedName name="ITEM5.86">[23]APU!$E$13440</definedName>
    <definedName name="ITEM5.87">[23]APU!$E$13501</definedName>
    <definedName name="ITEM5.88">[23]APU!$E$13562</definedName>
    <definedName name="ITEM5.89">[23]APU!$E$13623</definedName>
    <definedName name="ITEM5.90">[23]APU!$E$13684</definedName>
    <definedName name="ITEM5.91">[23]APU!$E$13745</definedName>
    <definedName name="ITEM5.92">[23]APU!$E$13806</definedName>
    <definedName name="ITEM5.93">[23]APU!$E$13867</definedName>
    <definedName name="ITEM5.94">[23]APU!$E$13928</definedName>
    <definedName name="ITEM5.95">[23]APU!$E$13013</definedName>
    <definedName name="ITEM5.96">[23]APU!$E$13074</definedName>
    <definedName name="ITEM5.97">[23]APU!$E$13135</definedName>
    <definedName name="ITEM5.98">[23]APU!$E$13196</definedName>
    <definedName name="ITEM5.99">[23]APU!$E$13257</definedName>
    <definedName name="ITEM521">[22]ITEMS!$A$522</definedName>
    <definedName name="ITEM7.1">[23]APU!$E$7589</definedName>
    <definedName name="ITEM7.10">[23]APU!$E$8138</definedName>
    <definedName name="ITEM7.11">[23]APU!$E$8199</definedName>
    <definedName name="ITEM7.12">[23]APU!$E$8259</definedName>
    <definedName name="ITEM7.13">[23]APU!$E$8320</definedName>
    <definedName name="ITEM7.14">[23]APU!$E$8381</definedName>
    <definedName name="ITEM7.15">[23]APU!$E$8442</definedName>
    <definedName name="ITEM7.16">[23]APU!$E$8560</definedName>
    <definedName name="ITEM7.17">[23]APU!$E$11244</definedName>
    <definedName name="ITEM7.18">[23]APU!$E$11305</definedName>
    <definedName name="ITEM7.19">[23]APU!$E$11366</definedName>
    <definedName name="ITEM7.2">[23]APU!$E$7650</definedName>
    <definedName name="ITEM7.20">[23]APU!$E$11427</definedName>
    <definedName name="ITEM7.21">[23]APU!$E$11488</definedName>
    <definedName name="ITEM7.22">[23]APU!$E$11671</definedName>
    <definedName name="ITEM7.23">[23]APU!$E$11732</definedName>
    <definedName name="ITEM7.24">[23]APU!$E$14599</definedName>
    <definedName name="ITEM7.25">[23]APU!$E$15209</definedName>
    <definedName name="ITEM7.26">[23]APU!$E$15270</definedName>
    <definedName name="ITEM7.27">[23]APU!$E$15331</definedName>
    <definedName name="ITEM7.28">[23]APU!$E$15392</definedName>
    <definedName name="ITEM7.29">[23]APU!$E$15453</definedName>
    <definedName name="ITEM7.3">[23]APU!$E$7711</definedName>
    <definedName name="ITEM7.30">[23]APU!$E$15514</definedName>
    <definedName name="ITEM7.31">[23]APU!$E$15575</definedName>
    <definedName name="ITEM7.32">[23]APU!$E$15636</definedName>
    <definedName name="ITEM7.33">[23]APU!$E$15697</definedName>
    <definedName name="ITEM7.34">[23]APU!$E$15758</definedName>
    <definedName name="ITEM7.35">[23]APU!$E$15819</definedName>
    <definedName name="ITEM7.4">[23]APU!$E$7772</definedName>
    <definedName name="ITEM7.5">[23]APU!$E$7833</definedName>
    <definedName name="ITEM7.6">[23]APU!$E$7894</definedName>
    <definedName name="ITEM7.7">[23]APU!$E$7955</definedName>
    <definedName name="ITEM7.8">[23]APU!$E$8016</definedName>
    <definedName name="ITEM7.9">[23]APU!$E$8077</definedName>
    <definedName name="ITEMM">'[30]ANEXO 8 - PRECIOS UNITARIOS'!$A$11:$D$95</definedName>
    <definedName name="ITEMS">'[19]LISTA DE ITEMS'!$B$3:$G$173</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VA_UTIL">[9]DATOS!$D$11</definedName>
    <definedName name="iyuiuyi" hidden="1">{"via1",#N/A,TRUE,"general";"via2",#N/A,TRUE,"general";"via3",#N/A,TRUE,"general"}</definedName>
    <definedName name="j" hidden="1">{"TAB1",#N/A,TRUE,"GENERAL";"TAB2",#N/A,TRUE,"GENERAL";"TAB3",#N/A,TRUE,"GENERAL";"TAB4",#N/A,TRUE,"GENERAL";"TAB5",#N/A,TRUE,"GENERAL"}</definedName>
    <definedName name="jairo" hidden="1">#REF!</definedName>
    <definedName name="jairo2" hidden="1">#REF!</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 hidden="1">{"SUMINISTRO E INSTALACIÓN CANALETAS L=7.50"}</definedName>
    <definedName name="jjjjju" hidden="1">{"via1",#N/A,TRUE,"general";"via2",#N/A,TRUE,"general";"via3",#N/A,TRUE,"general"}</definedName>
    <definedName name="JJKJKJK" hidden="1">#REF!</definedName>
    <definedName name="jjujujty" hidden="1">{"TAB1",#N/A,TRUE,"GENERAL";"TAB2",#N/A,TRUE,"GENERAL";"TAB3",#N/A,TRUE,"GENERAL";"TAB4",#N/A,TRUE,"GENERAL";"TAB5",#N/A,TRUE,"GENERAL"}</definedName>
    <definedName name="jjyjy" hidden="1">{"via1",#N/A,TRUE,"general";"via2",#N/A,TRUE,"general";"via3",#N/A,TRUE,"general"}</definedName>
    <definedName name="JKJKJKJK" hidden="1">#REF!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ornal">[10]Jornal!$A$12:$I$31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an">#REF!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L" localSheetId="4" hidden="1">{#N/A,#N/A,TRUE,"1842CWN0"}</definedName>
    <definedName name="KDL" hidden="1">{#N/A,#N/A,TRUE,"1842CWN0"}</definedName>
    <definedName name="KHGGH" hidden="1">{"via1",#N/A,TRUE,"general";"via2",#N/A,TRUE,"general";"via3",#N/A,TRUE,"general"}</definedName>
    <definedName name="khjk7" hidden="1">{"TAB1",#N/A,TRUE,"GENERAL";"TAB2",#N/A,TRUE,"GENERAL";"TAB3",#N/A,TRUE,"GENERAL";"TAB4",#N/A,TRUE,"GENERAL";"TAB5",#N/A,TRUE,"GENERAL"}</definedName>
    <definedName name="KI" hidden="1">[20]inpermeabOTRO!#REF!</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g_xls" hidden="1">[20]inpermeabOTRO!#REF!</definedName>
    <definedName name="liuoo" hidden="1">{"TAB1",#N/A,TRUE,"GENERAL";"TAB2",#N/A,TRUE,"GENERAL";"TAB3",#N/A,TRUE,"GENERAL";"TAB4",#N/A,TRUE,"GENERAL";"TAB5",#N/A,TRUE,"GENERAL"}</definedName>
    <definedName name="LK_JK" hidden="1">[20]inpermeabOTRO!#REF!</definedName>
    <definedName name="LKHJUGUIG" hidden="1">#REF!</definedName>
    <definedName name="lkj" hidden="1">{"via1",#N/A,TRUE,"general";"via2",#N/A,TRUE,"general";"via3",#N/A,TRUE,"general"}</definedName>
    <definedName name="LKJLJK" hidden="1">{"TAB1",#N/A,TRUE,"GENERAL";"TAB2",#N/A,TRUE,"GENERAL";"TAB3",#N/A,TRUE,"GENERAL";"TAB4",#N/A,TRUE,"GENERAL";"TAB5",#N/A,TRUE,"GENERAL"}</definedName>
    <definedName name="LLL_KK" hidden="1">[20]inpermeabOTRO!#REF!</definedName>
    <definedName name="LLLL">#REF!</definedName>
    <definedName name="lllllh" hidden="1">{"via1",#N/A,TRUE,"general";"via2",#N/A,TRUE,"general";"via3",#N/A,TRUE,"general"}</definedName>
    <definedName name="lllllllo" hidden="1">{"via1",#N/A,TRUE,"general";"via2",#N/A,TRUE,"general";"via3",#N/A,TRUE,"general"}</definedName>
    <definedName name="LOCAT1999" hidden="1">{"SUMINISTRO E INSTALACIÓN CANALETAS L=7.50"}</definedName>
    <definedName name="lolol" hidden="1">{"TAB1",#N/A,TRUE,"GENERAL";"TAB2",#N/A,TRUE,"GENERAL";"TAB3",#N/A,TRUE,"GENERAL";"TAB4",#N/A,TRUE,"GENERAL";"TAB5",#N/A,TRUE,"GENERAL"}</definedName>
    <definedName name="Longitud">#REF!</definedName>
    <definedName name="Longitud1">#REF!</definedName>
    <definedName name="Longitud2">#REF!</definedName>
    <definedName name="lplpl" hidden="1">{"via1",#N/A,TRUE,"general";"via2",#N/A,TRUE,"general";"via3",#N/A,TRUE,"general"}</definedName>
    <definedName name="lucy" hidden="1">{"TAB1",#N/A,TRUE,"GENERAL";"TAB2",#N/A,TRUE,"GENERAL";"TAB3",#N/A,TRUE,"GENERAL";"TAB4",#N/A,TRUE,"GENERAL";"TAB5",#N/A,TRUE,"GENERAL"}</definedName>
    <definedName name="LUIS">#REF!</definedName>
    <definedName name="LUS">#REF!</definedName>
    <definedName name="M.DE.OBRA">[26]basicos!$A$43:$D$61</definedName>
    <definedName name="MAESTRICVO" hidden="1">#REF!</definedName>
    <definedName name="mafdsf" hidden="1">{"via1",#N/A,TRUE,"general";"via2",#N/A,TRUE,"general";"via3",#N/A,TRUE,"general"}</definedName>
    <definedName name="MAIN_DATA">#REF!</definedName>
    <definedName name="mantenimiento">'[32]COSTOS OFICINA'!#REF!</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ERIALES">[26]basicos!$A$63:$D$138</definedName>
    <definedName name="mdd" hidden="1">{"via1",#N/A,TRUE,"general";"via2",#N/A,TRUE,"general";"via3",#N/A,TRUE,"general"}</definedName>
    <definedName name="meg" hidden="1">{"TAB1",#N/A,TRUE,"GENERAL";"TAB2",#N/A,TRUE,"GENERAL";"TAB3",#N/A,TRUE,"GENERAL";"TAB4",#N/A,TRUE,"GENERAL";"TAB5",#N/A,TRUE,"GENERAL"}</definedName>
    <definedName name="meses">#REF!</definedName>
    <definedName name="met" localSheetId="4" hidden="1">{#N/A,#N/A,TRUE,"1842CWN0"}</definedName>
    <definedName name="met" hidden="1">{#N/A,#N/A,TRUE,"1842CWN0"}</definedName>
    <definedName name="metal" localSheetId="4" hidden="1">{#N/A,#N/A,TRUE,"1842CWN0"}</definedName>
    <definedName name="metal" hidden="1">{#N/A,#N/A,TRUE,"1842CWN0"}</definedName>
    <definedName name="mfgjrdt" hidden="1">{"TAB1",#N/A,TRUE,"GENERAL";"TAB2",#N/A,TRUE,"GENERAL";"TAB3",#N/A,TRUE,"GENERAL";"TAB4",#N/A,TRUE,"GENERAL";"TAB5",#N/A,TRUE,"GENERAL"}</definedName>
    <definedName name="mghm" hidden="1">{"via1",#N/A,TRUE,"general";"via2",#N/A,TRUE,"general";"via3",#N/A,TRUE,"general"}</definedName>
    <definedName name="MI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UNI">#REF!</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bra">[18]Datos!$B$1</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AIU">#REF!</definedName>
    <definedName name="PESO14.2">#REF!</definedName>
    <definedName name="PESO14.3">#REF!</definedName>
    <definedName name="PESO14.4">#REF!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[11]BASES!$E$27</definedName>
    <definedName name="PlazoAIU">#REF!</definedName>
    <definedName name="PLPLUNN" hidden="1">{"TAB1",#N/A,TRUE,"GENERAL";"TAB2",#N/A,TRUE,"GENERAL";"TAB3",#N/A,TRUE,"GENERAL";"TAB4",#N/A,TRUE,"GENERAL";"TAB5",#N/A,TRUE,"GENERAL"}</definedName>
    <definedName name="PMT">#REF!</definedName>
    <definedName name="pobre" hidden="1">{"PRES REHAB ARM-PER POR ITEMS  KM A KM",#N/A,TRUE,"Rehabilitacion Arm-Per"}</definedName>
    <definedName name="POI">#REF!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[12]BASES!$E$26</definedName>
    <definedName name="pot">#REF!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suDerivGuatDef" hidden="1">{"via1",#N/A,TRUE,"general";"via2",#N/A,TRUE,"general";"via3",#N/A,TRUE,"general"}</definedName>
    <definedName name="PresuPresaDef"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ic">[11]BASES!$B$31</definedName>
    <definedName name="PROG" hidden="1">#REF!</definedName>
    <definedName name="PROP">[9]DATOS!$D$7</definedName>
    <definedName name="PROVISIONALES" hidden="1">#REF!</definedName>
    <definedName name="ptope" hidden="1">{"TAB1",#N/A,TRUE,"GENERAL";"TAB2",#N/A,TRUE,"GENERAL";"TAB3",#N/A,TRUE,"GENERAL";"TAB4",#N/A,TRUE,"GENERAL";"TAB5",#N/A,TRUE,"GENERAL"}</definedName>
    <definedName name="ptopes" hidden="1">{"via1",#N/A,TRUE,"general";"via2",#N/A,TRUE,"general";"via3",#N/A,TRUE,"general"}</definedName>
    <definedName name="PUERTA_CORTAFUEGOS">#REF!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 hidden="1">{"SUMINISTRO E INSTALACIÓN CANALETAS L=7.50"}</definedName>
    <definedName name="q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E" hidden="1">[20]inpermeabOTRO!#REF!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enc">[11]BASES!$E$31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[11]BASES!$E$41</definedName>
    <definedName name="sanjorge" hidden="1">{"SUMINISTRO E INSTALACIÓN CANALETAS L=7.50"}</definedName>
    <definedName name="SAPBEXrevision" hidden="1">0</definedName>
    <definedName name="SAPBEXsysID" hidden="1">"BWP"</definedName>
    <definedName name="SAPBEXwbID" hidden="1">"4A0Q8IOGXKY1EQBMQUM4CE2HB"</definedName>
    <definedName name="sbgfbgdr" hidden="1">{"via1",#N/A,TRUE,"general";"via2",#N/A,TRUE,"general";"via3",#N/A,TRUE,"general"}</definedName>
    <definedName name="scen_change" hidden="1">[6]inpermeabOTRO!#REF!</definedName>
    <definedName name="scen_name1" hidden="1">"arial"</definedName>
    <definedName name="scen_num" hidden="1">1</definedName>
    <definedName name="scen_user1" hidden="1">"DIRECCION DE INFORMATICA"</definedName>
    <definedName name="scen_value1" hidden="1">{"SUMINISTRO E INSTALACIÓN CANALETAS L=7.50"}</definedName>
    <definedName name="SD" hidden="1">'[7]3'!#REF!,'[7]3'!#REF!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 hidden="1">[20]inpermeabOTRO!#REF!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MLMV">'[33]F.M.'!$C$3</definedName>
    <definedName name="SMMV">'[13]DATOS BASICOS'!$D$44</definedName>
    <definedName name="SOCIAL">#REF!</definedName>
    <definedName name="SR" hidden="1">[20]inpermeabOTRO!#REF!</definedName>
    <definedName name="srwrwr" hidden="1">{"TAB1",#N/A,TRUE,"GENERAL";"TAB2",#N/A,TRUE,"GENERAL";"TAB3",#N/A,TRUE,"GENERAL";"TAB4",#N/A,TRUE,"GENERAL";"TAB5",#N/A,TRUE,"GENERAL"}</definedName>
    <definedName name="SS_SS" hidden="1">[20]inpermeabOTRO!#REF!</definedName>
    <definedName name="SSS" hidden="1">{"SUMINISTRO E INSTALACIÓN CANALETAS L=7.50"}</definedName>
    <definedName name="SSSSS" hidden="1">{"SUMINISTRO E INSTALACIÓN CANALETAS L=7.50"}</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ESTACION300">#REF!</definedName>
    <definedName name="SUBTRANS">'[13]DATOS BASICOS'!$D$46</definedName>
    <definedName name="SUM">#REF!</definedName>
    <definedName name="swsw" hidden="1">{"via1",#N/A,TRUE,"general";"via2",#N/A,TRUE,"general";"via3",#N/A,TRUE,"general"}</definedName>
    <definedName name="swsw3" hidden="1">{"TAB1",#N/A,TRUE,"GENERAL";"TAB2",#N/A,TRUE,"GENERAL";"TAB3",#N/A,TRUE,"GENERAL";"TAB4",#N/A,TRUE,"GENERAL";"TAB5",#N/A,TRUE,"GENERAL"}</definedName>
    <definedName name="T.CONDUIT.3">#REF!</definedName>
    <definedName name="T.CONDUIT3X3">#REF!</definedName>
    <definedName name="t5t5" hidden="1">{"TAB1",#N/A,TRUE,"GENERAL";"TAB2",#N/A,TRUE,"GENERAL";"TAB3",#N/A,TRUE,"GENERAL";"TAB4",#N/A,TRUE,"GENERAL";"TAB5",#N/A,TRUE,"GENERAL"}</definedName>
    <definedName name="tabla2">#REF!</definedName>
    <definedName name="tdy" hidden="1">{"TAB1",#N/A,TRUE,"GENERAL";"TAB2",#N/A,TRUE,"GENERAL";"TAB3",#N/A,TRUE,"GENERAL";"TAB4",#N/A,TRUE,"GENERAL";"TAB5",#N/A,TRUE,"GENERAL"}</definedName>
    <definedName name="TER.PREMOL">#REF!</definedName>
    <definedName name="TERMINAL_PREMOLDEADO">#REF!</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[12]BASES!$E$27</definedName>
    <definedName name="_xlnm.Print_Titles" localSheetId="4">AIU_OBRA!$2:$4</definedName>
    <definedName name="To">#REF!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o">#REF!</definedName>
    <definedName name="tr" hidden="1">{"TAB1",#N/A,TRUE,"GENERAL";"TAB2",#N/A,TRUE,"GENERAL";"TAB3",#N/A,TRUE,"GENERAL";"TAB4",#N/A,TRUE,"GENERAL";"TAB5",#N/A,TRUE,"GENERAL"}</definedName>
    <definedName name="TRANSPORTES">[26]basicos!$A$140:$F$153</definedName>
    <definedName name="TRES.CONDUCTOR">#REF!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'[13]DATOS BASICOS'!$D$33</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O.CONDUIT">#REF!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DAD1">[21]ITEMS!$C$2</definedName>
    <definedName name="UNIDAD521">[22]ITEMS!$C$522</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riacion">[10]Datos!$B$8</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[34]inpermeabOTRO!#REF!</definedName>
    <definedName name="w2w2w" hidden="1">{"via1",#N/A,TRUE,"general";"via2",#N/A,TRUE,"general";"via3",#N/A,TRUE,"general"}</definedName>
    <definedName name="wbas" hidden="1">#REF!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civil._.works." localSheetId="4" hidden="1">{#N/A,#N/A,TRUE,"1842CWN0"}</definedName>
    <definedName name="wrn.civil._.works." hidden="1">{#N/A,#N/A,TRUE,"1842CWN0"}</definedName>
    <definedName name="wrn.ESTADO._.REHABILITACION." hidden="1">{"PRES REHAB ARM-PER POR ITEMS  KM A KM",#N/A,TRUE,"Rehabilitacion Arm-Per"}</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GENERAL." localSheetId="4" hidden="1">{"TAB1",#N/A,TRUE,"GENERAL";"TAB2",#N/A,TRUE,"GENERAL";"TAB3",#N/A,TRUE,"GENERAL";"TAB4",#N/A,TRUE,"GENERAL";"TAB5",#N/A,TRUE,"GENERAL"}</definedName>
    <definedName name="wrn.GENERAL." hidden="1">{"TAB1",#N/A,TRUE,"GENERAL";"TAB2",#N/A,TRUE,"GENERAL";"TAB3",#N/A,TRUE,"GENERAL";"TAB4",#N/A,TRUE,"GENERAL";"TAB5",#N/A,TRUE,"GENERAL"}</definedName>
    <definedName name="wrn.GERENCIA." localSheetId="4" hidden="1">{#N/A,#N/A,TRUE,"INGENIERIA";#N/A,#N/A,TRUE,"COMPRAS";#N/A,#N/A,TRUE,"DIRECCION";#N/A,#N/A,TRUE,"RESUMEN"}</definedName>
    <definedName name="wrn.GERENCIA." hidden="1">{#N/A,#N/A,TRUE,"INGENIERIA";#N/A,#N/A,TRUE,"COMPRAS";#N/A,#N/A,TRUE,"DIRECCION";#N/A,#N/A,TRUE,"RESUMEN"}</definedName>
    <definedName name="wrn.IMPRESION." hidden="1">{"IMPRESION",#N/A,FALSE,"pequeño"}</definedName>
    <definedName name="wrn.OBRASC." hidden="1">{"AURES1",#N/A,FALSE,"GENERAL";"AURES2",#N/A,FALSE,"GENERAL";"AURES3",#N/A,FALSE,"GENERAL";"AURES4",#N/A,FALSE,"GENERAL";"AURES5",#N/A,FALSE,"GENERAL";"AURES6",#N/A,FALSE,"GENERAL";"AURES7",#N/A,FALSE,"GENERAL"}</definedName>
    <definedName name="wrn.via." localSheetId="4" hidden="1">{"via1",#N/A,TRUE,"general";"via2",#N/A,TRUE,"general";"via3",#N/A,TRUE,"general"}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{"SUMINISTRO E INSTALACIÓN CANALETAS L=7.50"}</definedName>
    <definedName name="wyty" hidden="1">{"via1",#N/A,TRUE,"general";"via2",#N/A,TRUE,"general";"via3",#N/A,TRUE,"general"}</definedName>
    <definedName name="XA" hidden="1">#REF!</definedName>
    <definedName name="xcbvbs" hidden="1">{"TAB1",#N/A,TRUE,"GENERAL";"TAB2",#N/A,TRUE,"GENERAL";"TAB3",#N/A,TRUE,"GENERAL";"TAB4",#N/A,TRUE,"GENERAL";"TAB5",#N/A,TRUE,"GENERAL"}</definedName>
    <definedName name="XCXCXCXCXCXC" hidden="1">#REF!</definedName>
    <definedName name="xime">#REF!</definedName>
    <definedName name="XSW" localSheetId="4" hidden="1">{#N/A,#N/A,TRUE,"1842CWN0"}</definedName>
    <definedName name="XSW" hidden="1">{#N/A,#N/A,TRUE,"1842CWN0"}</definedName>
    <definedName name="xsxs" hidden="1">{"TAB1",#N/A,TRUE,"GENERAL";"TAB2",#N/A,TRUE,"GENERAL";"TAB3",#N/A,TRUE,"GENERAL";"TAB4",#N/A,TRUE,"GENERAL";"TAB5",#N/A,TRUE,"GENERAL"}</definedName>
    <definedName name="XX" hidden="1">{"SUMINISTRO E INSTALACIÓN CANALETAS L=7.50"}</definedName>
    <definedName name="xxfg" hidden="1">{"via1",#N/A,TRUE,"general";"via2",#N/A,TRUE,"general";"via3",#N/A,TRUE,"general"}</definedName>
    <definedName name="XXX" hidden="1">#REF!</definedName>
    <definedName name="XXXX" hidden="1">#REF!</definedName>
    <definedName name="xxxxxds" hidden="1">{"via1",#N/A,TRUE,"general";"via2",#N/A,TRUE,"general";"via3",#N/A,TRUE,"general"}</definedName>
    <definedName name="xxxxxxxxxx29" hidden="1">{"via1",#N/A,TRUE,"general";"via2",#N/A,TRUE,"general";"via3",#N/A,TRUE,"general"}</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235A93C1_87C6_11D4_BB51_444553540000_.wvu.Cols" hidden="1">'[7]3'!#REF!,'[7]3'!#REF!</definedName>
    <definedName name="Z_235A93C2_87C6_11D4_BB51_444553540000_.wvu.Cols" hidden="1">'[7]3'!#REF!,'[7]3'!#REF!</definedName>
    <definedName name="Z_235A93C3_87C6_11D4_BB51_444553540000_.wvu.Cols" hidden="1">'[7]3'!#REF!,'[7]3'!#REF!</definedName>
    <definedName name="Z_235A93C4_87C6_11D4_BB51_444553540000_.wvu.Cols" hidden="1">'[7]3'!#REF!,'[7]3'!#REF!</definedName>
    <definedName name="Z_235A93C5_87C6_11D4_BB51_444553540000_.wvu.Cols" hidden="1">'[7]3'!#REF!,'[7]3'!#REF!</definedName>
    <definedName name="Z_235A93C6_87C6_11D4_BB51_444553540000_.wvu.Cols" hidden="1">'[7]3'!#REF!,'[7]3'!#REF!</definedName>
    <definedName name="Z_235A93C7_87C6_11D4_BB51_444553540000_.wvu.Cols" hidden="1">'[7]3'!#REF!,'[7]3'!#REF!</definedName>
    <definedName name="Z_6CDBE1A1_8642_11D4_8E16_005004999978_.wvu.PrintTitles" hidden="1">#REF!</definedName>
    <definedName name="Z_6CDBE1A1_8642_11D4_8E16_005004999978_.wvu.Rows" hidden="1">#REF!,#REF!,#REF!,#REF!,#REF!</definedName>
    <definedName name="Z_6CDBE1A2_8642_11D4_8E16_005004999978_.wvu.PrintTitles" hidden="1">#REF!</definedName>
    <definedName name="Z_6CDBE1A2_8642_11D4_8E16_005004999978_.wvu.Rows" hidden="1">#REF!,#REF!,#REF!,#REF!,#REF!</definedName>
    <definedName name="Z_6CDBE1AE_8642_11D4_8E16_005004999978_.wvu.Cols" hidden="1">'[7]3'!#REF!,'[7]3'!#REF!</definedName>
    <definedName name="Z_6CDBE1AE_8642_11D4_8E16_005004999978_.wvu.PrintArea" hidden="1">'[7]3'!#REF!</definedName>
    <definedName name="Z_6CDBE1AE_8642_11D4_8E16_005004999978_.wvu.Rows" hidden="1">#REF!,#REF!,#REF!,#REF!,#REF!</definedName>
    <definedName name="Z_6CDBE1AF_8642_11D4_8E16_005004999978_.wvu.Cols" hidden="1">'[7]3'!#REF!,'[7]3'!#REF!</definedName>
    <definedName name="Z_6CDBE1AF_8642_11D4_8E16_005004999978_.wvu.Rows" hidden="1">#REF!,#REF!,#REF!,#REF!,#REF!</definedName>
    <definedName name="ZAQ" localSheetId="4" hidden="1">{#N/A,#N/A,TRUE,"INGENIERIA";#N/A,#N/A,TRUE,"COMPRAS";#N/A,#N/A,TRUE,"DIRECCION";#N/A,#N/A,TRUE,"RESUMEN"}</definedName>
    <definedName name="ZAQ"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68" i="2" l="1"/>
  <c r="H8" i="2" l="1"/>
  <c r="K58" i="12"/>
  <c r="H20" i="12" l="1"/>
  <c r="H50" i="7"/>
  <c r="E68" i="12"/>
  <c r="E67" i="12"/>
  <c r="E66" i="12"/>
  <c r="E65" i="12"/>
  <c r="H6" i="2" l="1"/>
  <c r="J341" i="17"/>
  <c r="J340" i="17"/>
  <c r="J337" i="17"/>
  <c r="J338" i="17"/>
  <c r="J336" i="17"/>
  <c r="J331" i="17"/>
  <c r="J332" i="17"/>
  <c r="J330" i="17"/>
  <c r="J328" i="17"/>
  <c r="J329" i="17"/>
  <c r="J27" i="15"/>
  <c r="J29" i="15"/>
  <c r="J30" i="15"/>
  <c r="H31" i="15"/>
  <c r="J31" i="15" s="1"/>
  <c r="J325" i="17"/>
  <c r="J324" i="17"/>
  <c r="J320" i="17"/>
  <c r="J319" i="17"/>
  <c r="J316" i="17"/>
  <c r="J317" i="17"/>
  <c r="J315" i="17"/>
  <c r="J311" i="17"/>
  <c r="J307" i="17"/>
  <c r="J247" i="17"/>
  <c r="J308" i="17"/>
  <c r="J292" i="17"/>
  <c r="J294" i="17"/>
  <c r="J296" i="17"/>
  <c r="J298" i="17"/>
  <c r="J300" i="17"/>
  <c r="J301" i="17"/>
  <c r="J303" i="17"/>
  <c r="J304" i="17"/>
  <c r="J305" i="17"/>
  <c r="J289" i="17"/>
  <c r="J286" i="17"/>
  <c r="J285" i="17"/>
  <c r="J274" i="17"/>
  <c r="J276" i="17"/>
  <c r="J278" i="17"/>
  <c r="J280" i="17"/>
  <c r="J282" i="17"/>
  <c r="J273" i="17"/>
  <c r="J270" i="17"/>
  <c r="J265" i="17"/>
  <c r="J266" i="17"/>
  <c r="J267" i="17"/>
  <c r="J268" i="17"/>
  <c r="J269" i="17"/>
  <c r="J264" i="17"/>
  <c r="J261" i="17"/>
  <c r="J260" i="17"/>
  <c r="J251" i="17"/>
  <c r="J252" i="17"/>
  <c r="J253" i="17"/>
  <c r="J254" i="17"/>
  <c r="J255" i="17"/>
  <c r="J256" i="17"/>
  <c r="J257" i="17"/>
  <c r="J258" i="17"/>
  <c r="J250" i="17"/>
  <c r="J240" i="17"/>
  <c r="J241" i="17"/>
  <c r="J242" i="17"/>
  <c r="J243" i="17"/>
  <c r="J244" i="17"/>
  <c r="J245" i="17"/>
  <c r="J246" i="17"/>
  <c r="J239" i="17"/>
  <c r="J229" i="17"/>
  <c r="J230" i="17"/>
  <c r="J231" i="17"/>
  <c r="J232" i="17"/>
  <c r="J233" i="17"/>
  <c r="J234" i="17"/>
  <c r="J235" i="17"/>
  <c r="J228" i="17"/>
  <c r="Q171" i="17"/>
  <c r="Q172" i="17"/>
  <c r="Q170" i="17"/>
  <c r="J211" i="17"/>
  <c r="J212" i="17"/>
  <c r="J213" i="17"/>
  <c r="J214" i="17"/>
  <c r="J215" i="17"/>
  <c r="J216" i="17"/>
  <c r="J217" i="17"/>
  <c r="J218" i="17"/>
  <c r="J219" i="17"/>
  <c r="J220" i="17"/>
  <c r="J221" i="17"/>
  <c r="J222" i="17"/>
  <c r="J223" i="17"/>
  <c r="J224" i="17"/>
  <c r="J210" i="17"/>
  <c r="Q189" i="17"/>
  <c r="Q190" i="17"/>
  <c r="Q191" i="17"/>
  <c r="Q192" i="17"/>
  <c r="Q193" i="17"/>
  <c r="Q194" i="17"/>
  <c r="Q195" i="17"/>
  <c r="Q196" i="17"/>
  <c r="Q188" i="17"/>
  <c r="J189" i="17"/>
  <c r="J190" i="17"/>
  <c r="J191" i="17"/>
  <c r="J192" i="17"/>
  <c r="J193" i="17"/>
  <c r="J194" i="17"/>
  <c r="J195" i="17"/>
  <c r="J196" i="17"/>
  <c r="J197" i="17"/>
  <c r="J198" i="17"/>
  <c r="J199" i="17"/>
  <c r="J200" i="17"/>
  <c r="J201" i="17"/>
  <c r="J202" i="17"/>
  <c r="J203" i="17"/>
  <c r="J204" i="17"/>
  <c r="J205" i="17"/>
  <c r="J206" i="17"/>
  <c r="J207" i="17"/>
  <c r="J188" i="17"/>
  <c r="F13" i="7"/>
  <c r="J183" i="17"/>
  <c r="J184" i="17"/>
  <c r="J178" i="17"/>
  <c r="J179" i="17"/>
  <c r="J180" i="17"/>
  <c r="J181" i="17"/>
  <c r="J182" i="17"/>
  <c r="J171" i="17"/>
  <c r="J172" i="17"/>
  <c r="J173" i="17"/>
  <c r="J174" i="17"/>
  <c r="J175" i="17"/>
  <c r="J176" i="17"/>
  <c r="J177" i="17"/>
  <c r="J170" i="17"/>
  <c r="J11" i="17"/>
  <c r="J5" i="17"/>
  <c r="J4" i="17"/>
  <c r="J31" i="17"/>
  <c r="J32" i="17"/>
  <c r="J33" i="17"/>
  <c r="J34" i="17"/>
  <c r="J35" i="17"/>
  <c r="J36" i="17"/>
  <c r="J37" i="17"/>
  <c r="J38" i="17"/>
  <c r="J39" i="17"/>
  <c r="J40" i="17"/>
  <c r="J41" i="17"/>
  <c r="J42" i="17"/>
  <c r="J43" i="17"/>
  <c r="J44" i="17"/>
  <c r="J45" i="17"/>
  <c r="J46" i="17"/>
  <c r="J47" i="17"/>
  <c r="J48" i="17"/>
  <c r="J49" i="17"/>
  <c r="J50" i="17"/>
  <c r="J51" i="17"/>
  <c r="J52" i="17"/>
  <c r="J53" i="17"/>
  <c r="J54" i="17"/>
  <c r="J55" i="17"/>
  <c r="J56" i="17"/>
  <c r="J57" i="17"/>
  <c r="J58" i="17"/>
  <c r="J59" i="17"/>
  <c r="J60" i="17"/>
  <c r="J61" i="17"/>
  <c r="J62" i="17"/>
  <c r="J63" i="17"/>
  <c r="J64" i="17"/>
  <c r="J65" i="17"/>
  <c r="J66" i="17"/>
  <c r="J67" i="17"/>
  <c r="J68" i="17"/>
  <c r="J69" i="17"/>
  <c r="J70" i="17"/>
  <c r="J71" i="17"/>
  <c r="J72" i="17"/>
  <c r="J73" i="17"/>
  <c r="J74" i="17"/>
  <c r="J75" i="17"/>
  <c r="J76" i="17"/>
  <c r="J77" i="17"/>
  <c r="J78" i="17"/>
  <c r="J79" i="17"/>
  <c r="J80" i="17"/>
  <c r="J81" i="17"/>
  <c r="J82" i="17"/>
  <c r="J83" i="17"/>
  <c r="J84" i="17"/>
  <c r="J85" i="17"/>
  <c r="J86" i="17"/>
  <c r="J87" i="17"/>
  <c r="J88" i="17"/>
  <c r="J89" i="17"/>
  <c r="J90" i="17"/>
  <c r="J91" i="17"/>
  <c r="J92" i="17"/>
  <c r="J93" i="17"/>
  <c r="J94" i="17"/>
  <c r="J95" i="17"/>
  <c r="J96" i="17"/>
  <c r="J97" i="17"/>
  <c r="J98" i="17"/>
  <c r="J99" i="17"/>
  <c r="J100" i="17"/>
  <c r="J101" i="17"/>
  <c r="J102" i="17"/>
  <c r="J103" i="17"/>
  <c r="J104" i="17"/>
  <c r="J105" i="17"/>
  <c r="J106" i="17"/>
  <c r="J107" i="17"/>
  <c r="J108" i="17"/>
  <c r="J109" i="17"/>
  <c r="J110" i="17"/>
  <c r="J111" i="17"/>
  <c r="J112" i="17"/>
  <c r="J113" i="17"/>
  <c r="J114" i="17"/>
  <c r="J115" i="17"/>
  <c r="J116" i="17"/>
  <c r="J117" i="17"/>
  <c r="J118" i="17"/>
  <c r="J119" i="17"/>
  <c r="J120" i="17"/>
  <c r="J121" i="17"/>
  <c r="J122" i="17"/>
  <c r="J123" i="17"/>
  <c r="J124" i="17"/>
  <c r="J125" i="17"/>
  <c r="J126" i="17"/>
  <c r="J127" i="17"/>
  <c r="J128" i="17"/>
  <c r="J129" i="17"/>
  <c r="J130" i="17"/>
  <c r="J131" i="17"/>
  <c r="J132" i="17"/>
  <c r="J133" i="17"/>
  <c r="J134" i="17"/>
  <c r="J135" i="17"/>
  <c r="J136" i="17"/>
  <c r="J137" i="17"/>
  <c r="J138" i="17"/>
  <c r="J139" i="17"/>
  <c r="J140" i="17"/>
  <c r="J141" i="17"/>
  <c r="J142" i="17"/>
  <c r="J143" i="17"/>
  <c r="J144" i="17"/>
  <c r="J145" i="17"/>
  <c r="J146" i="17"/>
  <c r="J147" i="17"/>
  <c r="J148" i="17"/>
  <c r="J149" i="17"/>
  <c r="J150" i="17"/>
  <c r="J151" i="17"/>
  <c r="J152" i="17"/>
  <c r="J153" i="17"/>
  <c r="J154" i="17"/>
  <c r="J155" i="17"/>
  <c r="J156" i="17"/>
  <c r="J157" i="17"/>
  <c r="J158" i="17"/>
  <c r="J159" i="17"/>
  <c r="J160" i="17"/>
  <c r="J161" i="17"/>
  <c r="J162" i="17"/>
  <c r="J163" i="17"/>
  <c r="J164" i="17"/>
  <c r="J165" i="17"/>
  <c r="J166" i="17"/>
  <c r="J167" i="17"/>
  <c r="J14" i="17"/>
  <c r="J15" i="17"/>
  <c r="J16" i="17"/>
  <c r="J17" i="17"/>
  <c r="J18" i="17"/>
  <c r="J19" i="17"/>
  <c r="J20" i="17"/>
  <c r="J21" i="17"/>
  <c r="J22" i="17"/>
  <c r="J23" i="17"/>
  <c r="J24" i="17"/>
  <c r="J25" i="17"/>
  <c r="J26" i="17"/>
  <c r="J27" i="17"/>
  <c r="J28" i="17"/>
  <c r="J29" i="17"/>
  <c r="J30" i="17"/>
  <c r="J7" i="17"/>
  <c r="J8" i="17"/>
  <c r="J9" i="17"/>
  <c r="J10" i="17"/>
  <c r="J12" i="17"/>
  <c r="J13" i="17"/>
  <c r="J6" i="17"/>
  <c r="J3" i="17"/>
  <c r="H7" i="2"/>
  <c r="H9" i="2"/>
  <c r="H10" i="2"/>
  <c r="H11" i="2"/>
  <c r="H12" i="2"/>
  <c r="H13" i="2"/>
  <c r="H14" i="2"/>
  <c r="H15" i="2"/>
  <c r="H16" i="2"/>
  <c r="H17" i="2"/>
  <c r="H18" i="2"/>
  <c r="H19" i="2"/>
  <c r="H20" i="2"/>
  <c r="H21" i="2"/>
  <c r="H22" i="2"/>
  <c r="H23" i="2"/>
  <c r="H24" i="2"/>
  <c r="H25" i="2"/>
  <c r="H26" i="2"/>
  <c r="H27" i="2"/>
  <c r="H28" i="2"/>
  <c r="H29" i="2"/>
  <c r="H30" i="2"/>
  <c r="H31" i="2"/>
  <c r="H32" i="2"/>
  <c r="H33" i="2"/>
  <c r="H34" i="2"/>
  <c r="H35" i="2"/>
  <c r="H36" i="2"/>
  <c r="H37" i="2"/>
  <c r="H38" i="2"/>
  <c r="H39" i="2"/>
  <c r="H40" i="2"/>
  <c r="H41" i="2"/>
  <c r="H42" i="2"/>
  <c r="H43" i="2"/>
  <c r="H44" i="2"/>
  <c r="H45" i="2"/>
  <c r="H46" i="2"/>
  <c r="H47" i="2"/>
  <c r="H48" i="2"/>
  <c r="H49" i="2"/>
  <c r="H50" i="2"/>
  <c r="H51" i="2"/>
  <c r="H52" i="2"/>
  <c r="H53" i="2"/>
  <c r="H54" i="2"/>
  <c r="H55" i="2"/>
  <c r="H56" i="2"/>
  <c r="H57" i="2"/>
  <c r="H58" i="2"/>
  <c r="H59" i="2"/>
  <c r="H60" i="2"/>
  <c r="H61" i="2"/>
  <c r="H62" i="2"/>
  <c r="H63" i="2"/>
  <c r="H64" i="2"/>
  <c r="H65" i="2"/>
  <c r="H66" i="2"/>
  <c r="H67" i="2"/>
  <c r="H68" i="2"/>
  <c r="H69" i="2"/>
  <c r="H70" i="2"/>
  <c r="H71" i="2"/>
  <c r="H72" i="2"/>
  <c r="H73" i="2"/>
  <c r="H74" i="2"/>
  <c r="H75" i="2"/>
  <c r="H76" i="2"/>
  <c r="H77" i="2"/>
  <c r="H78" i="2"/>
  <c r="H79" i="2"/>
  <c r="H80" i="2"/>
  <c r="H81" i="2"/>
  <c r="H82" i="2"/>
  <c r="H83" i="2"/>
  <c r="H84" i="2"/>
  <c r="H85" i="2"/>
  <c r="H86" i="2"/>
  <c r="H87" i="2"/>
  <c r="H88" i="2"/>
  <c r="H89" i="2"/>
  <c r="H90" i="2"/>
  <c r="H91" i="2"/>
  <c r="H92" i="2"/>
  <c r="H93" i="2"/>
  <c r="H94" i="2"/>
  <c r="H95" i="2"/>
  <c r="H96" i="2"/>
  <c r="H97" i="2"/>
  <c r="H98" i="2"/>
  <c r="H99" i="2"/>
  <c r="H100" i="2"/>
  <c r="H101" i="2"/>
  <c r="H102" i="2"/>
  <c r="H103" i="2"/>
  <c r="H104" i="2"/>
  <c r="H105" i="2"/>
  <c r="H106" i="2"/>
  <c r="H107" i="2"/>
  <c r="H108" i="2"/>
  <c r="H109" i="2"/>
  <c r="H110" i="2"/>
  <c r="H111" i="2"/>
  <c r="H112" i="2"/>
  <c r="H113" i="2"/>
  <c r="H114" i="2"/>
  <c r="H115" i="2"/>
  <c r="H116" i="2"/>
  <c r="H117" i="2"/>
  <c r="H118" i="2"/>
  <c r="H119" i="2"/>
  <c r="H120" i="2"/>
  <c r="H121" i="2"/>
  <c r="H122" i="2"/>
  <c r="H123" i="2"/>
  <c r="H124" i="2"/>
  <c r="H125" i="2"/>
  <c r="H126" i="2"/>
  <c r="H127" i="2"/>
  <c r="H128" i="2"/>
  <c r="H129" i="2"/>
  <c r="H130" i="2"/>
  <c r="H131" i="2"/>
  <c r="H132" i="2"/>
  <c r="H133" i="2"/>
  <c r="H134" i="2"/>
  <c r="H135" i="2"/>
  <c r="H136" i="2"/>
  <c r="H137" i="2"/>
  <c r="H138" i="2"/>
  <c r="H139" i="2"/>
  <c r="H140" i="2"/>
  <c r="H141" i="2"/>
  <c r="H142" i="2"/>
  <c r="H143" i="2"/>
  <c r="H144" i="2"/>
  <c r="H145" i="2"/>
  <c r="H146" i="2"/>
  <c r="H147" i="2"/>
  <c r="H148" i="2"/>
  <c r="H149" i="2"/>
  <c r="H150" i="2"/>
  <c r="H151" i="2"/>
  <c r="H152" i="2"/>
  <c r="H153" i="2"/>
  <c r="H154" i="2"/>
  <c r="H155" i="2"/>
  <c r="H156" i="2"/>
  <c r="H157" i="2"/>
  <c r="H158" i="2"/>
  <c r="H159" i="2"/>
  <c r="H160" i="2"/>
  <c r="H161" i="2"/>
  <c r="H162" i="2"/>
  <c r="H163" i="2"/>
  <c r="H164" i="2"/>
  <c r="H165" i="2"/>
  <c r="H166" i="2"/>
  <c r="H167" i="2"/>
  <c r="H169" i="2"/>
  <c r="H170" i="2"/>
  <c r="L54" i="15"/>
  <c r="F48" i="15"/>
  <c r="C48" i="15"/>
  <c r="G48" i="15" s="1"/>
  <c r="F47" i="15"/>
  <c r="C47" i="15"/>
  <c r="H47" i="15" s="1"/>
  <c r="F46" i="15"/>
  <c r="C46" i="15"/>
  <c r="G46" i="15" s="1"/>
  <c r="L45" i="15"/>
  <c r="I45" i="15"/>
  <c r="F45" i="15"/>
  <c r="C45" i="15"/>
  <c r="F44" i="15"/>
  <c r="C44" i="15"/>
  <c r="G44" i="15" s="1"/>
  <c r="J39" i="15"/>
  <c r="I38" i="15"/>
  <c r="J38" i="15" s="1"/>
  <c r="C38" i="15"/>
  <c r="I37" i="15"/>
  <c r="J37" i="15" s="1"/>
  <c r="C37" i="15"/>
  <c r="I36" i="15"/>
  <c r="J36" i="15" s="1"/>
  <c r="C36" i="15"/>
  <c r="G31" i="15"/>
  <c r="C31" i="15"/>
  <c r="G30" i="15"/>
  <c r="C30" i="15"/>
  <c r="O29" i="15"/>
  <c r="Q29" i="15" s="1"/>
  <c r="G29" i="15"/>
  <c r="C29" i="15"/>
  <c r="I28" i="15"/>
  <c r="G28" i="15"/>
  <c r="C28" i="15"/>
  <c r="O27" i="15"/>
  <c r="Q27" i="15" s="1"/>
  <c r="I27" i="15"/>
  <c r="G27" i="15"/>
  <c r="C27" i="15"/>
  <c r="I26" i="15"/>
  <c r="G26" i="15"/>
  <c r="C26" i="15"/>
  <c r="M21" i="15"/>
  <c r="K16" i="15"/>
  <c r="H15" i="15"/>
  <c r="J15" i="15" s="1"/>
  <c r="G15" i="15"/>
  <c r="C15" i="15"/>
  <c r="K11" i="15"/>
  <c r="M11" i="15" s="1"/>
  <c r="N11" i="15" s="1"/>
  <c r="J11" i="15"/>
  <c r="H3" i="15"/>
  <c r="C2" i="15"/>
  <c r="N1" i="15"/>
  <c r="I44" i="12"/>
  <c r="I45" i="12"/>
  <c r="I46" i="12"/>
  <c r="I43" i="12"/>
  <c r="H44" i="12"/>
  <c r="H45" i="12"/>
  <c r="H46" i="12"/>
  <c r="H43" i="12"/>
  <c r="I42" i="12"/>
  <c r="H42" i="12"/>
  <c r="I41" i="12"/>
  <c r="H41" i="12"/>
  <c r="C27" i="12"/>
  <c r="C26" i="12"/>
  <c r="C25" i="12"/>
  <c r="H25" i="12"/>
  <c r="H26" i="12"/>
  <c r="H27" i="12"/>
  <c r="H172" i="2" l="1"/>
  <c r="K41" i="12"/>
  <c r="K27" i="12"/>
  <c r="K26" i="12"/>
  <c r="K25" i="12"/>
  <c r="J26" i="15"/>
  <c r="H44" i="15"/>
  <c r="J44" i="15" s="1"/>
  <c r="H48" i="15"/>
  <c r="I48" i="15"/>
  <c r="J28" i="15"/>
  <c r="I47" i="15"/>
  <c r="J47" i="15" s="1"/>
  <c r="J40" i="15"/>
  <c r="J22" i="15"/>
  <c r="Q30" i="15"/>
  <c r="G47" i="15"/>
  <c r="G45" i="15"/>
  <c r="H45" i="15" s="1"/>
  <c r="J45" i="15" s="1"/>
  <c r="H46" i="15"/>
  <c r="I46" i="15"/>
  <c r="K42" i="12"/>
  <c r="K43" i="12"/>
  <c r="K45" i="12"/>
  <c r="K46" i="12"/>
  <c r="K44" i="12"/>
  <c r="I63" i="12"/>
  <c r="H36" i="12"/>
  <c r="K36" i="12" s="1"/>
  <c r="H35" i="12"/>
  <c r="K35" i="12" s="1"/>
  <c r="H33" i="12"/>
  <c r="K33" i="12" s="1"/>
  <c r="H32" i="12"/>
  <c r="K32" i="12" s="1"/>
  <c r="B31" i="12"/>
  <c r="H31" i="12" s="1"/>
  <c r="K31" i="12" s="1"/>
  <c r="H30" i="12"/>
  <c r="K30" i="12" s="1"/>
  <c r="H29" i="12"/>
  <c r="K29" i="12" s="1"/>
  <c r="H24" i="12"/>
  <c r="K24" i="12" s="1"/>
  <c r="C24" i="12"/>
  <c r="H23" i="12"/>
  <c r="K23" i="12" s="1"/>
  <c r="C23" i="12"/>
  <c r="H22" i="12"/>
  <c r="K22" i="12" s="1"/>
  <c r="C22" i="12"/>
  <c r="H21" i="12"/>
  <c r="K21" i="12" s="1"/>
  <c r="C21" i="12"/>
  <c r="C20" i="12"/>
  <c r="B20" i="12"/>
  <c r="H189" i="11"/>
  <c r="H188" i="11"/>
  <c r="H187" i="11"/>
  <c r="H186" i="11"/>
  <c r="H185" i="11"/>
  <c r="H184" i="11"/>
  <c r="H183" i="11"/>
  <c r="H182" i="11"/>
  <c r="H181" i="11"/>
  <c r="H180" i="11"/>
  <c r="H179" i="11"/>
  <c r="H178" i="11"/>
  <c r="H177" i="11"/>
  <c r="H176" i="11"/>
  <c r="H175" i="11"/>
  <c r="H174" i="11"/>
  <c r="H173" i="11"/>
  <c r="H172" i="11"/>
  <c r="H171" i="11"/>
  <c r="H170" i="11"/>
  <c r="H169" i="11"/>
  <c r="H168" i="11"/>
  <c r="H167" i="11"/>
  <c r="H166" i="11"/>
  <c r="H165" i="11"/>
  <c r="H164" i="11"/>
  <c r="H163" i="11"/>
  <c r="H162" i="11"/>
  <c r="H161" i="11"/>
  <c r="H160" i="11"/>
  <c r="H159" i="11"/>
  <c r="H158" i="11"/>
  <c r="H157" i="11"/>
  <c r="H156" i="11"/>
  <c r="H155" i="11"/>
  <c r="H154" i="11"/>
  <c r="H153" i="11"/>
  <c r="H152" i="11"/>
  <c r="H151" i="11"/>
  <c r="H150" i="11"/>
  <c r="H149" i="11"/>
  <c r="H148" i="11"/>
  <c r="H147" i="11"/>
  <c r="H146" i="11"/>
  <c r="H145" i="11"/>
  <c r="H144" i="11"/>
  <c r="H143" i="11"/>
  <c r="H142" i="11"/>
  <c r="H141" i="11"/>
  <c r="H140" i="11"/>
  <c r="H139" i="11"/>
  <c r="H138" i="11"/>
  <c r="H137" i="11"/>
  <c r="H136" i="11"/>
  <c r="H135" i="11"/>
  <c r="H134" i="11"/>
  <c r="H133" i="11"/>
  <c r="H132" i="11"/>
  <c r="H131" i="11"/>
  <c r="H130" i="11"/>
  <c r="H129" i="11"/>
  <c r="H128" i="11"/>
  <c r="H127" i="11"/>
  <c r="H126" i="11"/>
  <c r="H125" i="11"/>
  <c r="H124" i="11"/>
  <c r="H123" i="11"/>
  <c r="H122" i="11"/>
  <c r="H121" i="11"/>
  <c r="H120" i="11"/>
  <c r="H119" i="11"/>
  <c r="H118" i="11"/>
  <c r="H117" i="11"/>
  <c r="H116" i="11"/>
  <c r="H115" i="11"/>
  <c r="H114" i="11"/>
  <c r="H113" i="11"/>
  <c r="H112" i="11"/>
  <c r="H111" i="11"/>
  <c r="H110" i="11"/>
  <c r="H109" i="11"/>
  <c r="H108" i="11"/>
  <c r="H107" i="11"/>
  <c r="H106" i="11"/>
  <c r="H105" i="11"/>
  <c r="H104" i="11"/>
  <c r="H103" i="11"/>
  <c r="H102" i="11"/>
  <c r="H101" i="11"/>
  <c r="H100" i="11"/>
  <c r="H99" i="11"/>
  <c r="H98" i="11"/>
  <c r="H97" i="11"/>
  <c r="H96" i="11"/>
  <c r="H95" i="11"/>
  <c r="H94" i="11"/>
  <c r="H93" i="11"/>
  <c r="H92" i="11"/>
  <c r="H91" i="11"/>
  <c r="H90" i="11"/>
  <c r="H89" i="11"/>
  <c r="H88" i="11"/>
  <c r="H87" i="11"/>
  <c r="H86" i="11"/>
  <c r="H85" i="11"/>
  <c r="H84" i="11"/>
  <c r="H83" i="11"/>
  <c r="H82" i="11"/>
  <c r="H81" i="11"/>
  <c r="H80" i="11"/>
  <c r="H79" i="11"/>
  <c r="H78" i="11"/>
  <c r="H77" i="11"/>
  <c r="H76" i="11"/>
  <c r="H75" i="11"/>
  <c r="H74" i="11"/>
  <c r="H73" i="11"/>
  <c r="H72" i="11"/>
  <c r="H71" i="11"/>
  <c r="H70" i="11"/>
  <c r="H69" i="11"/>
  <c r="H68" i="11"/>
  <c r="H67" i="11"/>
  <c r="H66" i="11"/>
  <c r="H65" i="11"/>
  <c r="H64" i="11"/>
  <c r="H63" i="11"/>
  <c r="H62" i="11"/>
  <c r="H61" i="11"/>
  <c r="H60" i="11"/>
  <c r="H59" i="11"/>
  <c r="H58" i="11"/>
  <c r="H57" i="11"/>
  <c r="H56" i="11"/>
  <c r="H55" i="11"/>
  <c r="H54" i="11"/>
  <c r="H53" i="11"/>
  <c r="H52" i="11"/>
  <c r="H51" i="11"/>
  <c r="H50" i="11"/>
  <c r="H49" i="11"/>
  <c r="H48" i="11"/>
  <c r="H47" i="11"/>
  <c r="H46" i="11"/>
  <c r="H45" i="11"/>
  <c r="H44" i="11"/>
  <c r="H43" i="11"/>
  <c r="H42" i="11"/>
  <c r="H41" i="11"/>
  <c r="H40" i="11"/>
  <c r="H39" i="11"/>
  <c r="H38" i="11"/>
  <c r="H37" i="11"/>
  <c r="H36" i="11"/>
  <c r="H35" i="11"/>
  <c r="H34" i="11"/>
  <c r="H33" i="11"/>
  <c r="H32" i="11"/>
  <c r="H31" i="11"/>
  <c r="H30" i="11"/>
  <c r="H29" i="11"/>
  <c r="H28" i="11"/>
  <c r="H27" i="11"/>
  <c r="H26" i="11"/>
  <c r="H25" i="11"/>
  <c r="H24" i="11"/>
  <c r="H23" i="11"/>
  <c r="H22" i="11"/>
  <c r="H21" i="11"/>
  <c r="H20" i="11"/>
  <c r="H19" i="11"/>
  <c r="H18" i="11"/>
  <c r="H17" i="11"/>
  <c r="H16" i="11"/>
  <c r="H15" i="11"/>
  <c r="H14" i="11"/>
  <c r="H13" i="11"/>
  <c r="H12" i="11"/>
  <c r="H11" i="11"/>
  <c r="H10" i="11"/>
  <c r="H9" i="11"/>
  <c r="H8" i="11"/>
  <c r="H7" i="11"/>
  <c r="H6" i="11"/>
  <c r="H174" i="2" l="1"/>
  <c r="E5" i="12"/>
  <c r="K20" i="12"/>
  <c r="K37" i="12" s="1"/>
  <c r="K47" i="12"/>
  <c r="H190" i="11"/>
  <c r="J32" i="15"/>
  <c r="J48" i="15"/>
  <c r="J46" i="15"/>
  <c r="H194" i="11"/>
  <c r="H192" i="11"/>
  <c r="H193" i="11"/>
  <c r="K49" i="12" l="1"/>
  <c r="J49" i="15"/>
  <c r="K15" i="15" s="1"/>
  <c r="J51" i="15"/>
  <c r="J54" i="15" s="1"/>
  <c r="K17" i="15" s="1"/>
  <c r="K18" i="15" s="1"/>
  <c r="H196" i="11"/>
  <c r="H210" i="11" s="1"/>
  <c r="H214" i="11" l="1"/>
  <c r="H213" i="11"/>
  <c r="H212" i="11"/>
  <c r="H216" i="11" s="1"/>
  <c r="I50" i="10" l="1"/>
  <c r="J50" i="10" s="1"/>
  <c r="L50" i="10" s="1"/>
  <c r="I49" i="10"/>
  <c r="J49" i="10" s="1"/>
  <c r="L49" i="10" s="1"/>
  <c r="J45" i="10"/>
  <c r="L45" i="10" s="1"/>
  <c r="I45" i="10"/>
  <c r="I44" i="10"/>
  <c r="J44" i="10" s="1"/>
  <c r="L44" i="10" s="1"/>
  <c r="I43" i="10"/>
  <c r="J43" i="10" s="1"/>
  <c r="L43" i="10" s="1"/>
  <c r="I41" i="10"/>
  <c r="J41" i="10" s="1"/>
  <c r="L41" i="10" s="1"/>
  <c r="I40" i="10"/>
  <c r="J40" i="10" s="1"/>
  <c r="L40" i="10" s="1"/>
  <c r="I38" i="10"/>
  <c r="J38" i="10" s="1"/>
  <c r="L38" i="10" s="1"/>
  <c r="I36" i="10"/>
  <c r="J36" i="10" s="1"/>
  <c r="L36" i="10" s="1"/>
  <c r="I34" i="10"/>
  <c r="J34" i="10" s="1"/>
  <c r="L34" i="10" s="1"/>
  <c r="I32" i="10"/>
  <c r="J32" i="10" s="1"/>
  <c r="L32" i="10" s="1"/>
  <c r="I29" i="10"/>
  <c r="J29" i="10" s="1"/>
  <c r="L29" i="10" s="1"/>
  <c r="I20" i="10"/>
  <c r="J20" i="10" s="1"/>
  <c r="L20" i="10" s="1"/>
  <c r="I19" i="10"/>
  <c r="J19" i="10" s="1"/>
  <c r="L19" i="10" s="1"/>
  <c r="I15" i="10"/>
  <c r="J15" i="10" s="1"/>
  <c r="L15" i="10" s="1"/>
  <c r="I13" i="10"/>
  <c r="J13" i="10" s="1"/>
  <c r="L13" i="10" s="1"/>
  <c r="I11" i="10"/>
  <c r="J11" i="10" s="1"/>
  <c r="L11" i="10" s="1"/>
  <c r="I9" i="10"/>
  <c r="J9" i="10" s="1"/>
  <c r="L9" i="10" s="1"/>
  <c r="I7" i="10"/>
  <c r="J7" i="10" s="1"/>
  <c r="L7" i="10" s="1"/>
  <c r="I6" i="10"/>
  <c r="J6" i="10" s="1"/>
  <c r="L6" i="10" s="1"/>
  <c r="I17" i="8"/>
  <c r="I8" i="8"/>
  <c r="E8" i="8"/>
  <c r="E21" i="8"/>
  <c r="E22" i="8"/>
  <c r="E23" i="8"/>
  <c r="I23" i="8"/>
  <c r="E24" i="8"/>
  <c r="I24" i="8"/>
  <c r="E25" i="8"/>
  <c r="E26" i="8"/>
  <c r="F26" i="8"/>
  <c r="I26" i="8" s="1"/>
  <c r="I20" i="8"/>
  <c r="D18" i="8"/>
  <c r="E18" i="8" s="1"/>
  <c r="D17" i="8"/>
  <c r="D9" i="8"/>
  <c r="D10" i="8"/>
  <c r="D11" i="8"/>
  <c r="D14" i="8"/>
  <c r="D15" i="8"/>
  <c r="D7" i="8"/>
  <c r="L21" i="10" l="1"/>
  <c r="L16" i="10"/>
  <c r="L23" i="10" s="1"/>
  <c r="G33" i="8" s="1"/>
  <c r="I18" i="8"/>
  <c r="L51" i="10"/>
  <c r="L46" i="10"/>
  <c r="L53" i="10" s="1"/>
  <c r="G34" i="8" s="1"/>
  <c r="I21" i="8"/>
  <c r="I25" i="8"/>
  <c r="I22" i="8"/>
  <c r="E20" i="8"/>
  <c r="I7" i="8" l="1"/>
  <c r="I34" i="8"/>
  <c r="I33" i="8"/>
  <c r="I15" i="8"/>
  <c r="E15" i="8"/>
  <c r="I14" i="8"/>
  <c r="E14" i="8"/>
  <c r="I13" i="8"/>
  <c r="E13" i="8"/>
  <c r="I12" i="8"/>
  <c r="E12" i="8"/>
  <c r="I11" i="8"/>
  <c r="E11" i="8"/>
  <c r="I10" i="8"/>
  <c r="E10" i="8"/>
  <c r="I9" i="8"/>
  <c r="E9" i="8"/>
  <c r="E41" i="7"/>
  <c r="H41" i="7"/>
  <c r="E44" i="7"/>
  <c r="H44" i="7"/>
  <c r="E45" i="7"/>
  <c r="H45" i="7"/>
  <c r="E46" i="7"/>
  <c r="H46" i="7"/>
  <c r="E47" i="7"/>
  <c r="H47" i="7"/>
  <c r="E48" i="7"/>
  <c r="H48" i="7"/>
  <c r="E49" i="7"/>
  <c r="H49" i="7"/>
  <c r="E50" i="7"/>
  <c r="H43" i="7"/>
  <c r="E43" i="7"/>
  <c r="H28" i="7"/>
  <c r="H29" i="7"/>
  <c r="H30" i="7"/>
  <c r="H31" i="7"/>
  <c r="H32" i="7"/>
  <c r="H33" i="7"/>
  <c r="H34" i="7"/>
  <c r="H35" i="7"/>
  <c r="H36" i="7"/>
  <c r="H37" i="7"/>
  <c r="H38" i="7"/>
  <c r="H39" i="7"/>
  <c r="H40" i="7"/>
  <c r="E28" i="7"/>
  <c r="E29" i="7"/>
  <c r="E30" i="7"/>
  <c r="E31" i="7"/>
  <c r="E32" i="7"/>
  <c r="E33" i="7"/>
  <c r="E34" i="7"/>
  <c r="E35" i="7"/>
  <c r="E36" i="7"/>
  <c r="E37" i="7"/>
  <c r="E38" i="7"/>
  <c r="E40" i="7"/>
  <c r="H27" i="7"/>
  <c r="E27" i="7"/>
  <c r="E18" i="7"/>
  <c r="E19" i="7"/>
  <c r="E20" i="7"/>
  <c r="E21" i="7"/>
  <c r="E22" i="7"/>
  <c r="E23" i="7"/>
  <c r="E24" i="7"/>
  <c r="E25" i="7"/>
  <c r="H18" i="7"/>
  <c r="H19" i="7"/>
  <c r="H20" i="7"/>
  <c r="H21" i="7"/>
  <c r="H22" i="7"/>
  <c r="H23" i="7"/>
  <c r="H24" i="7"/>
  <c r="H25" i="7"/>
  <c r="E10" i="7"/>
  <c r="E11" i="7"/>
  <c r="E12" i="7"/>
  <c r="E13" i="7"/>
  <c r="E14" i="7"/>
  <c r="E15" i="7"/>
  <c r="E16" i="7"/>
  <c r="E17" i="7"/>
  <c r="I36" i="8" l="1"/>
  <c r="H181" i="2" s="1"/>
  <c r="I28" i="8"/>
  <c r="H180" i="2" s="1"/>
  <c r="I5" i="8"/>
  <c r="E7" i="8"/>
  <c r="E7" i="12" l="1"/>
  <c r="H182" i="2"/>
  <c r="H183" i="2"/>
  <c r="E8" i="12"/>
  <c r="I37" i="8"/>
  <c r="I38" i="8" s="1"/>
  <c r="E70" i="12" s="1"/>
  <c r="K70" i="12" s="1"/>
  <c r="I29" i="8"/>
  <c r="H8" i="7"/>
  <c r="H9" i="7"/>
  <c r="H10" i="7"/>
  <c r="H11" i="7"/>
  <c r="H12" i="7"/>
  <c r="H13" i="7"/>
  <c r="H14" i="7"/>
  <c r="H15" i="7"/>
  <c r="H16" i="7"/>
  <c r="H17" i="7"/>
  <c r="H7" i="7"/>
  <c r="E7" i="7"/>
  <c r="E8" i="7"/>
  <c r="E9" i="7"/>
  <c r="E6" i="7"/>
  <c r="H6" i="7"/>
  <c r="E9" i="12" l="1"/>
  <c r="I30" i="8"/>
  <c r="E69" i="12" s="1"/>
  <c r="K69" i="12" s="1"/>
  <c r="H52" i="7"/>
  <c r="H185" i="2" s="1"/>
  <c r="E10" i="12" l="1"/>
  <c r="I40" i="8"/>
  <c r="K68" i="12" l="1"/>
  <c r="H176" i="2"/>
  <c r="K66" i="12"/>
  <c r="K65" i="12"/>
  <c r="H175" i="2"/>
  <c r="K67" i="12"/>
  <c r="E178" i="2"/>
  <c r="H178" i="2" l="1"/>
  <c r="H187" i="2" s="1"/>
  <c r="K50" i="12"/>
  <c r="E63" i="12"/>
  <c r="K63" i="12" s="1"/>
  <c r="K56" i="12"/>
  <c r="K57" i="12"/>
  <c r="E64" i="12"/>
  <c r="K55" i="12"/>
  <c r="K62" i="12" l="1"/>
  <c r="K64" i="12"/>
  <c r="E71" i="12"/>
  <c r="K71" i="12" s="1"/>
  <c r="K73" i="12" l="1"/>
  <c r="K75" i="12" s="1"/>
  <c r="K77" i="12" s="1"/>
  <c r="K79" i="12" s="1"/>
  <c r="K82" i="12" s="1"/>
  <c r="E6" i="12" s="1"/>
  <c r="K76" i="12" l="1"/>
  <c r="E11" i="12" l="1"/>
  <c r="M11" i="10"/>
  <c r="M13" i="10"/>
  <c r="M50" i="10"/>
  <c r="M9" i="10"/>
  <c r="M7" i="10"/>
  <c r="M6" i="10"/>
  <c r="M15"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David Alejandro Hurtado Palma</author>
  </authors>
  <commentList>
    <comment ref="J55" authorId="0" shapeId="0" xr:uid="{912B0DCE-844A-4C70-8844-6DE5168F1C1A}">
      <text>
        <r>
          <rPr>
            <b/>
            <sz val="9"/>
            <color indexed="81"/>
            <rFont val="Tahoma"/>
            <family val="2"/>
          </rPr>
          <t>David Alejandro Hurtado Palma:</t>
        </r>
        <r>
          <rPr>
            <sz val="9"/>
            <color indexed="81"/>
            <rFont val="Tahoma"/>
            <family val="2"/>
          </rPr>
          <t xml:space="preserve">
Decreto 584 del 19 de diciembre de 2014</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Andres Morales</author>
  </authors>
  <commentList>
    <comment ref="F34" authorId="0" shapeId="0" xr:uid="{EDC3DBA0-F26C-44F0-8AAC-A0A5CCE6557F}">
      <text>
        <r>
          <rPr>
            <b/>
            <sz val="9"/>
            <color indexed="81"/>
            <rFont val="Tahoma"/>
            <family val="2"/>
          </rPr>
          <t>Andres Morales:</t>
        </r>
        <r>
          <rPr>
            <sz val="9"/>
            <color indexed="81"/>
            <rFont val="Tahoma"/>
            <family val="2"/>
          </rPr>
          <t xml:space="preserve">
Se cambia codigo respecto a la actividad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Andres Morales</author>
  </authors>
  <commentList>
    <comment ref="F26" authorId="0" shapeId="0" xr:uid="{7524446F-032B-485F-95AB-48C581D091A1}">
      <text>
        <r>
          <rPr>
            <b/>
            <sz val="9"/>
            <color indexed="81"/>
            <rFont val="Tahoma"/>
            <family val="2"/>
          </rPr>
          <t>Andres Morales:</t>
        </r>
        <r>
          <rPr>
            <sz val="9"/>
            <color indexed="81"/>
            <rFont val="Tahoma"/>
            <family val="2"/>
          </rPr>
          <t xml:space="preserve">
se dejo el mismo ya que no se encuentra en la base de datos del IDU</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Andres Morales</author>
  </authors>
  <commentList>
    <comment ref="G49" authorId="0" shapeId="0" xr:uid="{D5DCB20E-1F38-44A4-9A2F-A7B659C28C12}">
      <text>
        <r>
          <rPr>
            <b/>
            <sz val="9"/>
            <color indexed="81"/>
            <rFont val="Tahoma"/>
            <family val="2"/>
          </rPr>
          <t>Andres Morales:</t>
        </r>
        <r>
          <rPr>
            <sz val="9"/>
            <color indexed="81"/>
            <rFont val="Tahoma"/>
            <family val="2"/>
          </rPr>
          <t xml:space="preserve">
se conservo el mismo ya que no se encontro en la base de datos de IDU</t>
        </r>
      </text>
    </comment>
  </commentList>
</comments>
</file>

<file path=xl/sharedStrings.xml><?xml version="1.0" encoding="utf-8"?>
<sst xmlns="http://schemas.openxmlformats.org/spreadsheetml/2006/main" count="63079" uniqueCount="8816">
  <si>
    <t>ACUMULADO</t>
  </si>
  <si>
    <t>ITEMS CONTRACTUALES</t>
  </si>
  <si>
    <t>UNIDAD</t>
  </si>
  <si>
    <t>PRECIO UNITARIO</t>
  </si>
  <si>
    <t>CANTIDAD</t>
  </si>
  <si>
    <t>VALOR</t>
  </si>
  <si>
    <t>Item de la oferta</t>
  </si>
  <si>
    <t>Codigo IDU</t>
  </si>
  <si>
    <t>DESCRIPCION</t>
  </si>
  <si>
    <t>CANTIDAD3</t>
  </si>
  <si>
    <t>REPLANTEO GENERAL</t>
  </si>
  <si>
    <t>m2</t>
  </si>
  <si>
    <t>EXCAVACION MANUAL EN MATERIAL COMUN. Incluye cargue.</t>
  </si>
  <si>
    <t>m3</t>
  </si>
  <si>
    <t>EXCAVACIÓN MECÁNICA EN MATERIAL COMÚN (Incluye Cargue)</t>
  </si>
  <si>
    <t>DEMOLICIÓN PISOS DE CONCRETO (incluye cargue). No incluye transporte y disposición final de sobrantes.</t>
  </si>
  <si>
    <t>DEMOLICIÓN CONCRETO ESTRUCTURAL (Incluye Cargue manual). No incluye transporte y disposición final de sobrantes.</t>
  </si>
  <si>
    <t>DEMOLICION DE TUBERIAS DE ACUEDUCTO Y ALCANTARILLADO Ø &lt; 36" (INCLUYE MARTILLO NEUMÁTICO DE 60 LB Y CARGUE).</t>
  </si>
  <si>
    <t>m</t>
  </si>
  <si>
    <t>DEMOLICION O RETIRO MANUAL DE TUBERIAS DE AC Ø &lt; 12" (INCLUYE CARGUE).</t>
  </si>
  <si>
    <t>DEMOLICION DE POZOS, CAJAS Y CAMARAS DE EMPRESAS DE SERVICIOS PÚBLICOS (INCLUYE MARTILLO NEUMÁTICO DE 60 LB, COMPRESOR Y CARGUE).</t>
  </si>
  <si>
    <t>TRANSPORTE Y DISPOSICIÓN FINAL DE ESCOMBROS EN SITIO AUTORIZADO (distancia de transporte 21 Km). A distancia mayor del acarreo libre (90 m) en sitio autorizado por la entidad Ambiental competente.</t>
  </si>
  <si>
    <t>TRANSPORTE Y DISPOSICION FINAL DE ESCOMBROS EN SITIO AUTORIZADO (distancia de transporte 28 Km)</t>
  </si>
  <si>
    <t>TRANSPORTE DE MATERIAL PROVENIENTE DE SITIO DE OBRA AL SITIO DISPUESTO PARA MEZCLAS, ESTABILIZAR O DEJAR EN PATIOS DE ACOPIO DEL IDU, EN DISTANCIA HASTA 21 Km.</t>
  </si>
  <si>
    <t>RELLENO EN MATERIAL SELECCIONADO PROVENIENTE DE LA EXCAVACIÓN (Extendido manual, Humedecimiento y Compactación)</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</si>
  <si>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</si>
  <si>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</si>
  <si>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</si>
  <si>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</si>
  <si>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BASE GRANULAR CLASE B (BG_B) (Suministro, Extendido, Nivelación, Humedecimiento y Compactación con vibrocompactador)</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</si>
  <si>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</si>
  <si>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</si>
  <si>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</si>
  <si>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</si>
  <si>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CON RECICLADO DE CONCRETO ASFALTICO (Suministro, Extendido, Nivelación, Humedecimiento y Compactación con vibrocompactador)</t>
  </si>
  <si>
    <t>ESTABILIZACIÓN DE BASE GRANULAR CON ADITIVO POTENCIALIZADOR FLEXIBILIZANTE + CEMENTO 5%</t>
  </si>
  <si>
    <t>ESTABILIZACIÓN DE SUBRASANTE CON RAJÓN, INCLUYE EQUIPO DE COMPACTACIÓN (SUMINISTRO, EXTENDIDO, NIVELACIÓN Y COMPACTACIÓN CON EQUIPO MECÁNICO)</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</si>
  <si>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</si>
  <si>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</si>
  <si>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PARCHEO CON PAVIMENTO ASFALTICO RECICLADO ESTABILIZADO AL 5% CON EMULSION CRL-1 PARA ACCION DE MOVILIDAD. Sin corte ni demolición EXTENDIDO MANUAL. HASTA 28Km. HORARIO DIURNO.</t>
  </si>
  <si>
    <t>FRESADO PAVIMENTO ASFÁLTICO (Incluye Cargue) Incluye agua, puntas. No incluye transporte de maquinaria, transporte del fresado ni disposición final).</t>
  </si>
  <si>
    <t>SELLANTE BASE EN POLIMERO PARA SELLO DE FISURAS, SUMINISTRO Y COLOCACIÓN, (ANCHO JUNTA APROX. 25mm PROFUNDIDAD APROX. 12mm).</t>
  </si>
  <si>
    <t>MASILLA DE POLIURETANO MONOCOMPONENTE PARA SELLADO DE JUNTAS DE CONSTRUCCIÓN. SELLADOR ELÁSTICO DE POLIURETANO. SUMINISTRO Y COLOCACIÓN.</t>
  </si>
  <si>
    <t>GEOMALLAS CON FIBRAS CONTINUAS DE MULTIFILAMENTOS DE POLIESTER DE ALTA TENACIDAD (IDU ET SECCION 342-11 TRAFICO T4 - T5, RESISTENCIA ULTIMA &gt; 100KN/m). SUMINISTRO E INSTALACION.</t>
  </si>
  <si>
    <t>GEOTEXTIL NT 4000 PARA SEPARACION SUBRASANTE/CAPAS GRANULARES (Incluye Suministro e Instalación)</t>
  </si>
  <si>
    <t>GEOTEXTIL REPAV 400 PARA PAVIMENTACION Y REPAVIMENTACION (Incluye Suministro e Instalación)</t>
  </si>
  <si>
    <t>GEOTEXTIL REPAV 450 PARA PAVIMENTACION Y REPAVIMENTACION (Incluye Suministro e Instalación)</t>
  </si>
  <si>
    <t>GEOTEXTIL NT 5000 PARA SEPARACION SUBRASANTE/CAPAS GRANULARES (Incluye Suministro e Instalación)</t>
  </si>
  <si>
    <t>GEOTEXTIL NT 6000 PARA SEPARACION SUBRASANTE/CAPAS GRANULARES (Incluye Suministro e Instalación)</t>
  </si>
  <si>
    <t>LOSA DE CONCRETO MR43 (Suministro, Formaleteado, Colocación y Acabado. No Incluye Acero, Curado, Juntas)</t>
  </si>
  <si>
    <t>LOSA DE CONCRETO MR39 (Suministro, Formaleteado, Colocación y Acabado. No Incluye Acero, Curado, Juntas)</t>
  </si>
  <si>
    <t>LOSA DE CONCRETO MR41 (Suministro, Formaleteado, Colocación y Acabado. No Incluye Acero, Curado, Juntas)</t>
  </si>
  <si>
    <t>CURADO DE LOSAS DE CONCRETO (Suministro y Aplicación)</t>
  </si>
  <si>
    <t>ADOQUIN DE CONCRETO TR. PESADO 20x10x8cm (Suministro e Instalación. Incluye Base 4cm Arena Nivelación y Arena de Sello)</t>
  </si>
  <si>
    <t>ADOQUIN DE CONCRETO TR. LIVIANO 20x10x6cm (Suministro e Instalación. Incluye Base 4cm Arena Nivelación y Arena de Sello)</t>
  </si>
  <si>
    <t>CANECA TIPO M120 (En malla metálica. Incluye Suministro e Instalación. Incluye base en Concreto 1500 PSI, Hecho en Obra)</t>
  </si>
  <si>
    <t>Un</t>
  </si>
  <si>
    <t>BANCA EN CONCRETO TIPO M31 (Suministro e Instalación)</t>
  </si>
  <si>
    <t>BOLARDO EN HIERRO TIPO M63 (Suministro e Instalación. Incluye base en Concreto 1500 PSI, hecho en obra)</t>
  </si>
  <si>
    <t>BOLARDO EN CONCRETO TIPO M60 (Suministro e Instalación. Incluye base en Concreto 1500 PSI, Premezclado)</t>
  </si>
  <si>
    <t>MEZCLA DENSA EN CALIENTE MD20 ASFALTO 80-100 (SUMINISTRO, EXTENDIDO, NIVELACIÓN Y COMPACTACIÓN MECANICA)</t>
  </si>
  <si>
    <t>BACHEO EN PAVIMENTO FLEXIBLE e= 0.10m. (Incluye demolición manual y cargue de pavimento flexible de e=0.10m, transporte y disposición final de escombros, excavación y reposición base granular clase C (BG_C) e=0.25m, base asfaltica MD10)</t>
  </si>
  <si>
    <t>DEMOLICIÓN Y RECONSTRUCCIÓN DE LOSAS EN CONCRETO HIDRÁULICO MR45 e=0.20m</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</si>
  <si>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</si>
  <si>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</si>
  <si>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SELLO DE GRIETAS</t>
  </si>
  <si>
    <t>SELLO DE FISURAS</t>
  </si>
  <si>
    <t>kg</t>
  </si>
  <si>
    <t>ACERO LISO PARA TRANSFERENCIA DE LOSAS D= 1 1/4" (NO INCLUYE CANASTILLA). SUMINISTRO E INSTALACIÓN.</t>
  </si>
  <si>
    <t>CANASTILLA PASAJUNTAS (Incluye suministro y fijación)</t>
  </si>
  <si>
    <t>(DOVELAS) ACERO LISO PARA TRANSFERENCIA DE LOSAS D= 1 1/2" (NO INCLUYE CANASTILLA). SUMINISTRO E INSTALACIÓN.</t>
  </si>
  <si>
    <t>(DOVELAS) ACERO LISO PARA TRANSFERENCIA DE LOSAS D= 1" (NO INCLUYE CANASTILLA). SUMINISTRO E INSTALACIÓN.</t>
  </si>
  <si>
    <t>SUBBASE GRANULAR CLASE C (SBG_C) (Suministro, Extendido Manual, Humedecimiento y Compactación)</t>
  </si>
  <si>
    <t>ANDEN CONCRETO GRAVA COMÚN DE 3000 PSI (210 Kg/cm2) PREMEZCLADO e=0.10m (Incluye Suministro, Formaleteo, Fundida y Curado)</t>
  </si>
  <si>
    <t>BORDILLO PREFABRICADO A80 (Suministro e Instalación. Incluye 3cm Mortero de Nivelación 2000 PSI)</t>
  </si>
  <si>
    <t>SARDINEL BAJO A85 PARA RAMPAS (Suministro e Instalación. Incluye 3cm Mortero 2000 PSI)</t>
  </si>
  <si>
    <t>SARDINEL ESPECIAL A100 PARA RAMPA TIPO A (Suministro e Instalación. Incluye 3cm Mortero 2000 PSI)</t>
  </si>
  <si>
    <t>DEMOLICION MANUAL SARDINEL EXISTENTE (Incluye Cargue). No incluye transporte y disposición final de sobrantes.</t>
  </si>
  <si>
    <t>PISO EN LOSETA PREFABRICADA A30 (Suministro e Instalación. Incluye Base 4cm Arena Nivelación y Arena de Sello)</t>
  </si>
  <si>
    <t>PISO EN LOSETA PREFABRICADA A50 (Suministro e Instalación. Incluye Base 4cm Mortero 2000 PSI y Arena de Sello)</t>
  </si>
  <si>
    <t>PISO EN LOSETA PREFABRICADA A60 (Suministro e Instalación. Incluye Base 4cm Mortero 2000 PSI y Arena de Sello)</t>
  </si>
  <si>
    <t>RETIRO DE ADOQUIN SOBRE MORTERO</t>
  </si>
  <si>
    <t>RETIRO DE ADOQUIN SOBRE ARENA</t>
  </si>
  <si>
    <t>RETIRO DE LOSETA A-50 SOBRE ARENA</t>
  </si>
  <si>
    <t>RETIRO DE LOSETA A-50 SOBRE MORTERO</t>
  </si>
  <si>
    <t>PISOS EN LOSETA PREFABRICADA A55 TÁCTIL ALERTA O A56 GUIA 40x40x6 cm. SUMINISTRO E INSTALACIÓN. (INCLUYE 4cm DE MORTERO 1:5 HECHO EN OBRA PARA BASE Y ARENA DE PEÑA PARA SELLO).</t>
  </si>
  <si>
    <t>BORDE CONTENEDOR DE RAICES A 70 (INCLUYE SUMINISTRO E INSTALACIÓN, INCLUYE BASE DE 3cm EN MORTERO 1:3 HECHO EN OBRA)</t>
  </si>
  <si>
    <t>PISO EN ADOQUIN DE ARCILLA 26x6x6cm (Suministro e Instalación. Incluye Base 4cm Arena Nivelación y Arena de Sello)</t>
  </si>
  <si>
    <t>SARDINEL TIPO A10 (Suministro e Instalación. Incluye 3cm Mortero 1:5)</t>
  </si>
  <si>
    <t>CONSTRUCCION DE ANDEN EN ADOQUIN DE ARCILLA SOBRE ARENA. NO INCLUYE BORDILLO. NO INCLUYE REDES</t>
  </si>
  <si>
    <t>CONSTRUCCIÓN DE ANDEN EN LOSA DE CONCRETO DE 3000 PSI HECHO EN OBRA. NO INCLUYE BORDILLO. NO INCLUYE REDES.</t>
  </si>
  <si>
    <t>DEMARCACION LINEA CONTINUA A=0.15m (e=2.3mm,Termoplástica. Inc. Suministro y Aplicación con Equipo. Incl. Microesferas)</t>
  </si>
  <si>
    <t>DEMARCACION PASO PEATONAL-CEBRA (e=15 mils, Acrílica Base Agua. Inc. Sumin. y Aplic. con Equipo. Incl. Microesferas)</t>
  </si>
  <si>
    <t>DEMARCACION PASO PEATONAL-LINEA CONT. A=0.15m (e=15 mils, Acrílica B. Agua. Inc. Sum y Aplic. con Equipo. Inc Microesf.)</t>
  </si>
  <si>
    <t>DEMARCACION LINEA DISCONTINUA A=0.15m (e=2.3mm,Termoplástica. Inc. Suministro y Aplicación con Equipo. Inc Microesferas)</t>
  </si>
  <si>
    <t>FLECHA DIRECCIONAL "DE FRENTE" (e=2.3mm,Termoplástica. Inc. Suministro y Aplicación con Equipo. Inc Microesferas). Marca Vial para velocidades menores o iguales a 60 Km/h Area de la Marca: 1.20 m2.</t>
  </si>
  <si>
    <t>FLECHA DIRECCIONAL "DE FRENTE A LA DERECHA" (e=2.3mm,Termoplástica. Inc. Sumin. y Aplic. con Equipo. Inc. Microesferas). Marca Vial para velocidades menores o iguales a 60 Km/h Area de la Marca: 2.18m2</t>
  </si>
  <si>
    <t>SEÑAL VERTICAL GRUPO I (60x60cm) (Incluye Suministro e Instalación)</t>
  </si>
  <si>
    <t>TACHA REFLECTIVA UNIDIRECCIONAL (Incluye Suministro e Instalación)</t>
  </si>
  <si>
    <t>DESMONTE Y REINSTALACION DE SEÑALES VIALES (Incluye Dado de Anclaje)</t>
  </si>
  <si>
    <t>BORRADO DE DEMARCACIÓN VIAL POR FRESADO CON MÁQUINA PARA LINEA a=0.20m.</t>
  </si>
  <si>
    <t>ESTOPEROLES METÁLICOS CON ESPIGO. INCLUYE SUMINISTRO E INSTALACIÓN.</t>
  </si>
  <si>
    <t>PINTURA TERMOPLASTICA (e=2.3mm. Incluye Suministro y Aplicación con Equipo. Incluye Microesferas)</t>
  </si>
  <si>
    <t>EXCAVACION MANUAL PARA REDES PROFUNDIDAD 0m - 2m (Incluye Cargue)</t>
  </si>
  <si>
    <t>RELLENO PARA REDES EN GRAVILLA 1/2" (Suministro, disposición y Extendido manual)</t>
  </si>
  <si>
    <t>RELLENO CON MEZCLA DE GRAVILLA DE 3/4" Y ARENA DE RIO (RELACIÓN 1:1) SUMINISTRO Y COLOCACIÓN. (INCLUYE TRANSPORTE, SUMINISTRO, EXTENDIDO MANUAL Y COLOCACIÓN).</t>
  </si>
  <si>
    <t>RELLENO PARA REDES EN ARENA DE PEÑA (Suministro, Extendido, Humedecimiento y Compactación)</t>
  </si>
  <si>
    <t>PLACA CUBIERTA D=1.70m POZO INSPEC. (Prefabricada. Incluye Suministro e Instalación. Incluye Tapa)</t>
  </si>
  <si>
    <t>SUMIDERO LATERAL SL-100, H=0.85m (Prefabricado. Incluye Suministro e Instalación. Incluye Sobretapa y Tapa)</t>
  </si>
  <si>
    <t>SUMIDERO LATERAL SL-100, H=1.25m (Fundido en Sitio, Concreto Premezclado. Incl. Sumin, Form, Ref. y Constr. Incl. Tapa)</t>
  </si>
  <si>
    <t>CAJA DE INSPECCIÓN DE 0.6x0.6m (H=0.6m. Incluye Suministro y Construcción. Incluye Marco y Tapa. No Inc. Base y Cañuela)</t>
  </si>
  <si>
    <t>CARCAMO PROTECCIÓN DE TUBERÍA Ø 8" NORMA EAAB NS-090 . 3v.2</t>
  </si>
  <si>
    <t>CAÑUELA TIPO A120 (Suministro e Instalación. Incluye 3cm Mortero 2000 PSI)</t>
  </si>
  <si>
    <t>MURO EN BLOQUE ESTRUCTURAL TIPO PIEDRA GRIS (Referencia: PI-16. Incluye Suministro y Construcción)</t>
  </si>
  <si>
    <t>CONEXIONES KIT SILLA YEE 200 x 160 PVC. SUMINISTRO E INSTALACIÓN.</t>
  </si>
  <si>
    <t>CODO HD 45° EXTREMO LISO PARA PVC D=6" (Suministro e Instalación)</t>
  </si>
  <si>
    <t>CODO HD 90° EXTREMO LISO PARA PVC D=6" (Suministro e Instalación)</t>
  </si>
  <si>
    <t>CODO HD 45° EXTREMO LISO PARA PVC D=10" (Suministro e Instalación)</t>
  </si>
  <si>
    <t>CONCRETO 1500 PSI GRAVA COMÚN PARA SOLADOS (Premezclado. Incluye Suministro y Colocación)</t>
  </si>
  <si>
    <t>CILINDRO POZO INSP. EN MAMPOSTERIA e=0.25m (Inc. Sumin. y Const, Acero para Escaleras, Geotextil y Pañete Impermeab.)</t>
  </si>
  <si>
    <t>NIVELACIÓN DE POZO (Hasta rasante en Concreto 3000 PSI Hecho en Obra, h=0.15m. Incluye Suministro y Construcción)</t>
  </si>
  <si>
    <t>TUBERIA CONCRETO D=10" CL. II SIN REFUERZO (Incluye Suministro e Instalación)</t>
  </si>
  <si>
    <t>UNION DE REPARACION PVC TIPO U.M. D=8" (Suministro e Instalación)</t>
  </si>
  <si>
    <t>TUBERIA CONCRETO D=18" CL. II SIN REFUERZO (Incluye Suministro e Instalación)</t>
  </si>
  <si>
    <t>TEE HD EXTREMO LISO 12"x10" (Suministro e Instalación)</t>
  </si>
  <si>
    <t>TEE HD EXTREMO LISO 12"x12"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</si>
  <si>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</si>
  <si>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</si>
  <si>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</si>
  <si>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D=18" (Incluye Suministro e Instalación)</t>
  </si>
  <si>
    <t>MANEJO DE AGUAS (Incluye motobomba con combustible y operador)</t>
  </si>
  <si>
    <t>LIMPIEZA MANUAL DE SUMIDERO TIPO ST-1 , ST-2. Incluye cargue, retiro y disposición final de escombros.</t>
  </si>
  <si>
    <t>LIMPIEZA DE POZOS (Incluye Cargue, Retiro y Disposición Final de Sobrantes)</t>
  </si>
  <si>
    <t>LIMPIEZA DE SUMIDEROS (Incluye Cargue, Retiro y Disposición Final de Sobrantes)</t>
  </si>
  <si>
    <t>Tratamiento y disposición final de residuos peligrosos.</t>
  </si>
  <si>
    <t>hr</t>
  </si>
  <si>
    <t>Viaje</t>
  </si>
  <si>
    <t>MEZCLA ASFÁLTICA EN CALIENTE DENSA MD19 con Cemento Asfáltico (Suministro, Extendido, Nivelación y Compactación mecánica con vibrocompactador y compactador de llantas)</t>
  </si>
  <si>
    <t>MEZCLA ASFÁLTICA EN CALIENTE DENSA MD25 CON CEMENTO ASFÁLTICO (Suministro, Extendido, Nivelación y Compactación mecanica con vibrocompactador y compactador de llantas)</t>
  </si>
  <si>
    <t>Construcción de pavimento rígido: losas en concreto hidráulico mr45 e=0.18m</t>
  </si>
  <si>
    <t>Construcción de pavimento rígido: losas en concreto hidráulico mr41 e=0.18m</t>
  </si>
  <si>
    <t>Construcción de pavimento rígido: losas en concreto hidráulico mr45 e=0.20m (no incluye sardinel)</t>
  </si>
  <si>
    <t>ACCESO TEMPORAL A VIVIENDA EN MADERA. SUMINISTRO Y CONSTRUCCIÓN.</t>
  </si>
  <si>
    <t>LEVANTAMIENTO DE ACTA DE VECINDAD COMPLETA. (Incluye personal, logistica, elaboracion de formato, papeleria, fotografia y video).</t>
  </si>
  <si>
    <t>ALQUILER DE CERRAMIENTO TIPO 1: CONSTA DE SEÑALIZADORES TUBULARES PLÁSTICOS, TRIPLE CINTA PELIGRO CAL. 4, POLISOMBRA 65% PARA CERRAMIENTO. (INCLUYE INSTALACIÓN, MANTENIMIENTO Y DESINSTALACIÓN).</t>
  </si>
  <si>
    <t>CANALIZACIÓN DE TRÁFICO (INSTALACIÓN, MANTENIMIENTO Y DESINSTALACIÓN DIARIO) CON SEÑALIZADORES TUBULARES COLOMBINA PLÁSTICA Y TRIPLE CINTA DE SEÑALIZACIÓN (INCLUYE ALQUILER DE SEÑALIZADORES TUBULARES). LONGITUD 50 METROS.</t>
  </si>
  <si>
    <r>
      <t>m</t>
    </r>
    <r>
      <rPr>
        <vertAlign val="superscript"/>
        <sz val="12"/>
        <color theme="1"/>
        <rFont val="Calibri"/>
        <family val="2"/>
        <scheme val="minor"/>
      </rPr>
      <t>2</t>
    </r>
  </si>
  <si>
    <r>
      <t>m</t>
    </r>
    <r>
      <rPr>
        <vertAlign val="superscript"/>
        <sz val="12"/>
        <color theme="1"/>
        <rFont val="Calibri"/>
        <family val="2"/>
        <scheme val="minor"/>
      </rPr>
      <t>3</t>
    </r>
  </si>
  <si>
    <t xml:space="preserve">PARCHEO EN PAVIMENTO FLEXIBLE PARA MANTENIMIENTO. (INCLUYE CORTE, DEMOLICIÓN MECANICA, CARGUE, TRANSPORTE Y DISPOSICIÓN FINAL DE ESCOMBROS, IMPRIMACIÓN, SUMINISTRO, EXTENDIDO Y COMPACTACIÓN MECANICA DE MEZCLA ASFÁLTICA MD 12, TRANSPORTE DE PERSONAL Y EQUIPOS) </t>
  </si>
  <si>
    <t>TUBERIA PVC U.M. EXT CORRUGADO/INT LISO U.M. NORMA NTC 3722-1 D=20" (INCLUYE SUMINISTRO E INSTALACIÓN)</t>
  </si>
  <si>
    <t>ml</t>
  </si>
  <si>
    <t>TUBERIA PVC U.M. EXT CORRUGADO/INT LISO U.M. NORMA NTC 3722-1 D=6" (INCLUYE SUMINISTRO E INSTALACIÓN)</t>
  </si>
  <si>
    <t>ENTIBADO TIPO ED1, DISCONTINUO EN MADERA (INCLUYE SUMINISTRO E INSTALACIÓN)</t>
  </si>
  <si>
    <t>CODO 45° CXE PVC SANITARIA D=6" (INCLUYE SUMINISTRO E INSTALACIÓN).</t>
  </si>
  <si>
    <t>CAJA DE INSPECCIÓN DE 0.6x0.6m hasta una altura menor o gual a 1.00 m(Incluye Suministro y Construcción. Inc. Base y Cañuela, marco y tapa)</t>
  </si>
  <si>
    <t>CONSTRUCCIÓN DE SUMIDEROS A.LL. CONVENCIONAL. INCLUYE MARCO Y TAPA EN CONCRETO, MATERIALES Y MANO DE OBRA.</t>
  </si>
  <si>
    <t>CAJA DE INSPECCIÓN DE 0.6x0.6m de altura mayor  a 1.00 m y menor de 2.00 m (Incluye Suministro y Construcción. Inc. Base y Cañuela, marco y tapa)</t>
  </si>
  <si>
    <t>UN</t>
  </si>
  <si>
    <t>COSTO DIRECTO DE OBRA</t>
  </si>
  <si>
    <t>ADMINISTRACION</t>
  </si>
  <si>
    <t>IMPREVISTOS</t>
  </si>
  <si>
    <t>UTILIDAD</t>
  </si>
  <si>
    <t>VALOR TOTAL</t>
  </si>
  <si>
    <t>1. DIAGNOSTICO (INCLUYEN ELEMENTOS SST Y COSTOS INDIRECTOS e IVA)</t>
  </si>
  <si>
    <t>2. GESTIÓN AMBIENTAL SG-SST (INCLUYE COSTOS INDIRECTOS)</t>
  </si>
  <si>
    <t>3. GESTIÓN SOCIAL (INCLUYE COSTOS INDIRECTOS)</t>
  </si>
  <si>
    <t>4. MANEJO DE TRANSITO, SEÑALIZACIÓN Y DESVÍOS (INCLUYE COSTOS INDIRECTOS)</t>
  </si>
  <si>
    <t>VALOR TOTAL OBRA + DIAGNOSTICOS + COMPONENTES</t>
  </si>
  <si>
    <t>PROVISION PARA OTRAS ACCIONES DE MOVILIDAD</t>
  </si>
  <si>
    <t>COSTO TOTAL DEL CONTRATO</t>
  </si>
  <si>
    <t xml:space="preserve">ADICION 01 </t>
  </si>
  <si>
    <t>Origen</t>
  </si>
  <si>
    <t>Capítulo</t>
  </si>
  <si>
    <t>Subcapítulo</t>
  </si>
  <si>
    <t>Código</t>
  </si>
  <si>
    <t>Nombre</t>
  </si>
  <si>
    <t>UM</t>
  </si>
  <si>
    <t>Valor</t>
  </si>
  <si>
    <t>Fecha de actualización</t>
  </si>
  <si>
    <t>Antiguo</t>
  </si>
  <si>
    <t>EXCAVACIONES</t>
  </si>
  <si>
    <t>EXC. CONFORMACIÓN DE SUBRASANTE</t>
  </si>
  <si>
    <t>M2</t>
  </si>
  <si>
    <t>Actualización 2022-I MO 2023</t>
  </si>
  <si>
    <t>EXC. ESTRUCTURAS Y REDES</t>
  </si>
  <si>
    <t>EXCAVACION MANUAL PARA REDES PROFUNDIDAD 0M - 2M (INCLUYE CARGUE)</t>
  </si>
  <si>
    <t>M3</t>
  </si>
  <si>
    <t>DEMOLICIONES</t>
  </si>
  <si>
    <t>DEMOLICION PAVIMENTO ASFALTICO (INCLUYE CARGUE). NO INCLUYE TRANSPORTE Y DISPOSICIÓN FINAL DE SOBRANTES.</t>
  </si>
  <si>
    <t>DEMOLICION MANUAL SARDINEL EXISTENTE (INCLUYE CARGUE). NO INCLUYE TRANSPORTE Y DISPOSICIÓN FINAL DE SOBRANTES.</t>
  </si>
  <si>
    <t>ML</t>
  </si>
  <si>
    <t>DEMOLICIÓN PISOS DE CONCRETO (ESPESOR VARIABLE HASTA 0.10 M. INCLUYE CARGUE). NO INCLUYE TRANSPORTE Y DISPOSICIÓN FINAL DE SOBRANTES.</t>
  </si>
  <si>
    <t>REDES ELECTRICAS</t>
  </si>
  <si>
    <t>RED ELÉCTRICA CODENSA</t>
  </si>
  <si>
    <t>RETIRO DE POSTES DE AP/LA (INCLUYE TRASLADO A SITIO DE ACOPIO)</t>
  </si>
  <si>
    <t>TRANSPORTES Y ACARREOS</t>
  </si>
  <si>
    <t>TRANSPORTE Y DISPOSICIÓN FINAL DE ESCOMBROS EN SITIO AUTORIZADO (DISTANCIA DE TRANSPORTE 21 KM). A DISTANCIA MAYOR DEL ACARREO LIBRE (90 M) EN SITIO AUTORIZADO POR LA ENTIDAD AMBIENTAL COMPETENTE.</t>
  </si>
  <si>
    <t>Actualización 2022 -I</t>
  </si>
  <si>
    <t>RELLENOS Y CAPAS GRANULARES</t>
  </si>
  <si>
    <t>RELLENOS EN TIERRA</t>
  </si>
  <si>
    <t>RELLENO EN TIERRA NEGRA PARA EMPRADIZACION (SUMINISTRO Y EXTENDIDO)</t>
  </si>
  <si>
    <t>DEMOLICION PAVIMENTO ASFALTICO (ESPESOR VARIABLE. INCLUYE CARGUE). NO INCLUYE TRANSPORTE Y DISPOSICIÓN FINAL DE SOBRANTES.</t>
  </si>
  <si>
    <t>DEMOLICIÓN PISOS DE CONCRETO (INCLUYE CARGUE). NO INCLUYE TRANSPORTE Y DISPOSICIÓN FINAL DE SOBRANTES.</t>
  </si>
  <si>
    <t>RELLENOS PARA ANDENES Y REDES</t>
  </si>
  <si>
    <t>RELLENO PARA REDES EN ARENA DE PEÑA (SUMINISTRO, EXTENDIDO, HUMEDECIMIENTO Y COMPACTACIÓN)</t>
  </si>
  <si>
    <t>ANDENES Y SARDINELES</t>
  </si>
  <si>
    <t>SARDINELES Y BORDILLOS</t>
  </si>
  <si>
    <t>SARDINEL TIPO A10 (SUMINISTRO E INSTALACIÓN. INCLUYE 3CM MORTERO 1:5)</t>
  </si>
  <si>
    <t>REDES ALCANTARILLADO / DRENAJE</t>
  </si>
  <si>
    <t>TUBERIA PVC U.M. EXT CORRUGADO/INT LISO U.M. NORMA NTC 3722-1 D=4"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</si>
  <si>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</si>
  <si>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</si>
  <si>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</si>
  <si>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D=16" (INCLUYE SUMINISTRO E INSTALACIÓN)</t>
  </si>
  <si>
    <t>TUBERIA PVC U.M. EXT CORRUGADO/INT LISO U.M. NORMA NTC 3722-1 D=18" (INCLUYE SUMINISTRO E INSTALACIÓN)</t>
  </si>
  <si>
    <t>RELLENO EN MATERIAL SELECCIONADO PROVENIENTE DE LA EXCAVACIÓN (EXTENDIDO MANUAL, HUMEDECIMIENTO Y COMPACTACIÓN)</t>
  </si>
  <si>
    <t>RELLENO PARA REDES EN SUBBASE GRANULAR B-200 (SUMINISTRO, EXTENDIDO, HUMEDECIMIENTO Y COMPACTACIÓN)</t>
  </si>
  <si>
    <t>REDES TELEFONICAS / DATOS</t>
  </si>
  <si>
    <t>RED TELEFONICA ETB</t>
  </si>
  <si>
    <t>12 DUCTOS D=4" PVC-TDP (INCLUYE SUMINISTRO E INSTALACIÓN. NO INCLUYE RELLENOS)</t>
  </si>
  <si>
    <t>16 DUCTOS D=4" PVC-TDP (INCLUYE SUMINISTRO E INSTALACIÓN. NO INCLUYE RELLENOS)</t>
  </si>
  <si>
    <t>CAMARA DE INSPECCIÓN T-13 ETB (H=2.3M. INCLUYE BASE, MUROS, CUBIERTA, ARO-BASE Y ARO-TAPA)</t>
  </si>
  <si>
    <t>CAMARA DE INSPECCIÓN T-13A ETB (H=2.3M. INCLUYE BASE, MUROS, CUBIERTA, ARO-BASE Y ARO-TAPA)</t>
  </si>
  <si>
    <t>CAMARA DE INSPECCIÓN T-14 ETB (H=2.3M. INCLUYE BASE, MUROS, CUBIERTA, ARO-BASE Y ARO-TAPA)</t>
  </si>
  <si>
    <t>PISOS EN ADOQUINES Y EN LOSETAS</t>
  </si>
  <si>
    <t>PISO EN LOSETA PREFABRICADA A30 (SUMINISTRO E INSTALACIÓN. INCLUYE BASE 4CM ARENA NIVELACIÓN Y ARENA DE SELLO)</t>
  </si>
  <si>
    <t>TUBERIA CONCRETO D=8" CL. I SIN REFUERZO (INCLUYE SUMINISTRO E INSTALACIÓN)</t>
  </si>
  <si>
    <t>TUBERIA CONCRETO D=10" CL. I SIN REFUERZO (INCLUYE SUMINISTRO E INSTALACIÓN)</t>
  </si>
  <si>
    <t>TUBERIA CONCRETO D=12" CL. I SIN REFUERZO (INCLUYE SUMINISTRO E INSTALACIÓN)</t>
  </si>
  <si>
    <t>TUBERIA CONCRETO D=14" CL. I SIN REFUERZO (INCLUYE SUMINISTRO E INSTALACIÓN)</t>
  </si>
  <si>
    <t>TUBERIA CONCRETO D=16" CL. I SIN REFUERZO (INCLUYE SUMINISTRO E INSTALACIÓN)</t>
  </si>
  <si>
    <t>TUBERIA CONCRETO D=18" CL. I SIN REFUERZO (INCLUYE SUMINISTRO E INSTALACIÓN)</t>
  </si>
  <si>
    <t>TUBERIA CONCRETO D=20" CL. I SIN REFUERZO (INCLUYE SUMINISTRO E INSTALACIÓN)</t>
  </si>
  <si>
    <t>TUBERIA CONCRETO D=24" CL. I SIN REFUERZO (INCLUYE SUMINISTRO E INSTALACIÓN)</t>
  </si>
  <si>
    <t>SUMIDERO LATERAL SL-100, H=1.25M (FUNDIDO EN SITIO, CONCRETO PREMEZCLADO. INCL. SUMIN, FORM, REF. Y CONSTR. INCL. TAPA)</t>
  </si>
  <si>
    <t>DEMOLICION SUMIDERO EXISTENTE (INCLUYE CARGUE)</t>
  </si>
  <si>
    <t>2 DUCTOS D=3" PVC-EB (INCLUYE SUMINISTRO E INSTALACIÓN. NO INCLUYE RELLENOS). NORMA CS207.</t>
  </si>
  <si>
    <t>SEPARADOR 'NEW JERSEY' BIDIRECCIONAL 1.5M X 0.6M X 1.1M (PREFABRICADO. INCLUYE SUM. E INST. NO INC. MATERIAL DE BASE)</t>
  </si>
  <si>
    <t>MOBILIARIO URBANO - ARBOLES Y GRAMAS</t>
  </si>
  <si>
    <t>SIEMBRA DE ARBOLES Y GRAMA</t>
  </si>
  <si>
    <t>SIEMBRA DE GRAMA (INCLUYE SUMINISTRO E INSTALACIÓN. NO INCLUYE TIERRA NEGRA)</t>
  </si>
  <si>
    <t>SEÑALIZACIÓN</t>
  </si>
  <si>
    <t>DEMARCACION DE PAVIMENTOS</t>
  </si>
  <si>
    <t>DEMARCACION PASO PEATONAL-CEBRA (E=15 MILS, ACRÍLICA BASE AGUA. INC. SUMIN. Y APLIC. CON EQUIPO. INCL. MICROESFERAS)</t>
  </si>
  <si>
    <t>DEMARCACION PASO PEATONAL-LINEA CONT. A=0.15M (E=15 MILS, ACRÍLICA B. AGUA. INC. SUM Y APLIC. CON EQUIPO. INC MICROESF.)</t>
  </si>
  <si>
    <t>6 DUCTOS D=4" Y 3 DUCTOS D=6" PVC-TDP (INCLUYE SUMINISTRO E INSTALACIÓN. NO INCLUYE RELLENOS). NORMA CS215.</t>
  </si>
  <si>
    <t>6 DUCTOS D=3" PVC-TDP (INCLUYE SUMINISTRO E INSTALACIÓN. NO INCLUYE RELLENOS)</t>
  </si>
  <si>
    <t>2 DUCTOS D=4" PVC-TDP (INCLUYE SUMINISTRO E INSTALACIÓN. NO INCLUYE RELLENOS)</t>
  </si>
  <si>
    <t>REDES ACUEDUCTO</t>
  </si>
  <si>
    <t>UNION GIBAULT D=3" (SUMINISTRO E INSTALACIÓN)</t>
  </si>
  <si>
    <t>UNION GIBAULT D=4" (SUMINISTRO E INSTALACIÓN)</t>
  </si>
  <si>
    <t>UNION GIBAULT D=6" (SUMINISTRO E INSTALACIÓN)</t>
  </si>
  <si>
    <t>UNION GIBAULT D=8" (SUMINISTRO E INSTALACIÓN)</t>
  </si>
  <si>
    <t>UNION GIBAULT D=10" (SUMINISTRO E INSTALACIÓN)</t>
  </si>
  <si>
    <t>UNION GIBAULT D=12" (SUMINISTRO E INSTALACIÓN)</t>
  </si>
  <si>
    <t>CONCRETO Y ACERO PARA ESTRUCTURAS</t>
  </si>
  <si>
    <t>CONCRETO PARA ESTRUCTURAS</t>
  </si>
  <si>
    <t>CONCRETO 3000 PSI HECHO EN OBRA PARA REDES (SUMINISTRO Y COLOCACIÓN)</t>
  </si>
  <si>
    <t>CONCRETO 2500 PSI HECHO EN OBRA PARA REDES (SUMINISTRO Y COLOCACIÓN)</t>
  </si>
  <si>
    <t>PAVIMENTOS</t>
  </si>
  <si>
    <t>PAVIMENTOS EN CONCRETO HIDRAULICO</t>
  </si>
  <si>
    <t>LOSA DE CONCRETO MR43 (SUMINISTRO, FORMALETEADO, COLOCACIÓN Y ACABADO. NO INCLUYE ACERO, CURADO, JUNTAS)</t>
  </si>
  <si>
    <t>SARDINEL ESPECIAL A100 PARA RAMPA TIPO A (SUMINISTRO E INSTALACIÓN. INCLUYE 3CM MORTERO 1:5)</t>
  </si>
  <si>
    <t>BORDE SEPARADOR VERDE TIPO A170 (SUMINISTRO E INSTALACIÓN. INCLUYE 3CM MORTERO 1:5)</t>
  </si>
  <si>
    <t>BORDILLO PREFABRICADO A80 (SUMINISTRO E INSTALACIÓN. INCLUYE 3CM MORTERO DE NIVELACIÓN 2000 PSI)</t>
  </si>
  <si>
    <t>CAJA DE INSPECCIÓN PARA ALUMBRADO PÚBLICO NORMA CODENSA CS 274 (ZVERDE. INCLUYE BASE, MUROS, PAÑETE, MARCO Y TAPA). MEDIDAS EXTERNAS: 0.90 X 0.90M. MEDIDAS INTERNAS: 0.60 X 0.60M. ALTURA: 0.93M.</t>
  </si>
  <si>
    <t>TUBERIA PVC D=2" TIPO U.M. RDE 21 (SUMINISTRO E INSTALACIÓN)</t>
  </si>
  <si>
    <t>TUBERIA PVC D=2 1/2" TIPO U.M. RDE 21 (SUMINISTRO E INSTALACIÓN)</t>
  </si>
  <si>
    <t>TUBERIA PVC D=3" TIPO U.M. RDE 21 (SUMINISTRO E INSTALACIÓN)</t>
  </si>
  <si>
    <t>TUBERIA PVC D=4" TIPO U.M. RDE 21 (SUMINISTRO E INSTALACIÓN)</t>
  </si>
  <si>
    <t>TUBERIA PVC D=6" TIPO U.M. RDE 21 (SUMINISTRO E INSTALACIÓN)</t>
  </si>
  <si>
    <t>TUBERIA PVC D=8" TIPO U.M. RDE 21 (SUMINISTRO E INSTALACIÓN)</t>
  </si>
  <si>
    <t>TUBERIA PVC D=10" TIPO U.M. RDE 21 (SUMINISTRO E INSTALACIÓN)</t>
  </si>
  <si>
    <t>TUBERIA PVC D=12" TIPO U.M. RDE 21 (SUMINISTRO E INSTALACIÓN)</t>
  </si>
  <si>
    <t>TUBERIA PVC D=2" TIPO U.M. RDE 26 (SUMINISTRO E INSTALACIÓN)</t>
  </si>
  <si>
    <t>TUBERIA PVC D=2 1/2" TIPO U.M. RDE 26 (SUMINISTRO E INSTALACIÓN)</t>
  </si>
  <si>
    <t>TUBERIA PVC D=3" TIPO U.M. RDE 26 (SUMINISTRO E INSTALACIÓN)</t>
  </si>
  <si>
    <t>TUBERIA PVC D=4" TIPO U.M. RDE 26 (SUMINISTRO E INSTALACIÓN)</t>
  </si>
  <si>
    <t>TUBERIA PVC D=6" TIPO U.M. RDE 26 (SUMINISTRO E INSTALACIÓN)</t>
  </si>
  <si>
    <t>TUBERIA PVC D=8" TIPO U.M. RDE 26 (SUMINISTRO E INSTALACIÓN)</t>
  </si>
  <si>
    <t>TUBERIA PVC D=10" TIPO U.M. RDE 26 (SUMINISTRO E INSTALACIÓN)</t>
  </si>
  <si>
    <t>TUBERIA PVC D=12" TIPO U.M. RDE 26 (SUMINISTRO E INSTALACIÓN)</t>
  </si>
  <si>
    <t>TUBERIA PVC D=3" TIPO U.M. RDE 32.5 (SUMINISTRO E INSTALACIÓN)</t>
  </si>
  <si>
    <t>TUBERIA PVC D=4" TIPO U.M. RDE 32.5 (SUMINISTRO E INSTALACIÓN)</t>
  </si>
  <si>
    <t>TUBERIA PVC D=6" TIPO U.M. RDE 32.5 (SUMINISTRO E INSTALACIÓN)</t>
  </si>
  <si>
    <t>TUBERIA PVC D=8" TIPO U.M. RDE 32.5 (SUMINISTRO E INSTALACIÓN)</t>
  </si>
  <si>
    <t>TUBERIA PVC D=10" TIPO U.M. RDE 32.5 (SUMINISTRO E INSTALACIÓN)</t>
  </si>
  <si>
    <t>TUBERIA PVC D=12" TIPO U.M. RDE 32.5 (SUMINISTRO E INSTALACIÓN)</t>
  </si>
  <si>
    <t>TUBERIA PVC D=4" TIPO U.M. RDE 41 (SUMINISTRO E INSTALACIÓN)</t>
  </si>
  <si>
    <t>TUBERIA PVC D=6" TIPO U.M. RDE 41 (SUMINISTRO E INSTALACIÓN)</t>
  </si>
  <si>
    <t>TUBERIA PVC D=8" TIPO U.M. RDE 41 (SUMINISTRO E INSTALACIÓN)</t>
  </si>
  <si>
    <t>TUBERIA PVC D=10" TIPO U.M. RDE 41 (SUMINISTRO E INSTALACIÓN)</t>
  </si>
  <si>
    <t>TUBERIA PVC D=12" TIPO U.M. RDE 41 (SUMINISTRO E INSTALACIÓN)</t>
  </si>
  <si>
    <t>TEE HD EXTREMO LISO 6"X2" (SUMINISTRO E INSTALACIÓN)</t>
  </si>
  <si>
    <t>TEE HD EXTREMO LISO 6"X3" (SUMINISTRO E INSTALACIÓN)</t>
  </si>
  <si>
    <t>TEE HD EXTREMO LISO 6"X4" (SUMINISTRO E INSTALACIÓN)</t>
  </si>
  <si>
    <t>TEE HD EXTREMO LISO 6"X6" (SUMINISTRO E INSTALACIÓN)</t>
  </si>
  <si>
    <t>TEE HD EXTREMO LISO 8"X2" (SUMINISTRO E INSTALACIÓN)</t>
  </si>
  <si>
    <t>TEE HD EXTREMO LISO 8"X3" (SUMINISTRO E INSTALACIÓN)</t>
  </si>
  <si>
    <t>TEE HD EXTREMO LISO 8"X4" (SUMINISTRO E INSTALACIÓN)</t>
  </si>
  <si>
    <t>TEE HD EXTREMO LISO 8"X6" (SUMINISTRO E INSTALACIÓN)</t>
  </si>
  <si>
    <t>TEE HD EXTREMO LISO 8"X8" (SUMINISTRO E INSTALACIÓN)</t>
  </si>
  <si>
    <t>TEE HD EXTREMO LISO 10"X2" (SUMINISTRO E INSTALACIÓN)</t>
  </si>
  <si>
    <t>TEE HD EXTREMO LISO 10"X3" (SUMINISTRO E INSTALACIÓN)</t>
  </si>
  <si>
    <t>TEE HD EXTREMO LISO 10"X4" (SUMINISTRO E INSTALACIÓN)</t>
  </si>
  <si>
    <t>TEE HD EXTREMO LISO 10"X6" (SUMINISTRO E INSTALACIÓN)</t>
  </si>
  <si>
    <t>TEE HD EXTREMO LISO 10"X8" (SUMINISTRO E INSTALACIÓN)</t>
  </si>
  <si>
    <t>TEE HD EXTREMO LISO 10"X10" (SUMINISTRO E INSTALACIÓN)</t>
  </si>
  <si>
    <t>TEE HD EXTREMO LISO 12"X3" (SUMINISTRO E INSTALACIÓN)</t>
  </si>
  <si>
    <t>TEE HD EXTREMO LISO 12"X4" (SUMINISTRO E INSTALACIÓN)</t>
  </si>
  <si>
    <t>TEE HD EXTREMO LISO 12"X6" (SUMINISTRO E INSTALACIÓN)</t>
  </si>
  <si>
    <t>TEE HD EXTREMO LISO 12"X8" (SUMINISTRO E INSTALACIÓN)</t>
  </si>
  <si>
    <t>TEE HD EXTREMO LISO 12"X10" (SUMINISTRO E INSTALACIÓN)</t>
  </si>
  <si>
    <t>TEE HD EXTREMO LISO 12"X12" (SUMINISTRO E INSTALACIÓN)</t>
  </si>
  <si>
    <t>TEE HD EXTREMO LISO 24"X8" (SUMINISTRO E INSTALACIÓN)</t>
  </si>
  <si>
    <t>TEE HD EXTREMO LISO 24"X10" (SUMINISTRO E INSTALACIÓN)</t>
  </si>
  <si>
    <t>TEE HD EXTREMO LISO 24"X12" (SUMINISTRO E INSTALACIÓN)</t>
  </si>
  <si>
    <t>TEE HD EXTREMO LISO 24"X14" (SUMINISTRO E INSTALACIÓN)</t>
  </si>
  <si>
    <t>TEE HD EXTREMO LISO 24"X16" (SUMINISTRO E INSTALACIÓN)</t>
  </si>
  <si>
    <t>TEE HD EXTREMO LISO 24"X18" (SUMINISTRO E INSTALACIÓN)</t>
  </si>
  <si>
    <t>TEE HD EXTREMO LISO 24"X20" (SUMINISTRO E INSTALACIÓN)</t>
  </si>
  <si>
    <t>TEE HD EXTREMO LISO 24"X24" (SUMINISTRO E INSTALACIÓN)</t>
  </si>
  <si>
    <t>TEE HD EXTREMO LISO 4"X3" (SUMINISTRO E INSTALACIÓN)</t>
  </si>
  <si>
    <t>TEE HD EXTREMO LISO 4"X4" (SUMINISTRO E INSTALACIÓN)</t>
  </si>
  <si>
    <t>TUBERIA CONDUIT PVC D=1" (INCLUYE SUMINISTRO E INSTALACIÓN)</t>
  </si>
  <si>
    <t>TUBERIA CONDUIT PVC D=1 1/2" (INCLUYE SUMINISTRO E INSTALACIÓN)</t>
  </si>
  <si>
    <t>TUBERIA CONDUIT PVC D=1 1/4" (INCLUYE SUMINISTRO E INSTALACIÓN)</t>
  </si>
  <si>
    <t>TUBERIA CONDUIT PVC D=2" (INCLUYE SUMINISTRO E INSTALACIÓN)</t>
  </si>
  <si>
    <t>TUBERIA CONDUIT METALICO D=1 1/2" TIPO RMC (INCLUYE SUMINISTRO E INSTALACIÓN)</t>
  </si>
  <si>
    <t>TUBERIA CONDUIT METALICO D=1" TIPO RMC (INCLUYE SUMINISTRO E INSTALACIÓN)</t>
  </si>
  <si>
    <t>CODO HD 90° EXTREMO LISO PARA PVC D=2" (SUMINISTRO E INSTALACIÓN)</t>
  </si>
  <si>
    <t>CODO HD 90° EXTREMO LISO PARA PVC D=3" (SUMINISTRO E INSTALACIÓN)</t>
  </si>
  <si>
    <t>CODO HD 90° EXTREMO LISO PARA PVC D=4" (SUMINISTRO E INSTALACIÓN)</t>
  </si>
  <si>
    <t>CODO HD 90° EXTREMO LISO PARA PVC D=6" (SUMINISTRO E INSTALACIÓN)</t>
  </si>
  <si>
    <t>CODO HD 90° EXTREMO LISO PARA PVC D=8" (SUMINISTRO E INSTALACIÓN)</t>
  </si>
  <si>
    <t>CODO HD 90° EXTREMO LISO PARA PVC D=10" (SUMINISTRO E INSTALACIÓN)</t>
  </si>
  <si>
    <t>CODO HD 90° EXTREMO LISO PARA PVC D=12" (SUMINISTRO E INSTALACIÓN)</t>
  </si>
  <si>
    <t>CODO HD 90° EXTREMO LISO PARA PVC D=14" (SUMINISTRO E INSTALACIÓN)</t>
  </si>
  <si>
    <t>CODO HD 90° EXTREMO LISO PARA PVC D=16" (SUMINISTRO E INSTALACIÓN)</t>
  </si>
  <si>
    <t>CODO HD 90° EXTREMO LISO PARA PVC D=18" (SUMINISTRO E INSTALACIÓN)</t>
  </si>
  <si>
    <t>CODO HD 90° EXTREMO LISO PARA PVC D=20" (SUMINISTRO E INSTALACIÓN)</t>
  </si>
  <si>
    <t>CODO HD 45° EXTREMO LISO PARA PVC D=2" (SUMINISTRO E INSTALACIÓN)</t>
  </si>
  <si>
    <t>CODO HD 45° EXTREMO LISO PARA PVC D=3" (SUMINISTRO E INSTALACIÓN)</t>
  </si>
  <si>
    <t>CODO HD 45° EXTREMO LISO PARA PVC D=4" (SUMINISTRO E INSTALACIÓN)</t>
  </si>
  <si>
    <t>CODO HD 45° EXTREMO LISO PARA PVC D=6" (SUMINISTRO E INSTALACIÓN)</t>
  </si>
  <si>
    <t>CODO HD 45° EXTREMO LISO PARA PVC D=8" (SUMINISTRO E INSTALACIÓN)</t>
  </si>
  <si>
    <t>CODO HD 45° EXTREMO LISO PARA PVC D=10" (SUMINISTRO E INSTALACIÓN)</t>
  </si>
  <si>
    <t>CODO HD 45° EXTREMO LISO PARA PVC D=12" (SUMINISTRO E INSTALACIÓN)</t>
  </si>
  <si>
    <t>CODO HD 45° EXTREMO LISO PARA PVC D=14" (SUMINISTRO E INSTALACIÓN)</t>
  </si>
  <si>
    <t>CODO HD 45° EXTREMO LISO PARA PVC D=16" (SUMINISTRO E INSTALACIÓN)</t>
  </si>
  <si>
    <t>CODO HD 45° EXTREMO LISO PARA PVC D=18" (SUMINISTRO E INSTALACIÓN)</t>
  </si>
  <si>
    <t>CODO HD 45° EXTREMO LISO PARA PVC D=20" (SUMINISTRO E INSTALACIÓN)</t>
  </si>
  <si>
    <t>CODO HD 22.5° EXTREMO LISO PARA PVC D=6" (SUMINISTRO E INSTALACIÓN)</t>
  </si>
  <si>
    <t>CODO HD 22.5° EXTREMO LISO PARA PVC D=12" (SUMINISTRO E INSTALACIÓN)</t>
  </si>
  <si>
    <t>CODO HD 11.25° EXTREMO LISO PARA PVC D=6" (SUMINISTRO E INSTALACIÓN)</t>
  </si>
  <si>
    <t>CODO HD 11.25° EXTREMO LISO PARA PVC D=12" (SUMINISTRO E INSTALACIÓN)</t>
  </si>
  <si>
    <t>TAPON HD EXTREMO LISO D=6" (SUMINISTRO E INSTALACIÓN)</t>
  </si>
  <si>
    <t>VALVULA COMPUERTA ELASTICA VASTAGO NO ASCENDENTE EXTREMO LISO D=2" (SUMINISTRO E INSTALACIÓN)</t>
  </si>
  <si>
    <t>VALVULA COMPUERTA ELASTICA VASTAGO NO ASCENDENTE EXTREMO LISO D=3" (SUMINISTRO E INSTALACIÓN)</t>
  </si>
  <si>
    <t>VALVULA COMPUERTA ELASTICA VASTAGO NO ASCENDENTE EXTREMO LISO D=6" (SUMINISTRO E INSTALACIÓN)</t>
  </si>
  <si>
    <t>VALVULA COMPUERTA ELASTICA VASTAGO NO ASCENDENTE EXTREMO LISO D=8" (SUMINISTRO E INSTALACIÓN)</t>
  </si>
  <si>
    <t>HIDRANTE EXTREMO BRIDA D=3" (SUMINISTRO E INSTALACIÓN. NO INCLUYE KIT DE NIVELACIÓN)</t>
  </si>
  <si>
    <t>HIDRANTE EXTREMO BRIDA D=4" TIPO POSTE (SUMINISTRO E INSTALACIÓN. NO INCLUYE KIT DE NIVELACIÓN)</t>
  </si>
  <si>
    <t>HIDRANTE EXTREMO BRIDA D=6" TIPO POSTE (SUMINISTRO E INSTALACIÓN. NO INCLUYE KIT DE NIVELACIÓN)</t>
  </si>
  <si>
    <t>HIDRANTE EXTREMO BRIDA D=4" TIPO TRÁFICO (SUMINISTRO E INSTALACIÓN. NO INCLUYE KIT DE NIVELACIÓN)</t>
  </si>
  <si>
    <t>HIDRANTE EXTREMO BRIDA D=6" TIPO TRAFICO (SUMINISTRO E INSTALACIÓN. NO INCLUYE KIT DE NIVELACIÓN)</t>
  </si>
  <si>
    <t>POSTE EN CONCRETO AP, H=8M, CR=510 KG (INC. SUMINISTRO, IZAJE, HINCADO, APLOMADO Y CIMENTACIÓN SEGÚN NORMA LA009)</t>
  </si>
  <si>
    <t>POSTE EN CONCRETO AP, H=8M, CR=750 KG (INC. SUMINISTRO, IZAJE, HINCADO, APLOMADO Y CIMENTACIÓN SEGÚN NORMA LA009)</t>
  </si>
  <si>
    <t>POSTE EN CONCRETO AP, H=10M, CR=510 KG (INC. SUMINISTRO, IZAJE, HINCADO, APLOMADO Y CIMENTACIÓN SEGÚN NORMA LA009)</t>
  </si>
  <si>
    <t>POSTE EN CONCRETO AP, H=10M, CR=750 KG (INC. SUMINISTRO, IZAJE, HINCADO, APLOMADO Y CIMENTACIÓN SEGÚN NORMA LA009)</t>
  </si>
  <si>
    <t>POSTE EN CONCRETO AP, H=10M, CR=1050 KG (INC. SUMINISTRO, IZAJE, HINCADO, APLOMADO Y CIMENTACIÓN SEGÚN NORMA LA009)</t>
  </si>
  <si>
    <t>POSTE EN CONCRETO AP, H=12M, CR=510 KG (INC. SUMINISTRO, IZAJE, HINCADO, APLOMADO Y CIMENTACIÓN SEGÚN NORMA LA009)</t>
  </si>
  <si>
    <t>POSTE EN CONCRETO AP, H=12M, CR=1050 KG (INC. SUMINISTRO, IZAJE, HINCADO, APLOMADO Y CIMENTACIÓN SEGÚN NORMA LA009)</t>
  </si>
  <si>
    <t>POSTE EN CONCRETO AP, H=14M, CR=750 KG (INC. SUMINISTRO, IZAJE, HINCADO, APLOMADO Y CIMENTACIÓN SEGÚN NORMA LA009)</t>
  </si>
  <si>
    <t>POSTE EN CONCRETO AP, H=14M, CR=1050 KG (INC. SUMINISTRO, IZAJE, HINCADO, APLOMADO Y CIMENTACIÓN SEGÚN NORMA LA009)</t>
  </si>
  <si>
    <t>POSTE EN CONCRETO AP, H=14M, CR=1350 KG (INC. SUMINISTRO, IZAJE, HINCADO, APLOMADO Y CIMENTACIÓN SEGÚN NORMA LA009)</t>
  </si>
  <si>
    <t>POSTE METALICO AP, H=6M TIPO M130 SENCILLO (INC. SUMIN., IZAJE, APLOMADO, INST., BASE SEGÚN NORMA AP330 Y LUMINARIA 70W)</t>
  </si>
  <si>
    <t>POSTE METALICO AP, H=6M TIPO M130 DOBLE (INC. SUMIN., IZAJE, APLOMADO, INST., BASE SEGÚN NORMA AP330 Y LUMINARIAS 70W)</t>
  </si>
  <si>
    <t>POSTE METALICO AP, H=9M (INC. SUMINISTRO, IZAJE, APLOMADO E INSTALACIÓN. INC. BRAZO SENCILLO Y BASE SEGÚN NORMA AP802)</t>
  </si>
  <si>
    <t>POSTE METALICO AP, H=10M (INC. SUMINISTRO, IZAJE, APLOMADO E INSTALACIÓN. INCLUYE BRAZO DOBLE Y BASE SEGÚN NORMA AP802)</t>
  </si>
  <si>
    <t>POSTE METALICO AP, H=12M (INC. SUMINISTRO, IZAJE, APLOMADO E INSTALACIÓN. INC. BRAZO DOBLE Y BASE SEGÚN NORMA AP802)</t>
  </si>
  <si>
    <t>POSTE EN CONCRETO LA, H=8M, CR=510 KG (INC. SUMINISTRO, IZAJE, HINCADO, APLOMADO Y CIMENTACIÓN SEGÚN NORMA LA009)</t>
  </si>
  <si>
    <t>POSTE EN CONCRETO LA, H=8M, CR=750 KG (INC. SUMINISTRO, IZAJE, HINCADO, APLOMADO Y CIMENTACIÓN SEGÚN NORMA LA009)</t>
  </si>
  <si>
    <t>POSTE EN CONCRETO LA, H=8M, CR=1050 KG (INC. SUMINISTRO, IZAJE, HINCADO, APLOMADO Y CIMENTACIÓN SEGÚN NORMA LA009)</t>
  </si>
  <si>
    <t>POSTE EN CONCRETO LA, H=10M, CR=510 KG (INC. SUMINISTRO, IZAJE, HINCADO, APLOMADO Y CIMENTACIÓN SEGÚN NORMA LA009)</t>
  </si>
  <si>
    <t>POSTE EN CONCRETO LA, H=10M, CR=750 KG (INC. SUMINISTRO, IZAJE, HINCADO, APLOMADO Y CIMENTACIÓN SEGÚN NORMA LA009)</t>
  </si>
  <si>
    <t>POSTE EN CONCRETO LA, H=10M, CR=1050 KG (INC. SUMINISTRO, IZAJE, HINCADO, APLOMADO Y CIMENTACIÓN SEGÚN NORMA LA009)</t>
  </si>
  <si>
    <t>POSTE EN CONCRETO LA, H=12M, CR=510 KG (INC. SUMINISTRO, IZAJE, HINCADO, APLOMADO Y CIMENTACIÓN SEGÚN NORMA LA009)</t>
  </si>
  <si>
    <t>POSTE EN CONCRETO LA, H=12M, CR=750 KG (INC. SUMINISTRO, IZAJE, HINCADO, APLOMADO Y CIMENTACIÓN SEGÚN NORMA LA009)</t>
  </si>
  <si>
    <t>POSTE EN CONCRETO LA, H=12M, CR=1050 KG (INC. SUMINISTRO, IZAJE, HINCADO, APLOMADO Y CIMENTACIÓN SEGÚN NORMA LA009)</t>
  </si>
  <si>
    <t>POSTE EN CONCRETO LA, H=14M, CR=750 KG (INC. SUMINISTRO, IZAJE, HINCADO, APLOMADO Y CIMENTACIÓN SEGÚN NORMA LA009)</t>
  </si>
  <si>
    <t>POSTE EN CONCRETO LA, H=14M, CR=1050 KG (INC. SUMINISTRO, IZAJE, HINCADO, APLOMADO Y CIMENTACIÓN SEGÚN NORMA LA009)</t>
  </si>
  <si>
    <t>POSTE EN CONCRETO LA, H=14M, CR=1350 KG (INC. SUMINISTRO, IZAJE, HINCADO, APLOMADO Y CIMENTACIÓN SEGÚN NORMA LA009)</t>
  </si>
  <si>
    <t>DESCAPOTE A MANO EN MATERIAL COMUN (E=0.1M. INCLUYE CARGUE)</t>
  </si>
  <si>
    <t>4 DUCTOS D=6" PVC-TDP (INCLUYE SUMINISTRO E INSTALACIÓN. NO INCLUYE RELLENOS). NORMA CS217.</t>
  </si>
  <si>
    <t>4 DUCTOS D=4" PVC-TDP (INCLUYE SUMINISTRO E INSTALACIÓN. NO INCLUYE RELLENOS) NORMA CS209.</t>
  </si>
  <si>
    <t>1 DUCTO D=3" PVC-TDP (INCLUYE SUMINISTRO E INSTALACIÓN. NO INCLUYE RELLENOS) NORMA CS220.</t>
  </si>
  <si>
    <t>6 DUCTOS D=4" PVC-TDP (INCLUYE SUMINISTRO E INSTALACIÓN. NO INCLUYE RELLENOS)</t>
  </si>
  <si>
    <t>9 DUCTOS D=6" PVC-TDP (INCLUYE SUMINISTRO E INSTALACIÓN. NO INCLUYE RELLENOS) NORMA CS213.</t>
  </si>
  <si>
    <t>CODO HD 22.5° EXTREMO LISO PARA PVC D=4" (SUMINISTRO E INSTALACIÓN)</t>
  </si>
  <si>
    <t>UNION DE REPARACION PVC TIPO U.M. D=12" (SUMINISTRO E INSTALACIÓN)</t>
  </si>
  <si>
    <t>LOSA DE CONCRETO MR41 (SUMINISTRO, FORMALETEADO, COLOCACIÓN Y ACABADO. NO INCLUYE ACERO, CURADO, JUNTAS)</t>
  </si>
  <si>
    <t>MOBILIARIO URBANO</t>
  </si>
  <si>
    <t>BANCA EN CONCRETO TIPO M30 (SUMINISTRO E INSTALACIÓN. NO INCLUYE MATERIAL DE BASE)</t>
  </si>
  <si>
    <t>CANECA TIPO M120 (EN MALLA METÁLICA. INCLUYE SUMINISTRO E INSTALACIÓN. INCLUYE BASE EN CONCRETO 1500 PSI, HECHO EN OBRA)</t>
  </si>
  <si>
    <t>BANCA EN CONCRETO TIPO M40 (SUMINISTRO E INSTALACIÓN)</t>
  </si>
  <si>
    <t>BANCA EN CONCRETO TIPO M31 (SUMINISTRO E INSTALACIÓN)</t>
  </si>
  <si>
    <t>CONTENEDOR DE RAICES TIPO B20 (TIPO A) (1.2X1.2X1.40M. INC. SUMINISTRO, CONSTRUCCIÓN Y FILTRO EN GRAVILLA. NO INC. TIERRA)</t>
  </si>
  <si>
    <t>TAPON HD EXTREMO LISO D=4" (SUMINISTRO E INSTALACIÓN)</t>
  </si>
  <si>
    <t>UNION DE REPARACION HD EL D=6" (SUMINISTRO E INSTALACIÓN)</t>
  </si>
  <si>
    <t>6 DUCTOS D=6" PVC-TDP (INCLUYE SUMINISTRO E INSTALACIÓN. NO INCLUYE RELLENOS). NORMA CS212.</t>
  </si>
  <si>
    <t>CAMARA DE INSPECCIÓN T-14A ETB (H=2.3M. INCLUYE BASE, MUROS, CUBIERTA, ARO-BASE Y ARO-TAPA)</t>
  </si>
  <si>
    <t>CAMARA DE INSPECCIÓN T-18A ETB (H=2.3M. INCLUYE BASE, MUROS, CUBIERTA, ARO-BASE Y ARO-TAPA)</t>
  </si>
  <si>
    <t>UNION DE REPARACION PVC TIPO U.M. D=8" (SUMINISTRO E INSTALACIÓN)</t>
  </si>
  <si>
    <t>ADAPTADOR TERMINAL CAMPANA PVC D=3" (SUMINISTRO E INSTALACIÓN)</t>
  </si>
  <si>
    <t>ADAPTADOR TERMINAL CAMPANA PVC D=4" (SUMINISTRO E INSTALACIÓN)</t>
  </si>
  <si>
    <t>2 DUCTOS D=3" PVC-TDP (INCLUYE SUMINISTRO E INSTALACIÓN. NO INCLUYE RELLENOS)</t>
  </si>
  <si>
    <t>ANDENES EN CONCRETO</t>
  </si>
  <si>
    <t>ANDEN CONCRETO GRAVA COMÚN DE 3000 PSI (210 KG/CM2) PREMEZCLADO E=0.10M (INCLUYE SUMINISTRO, FORMALETEO, FUNDIDA Y CURADO)</t>
  </si>
  <si>
    <t>SARDINEL H=0.40M, E=0.15M CONCRETO 3000 PSI (FUNDIDO EN SITIO, CONCRETO HECHO EN OBRA. INC. SUMIN, FORMALET. Y CONST.)</t>
  </si>
  <si>
    <t>SEÑALES DE TRANSITO</t>
  </si>
  <si>
    <t>SEÑAL DOBLE DE CICLORUTA (INCLUYE SUMINISTRO E INSTALACIÓN)</t>
  </si>
  <si>
    <t>SEÑAL VERTICAL GRUPO I (60X60CM) (INCLUYE SUMINISTRO E INSTALACIÓN)</t>
  </si>
  <si>
    <t>SEÑAL VERTICAL GRUPO I (75X75CM) (INCLUYE SUMINISTRO E INSTALACIÓN)</t>
  </si>
  <si>
    <t>SEÑAL VERTICAL GRUPO I (90X90CM) (INCLUYE SUMINISTRO E INSTALACIÓN)</t>
  </si>
  <si>
    <t>TACHA REFLECTIVA UNIDIRECCIONAL (INCLUYE SUMINISTRO E INSTALACIÓN)</t>
  </si>
  <si>
    <t>TACHÓN EN CONCRETO L=0.40M HI=0.15M, HS=0.08M (INCLUYE SUMINISTRO E INSTALACIÓN) INCLUYE PINTURA PARA INSTALAR</t>
  </si>
  <si>
    <t>RELLENO PARA REDES EN SUBBASE GRANULAR B-400 (SUMINISTRO, EXTENDIDO, HUMEDECIMIENTO Y COMPACTACIÓN)</t>
  </si>
  <si>
    <t>CONCRETO 2000 PSI PARA REDES (Hecho en Obra 1:3:3 con arena de río y triturado de 3/4")  (Suministro y Colocación)</t>
  </si>
  <si>
    <t>CAPAS GRANULARES</t>
  </si>
  <si>
    <t>SUBBASE GRANULAR B-200 (SUMINISTRO, EXTENDIDO, NIVELACIÓN, HUMEDECIMIENTO Y COMPACTACIÓN CON VIBROCOMPACTADOR)</t>
  </si>
  <si>
    <t>LUMINARIA DE SODIO 70W PARA AP (INC. SUMINISTRO E INSTALACIÓN. INC. BOMBILLO Y FOTOCELDA CON BASE. NO INC BRAZO SOPORTE)</t>
  </si>
  <si>
    <t>LUMINARIA DE SODIO 250W PARA AP (INC.SUMINISTRO E INSTALACIÓN. INC. BOMBILLO Y FOTOCELDA CON BASE. NO INC BRAZO SOPORTE)</t>
  </si>
  <si>
    <t>LUMINARIA DE SODIO 150W PARA AP (INC.SUMINISTRO E INSTALACIÓN. INC. BOMBILLO Y FOTOCELDA CON BASE. NO INC BRAZO SOPORTE)</t>
  </si>
  <si>
    <t>ESTABILIZACIÓN DE SUBRASANTE CON RAJÓN (SUMINISTRO, EXTENDIDO, NIVELACIÓN Y COMPACTACIÓN MANUAL)</t>
  </si>
  <si>
    <t>UNION DE REPARACION PVC TIPO U.M. D=6" (SUMINISTRO E INSTALACIÓN)</t>
  </si>
  <si>
    <t>EXCAVACION MANUAL EN MATERIAL COMUN. INCLUYE CARGUE.</t>
  </si>
  <si>
    <t>CONCRETOS Y MORTEROS HECHOS EN OBRA</t>
  </si>
  <si>
    <t>CONCRETO 3000 PSI (HECHO EN OBRA 1:2:2 CON ARENA DE RÍO Y TRITURADO DE 3/4")</t>
  </si>
  <si>
    <t>CONCRETO 4000 PSI (HECHO EN OBRA CON ARENA DE RÍO Y TRITURADO DE 3/4")</t>
  </si>
  <si>
    <t>CONCRETO 3500 PSI (HECHO EN OBRA CON ARENA DE RÍO Y TRITURADO DE 3/4")</t>
  </si>
  <si>
    <t>CONCRETO 2000 PSI (HECHO EN OBRA 1:3:3 CON ARENA DE RÍO Y TRITURADO DE 3/4")</t>
  </si>
  <si>
    <t>CILINDRO POZO INSP. EN MAMPOSTERIA E=0.37M (INC. SUMIN. Y CONST, ACERO PARA ESCALERAS, GEOTEXTIL Y PAÑETE IMPERMEAB.)</t>
  </si>
  <si>
    <t>CILINDRO POZO INSP. EN MAMPOSTERIA E=0.25M (INC. SUMIN. Y CONST, ACERO PARA ESCALERAS, GEOTEXTIL Y PAÑETE IMPERMEAB.)</t>
  </si>
  <si>
    <t>PLACA CUBIERTA D=1.70M POZO INSPEC. (FUNDIDA EN SITIO. INC. SUMINISTRO, FORMALETEO, REFUERZO E INSTALACIÓN. NO INC.TAPA)</t>
  </si>
  <si>
    <t>PLACA FONDO D=1.70M POZO INSPEC. (FUNDIDA EN SITIO. INCL. SUMIN, FORMALET, REF, INST. INCL. CONCRETO 2000 PSI DE BASE)</t>
  </si>
  <si>
    <t>PLACA FONDO D=1.95M POZO INSPEC. (FUNDIDA EN SITIO. INCL. SUMIN, FORMALET, REF, INST. INCL. CONCRETO 2000 PSI DE BASE)</t>
  </si>
  <si>
    <t>MORTERO 1:4 (HECHO EN OBRA)</t>
  </si>
  <si>
    <t>MORTERO 1:3 (HECHO EN OBRA)</t>
  </si>
  <si>
    <t>MORTERO 1:2 (HECHO EN OBRA)</t>
  </si>
  <si>
    <t>RELLENO PARA REDES EN GRAVILLA 1/2" (SUMINISTRO, DISPOSICIÓN Y EXTENDIDO MANUAL)</t>
  </si>
  <si>
    <t>DEMOLICIÓN CONCRETO ESTRUCTURAL (INCLUYE CARGUE MANUAL). NO INCLUYE TRANSPORTE Y DISPOSICIÓN FINAL DE SOBRANTES.</t>
  </si>
  <si>
    <t>LUMINARIA DE SODIO 400W PARA AP (INC.SUMINISTRO E INSTALACIÓN. INC. BOMBILLO Y FOTOCELDA CON BASE. NO INC BRAZO SOPORTE)</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</si>
  <si>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</si>
  <si>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</si>
  <si>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</si>
  <si>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UNION DE REPARACION HD EL D=8" (SUMINISTRO E INSTALACIÓN)</t>
  </si>
  <si>
    <t>UNION DE REPARACION HD EL D=10" (SUMINISTRO E INSTALACIÓN)</t>
  </si>
  <si>
    <t>UNION DE REPARACION HD EL D=12" (SUMINISTRO E INSTALACIÓN)</t>
  </si>
  <si>
    <t>UNION DE REPARACION HD EL D=14" (SUMINISTRO E INSTALACIÓN)</t>
  </si>
  <si>
    <t>UNION DE REPARACION HD EL D=16" (SUMINISTRO E INSTALACIÓN)</t>
  </si>
  <si>
    <t>YEE EN CONCRETO 8" X 6" X 0.60M (INCLUYE SUMINISTRO E INSTALACIÓN)</t>
  </si>
  <si>
    <t>YEE EN CONCRETO 10" X 6" X 1.25M (INCLUYE SUMINISTRO E INSTALACIÓN)</t>
  </si>
  <si>
    <t>YEE EN CONCRETO 12" X 6" X 1.25 M (INCLUYE SUMINISTRO E INSTALACIÓN)</t>
  </si>
  <si>
    <t>YEE EN CONCRETO 14" X 6" X 1.25M (INCLUYE SUMINISTRO E INSTALACIÓN)</t>
  </si>
  <si>
    <t>YEE EN CONCRETO 16" X 6" X 1.25 M (INCLUYE SUMINISTRO E INSTALACIÓN)</t>
  </si>
  <si>
    <t>YEE EN CONCRETO 18" X 6" X 1.25M (INCLUYE SUMINISTRO E INSTALACIÓN)</t>
  </si>
  <si>
    <t>YEE EN CONCRETO 20" X 6" X 1.25M (INCLUYE SUMINISTRO E INSTALACIÓN)</t>
  </si>
  <si>
    <t>YEE EN CONCRETO 24" X 6" X 1.25M (INCLUYE SUMINISTRO E INSTALACIÓN)</t>
  </si>
  <si>
    <t>CODO G.RAD. PVC 90º TIPO U.M. D=2" (SUMINISTRO E INSTALACIÓN)</t>
  </si>
  <si>
    <t>CODO G.RAD. PVC 90º TIPO U.M. D=2 1/2" (SUMINISTRO E INSTALACIÓN)</t>
  </si>
  <si>
    <t>CODO G.RAD. PVC 90º TIPO U.M. D=3" (SUMINISTRO E INSTALACIÓN)</t>
  </si>
  <si>
    <t>CODO G.RAD. PVC 90º TIPO U.M. D=4" (SUMINISTRO E INSTALACIÓN)</t>
  </si>
  <si>
    <t>CODO G.RAD. PVC 90º TIPO U.M. D=6" (SUMINISTRO E INSTALACIÓN)</t>
  </si>
  <si>
    <t>CODO G.RAD. PVC 90º TIPO U.M. D=8" (SUMINISTRO E INSTALACIÓN)</t>
  </si>
  <si>
    <t>CODO G.RAD. PVC 90º TIPO U.M. D=10" (SUMINISTRO E INSTALACIÓN)</t>
  </si>
  <si>
    <t>CODO G.RAD. PVC 90º TIPO U.M. D=12" (SUMINISTRO E INSTALACIÓN)</t>
  </si>
  <si>
    <t>CODO G.RAD. PVC 45º TIPO U.M. D=2" (SUMINISTRO E INSTALACIÓN)</t>
  </si>
  <si>
    <t>CODO G.RAD. PVC 45º TIPO U.M. D=2 1/2" (SUMINISTRO E INSTALACIÓN)</t>
  </si>
  <si>
    <t>CODO G.RAD. PVC 45º TIPO U.M. D=3" (SUMINISTRO E INSTALACIÓN)</t>
  </si>
  <si>
    <t>CODO G.RAD. PVC 45º TIPO U.M. D=4" (SUMINISTRO E INSTALACIÓN)</t>
  </si>
  <si>
    <t>CODO G.RAD. PVC 45º TIPO U.M. D=6" (SUMINISTRO E INSTALACIÓN)</t>
  </si>
  <si>
    <t>CODO G.RAD. PVC 45º TIPO U.M. D=8" (SUMINISTRO E INSTALACIÓN)</t>
  </si>
  <si>
    <t>CODO G.RAD. PVC 45º TIPO U.M. D=10" (SUMINISTRO E INSTALACIÓN)</t>
  </si>
  <si>
    <t>CODO G.RAD. PVC 45º TIPO U.M. D=12" (SUMINISTRO E INSTALACIÓN)</t>
  </si>
  <si>
    <t>CODO G.RAD. PVC 22.5° TIPO U.M. D=2" (SUMINISTRO E INSTALACIÓN)</t>
  </si>
  <si>
    <t>CODO G.RAD. PVC 22.5° TIPO U.M. D=2 1/2" (SUMINISTRO E INSTALACIÓN)</t>
  </si>
  <si>
    <t>CODO G.RAD. PVC 22.5° TIPO U.M. D=3" (SUMINISTRO E INSTALACIÓN)</t>
  </si>
  <si>
    <t>CODO G.RAD. PVC 22.5° TIPO U.M. D=4" (SUMINISTRO E INSTALACIÓN)</t>
  </si>
  <si>
    <t>CODO G.RAD. PVC 22.5° TIPO U.M D=6" (SUMINISTRO E INSTALACIÓN)</t>
  </si>
  <si>
    <t>CODO G.RAD. PVC 22.5° TIPO U.M. D=8" (SUMINISTRO E INSTALACIÓN)</t>
  </si>
  <si>
    <t>CODO G.RAD. PVC 22.5° TIPO U.M. D=10" (SUMINISTRO E INSTALACIÓN)</t>
  </si>
  <si>
    <t>CODO G.RAD. PVC 22.5° TIPO U.M. D=12" (SUMINISTRO E INSTALACIÓN)</t>
  </si>
  <si>
    <t>CODO G.RAD. PVC 11.25° TIPO U.M. D=2" (SUMINISTRO E INSTALACIÓN)</t>
  </si>
  <si>
    <t>CODO G.RAD. PVC 11.25° TIPO U.M. D=2 1/2" (SUMINISTRO E INSTALACIÓN)</t>
  </si>
  <si>
    <t>CODO G.RAD. PVC 11.25° TIPO U.M. D=3" (SUMINISTRO E INSTALACIÓN)</t>
  </si>
  <si>
    <t>CODO G.RAD. PVC 11.25° TIPO U.M. D=4" RDE 21 (SUMINISTRO E INSTALACIÓN)</t>
  </si>
  <si>
    <t>CODO G.RAD. PVC 11.25° TIPO U.M. D=6" (SUMINISTRO E INSTALACIÓN)</t>
  </si>
  <si>
    <t>CODO G.RAD. PVC 11.25° TIPO U.M. D=8" (SUMINISTRO E INSTALACIÓN)</t>
  </si>
  <si>
    <t>CODO G.RAD. PVC 11.25° TIPO U.M. D=10" (SUMINISTRO E INSTALACIÓN)</t>
  </si>
  <si>
    <t>CODO G.RAD. PVC 11.25° TIPO U.M. D=12" (SUMINISTRO E INSTALACIÓN)</t>
  </si>
  <si>
    <t>ADAPTADOR AC-PVC TIPO U.S. D=3" (SUMINISTRO E INSTALACIÓN) REVISAR LIMPIADOR SOLDADURA</t>
  </si>
  <si>
    <t>ADAPTADOR AC-PVC TIPO U.S. D=4" (SUMINISTRO E INSTALACIÓN) REVISAR SOLDADURA LIMPIADOR</t>
  </si>
  <si>
    <t>ADAPTADOR AC-PVC TIPO U.S. D=2" (SUMINISTRO E INSTALACIÓN) REVISAR SOLDADURA LIMPIADOR</t>
  </si>
  <si>
    <t>BOLARDO EN HIERRO TIPO M63 (SUMINISTRO E INSTALACIÓN. INCLUYE BASE EN CONCRETO 1500 PSI, HECHO EN OBRA)</t>
  </si>
  <si>
    <t>BOLARDO EN CONCRETO TIPO M60 (SUMINISTRO E INSTALACIÓN. INCLUYE BASE EN CONCRETO 1500 PSI, PREMEZCLADO)</t>
  </si>
  <si>
    <t>BANCA EN MADERA TIPO M50 (SUMINISTRO E INSTALACIÓN)</t>
  </si>
  <si>
    <t>PROTECTOR DE ARBOL TIPO M90 (INCLUYE SUMINISTRO E INSTALACIÓN. NO INCLUYE BASES)</t>
  </si>
  <si>
    <t>PROTECTOR DE ARBOL DE DOS TUBOS TIPO M91 (INCLUYE SUMINISTRO E INSTALACIÓN. NO INCLUYE BASES)</t>
  </si>
  <si>
    <t>CICLO-PARQUEADERO TIPO M100 (TIPO 1) (H=1M, L=2M. INCLUYE SUMINISTRO E INSTALACIÓN. NO INCLUYE BASES)</t>
  </si>
  <si>
    <t>CICLO-PARQUEADERO TIPO M101 (TIPO 2) (H=0.6M, L=2M, A=0.6M. INCLUYE SUMINISTRO E INSTALACIÓN. NO INCLUYE BASES)</t>
  </si>
  <si>
    <t>TELEFONO PUBLICO DE PEDESTAL TIPO M20 (INCLUYE SUMINISTRO E INSTALACIÓN. NO INCLUYE BASE)</t>
  </si>
  <si>
    <t>PARADERO TIPO M10 (INC. SUM. E INST. INC. BASES EN CONCRETO 3000 PSI, HECHO EN OBRA. NO INCLUYE LOSAS DE CONCRETO)</t>
  </si>
  <si>
    <t>POSTE LUMINARIA HISTÓRICA TIPO M131 H=5M (INC. SUMINISTRO E INSTALACIÓN. NO INC.: LUMINARIAS, CABLEADO Y BASE PEDESTAL)</t>
  </si>
  <si>
    <t>BOLARDO EN CONCRETO TIPO M61 (SUMINISTRO E INSTALACIÓN. INCLUYE BASE EN CONCRETO 1500 PSI, PREMEZCLADO)</t>
  </si>
  <si>
    <t>BOLARDO EN HIERRO TIPO M62 (SUMINISTRO E INSTALACIÓN. INCLUYE BASE EN CONCRETO 1500 PSI, PREMEZCLADO)</t>
  </si>
  <si>
    <t>9 DUCTOS D=4" PVC-TDP (INCLUYE SUMINISTRO E INSTALACION. NORMA CS211.</t>
  </si>
  <si>
    <t>MURO EN BLOQUE ESTRUCTURAL TIPO PIEDRA GRIS (REFERENCIA: PI-16. INCLUYE SUMINISTRO Y CONSTRUCCIÓN)</t>
  </si>
  <si>
    <t>POSTE METALICO AP, H=10M (INC. SUMINISTRO, IZAJE, APLOMADO E INSTALACIÓN. INC. BRAZO SENCILLO Y BASE SEGÚN NORMA AP802)</t>
  </si>
  <si>
    <t>TAPON HD EXTREMO LISO D=8" (SUMINISTRO E INSTALACIÓN)</t>
  </si>
  <si>
    <t>2 DUCTOS D=4" PVC-TDP (INCLUYE SUMINISTRO E INSTALACIÓN. NO INCLUYE RELLENOS). NORMA CS208.</t>
  </si>
  <si>
    <t>36 DUCTOS D=4" PVC-TDP (INCLUYE SUMINISTRO E INSTALACIÓN. NO INCLUYE RELLENOS). SUMINISTRO Y COLOCACION SIN EXCAVACION.</t>
  </si>
  <si>
    <t>UNION PVC TIPO U.M. D= 2" (SUMINISTRO E INSTALACIÓN)</t>
  </si>
  <si>
    <t>UNION PVC TIPO U.M. D= 3" (SUMINISTRO E INSTALACIÓN)</t>
  </si>
  <si>
    <t>UNION PVC TIPO U.M. D= 4" (SUMINISTRO E INSTALACIÓN)</t>
  </si>
  <si>
    <t>UNION PVC TIPO U.M. D= 6" (SUMINISTRO E INSTALACIÓN)</t>
  </si>
  <si>
    <t>UNION PVC TIPO U.M. D= 8" (SUMINISTRO E INSTALACIÓN)</t>
  </si>
  <si>
    <t>UNION PVC TIPO U.M. D= 10" (SUMINISTRO E INSTALACIÓN)</t>
  </si>
  <si>
    <t>UNION PVC TIPO U.M. D= 12" (SUMINISTRO E INSTALACIÓN)</t>
  </si>
  <si>
    <t>UNION PVC TIPO U.M. D= 2 1/2" (SUMINISTRO E INSTALACIÓN)</t>
  </si>
  <si>
    <t>ANCLAJE PARA TUBERIA EN CONCRETO PREMEZCLADO DE 2500 PSI GRAVA COMUN (Incluye, suministro, formaleteo, curado y colocacion. No incluye refuerzo)</t>
  </si>
  <si>
    <t>CODO HD 11.25° EXTREMO LISO PARA PVC D=3" (SUMINISTRO E INSTALACIÓN)</t>
  </si>
  <si>
    <t>CODO HD 11.25° EXTREMO LISO PARA PVC D=2" (SUMINISTRO E INSTALACIÓN)</t>
  </si>
  <si>
    <t>CODO HD 11.25° EXTREMO LISO PARA PVC D=4" (SUMINISTRO E INSTALACIÓN)</t>
  </si>
  <si>
    <t>RAMPA TIPO A B10 INCLUYE BASE EN MORTERO 1:5, DESARROLLO: 1M.</t>
  </si>
  <si>
    <t>SUPER ESTRUCTURA EN CONCRETO DE 5000 PSI PREMEZCLADO, GRAVA COMÚN (Incluye Sumin, bombeo, Formaleteo, Colocación y Curado. No incl. Refuerzo).</t>
  </si>
  <si>
    <t>DADO EN CONCRETO 4000 PSI, (27 Mpa) PREMEZCLADO, GRAVA COMÚN (Incluye Suministro, Formaleteo en madera, Bombeo, colocación y Curado. No incluye refuerzo)</t>
  </si>
  <si>
    <t>VIGA EN CONCRETO PREMEZCLADO DE 3500 PSI (24 Mpa) GRAVA COMUN (Incluye Sumin., bombeo con autobomba, Formaleteo en madera, Colocación y Curado. No incl. Refuerzo)</t>
  </si>
  <si>
    <t>CONCRETO 3000 PSI GRAVA FINA PARA ESTRUCTURA DE TRANSICIÓN (PREMEZCLADO. INCL. SUMIN, FORMALETA, BOMBEO CON AUTOBOMBA Y COLOCACIÓN. NO INCL. REFUERZO, CURADO)</t>
  </si>
  <si>
    <t>CONCRETO 3000 PSI GRAVA FINA PARA ESTRIBOS (PREMEZCLADO. INCLUYE SUMINISTRO, BOMBEO CON AUTOBOMBA, FORMALETEO Y COLOCACIÓN. NO INCL. REFUERZO, CURADO)</t>
  </si>
  <si>
    <t>CONCRETO 3000 PSI GRAVA FINA PARA PUENTE CAJÓN (PREMEZCLADO. INCLUYE SUMIN., BOMBEO CON AUTOBOMBA, FORMALETEO Y COLOCACIÓN. NO INCL. REFUERZO, CURADO)</t>
  </si>
  <si>
    <t>MURO DE CONTENCIÓN EN CONCRETO 3000 PSI PREMEZCLADO, GRAVA FINA. (Incluye suministro, formaleteo, bombeo, colocación y curado. No incl. Refuerzo)</t>
  </si>
  <si>
    <t>CONCRETO 3000 PSI GRAVA FINA PARA BOX CULVERT (PREMEZCLADO. INCLUYE SUMIN., FORMALETEO, BOMBEO CON AUTOBOMBA Y COLOCACIÓN. NO INCL. REFUERZO, CURADO)</t>
  </si>
  <si>
    <t>ALETA VIGA SOLERA EN CONCRETO PREMEZCLADO DE 3000 PSI (21Mpa) GRAVA FINA (Incl. Sumin., bombeo con autobomba, Formaleteo madera, Colocación y Curado. No incl. Refuerzo)</t>
  </si>
  <si>
    <t>CONCRETO 2000 PSI GRAVA COMÚN PARA SUB-BASE PUENTE (PREMEZCLADO. INCLUYE SUMIN., FORMALETEO Y COLOCACIÓN. NO INCL. REFUERZO, CURADO)</t>
  </si>
  <si>
    <t>CONCRETO 2500 PSI (HECHO EN OBRA CON ARENA DE RÍO Y TRITURADO DE 3/4")</t>
  </si>
  <si>
    <t>CONCRETO 1500 PSI (HECHO EN OBRA) 1:3:5 CON ARENA DE RÍO Y TRITURADO DE 3/4")</t>
  </si>
  <si>
    <t>CAJA DE INSPECCIÓN TIPO VEHICULAR NORMA CODENSA CS 280 (INCLUYE BASE, MUROS, PASOS, PAÑETE, CUBIERTA, ARO Y TAPA)</t>
  </si>
  <si>
    <t>CAMARA DE INSPECCIÓN T-16 ETB (H=2.3M. INCLUYE BASE, MUROS, CUBIERTA, ARO-BASE Y ARO-TAPA)</t>
  </si>
  <si>
    <t>CAMARA DE INSPECCIÓN T-18 ETB (H=2.3M. INCLUYE BASE, MUROS, CUBIERTA, ARO-BASE Y ARO-TAPA)</t>
  </si>
  <si>
    <t>CAMARA DE INSPECCIÓN T-16A ETB (H=2.3M. INCLUYE BASE, MUROS, CUBIERTA, ARO-BASE Y ARO-TAPA)</t>
  </si>
  <si>
    <t>CONCRETO CICLOPEO (60%-40%) (CONCRETO PREMEZCLADO. INCLUYE SUMINISTRO Y COLOCACIÓN)</t>
  </si>
  <si>
    <t>CODO HD 22.5° EXTREMO LISO PARA PVC D=3" (SUMINISTRO E INSTALACIÓN)</t>
  </si>
  <si>
    <t>CODO HD 11.25° EXTREMO LISO PARA PVC D=8" (SUMINISTRO E INSTALACIÓN)</t>
  </si>
  <si>
    <t>CAJA PARA VALVULA 0.4X0.4M H=0.8M (INCLUYE MARCO Y TAPA)</t>
  </si>
  <si>
    <t>DESMONTE Y REINSTALACION DE SEÑALES VIALES (INCLUYE DADO DE ANCLAJE)</t>
  </si>
  <si>
    <t>BASE GRANULAR B-600 (SUMINISTRO, TRANSPORTE, EXTENDIDO, NIVELACIÓN, HUMEDECIMIENTO Y COMPACTACIÓN CON VIBROCOMPACTADOR)</t>
  </si>
  <si>
    <t>TALA DE ARBOLES CLASE IV (20M&lt;H&lt;30M. INCLUYE DESENRAÍCE, RETIRO Y DISPOSICIÓN FINAL)</t>
  </si>
  <si>
    <t>PISO EN ADOQUIN DE ARCILLA 26X6X6CM (SUMINISTRO E INSTALACIÓN. INCLUYE BASE 4CM ARENA NIVELACIÓN Y ARENA DE SELLO)</t>
  </si>
  <si>
    <t>TALA DE ARBOLES CLASE III (10M &lt; H &lt; 20 M. INCLUYE DESENRAÍCE, RETIRO Y DISPOSICIÓN FINAL)</t>
  </si>
  <si>
    <t>TALA DE ARBOLES CLASE I (H&lt;5M. INCLUYE DESENRAÍCE, RETIRO Y DISPOSICIÓN FINAL)</t>
  </si>
  <si>
    <t>SUBDREN EN GRAVILLA 3/4", 0.5X1M (INC. SUMIN. Y EXTENDIDO MANUAL. INC. GEOTEXTIL NT CR=700N Y TUBERÍA PVC CORRUG.-FILTRO D=6")</t>
  </si>
  <si>
    <t>ACERO DE REFUERZO</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</si>
  <si>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</si>
  <si>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KG</t>
  </si>
  <si>
    <t>EXCAVACIÓN MECÁNICA EN MATERIAL COMÚN (INCLUYE CARGUE)</t>
  </si>
  <si>
    <t>SUMIDERO LATERAL SL-100, H=0.85M (PREFABRICADO. INCLUYE SUMINISTRO E INSTALACIÓN. INCLUYE SOBRETAPA Y TAPA)</t>
  </si>
  <si>
    <t>CILINDRO POZO INSPECCION PREFABRICADO D=1.2M, H=1M, E=0.10M (INCLUYE SUMINISTRO E INSTALACIÓN. NO INC. ARO DE AJUSTE)</t>
  </si>
  <si>
    <t>SIEMBRA DE GRAMA (INCLUYE SUMINISTRO E INSTALACIÓN. INCLUYE 10CM DE TIERRA NEGRA)</t>
  </si>
  <si>
    <t>NIVELACIÓN DE POZO (HASTA RASANTE EN CONCRETO 3000 PSI HECHO EN OBRA, H=0.15M. INCLUYE SUMINISTRO Y CONSTRUCCIÓN)</t>
  </si>
  <si>
    <t>LIMPIEZA DE POZOS (INCLUYE CARGUE, RETIRO Y DISPOSICIÓN FINAL DE SOBRANTES)</t>
  </si>
  <si>
    <t>LIMPIEZA DE SUMIDEROS (INCLUYE CARGUE, RETIRO Y DISPOSICIÓN FINAL DE SOBRANTES)</t>
  </si>
  <si>
    <t>CENEFA EN ADOQUIN DE ARCILLA A=6CM (SUMINISTRO E INSTALACIÓN. NO INCLUYE MATERIAL DE BASE)</t>
  </si>
  <si>
    <t>CONCRETO 1500 PSI GRAVA COMÚN PARA SOLADOS (PREMEZCLADO. INCLUYE SUMINISTRO Y COLOCACIÓN)</t>
  </si>
  <si>
    <t>GROUTING 1500 PSI (INCLUYE SUMINISTRO Y COLOCACIÓN)</t>
  </si>
  <si>
    <t>SUMIDERO TRANSVERSAL ST-1, H=1.9M (FUNDIDO EN SITIO, CONCRETO HECHO EN OBRA. INCL. SUM, FORM, REF. Y CONST. INCL. REJA)</t>
  </si>
  <si>
    <t>TUBERIA PF D=1/2" PARA ACOMETIDA DOMICILIARIA (SUMINISTRO E INSTALACIÓN)</t>
  </si>
  <si>
    <t>PISO EN ADOQUIN DE CONCRETO A25 20X10X6CM (SUMINISTRO E INSTALACIÓN. INCLUYE BASE 3CM ARENA NIVELACIÓN Y ARENA DE SELLO)</t>
  </si>
  <si>
    <t>LOSA DE CONCRETO MR45 (SUMINISTRO, FORMALETEADO, COLOCACIÓN Y ACABADO. NO INCLUYE ACERO, CURADO, JUNTAS)</t>
  </si>
  <si>
    <t>MANTENIMIENTO Y REHABILITACION DE VIAS</t>
  </si>
  <si>
    <t>MALLA VIAL ARTERIAL</t>
  </si>
  <si>
    <t>LOSA DE CONCRETO MR50 (SUMINISTRO, FORMALETEADO, COLOCACIÓN Y ACABADO. NO INCLUYE ACERO, CURADO, JUNTAS)</t>
  </si>
  <si>
    <t>CAÑUELA TIPO A120 (SUMINISTRO E INSTALACIÓN. INCLUYE 3CM MORTERO 1:5)</t>
  </si>
  <si>
    <t>SARDINEL H=0.20M, E=0.15M CONCRETO 3000 PSI (FUNDIDO EN SITIO, CONCRETO HECHO EN OBRA. INC. SUMIN, FORMALET. Y CONST.)</t>
  </si>
  <si>
    <t>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</si>
  <si>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</si>
  <si>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t>
  </si>
  <si>
    <t>ANÁLISIS AUXILIARES</t>
  </si>
  <si>
    <t>CUADRILLAS (INCLUYE FACTOR PRESTACIONAL)</t>
  </si>
  <si>
    <t>CUADRILLA (OFICIAL + 6 AYUDANTES). INCLUYE FACTOR DE PRESTACIONES.</t>
  </si>
  <si>
    <t>JR</t>
  </si>
  <si>
    <t>CIMENTACION DE POSTES H=8M, CR=510KG (INCLUYE IZAJE, APLOMADO E HINCADO. INCLUYE RELLENOS). NORMA LA009.</t>
  </si>
  <si>
    <t>CAJA DE INSPECCIÓN DE 0.6X0.6M (H=0.6M. INCLUYE SUMINISTRO Y CONSTRUCCIÓN. INCLUYE MARCO Y TAPA. NO INC. BASE Y CAÑUELA)</t>
  </si>
  <si>
    <t>3 DUCTOS D=4" PVC-TDP (INCLUYE SUMINISTRO E INSTALACIÓN. NO INCLUYE RELLENOS)</t>
  </si>
  <si>
    <t>SARDINEL H=0.25M, E=0.15M CONCRETO 3000 PSI (FUNDIDO EN SITIO, CONCRETO HECHO EN OBRA. INC. SUMIN, FORMALET. Y CONST.)</t>
  </si>
  <si>
    <t>TUBERIA PVC PARA DRENAJE D=2 1/2" CON FILTRO (INCLUYE SUMINISTRO E INSTALACIÓN)</t>
  </si>
  <si>
    <t>8 DUCTOS D=4" PVC-EB (INCLUYE SUMINISTRO E INSTALACIÓN. NO INCLUYE RELLENOS)</t>
  </si>
  <si>
    <t>12 DUCTOS D=4" PVC-EB (LIVIANO) (INCLUYE SUMINISTRO E INSTAL</t>
  </si>
  <si>
    <t>16 DUCTOS D=4" PVC-EB (LIVIANO) (INCLUYE SUMINISTRO E INSTALACIÓN. NO INCLUYE RELLENOS)</t>
  </si>
  <si>
    <t>24 DUCTOS D=4" PVC-EB (LIVIANO) (INCLUYE SUMINISTRO E INSTALACIÓN. NO INCLUYE RELLENOS)</t>
  </si>
  <si>
    <t>NIVELACION Y COMPACTACIÓN DE SUBRASANTE</t>
  </si>
  <si>
    <t>CURADO DE LOSAS DE CONCRETO (SUMINISTRO Y APLICACIÓN)</t>
  </si>
  <si>
    <t>JUNTAS PARA PAVIMENTOS</t>
  </si>
  <si>
    <t>CORTE DE PAVIMENTO - INCLUYE EQUIPO: CORTADORA DE CONCRETO INCLUYE OPERARIO Y COMBUSTIBLE. INCLUYE DISCO DIAMANTADO ASFALTO-CONCRETO 350 MM, AGUA Y MANO DE OBRA</t>
  </si>
  <si>
    <t>PINTURA PARA ESTRUCTURAS</t>
  </si>
  <si>
    <t>PINTURA EN ESMALTE URETANO GRIS (E=1MIL. INC. SUMIN. Y APLIC. NO INC. IMPRIMANTE, BARRERA, ESMALTE EPÓXICO O SIMILARES)</t>
  </si>
  <si>
    <t>SELLADO DE JUNTAS EN PAVIMENTO DE CONCRETO HIDRAULICO (INCLUYE LIMPIEZA, SUMINISTRO E INSTALACIÓN DE FONDO Y SELLANTE)</t>
  </si>
  <si>
    <t>PAVIMENTOS EN CONCRETO ASFALTICO</t>
  </si>
  <si>
    <t>RELLENO PARA REDES EN BASE GRANULAR B-600 (SUMINISTRO, TRANSPORTE, EXTENDIDO, HUMEDECIMIENTO Y COMPACTACIÓN)</t>
  </si>
  <si>
    <t>RELLENO PARA ANDENES EN SUBBASE GRANULAR B-400 (SUMINISTRO, EXTENDIDO, HUMEDECIMIENTO Y COMPACTACIÓN)</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</si>
  <si>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</si>
  <si>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</si>
  <si>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</si>
  <si>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DEMARCACION LINEA DISCONTINUA A=0.12M (E=15 MILS, ACRÍLICA BASE AGUA. INC. SUMIN. Y APLIC. CON EQUIPO. INC MICROESFERAS)</t>
  </si>
  <si>
    <t>CONCRETO CICLOPEO (60%-40%) (CONCRETO HECHO EN OBRA. INCLUYE SUMINISTRO Y COLOCACIÓN)</t>
  </si>
  <si>
    <t>MORTERO 1:5 (HECHO EN OBRA)</t>
  </si>
  <si>
    <t>ANCLAJE PARA TUBERIA EN CONCRETO DE 2500 PSI HECHO EN OBRA (Incluye suministro, formaleteo y colocacion)</t>
  </si>
  <si>
    <t>SUBDREN EN GRAVILLA 1/2", 0.4X0.8M (INC. SUMIN. Y COMPACT. INC. GEOTEXTIL NT CR=700N Y TUBERÍA PVC CORRUG.-FILTRO D=4")</t>
  </si>
  <si>
    <t>SUBDREN EN GRAVILLA 1/2", 0.5X1M (INC. SUMIN. Y COMPACT. INC. GEOTEXTIL NT CR=700N Y TUBERÍA PVC CORRUG.-FILTRO D=6")</t>
  </si>
  <si>
    <t>PLACA CUBIERTA D=1.70M POZO INSPEC. (PREFABRICADA. INCLUYE SUMINISTRO E INSTALACIÓN. INCLUYE TAPA)</t>
  </si>
  <si>
    <t>PLACA FONDO D=1.70M POZO INSPEC. (PREFABRICADA. INCL. SUMIN, INST.)</t>
  </si>
  <si>
    <t>CILINDRO POZO INSPECCION PREFABRICADO D=1.2M, H=0.5M, E=0.10M (INCLUYE SUMINISTRO E INSTALACIÓN. NO INC. ARO DE AJUSTE)</t>
  </si>
  <si>
    <t>CILINDRO POZO INSPECCION PREFABRICADO D=1.2M, H=0.25M, E=0.10M (INCLUYE SUMINISTRO E INSTALACIÓN. NO INC. ARO DE AJUSTE)</t>
  </si>
  <si>
    <t>SUMIDERO LATERAL SL-100, H=1.25M (FUNDIDO EN SITIO, CONCRETO HECHO EN OBRA. INCL. SUMIN, FORM, REF. Y CONST. INCL. TAPA)</t>
  </si>
  <si>
    <t>SUMIDERO LATERAL SL-150A, H=1.7M (FUNDIDO EN SITIO, CONCRETO PREMEZCLADO. INCL. SUMIN, FORM, REF. Y CONSTR. INCL. TAPA)</t>
  </si>
  <si>
    <t>SUMIDERO LATERAL SL-150, H=1.25M (FUNDIDO EN SITIO, CONCRETO HECHO EN OBRA. INCL. SUMIN, FORM, REF. Y CONST. INCL. TAPA)</t>
  </si>
  <si>
    <t>SUMIDERO LATERAL SL-200, H=1.25M (FUNDIDO EN SITIO, CONCRETO PREMEZCLADO. INCL. SUMIN, FORM, REF. Y CONSTR. INCL. TAPA)</t>
  </si>
  <si>
    <t>SUMIDERO LATERAL SL-200, H=1.25M (FUNDIDO EN SITIO, CONCRETO HECHO EN OBRA. INCL. SUMIN, FORM, REF. Y CONST. INCL. TAPA)</t>
  </si>
  <si>
    <t>SUMIDERO LATERAL SL-250, H=1.25M (FUNDIDO EN SITIO, CONCRETO HECHO EN OBRA. INCL. SUMIN, FORM, REF. Y CONST. INCL. TAPA)</t>
  </si>
  <si>
    <t>SUMIDERO LATERAL SL-250, H=1.25M (FUNDIDO EN SITIO, CONCRETO PREMEZCLADO. INCL. SUMIN, FORM, REF. Y CONSTR. INCL. TAPA)</t>
  </si>
  <si>
    <t>SUMIDERO LATERAL SL-100A, H=1.7M (FUNDIDO EN SITIO, CONCRETO HECHO EN OBRA. INCL. SUM, FORM, REF. Y CONST. INCL. TAPA)</t>
  </si>
  <si>
    <t>SUMIDERO LATERAL SL-100A, H=1.7M (FUNDIDO EN SITIO, CONCRETO PREMEZCLADO. INCL. SUMIN, FORM, REF. Y CONSTR. INCL. TAPA)</t>
  </si>
  <si>
    <t>SUMIDERO LATERAL SL-150A, H=1.7M (FUNDIDO EN SITIO, CONCRETO HECHO EN OBRA. INCL. SUM, FORM, REF. Y CONST. INCL. TAPA)</t>
  </si>
  <si>
    <t>SUMIDERO LATERAL SL-200A, H=1.7M (FUNDIDO EN SITIO, CONCRETO HECHO EN OBRA. INCL. SUM, FORM, REF. Y CONST. INCL. TAPA)</t>
  </si>
  <si>
    <t>SUMIDERO LATERAL SL-200A, H=1.7M (FUNDIDO EN SITIO, CONCRETO PREMEZCLADO. INCL. SUMIN, FORM, REF. Y CONSTR. INCL. TAPA)</t>
  </si>
  <si>
    <t>SUMIDERO LATERAL SL-250A, H=1.7M (FUNDIDO EN SITIO, CONCRETO HECHO EN OBRA. INCL. SUM, FORM, REF. Y CONST. INCL. TAPA)</t>
  </si>
  <si>
    <t>SUMIDERO LATERAL SL-250A, H=1.7M (FUNDIDO EN SITIO, CONCRETO PREMEZCLADO. INCL. SUMIN, FORM, REF. Y CONSTR. INCL. TAPA)</t>
  </si>
  <si>
    <t>SUMIDERO LATERAL SL-150, H=1.25M (FUNDIDO EN SITIO, CONCRETO PREMEZCLADO. INCL. SUMIN, FORM, REF. Y CONSTR. INCL. TAPA)</t>
  </si>
  <si>
    <t>SUMIDERO LATERAL SL-150, H=0.85M (PREFABRICADO. INCLUYE SUMINISTRO E INSTALACIÓN. INCLUYE SOBRETAPA Y TAPA)</t>
  </si>
  <si>
    <t>SUMIDERO LATERAL SL-200, H=0.85M (PREFABRICADO. INCLUYE SUMINISTRO E INSTALACIÓN. INCLUYE SOBRETAPA Y TAPA)</t>
  </si>
  <si>
    <t>SUMIDERO LATERAL SL-250, H=0.85M (PREFABRICADO. INCLUYE SUMINISTRO E INSTALACIÓN. INCLUYE SOBRETAPA Y TAPA)</t>
  </si>
  <si>
    <t>SUMIDERO TRANSVERSAL ST-1, H=1.9M (FUNDIDO EN SITIO, CONCRETO PREMEZCLADO. INCL. SUMIN, FORM, REF. Y CONST. INCL. REJA)</t>
  </si>
  <si>
    <t>TUBERIA PVC PARA DRENAJE D=2 1/2" SIN FILTRO (INCLUYE SUMINISTRO E INSTALACIÓN)</t>
  </si>
  <si>
    <t>TUBERIA PVC PARA DRENAJE D=4" CON FILTRO (INCLUYE SUMINISTRO E INSTALACIÓN)</t>
  </si>
  <si>
    <t>TUBERIA PVC PARA DRENAJE D=6" SIN FILTRO (INCLUYE SUMINISTRO E INSTALACIÓN)</t>
  </si>
  <si>
    <t>TUBERIA PVC PARA DRENAJE D=4" SIN FILTRO (INCLUYE SUMINISTRO E INSTALACIÓN)</t>
  </si>
  <si>
    <t>TUBERIA PVC PARA DRENAJE D=6" CON FILTRO (INCLUYE SUMINISTRO E INSTALACIÓN)</t>
  </si>
  <si>
    <t>SUMIDERO TRANSVERSAL ST-2, H=1.77M (FUNDIDO EN SITIO, CONCRETO HECHO EN OBRA. INCL. SUM, FORM, REF. Y CONST. INCL. REJA)</t>
  </si>
  <si>
    <t>SUMIDERO TRANSVERSAL ST-2, H=1.77M (FUNDIDO EN SITIO, CONCRETO PREMEZCLADO. INCL. SUMIN, FORM, REF. Y CONST. INCL. REJA)</t>
  </si>
  <si>
    <t>SUMIDERO ESPECIAL TIPO 1, H=1.65M (FUNDIDO EN SITIO, CONCRETO HECHO EN OBRA. INCL. SUM, FORM, REF. Y CONST. INCL. REJA)</t>
  </si>
  <si>
    <t>SUMIDERO ESPECIAL TIPO 1, H=1.65M (FUNDIDO EN SITIO, CONCRETO PREMEZCLADO. INCL. SUM, FORM, REF. Y CONST. INCL. REJA)</t>
  </si>
  <si>
    <t>CONCRETO 4000 PSI IMPERMEABILIZADO (HECHO EN OBRA)</t>
  </si>
  <si>
    <t>TUBERIA PVC U.M. EXT/INT LISO NORMA NTC 5070 D=24" (INCLUYE SUMINISTRO E INSTALACIÓN)</t>
  </si>
  <si>
    <t>TUBERIA PVC U.M. EXT/INT LISO NORMA NTC 5070 D=27" (INCLUYE SUMINISTRO E INSTALACIÓN)</t>
  </si>
  <si>
    <t>TUBERIA PVC U.M. EXT/INT LISO NORMA NTC 5070 D=30" (INCLUYE SUMINISTRO E INSTALACIÓN)</t>
  </si>
  <si>
    <t>TUBERIA PVC U.M. EXT/INT LISO NORMA NTC 5070 D=33" (INCLUYE SUMINISTRO E INSTALACIÓN)</t>
  </si>
  <si>
    <t>TUBERIA PVC U.M. EXT/INT LISO NORMA NTC 5070 D=36" (INCLUYE SUMINISTRO E INSTALACIÓN)</t>
  </si>
  <si>
    <t>TUBERIA PVC U.M. EXT/INT LISO NORMA NTC 5070 D=39" (INCLUYE SUMINISTRO E INSTALACIÓN)</t>
  </si>
  <si>
    <t>TUBERIA PVC U.M. EXT/INT LISO NORMA NTC 5070 D=42" (INCLUYE SUMINISTRO E INSTALACIÓN)</t>
  </si>
  <si>
    <t>TUBERIA CONCRETO D=6" CL. II SIN REFUERZO (INCLUYE SUMINISTRO E INSTALACIÓN)</t>
  </si>
  <si>
    <t>TUBERIA CONCRETO D=8" CL. II SIN REFUERZO (INCLUYE SUMINISTRO E INSTALACIÓN)</t>
  </si>
  <si>
    <t>TUBERIA CONCRETO D=12" CL. II SIN REFUERZO (INCLUYE SUMINISTRO E INSTALACIÓN)</t>
  </si>
  <si>
    <t>TUBERIA CONCRETO D=14" CL. II SIN REFUERZO (INCLUYE SUMINISTRO E INSTALACIÓN)</t>
  </si>
  <si>
    <t>TUBERIA CONCRETO D=16" CL. II SIN REFUERZO (INCLUYE SUMINISTRO E INSTALACIÓN)</t>
  </si>
  <si>
    <t>TUBERIA CONCRETO D=18" CL. II SIN REFUERZO (INCLUYE SUMINISTRO E INSTALACIÓN)</t>
  </si>
  <si>
    <t>TUBERIA CONCRETO D=20" CL. II SIN REFUERZO (INCLUYE SUMINISTRO E INSTALACIÓN)</t>
  </si>
  <si>
    <t>TUBERIA CONCRETO D=24" CL. II SIN REFUERZO (INCLUYE SUMINISTRO E INSTALACIÓN)</t>
  </si>
  <si>
    <t>TUBERIA CONCRETO D=24" CL. I REFORZADO (INCLUYE SUMINISTRO E INSTALACIÓN)</t>
  </si>
  <si>
    <t>TUBERIA CONCRETO D=27" CL. I REFORZADO (INCLUYE SUMINISTRO E INSTALACIÓN)</t>
  </si>
  <si>
    <t>TUBERIA CONCRETO D=32" CL. I REFORZADO (INCLUYE SUMINISTRO E INSTALACIÓN)</t>
  </si>
  <si>
    <t>TUBERIA CONCRETO D=36" CL. I REFORZADO (INCLUYE SUMINISTRO E INSTALACIÓN)</t>
  </si>
  <si>
    <t>TUBERIA CONCRETO D=40" CL. I REFORZADO (INCLUYE SUMINISTRO E INSTALACIÓN)</t>
  </si>
  <si>
    <t>TUBERIA CONCRETO D=44" CL. I REFORZADO (INCLUYE SUMINISTRO E INSTALACIÓN)</t>
  </si>
  <si>
    <t>TUBERIA CONCRETO D=48" CL. I REFORZADO (INCLUYE SUMINISTRO E INSTALACIÓN)</t>
  </si>
  <si>
    <t>TUBERIA CONCRETO D=52" CL. I REFORZADO (INCLUYE SUMINISTRO E INSTALACIÓN)</t>
  </si>
  <si>
    <t>TUBERIA CONCRETO D=56" CL. I REFORZADO (INCLUYE SUMINISTRO E INSTALACIÓN)</t>
  </si>
  <si>
    <t>TUBERIA CONCRETO D=60" CL. I REFORZADO (INCLUYE SUMINISTRO E INSTALACIÓN)</t>
  </si>
  <si>
    <t>TUBERIA CONCRETO D=64" CL. I REFORZADO (INCLUYE SUMINISTRO E INSTALACIÓN)</t>
  </si>
  <si>
    <t>TUBERIA CONCRETO D=68" CL. I REFORZADO (INCLUYE SUMINISTRO E INSTALACIÓN)</t>
  </si>
  <si>
    <t>TUBERIA CONCRETO D=72" CL. I REFORZADO (INCLUYE SUMINISTRO E INSTALACIÓN)</t>
  </si>
  <si>
    <t>TUBERIA CONCRETO D=80" CL. I REFORZADO (INCLUYE SUMINISTRO E INSTALACIÓN)</t>
  </si>
  <si>
    <t>TUBERIA CONCRETO D=86" CL. I REFORZADO (INCLUYE SUMINISTRO E INSTALACIÓN)</t>
  </si>
  <si>
    <t>TUBERIA CONCRETO D=92" CL. I REFORZADO (INCLUYE SUMINISTRO E INSTALACIÓN)</t>
  </si>
  <si>
    <t>TUBERIA CONCRETO D=24" CL. II REFORZADO (INCLUYE SUMINISTRO E INSTALACIÓN)</t>
  </si>
  <si>
    <t>TUBERIA CONCRETO D=27" CL. II REFORZADO (INCLUYE SUMINISTRO E INSTALACIÓN)</t>
  </si>
  <si>
    <t>TUBERIA CONCRETO D=36" CL. II REFORZADO (INCLUYE SUMINISTRO E INSTALACIÓN)</t>
  </si>
  <si>
    <t>TUBERIA CONCRETO D=40" CL. II REFORZADO (INCLUYE SUMINISTRO E INSTALACIÓN)</t>
  </si>
  <si>
    <t>TUBERIA CONCRETO D=44" CL. II REFORZADO (INCLUYE SUMINISTRO E INSTALACIÓN)</t>
  </si>
  <si>
    <t>TUBERIA CONCRETO D=48" CL. II REFORZADO (INCLUYE SUMINISTRO E INSTALACIÓN)</t>
  </si>
  <si>
    <t>TUBERIA CONCRETO D=52" CL. II REFORZADO (INCLUYE SUMINISTRO E INSTALACIÓN)</t>
  </si>
  <si>
    <t>TUBERIA CONCRETO D=56" CL. II REFORZADO (INCLUYE SUMINISTRO E INSTALACIÓN)</t>
  </si>
  <si>
    <t>TUBERIA CONCRETO D=60" CL. III REFORZADO (INCLUYE SUMINISTRO E INSTALACIÓN)</t>
  </si>
  <si>
    <t>TUBERIA CONCRETO D=64" CL. II REFORZADO (INCLUYE SUMINISTRO E INSTALACIÓN)</t>
  </si>
  <si>
    <t>TUBERIA CONCRETO D=68" CL. III REFORZADO (INCLUYE SUMINISTRO E INSTALACIÓN)</t>
  </si>
  <si>
    <t>TUBERIA CONCRETO D=72" CL. II REFORZADO (INCLUYE SUMINISTRO E INSTALACIÓN)</t>
  </si>
  <si>
    <t>TUBERIA CONCRETO D=80" CL. II REFORZADO (INCLUYE SUMINISTRO E INSTALACIÓN)</t>
  </si>
  <si>
    <t>TUBERIA CONCRETO D=86" CL. II REFORZADO (INCLUYE SUMINISTRO E INSTALACIÓN)</t>
  </si>
  <si>
    <t>TUBERIA CONCRETO D=24" CL. III REFORZADO (INCLUYE SUMINISTRO E INSTALACIÓN)</t>
  </si>
  <si>
    <t>TUBERIA CONCRETO D=27" CL. III REFORZADO (INCLUYE SUMINISTRO E INSTALACIÓN)</t>
  </si>
  <si>
    <t>TUBERIA CONCRETO D=36" CL. III REFORZADO (INCLUYE SUMINISTRO E INSTALACIÓN)</t>
  </si>
  <si>
    <t>TUBERIA CONCRETO D=40" CL. III REFORZADO (INCLUYE SUMINISTRO E INSTALACIÓN)</t>
  </si>
  <si>
    <t>TUBERIA CONCRETO D=44" CL. III REFORZADO (INCLUYE SUMINISTRO E INSTALACIÓN)</t>
  </si>
  <si>
    <t>TUBERIA CONCRETO D=48" CL. III REFORZADO (INCLUYE SUMINISTRO E INSTALACIÓN)</t>
  </si>
  <si>
    <t>TUBERIA CONCRETO D=52" CL. III REFORZADO (INCLUYE SUMINISTRO E INSTALACIÓN)</t>
  </si>
  <si>
    <t>TUBERIA CONCRETO D=56" CL. III REFORZADO (INCLUYE SUMINISTRO E INSTALACIÓN)</t>
  </si>
  <si>
    <t>TUBERIA CONCRETO D=60" CL. II REFORZADO (INCLUYE SUMINISTRO E INSTALACIÓN)</t>
  </si>
  <si>
    <t>TUBERIA CONCRETO D=64" CL. III REFORZADO (INCLUYE SUMINISTRO E INSTALACIÓN)</t>
  </si>
  <si>
    <t>TUBERIA CONCRETO D=72" CL. III REFORZADO (INCLUYE SUMINISTRO E INSTALACIÓN)</t>
  </si>
  <si>
    <t>TUBERIA CONCRETO D=68" CL. II REFORZADO (INCLUYE SUMINISTRO E INSTALACIÓN)</t>
  </si>
  <si>
    <t>TUBERIA CONCRETO D=80" CL. III REFORZADO (INCLUYE SUMINISTRO E INSTALACIÓN)</t>
  </si>
  <si>
    <t>TUBERIA CONCRETO D=86" CL. III REFORZADO (INCLUYE SUMINISTRO E INSTALACIÓN)</t>
  </si>
  <si>
    <t>TUBERIA CONCRETO D=92" CL. II REFORZADO (INCLUYE SUMINISTRO E INSTALACIÓN)</t>
  </si>
  <si>
    <t>TUBERIA CONCRETO D=92" CL. III REFORZADO (INCLUYE SUMINISTRO E INSTALACIÓN)</t>
  </si>
  <si>
    <t>TUBERIA CONCRETO D=24" CL. IV REFORZADO (INCLUYE SUMINISTRO E INSTALACIÓN)</t>
  </si>
  <si>
    <t>TUBERIA CONCRETO D=27" CL. IV REFORZADO (INCLUYE SUMINISTRO E INSTALACIÓN)</t>
  </si>
  <si>
    <t>TUBERIA CONCRETO D=30" CL. IV REFORZADO (INCLUYE SUMINISTRO E INSTALACIÓN)</t>
  </si>
  <si>
    <t>TUBERIA CONCRETO D=36" CL. IV REFORZADO (INCLUYE SUMINISTRO E INSTALACIÓN)</t>
  </si>
  <si>
    <t>TUBERIA CONCRETO D=40" CL. IV REFORZADO (INCLUYE SUMINISTRO E INSTALACIÓN)</t>
  </si>
  <si>
    <t>TUBERIA CONCRETO D=44" CL. IV REFORZADO (INCLUYE SUMINISTRO E INSTALACIÓN)</t>
  </si>
  <si>
    <t>TUBERIA CONCRETO D=48" CL. IV REFORZADO (INCLUYE SUMINISTRO E INSTALACIÓN)</t>
  </si>
  <si>
    <t>TUBERIA CONCRETO D=52" CL. IV REFORZADO (INCLUYE SUMINISTRO E INSTALACIÓN)</t>
  </si>
  <si>
    <t>TUBERIA CONCRETO D=56" CL. IV REFORZADO (INCLUYE SUMINISTRO E INSTALACIÓN)</t>
  </si>
  <si>
    <t>TUBERIA CONCRETO D=60" CL. IV REFORZADO (INCLUYE SUMINISTRO E INSTALACIÓN)</t>
  </si>
  <si>
    <t>TUBERIA CONCRETO D=64" CL. IV REFORZADO (INCLUYE SUMINISTRO E INSTALACIÓN)</t>
  </si>
  <si>
    <t>TUBERIA CONCRETO D=68" CL. IV REFORZADO (INCLUYE SUMINISTRO E INSTALACIÓN)</t>
  </si>
  <si>
    <t>TUBERIA CONCRETO D=72" CL. IV REFORZADO (INCLUYE SUMINISTRO E INSTALACIÓN)</t>
  </si>
  <si>
    <t>TUBERIA CONCRETO D=80" CL. IV REFORZADO (INCLUYE SUMINISTRO E INSTALACIÓN)</t>
  </si>
  <si>
    <t>TUBERIA CONCRETO D=86" CL. IV REFORZADO (INCLUYE SUMINISTRO E INSTALACIÓN)</t>
  </si>
  <si>
    <t>TUBERIA CONCRETO D=92" CL. IV REFORZADO (INCLUYE SUMINISTRO E INSTALACIÓN)</t>
  </si>
  <si>
    <t>GEOSINTETICOS</t>
  </si>
  <si>
    <t>GEOTEXTILES</t>
  </si>
  <si>
    <t>GEOTEXTIL NT 3000 PARA SUBDRENES/FILTROS (INCLUYE SUMINISTRO E INSTALACIÓN)</t>
  </si>
  <si>
    <t>GEOTEXTIL NT 4000 PARA SUBDRENES/FILTROS (INCLUYE SUMINISTRO E INSTALACIÓN)</t>
  </si>
  <si>
    <t>GEOTEXTIL NT 5000 PARA SUBDRENES/FILTROS (INCLUYE SUMINISTRO E INSTALACIÓN)</t>
  </si>
  <si>
    <t>GEOTEXTIL NT 6000 PARA SUBDRENES/FILTROS (INCLUYE SUMINISTRO E INSTALACIÓN)</t>
  </si>
  <si>
    <t>GEOTEXTIL NT 7000 PARA SEPARACION SUBRASANTE/CAPAS GRANULARES (INCLUYE SUMINISTRO E INSTALACIÓN)</t>
  </si>
  <si>
    <t>GEOTEXTIL NT 3000 PARA SEPARACION SUBRASANTE/CAPAS GRANULARES (INCLUYE SUMINISTRO E INSTALACIÓN)</t>
  </si>
  <si>
    <t>GEOTEXTIL NT 4000 PARA SEPARACION SUBRASANTE/CAPAS GRANULARES (INCLUYE SUMINISTRO E INSTALACIÓN)</t>
  </si>
  <si>
    <t>GEOTEXTIL NT 5000 PARA SEPARACION SUBRASANTE/CAPAS GRANULARES (INCLUYE SUMINISTRO E INSTALACIÓN)</t>
  </si>
  <si>
    <t>GEOTEXTIL NT 6000 PARA SEPARACION SUBRASANTE/CAPAS GRANULARES (INCLUYE SUMINISTRO E INSTALACIÓN)</t>
  </si>
  <si>
    <t>GEOTEXTIL NT 7000 PARA SUBDRENES/FILTROS (INCLUYE SUMINISTRO E INSTALACIÓN)</t>
  </si>
  <si>
    <t>GEOTEXTIL REPAV 400 PARA PAVIMENTACION Y REPAVIMENTACION (INCLUYE SUMINISTRO E INSTALACIÓN)</t>
  </si>
  <si>
    <t>GEOTEXTIL REPAV 450 PARA PAVIMENTACION Y REPAVIMENTACION (INCLUYE SUMINISTRO E INSTALACIÓN)</t>
  </si>
  <si>
    <t>GEOTEXTIL NT 4000 PARA ESTABILIZACION SUBRASANTE/CAPAS GRANULARES (INC. SUMINISTRO E INSTALACIÓN)</t>
  </si>
  <si>
    <t>GEOTEXTIL NT 5000 PARA ESTABILIZACION SUBRASANTE/CAPAS GRANULARES (INC. SUMINISTRO E INSTALACIÓN)</t>
  </si>
  <si>
    <t>GEOTEXTIL NT 6000 PARA ESTABILIZACION SUBRASANTE/CAPAS GRANULARES (INC. SUMINISTRO E INSTALACIÓN)</t>
  </si>
  <si>
    <t>GEOTEXTIL NT 7000 PARA ESTABILIZACION SUBRASANTE/CAPAS GRANULARES (INC. SUMINISTRO E INSTALACIÓN)</t>
  </si>
  <si>
    <t>GEOTEXTIL T, RESIST. ULTIMA (TIRA ANCHA)=30 KN/M PARA SUBDRENES/FILTROS (INCLUYE SUMINISTRO E INSTALACIÓN)</t>
  </si>
  <si>
    <t>GEOTEXTIL T, RESIST. ULTIMA (TIRA ANCHA)=40 KN/M PARA SUBDRENES/FILTROS (INCLUYE SUMINISTRO E INSTALACIÓN)</t>
  </si>
  <si>
    <t>GEOTEXTIL T, RESIST. ULTIMA (TIRA ANCHA)=60 KN/M PARA SUBDRENES/FILTROS (INCLUYE SUMINISTRO E INSTALACIÓN)</t>
  </si>
  <si>
    <t>GEOTEXTIL T, RESIST. ULTIMA (TIRA ANCHA)=90 KN/M PARA SUBDRENES/FILTROS (INCLUYE SUMINISTRO E INSTALACIÓN)</t>
  </si>
  <si>
    <t>GEOTEXTIL T, RESIST. ULTIMA (TIRA ANCHA)=30 KN/M PARA SEPARACION SUBRASANTE/CAPAS GRANULARES (INC. SUMIN. E INSTALACIÓN)</t>
  </si>
  <si>
    <t>GEOTEXTIL T, RESIST. ULTIMA (TIRA ANCHA)=40 KN/M PARA SEPARACION SUBRASANTE/CAPAS GRANULARES (INC. SUMIN. E INSTALACIÓN)</t>
  </si>
  <si>
    <t>GEOTEXTIL T, RESIST. ULTIMA (TIRA ANCHA)=60 KN/M PARA SEPARACION SUBRASANTE/CAPAS GRANULARES (INC. SUMIN. E INSTALACIÓN)</t>
  </si>
  <si>
    <t>GEOTEXTIL T, RESIST. ULTIMA (TIRA ANCHA)=90 KN/M PARA SEPARACION SUBRASANTE/CAPAS GRANULARES (INC. SUMIN. E INSTALACIÓN)</t>
  </si>
  <si>
    <t>GEOTEXTIL T, RESIST. ULTIMA (TIRA ANCHA)=40 KN/M PARA ESTABILIZACION SUBRASANTE/CAPAS GRANULARES (INC. SUMIN. E INST.)</t>
  </si>
  <si>
    <t>GEOTEXTIL T, RESIST. ULTIMA (TIRA ANCHA)=60 KN/M PARA ESTABILIZACION SUBRASANTE/CAPAS GRANULARES (INC. SUMIN. E INST.)</t>
  </si>
  <si>
    <t>GEOTEXTIL T, RESIST. ULTIMA (TIRA ANCHA)=90 KN/M PARA ESTABILIZACION SUBRASANTE/CAPAS GRANULARES (INC. SUMIN. E INST.)</t>
  </si>
  <si>
    <t>SARDINEL H=0.20M, E=0.15M CONCRETO 3000 PSI (FUNDIDO EN SITIO, CONCRETO PREMEZCLADO. INC. SUMIN, FORMALET. Y CONST.)</t>
  </si>
  <si>
    <t>SARDINEL H=0.25M, E=0.15M CONCRETO 3000 PSI (FUNDIDO EN SITIO, CONCRETO PREMEZCLADO. INC. SUMIN, FORMALET. Y CONST.)</t>
  </si>
  <si>
    <t>SARDINEL H=0.40M, E=0.15M CONCRETO 3000 PSI (FUNDIDO EN SITIO, CONCRETO PREMEZCLADO. INC. SUMIN, FORMALET. Y CONST.)</t>
  </si>
  <si>
    <t>SARDINEL H=0.30M, E=0.15M CONCRETO 3000 PSI (FUNDIDO EN SITIO, CONCRETO HECHO EN OBRA. INC. SUMIN, FORMALET. Y CONST.)</t>
  </si>
  <si>
    <t>SARDINEL H=0.30M, E=0.15M CONCRETO 3000 PSI (FUNDIDO EN SITIO, CONCRETO PREMEZCLADO. INC. SUMIN, FORMALET. Y CONST.)</t>
  </si>
  <si>
    <t>BORDE SEPARADOR VERDE TIPO A170 (SUMINISTRO E INSTALACIÓN. INCLUYE 3CM MORTERO 2000 PSI)</t>
  </si>
  <si>
    <t>SEPARADOR 'NEW JERSEY' MONODIRECCIONAL 1.5M X 0.6M X 1.1M (PREFABRICADO. INCLUYE SUM. E INST. NO INC. MATERIAL DE BASE)</t>
  </si>
  <si>
    <t>BORDE SEPARADOR VERDE TIPO A170 (SUMINISTRO E INSTALACIÓN. NO INCLUYE MATERIAL DE BASE)</t>
  </si>
  <si>
    <t>BORDILLO PREFABRICADO A80 (SUMINISTRO E INSTALACIÓN. INCLUYE 3CM MORTERO DE NIVELACIÓN 1:5)</t>
  </si>
  <si>
    <t>BORDILLO PREFABRICADO A80 (SUMINISTRO E INSTALACIÓN. NO INCLUYE MATERIAL DE BASE)</t>
  </si>
  <si>
    <t>CAÑUELA TIPO A120 (SUMINISTRO E INSTALACIÓN. INCLUYE 3CM MORTERO 2000 PSI)</t>
  </si>
  <si>
    <t>CAÑUELA TIPO A120 (SUMINISTRO E INSTALACIÓN. NO INCLUYE MATERIAL DE BASE)</t>
  </si>
  <si>
    <t>ANDEN CONCRETO 3000 PSI (210 KG/CM2) HECHO EN OBRA E=0.10M (INCLUYE MEZCLA, FORMALETEO, FUNDIDA Y CURADO)</t>
  </si>
  <si>
    <t>SARDINEL ESPECIAL A100 PARA RAMPA TIPO A (SUMINISTRO E INSTALACIÓN. INCLUYE 3CM MORTERO 2000 PSI)</t>
  </si>
  <si>
    <t>SARDINEL ESPECIAL A100 PARA RAMPA TIPO A (SUMINISTRO E INSTALACIÓN. NO INCLUYE MATERIAL DE BASE)</t>
  </si>
  <si>
    <t>SARDINEL TIPO A10 (SUMINISTRO E INSTALACIÓN. INCLUYE 3CM MORTERO 2000 PSI)</t>
  </si>
  <si>
    <t>SARDINEL TIPO A10 (SUMINISTRO E INSTALACIÓN. NO INCLUYE MATERIAL DE BASE)</t>
  </si>
  <si>
    <t>PAVIMENTOS ARTICULADOS</t>
  </si>
  <si>
    <t>ADOQUIN DE ARCILLA TR. PESADO 20X10X8CM (SUMINISTRO E INSTALACIÓN. INCLUYE BASE 4CM ARENA NIVELACIÓN Y ARENA DE SELLO)</t>
  </si>
  <si>
    <t>PISO EN ADOQUIN DE ARCILLA 20X10X6CM (SUMINISTRO E INSTALACIÓN. INCLUYE BASE 3CM ARENA NIVELACION Y ARENA DE SELLO)</t>
  </si>
  <si>
    <t>PISO EN LOSETA PREFABRICADA A30 (SUMINISTRO E INSTALACIÓN. INCLUYE BASE 4CM MORTERO 1:5 Y ARENA DE SELLO)</t>
  </si>
  <si>
    <t>PISO EN LOSETA PREFABRICADA A30 (SUMINISTRO E INSTALACIÓN. INCLUYE BASE 4CM MORTERO 2000 PSI Y ARENA DE SELLO)</t>
  </si>
  <si>
    <t>PISO EN LOSETA PREFABRICADA A50 (SUMINISTRO E INSTALACIÓN. INCLUYE BASE 4CM MORTERO 2000 PSI Y ARENA DE SELLO)</t>
  </si>
  <si>
    <t>PISO EN LOSETA PREFABRICADA A50 (SUMINISTRO E INSTALACIÓN. INCLUYE BASE 4CM ARENA NIVELACION Y ARENA DE SELLO)</t>
  </si>
  <si>
    <t>PISO EN LOSETA PREFABRICADA A50 (SUMINISTRO E INSTALACIÓN. INCLUYE BASE 4CM MORTERO 1:5 Y ARENA DE SELLO)</t>
  </si>
  <si>
    <t>PISO EN LOSETA PREFABRICADA A60 (SUMINISTRO E INSTALACIÓN. INCLUYE BASE 4CM ARENA NIVELACION Y ARENA DE SELLO)</t>
  </si>
  <si>
    <t>PISO EN LOSETA PREFABRICADA A60 (SUMINISTRO E INSTALACIÓN. INCLUYE BASE 4CM MORTERO 1:5 Y ARENA DE SELLO)</t>
  </si>
  <si>
    <t>PISO EN LOSETA PREFABRICADA A60 (SUMINISTRO E INSTALACIÓN. INCLUYE BASE 4CM MORTERO 2000 PSI Y ARENA DE SELLO)</t>
  </si>
  <si>
    <t>BOLARDO EN CONCRETO TIPO M60 (SUMINISTRO E INSTALACIÓN. INCLUYE BASE EN CONCRETO 1500 PSI, HECHO EN OBRA)</t>
  </si>
  <si>
    <t>BOLARDO EN CONCRETO TIPO M61 (SUMINISTRO E INSTALACIÓN. INCLUYE BASE EN CONCRETO 1500 PSI, HECHO EN OBRA)</t>
  </si>
  <si>
    <t>BOLARDO EN HIERRO TIPO M62 (SUMINISTRO E INSTALACIÓN. INCLUYE BASE EN CONCRETO 1500 PSI, HECHO EN OBRA)</t>
  </si>
  <si>
    <t>BOLARDO EN HIERRO TIPO M63 (SUMINISTRO E INSTALACIÓN. INCLUYE BASE EN CONCRETO 1500 PSI PREMEZCLADO)</t>
  </si>
  <si>
    <t>PIEZA REMATE A105 PARA RAMPA TIPO A (SUMINISTRO E INSTALACIÓN. INCLUYE 3CM MORTERO 2000 PSI)</t>
  </si>
  <si>
    <t>PIEZA REMATE A105 PARA RAMPA TIPO A (SUMINISTRO E INSTALACIÓN. NO INCLUYE MATERIAL DE BASE)</t>
  </si>
  <si>
    <t>PIEZA REMATE A105 PARA RAMPA TIPO A (SUMINISTRO E INSTALACIÓN. INCLUYE 3CM MORTERO 1:5)</t>
  </si>
  <si>
    <t>SARDINEL BAJO A85 PARA RAMPAS (SUMINISTRO E INSTALACIÓN. INCLUYE 3CM MORTERO 2000 PSI)</t>
  </si>
  <si>
    <t>SARDINEL BAJO A85 PARA RAMPAS (SUMINISTRO E INSTALACIÓN. INCLUYE 3CM MORTERO 1:5)</t>
  </si>
  <si>
    <t>SARDINEL BAJO A85 PARA RAMPAS (SUMINISTRO E INSTALACIÓN. NO INCLUYE MATERIAL DE BASE)</t>
  </si>
  <si>
    <t>RAMPA TIPO A (B10) (BASE EN MORTERO 2000 PSI, DESARROLLO: 1 M.</t>
  </si>
  <si>
    <t>TALA DE ARBOLES CLASE V (H&gt;30M. INCLUYE DESENRAÍCE, CARGUE, TRANSPORTE Y DISPOSICIÓN FINAL)</t>
  </si>
  <si>
    <t>TALA DE ARBOLES CLASE II (5M &lt; H &lt; 10M. INCLUYE DESENRAÍCE, RETIRO Y DISPOSICIÓN FINAL)</t>
  </si>
  <si>
    <t>3 DUCTOS D=4" Y 3 DUCTOS D=3" PVC-TDP (INCLUYE SUMINISTRO E INSTALACIÓN. NO INCLUYE RELLENOS) NORMA CS214</t>
  </si>
  <si>
    <t>6 DUCTOS D=4" PVC-TDP (INCLUYE SUMINISTRO E INSTALACIÓN. NO INCLUYE RELLENOS) NORMA CS210.</t>
  </si>
  <si>
    <t>CAJA DE INSPECCIÓN PARA ALUMBRADO PÚBLICO NORMA CODENSA CS 274 (ANDEN. INCLUYE BASE, MUROS, PAÑETE, MARCO Y TAPA). MEDIDAS EXTERNAS: 0.90 X 0.90M. MEDIDAS INTERNAS: 0.60 X 0.60M. ALTURA: 0.93M.</t>
  </si>
  <si>
    <t>CAJA DE INSPECCIÓN SENCILLA PARA CANALIZACIÓN NORMA CODENSA CS 275 (ZVERDE. INCLUYE BASE, MUROS, PAÑETE, MARCO Y TAPA). MEDIDAS EXTERNAS: 1.49 X 0.99M. MEDIDAS INTERNAS: 1.19 X 0.69M. ALTURA: 1.37M.</t>
  </si>
  <si>
    <t>CAJA DE INSPECCIÓN SENCILLA PARA CANALIZACIÓN NORMA CODENSA CS 275 (ANDEN. INCLUYE BASE, MUROS, PAÑETE, MARCO Y TAPA). MEDIDAS EXTERNAS: 1.49 X 0.99M. MEDIDAS INTERNAS: 1.19 X 0.69M. ALTURA: 1.37M.</t>
  </si>
  <si>
    <t>CAJA DE INSPECCIÓN DOBLE PARA CANALIZACIÓN NORMA CODENSA CS 276 (ZVERDE. INCLUYE BASE, MUROS, PAÑETE, MARCO Y TAPAS). MEDIDAS EXTERNAS: 1.79 X 1.49M. MEDIDAS INTERNAS: 1.49 X 1.19M. ALTURA: 1.22M.</t>
  </si>
  <si>
    <t>CAJA DE INSPECCIÓN DOBLE PARA CANALIZACIÓN NORMA CODENSA CS 276 (ANDEN. INCLUYE BASE, MUROS, PAÑETE, MARCO Y TAPAS). MEDIDAS EXTERNAS: 1.79 X 1.49M. MEDIDAS INTERNAS: 1.49 X 1.19M. ALTURA: 1.22M.</t>
  </si>
  <si>
    <t>CAJA DE INSPECCIÓN TRIPLE PARA CANALIZACIÓN NORMA CODENSA CS 277 (INCLUYE BASE, MUROS, PAÑETE, MARCOS Y TAPAS). MEDIDAS EXTERNAS: 2.59 X 1.69M. MEDIDAS INTERNAS: 2.29 X 1.19M. ALTURA: 1.37M.</t>
  </si>
  <si>
    <t>MORTERO 1:4 IMPERMEABILIZADO (HECHO EN OBRA)</t>
  </si>
  <si>
    <t>CIMENTACION DE POSTES H=10M, CR=1050KG (INCLUYE IZAJE, APLOMADO E HINCADO. INCLUYE RELLENOS) NORMA LA009.</t>
  </si>
  <si>
    <t>CIMENTACION DE POSTES H=12M, CR=510KG (INCLUYE IZAJE, APLOMADO E HINCADO. INCLUYE RELLENOS) NORMA LA009.</t>
  </si>
  <si>
    <t>CIMENTACION DE POSTES H=12M, CR=750KG (INCLUYE IZAJE, APLOMADO E HINCADO. INCLUYE RELLENOS) NORMA LA009.</t>
  </si>
  <si>
    <t>CIMENTACION DE POSTES H=12M, CR=1050KG (INCLUYE IZAJE, APLOMADO E HINCADO. INCLUYE RELLENOS) NORMA LA009.</t>
  </si>
  <si>
    <t>CIMENTACION DE POSTES H=12M, CR=1350KG (INCLUYE IZAJE, APLOMADO E HINCADO. INCLUYE RELLENOS) NORMA LA009.</t>
  </si>
  <si>
    <t>CIMENTACION DE POSTES H=14M, CR=750KG (INCLUYE IZAJE, APLOMADO E HINCADO. INCLUYE RELLENOS) NORMA LA009.</t>
  </si>
  <si>
    <t>CIMENTACION DE POSTES H=14M, CR=1050KG (INCLUYE IZAJE, APLOMADO E HINCADO. INCLUYE RELLENOS) NORMA LA009.</t>
  </si>
  <si>
    <t>CIMENTACION DE POSTES H=14M, CR=1350KG (INCLUYE IZAJE, APLOMADO E HINCADO. INCLUYE RELLENOS) NORMA LA009.</t>
  </si>
  <si>
    <t>CIMENTACION DE POSTES H=10M, CR=750KG (INCLUYE IZAJE, APLOMADO E HINCADO. INCLUYE RELLENOS) NORMA LA009.</t>
  </si>
  <si>
    <t>CIMENTACION DE POSTES H=10M, CR=510KG (INCLUYE IZAJE, APLOMADO E HINCADO. INCLUYE RELLENOS) NORMA LA009.</t>
  </si>
  <si>
    <t>CIMENTACION DE POSTES H=8M, CR=750KG (INCLUYE IZAJE, APLOMADO E HINCADO. INCLUYE RELLENOS) NORMA LA009.</t>
  </si>
  <si>
    <t>CIMENTACION DE POSTES H=8M, CR=1050KG (INCLUYE IZAJE, APLOMADO E HINCADO. INCLUYE RELLENOS) NORMA LA009.</t>
  </si>
  <si>
    <t>BASE EN CONCRETO 3000 PSI HECHO EN OBRA PARA POSTE METÁLICO H=12M (INCLUYE SUMINISTRO Y CONSTRUCCIÓN. INCLUYE REFUERZO) NORMA AP802.</t>
  </si>
  <si>
    <t>BASE EN CONCRETO 3000 PSI HECHO EN OBRA PARA POSTE METÁLICO H=8, 9 Y 10M (INC. SUMINISTRO Y CONSTRUCCIÓN. INC. REFUERZO) NORMA AP802.</t>
  </si>
  <si>
    <t>BASE EN CONCRETO 3000 PSI HECHO EN OBRA PARA POSTE METÁLICO H=14M (INCLUYE SUMINISTRO Y CONSTRUCCIÓN. INCLUYE REFUERZO) NORMA AP802.</t>
  </si>
  <si>
    <t>4 DUCTOS D=4" PVC-TDP (INCLUYE SUMINISTRO E INSTALACIÓN. NO INCLUYE RELLENOS)</t>
  </si>
  <si>
    <t>8 DUCTOS D=4" PVC-TDP (INCLUYE SUMINISTRO E INSTALACIÓN)</t>
  </si>
  <si>
    <t>CAJA DE PASO SENCILLA ANDEN CONCRETO ETB (INCLUYE BASE, MUROS, PAÑETE, BORDILLO PERIMETRAL, MARCO Y TAPA). MEDIDAS EXTERNAS: 0.90 X 0.79M. MEDIDAS INTERNAS 0.60X0.50M. ALTURA: 0.96M.</t>
  </si>
  <si>
    <t>CAJA DE PASO DOBLE ANDEN CONCRETO ETB (INCLUYE BASE, MUROS, PAÑETE, BORDILLO PERIMETRAL, MARCO Y TAPA). MEDIDAS EXTERNAS 1.36 X 0.89M. MEDIDAS INTERNAS: 1.06 X 0.60M. ALTURA: 0.96M.</t>
  </si>
  <si>
    <t>CAJA DE PASO SENCILLA EN CALZADA ETB (INCLUYE BASE, MUROS, PAÑETE, BORDILLO PERIMETRAL, MARCO Y TAPA). MEDIDAS EXTERNAS: 1.10 X 1.00M. MEDIDAS INTERNAS 0.60X0.50M. ALTURA: 1.33M.</t>
  </si>
  <si>
    <t>CAJA DE PASO DOBLE EN CALZADA ETB (INCLUYE BASE, MUROS, PAÑETE, BORDILLO PERIMETRAL, MARCO Y TAPA). MEDIDAS EXTERNAS: 1.80 X 1.01M. MEDIDAS INTERNAS: 1.30 X 0.50M. ALTURA: 1.33M.</t>
  </si>
  <si>
    <t>GROUTING 2000 PSI (INCLUYE SUMINISTRO Y COLOCACIÓN)</t>
  </si>
  <si>
    <t>GROUTING 2500 PSI (INCLUYE SUMINISTRO Y COLOCACIÓN)</t>
  </si>
  <si>
    <t>UNION PVC D=1/2" TIPO U.S. (SUMINISTRO E INSTALACIÓN)</t>
  </si>
  <si>
    <t>ADOQUIN DE CONCRETO COLOR 20X10X8CM (SUMINISTRO E INSTALACIÓN. INCLUYE BASE 4CM ARENA NIVELACIÓN Y ARENA DE SELLO)</t>
  </si>
  <si>
    <t>UNION DE REPARACION HD EL D=3" (SUMINISTRO E INSTALACIÓN)</t>
  </si>
  <si>
    <t>BASE GRANULAR BG-A (SUMINISTRO, EXTENDIDO, NIVELACIÓN, HUMEDECIMIENTO Y COMPACTACIÓN CON VIBROCOMPACTADOR BENITIN DE 1 TONELADA)</t>
  </si>
  <si>
    <t>SUBBASE GRANULAR SBG-A (SUMINISTRO, EXTENDIDO, NIVELACIÓN, HUMEDECIMIENTO Y COMPACTACIÓN CON VIBROCOMPACTADOR)</t>
  </si>
  <si>
    <t>TUBERIA PVC SANITARIA D=4" TIPO U.S. (INCLUYE SUMINISTRO E INSTALACIÓN)</t>
  </si>
  <si>
    <t>TUBERIA PVC SANITARIA D=6" TIPO U.S. (INCLUYE SUMINISTRO E INSTALACIÓN)</t>
  </si>
  <si>
    <t>DESCAPOTE A MAQUINA EN MATERIAL COMUN (E=0.1M. INCLUYE CARGUE)</t>
  </si>
  <si>
    <t>EXCAVACION MECANICA EN ROCA (INCLUYE CARGUE)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</si>
  <si>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</si>
  <si>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</si>
  <si>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</si>
  <si>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</si>
  <si>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</si>
  <si>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</si>
  <si>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AGREGADO PÉTREO DE PROTECCIÓN. (SUMINISTRO Y EXTENDIDO MANUAL)</t>
  </si>
  <si>
    <t>RIEGO DE LIGA CON EMULSION MODIFICADA CON POLIMEROS CRR-1M (SUMINISTRO, BARRIDO SUPERFICIE Y RIEGO MECANICO)</t>
  </si>
  <si>
    <t>RIEGO DE LIGA CON EMULSION MODIFICADA CON POLIMEROS CRR-2M (SUMINISTRO, BARRIDO SUPERFICIE Y RIEGO MECANICO)</t>
  </si>
  <si>
    <t>MEZCLA ASFÁLTICA EN CALIENTE TIPO DENSO MD20 ASFALTO CONVENCIONAL 60-70 (SUMINISTRO, EXTENDIDO, NIVELACIÓN Y COMPACTACIÓN  MECANICA CON VIBROCOMPACTADOR Y COMPACTADOR DE LLANTAS)</t>
  </si>
  <si>
    <t>MEZCLA ASFÁLTICA EN CALIENTE TIPO DENSO MD12 ASFALTO CONVENCIONAL 80-100 (CEMENTO ASFÁLTICO 80-100) (SUMINISTRO, EXTENDIDO, NIVELACIÓN Y COMPACTACIÓN MECANICA CON VIBROCOMPACTADOR Y COMPACTADOR DE LLANTAS)</t>
  </si>
  <si>
    <t>MEZCLA ASFÁLTICA EN CALIENTE TIPO DENSO MD10 ASFALTO CONVENCIONAL (CEMENTO ASFÁLTICO 80-100) (SUMINISTRO, EXTENDIDO, NIVELACIÓN Y COMPACTACIÓN MECANICA CON VIBROCOMPACTADOR Y COMPACTADOR DE LLANTAS)</t>
  </si>
  <si>
    <t>LOSA DE CONCRETO MR39 (SUMINISTRO, FORMALETEADO, COLOCACIÓN Y ACABADO. NO INCLUYE ACERO, CURADO, JUNTAS)</t>
  </si>
  <si>
    <t>LOSA DE CONCRETO MR36 (SUMINISTRO, FORMALETEADO, COLOCACIÓN Y ACABADO. NO INCLUYE ACERO, CURADO, JUNTAS)</t>
  </si>
  <si>
    <t>MALLA ELECTROSOLDADA 0.15X0.15M, D=5MM, 5MM (INCLUYE SUMINISTRO, FIJACIÓN E INSTALACIÓN)</t>
  </si>
  <si>
    <t>MALLA ELECTROSOLDADA 0.15X0.15M, D=6MM, 6MM (INCLUYE SUMINISTRO, FIJACIÓN E INSTALACIÓN)</t>
  </si>
  <si>
    <t>MALLA ELECTROSOLDADA 0.15X0.15M, D=7MM, 7MM (INCLUYE SUMINISTRO, FIJACIÓN E INSTALACIÓN)</t>
  </si>
  <si>
    <t>MALLA ELECTROSOLDADA 0.15X0.15M, D=8MM, 8MM (INCLUYE SUMINISTRO, FIJACIÓN E INSTALACIÓN)</t>
  </si>
  <si>
    <t>MALLA ELECTROSOLDADA 0.15X0.15M, D=4MM, 4MM (INCLUYE SUMINISTRO, FIJACIÓN E INSTALACIÓN)</t>
  </si>
  <si>
    <t>MALLA ELECTROSOLDADA 0.20X0.20M, D=4MM, 4MM (INCLUYE SUMINISTRO, FIJACIÓN E INSTALACIÓN)</t>
  </si>
  <si>
    <t>MALLA ELECTROSOLDADA 0.25X0.25M, D=4MM, 4MM (INCLUYE SUMINISTRO, FIJACIÓN E INSTALACIÓN)</t>
  </si>
  <si>
    <t>CORTE Y AMPLIACIÓN DE JUNTA EN PAVIMENTO DE CONCRETO HIDRAULICO</t>
  </si>
  <si>
    <t>DEMARCACION LINEA CONTINUA A=0.12M (E=2.3MM,TERMOPLÁSTICA. INC. SUMINISTRO Y APLICACIÓN CON EQUIPO. INCL. MICROESFERAS)</t>
  </si>
  <si>
    <t>DEMARCACION LINEA DISCONTINUA A=0.12M (E=2.3MM,TERMOPLÁSTICA. INC. SUMINISTRO Y APLICACIÓN CON EQUIPO. INCL. MICROESFERA</t>
  </si>
  <si>
    <t>DEMARCACION LINEA CONTINUA A=0.15M (E=2.3MM,TERMOPLÁSTICA. INC. SUMINISTRO Y APLICACIÓN CON EQUIPO. INCL. MICROESFERAS)</t>
  </si>
  <si>
    <t>DEMARCACION LINEA DISCONTINUA A=0.15M (E=2.3MM,TERMOPLÁSTICA. INC. SUMINISTRO Y APLICACIÓN CON EQUIPO. INC MICROESFERAS)</t>
  </si>
  <si>
    <t>FLECHA DIRECCIONAL "A LA DERECHA" (E=2.3MM,TERMOPLÁSTICA. INC. SUMINISTRO Y APLICACIÓN CON EQUIPO. INC MICROESFERAS). MARCA VIAL PARA VELOCIDADES MENORES O IGUALES A 60 KM/H AREA DE LA MARCA: 1.51M2</t>
  </si>
  <si>
    <t>FLECHA DIRECCIONAL "DE FRENTE A LA DERECHA" (E=2.3MM,TERMOPLÁSTICA. INC. SUMIN. Y APLIC. CON EQUIPO. INC. MICROESFERAS). MARCA VIAL PARA VELOCIDADES MENORES O IGUALES A 60 KM/H AREA DE LA MARCA: 2.18M2</t>
  </si>
  <si>
    <t>FLECHA DIRECCIONAL "DE FRENTE" (E=2.3MM,TERMOPLÁSTICA. INC. SUMINISTRO Y APLICACIÓN CON EQUIPO. INC MICROESFERAS). MARCA VIAL PARA VELOCIDADES MENORES O IGUALES A 60 KM/H AREA DE LA MARCA: 1.20 M2.</t>
  </si>
  <si>
    <t>PINTURA TERMOPLASTICA (E=2.3MM. INCLUYE SUMINISTRO Y APLICACIÓN CON EQUIPO. INCLUYE MICROESFERAS)</t>
  </si>
  <si>
    <t>DEMARCACION PASO PEATONAL-CEBRA (E=2.3MM,TERMOPLÁSTICA. INC. SUMINISTRO Y APLICACIÓN CON EQUIPO. INC MICROESFERAS)</t>
  </si>
  <si>
    <t>DEMARCACION PASO PEATONAL-LINEA CONT. A=0.15M (E=2.3MM,TERMOPLÁSTICA. INC. SUMIN. Y APLIC. CON EQUIPO. INC MICROESFERAS)</t>
  </si>
  <si>
    <t>PLACA CUBIERTA D=1.70M POZO INSPEC. (FUNDIDA EN SITIO. INC. SUM, FORMALET., REFUERZO E INST. INCL.TAPA EN POLIPROPILENO)</t>
  </si>
  <si>
    <t>PLACA CUBIERTA D=1.70M POZO INSPEC. (FUNDIDA EN SITIO. INC. SUMIN, FORMALET., REFUERZO E INST. INC. TAPA EN CONCRETO)</t>
  </si>
  <si>
    <t>MORTERO 1:3 IMPERMEABILIZADO (HECHO EN OBRA)</t>
  </si>
  <si>
    <t>EXCAVACION MECANICA PARA REDES PROFUNDIDAD 0M - 3.5M (INCLUYE CARGUE)</t>
  </si>
  <si>
    <t>TUBERIA CONCRETO D=6" CL.I SIN REFUERZO (INCLUYE SUMINISTRO E INSTALACIÓN)</t>
  </si>
  <si>
    <t>TUBERIA CONCRETO D=10" CL. II SIN REFUERZO (INCLUYE SUMINISTRO E INSTALACIÓN)</t>
  </si>
  <si>
    <t>EXCAVACION MANUAL PARA REDES PROFUNDIDAD 2M - 3.50M (INCLUYE CARGUE)</t>
  </si>
  <si>
    <t>CUADRILLA (OFICIAL + AYUDANTE).</t>
  </si>
  <si>
    <t>CUADRILLA (OFICIAL + 2 AYUDANTES).</t>
  </si>
  <si>
    <t>CUADRILLA (TUBERO + AYUDANTE)</t>
  </si>
  <si>
    <t>CUADRILLA (TUBERO + 2 AYUDANTES).</t>
  </si>
  <si>
    <t>CUADRILLA (TECNICO ELECTRICO + AYUDANTE).</t>
  </si>
  <si>
    <t>CUADRILLA (OFICIAL + AYUDANTE)</t>
  </si>
  <si>
    <t>HR</t>
  </si>
  <si>
    <t>CUADRILLA (OFICIAL + 2 AYUDANTES)</t>
  </si>
  <si>
    <t>CUADRILLA (TUBERO + AYUDANTE).</t>
  </si>
  <si>
    <t>CUADRILLA (TUBERO + 2 AYUDANTES)</t>
  </si>
  <si>
    <t>CUADRILLA (TECNICO ELECTRICO + AYUDANTE)</t>
  </si>
  <si>
    <t>CUADRILLA (TECNICO ELECTRICO + 2 AYUDANTES)</t>
  </si>
  <si>
    <t>CUADRILLA (OFICIAL + 4 AYUDANTES).</t>
  </si>
  <si>
    <t>CUADRILLA (OFICIAL + 4 AYUDANTES)</t>
  </si>
  <si>
    <t>CUADRILLA (3 OFICIALES + 6 AYUDANTES).</t>
  </si>
  <si>
    <t>CUADRILLA (OFICIAL + 3 AYUDANTES)</t>
  </si>
  <si>
    <t>CUADRILLA (OFICIAL + 3 AYUDANTES).</t>
  </si>
  <si>
    <t>DEMOLICIÓN MUROS E=0.15M (INCLUYE CARGUE)</t>
  </si>
  <si>
    <t>DEMOLICIÓN MUROS E=0.25M (INCLUYE CARGUE)</t>
  </si>
  <si>
    <t>CARCAMO PROTECCIÓN DE TUBERÍA Ø 8" NORMA EAAB NS-090 . 3V.2</t>
  </si>
  <si>
    <t>CARCAMO DE PROTECCIÓN DE TUBERÍA Ø 10" NORMA EAAB NS-090 V. 1.2</t>
  </si>
  <si>
    <t>CARCAMO DE PROTECCIÓN DE TUBERÍA Ø 16" NORMA EAAB NS-090 V. 1.2</t>
  </si>
  <si>
    <t>CARCAMO DE PROTECCIÓN DE TUBERÍA Ø 18" NORMA EAAB NS-090 V. 1.2</t>
  </si>
  <si>
    <t>CARCAMO DE PROTECCIÓN DE TUBERÍA Ø 20" NORMA EAAB NS-090 V. 1.2</t>
  </si>
  <si>
    <t>CARCAMO DE PROTECCIÓN DE TUBERÍA Ø 24" NORMA EAAB NS-090 V. 1.2</t>
  </si>
  <si>
    <t>CARCAMO DE PROTECCIÓN DE TUBERÍA Ø 27" NORMA EAAB NS-090 V. 1.2</t>
  </si>
  <si>
    <t>CARCAMO DE PROTECCIÓN DE TUBERÍA Ø 30" NORMA EAAB NS-090 V. 1.2</t>
  </si>
  <si>
    <t>RED TELEFONICA COLOMBIA TELECOMUNICACIONES</t>
  </si>
  <si>
    <t>CARCAMO 2 A 4 VIAS COLOMBIA TELECOMUNICACIONES</t>
  </si>
  <si>
    <t>CARCAMO 6 A 9 VIAS COLOMBIA TELECOMUNICACIONES</t>
  </si>
  <si>
    <t>CARCAMO 12 A 20 VIAS COLOMBIA TELECOMUNICACIONES</t>
  </si>
  <si>
    <t>CARCAMO 20 A 24 VIAS COLOMBIA TELECOMUNICACIONES</t>
  </si>
  <si>
    <t>CARCAMO 24 A 36 VIAS COLOMBIA TELECOMUNICACIONES</t>
  </si>
  <si>
    <t>CAMARA DOBLE TIPO "FS" COLOMBIA TELECOMUNICACIONES ESQUEMA CT-018</t>
  </si>
  <si>
    <t>CAMARA TIPO "2FR" COLOMBIA TELECOMUNICACIONES DIBUJO CT-019</t>
  </si>
  <si>
    <t>CAMARA TIPO "FR" COLOMBIA TELECOMUNICACIONES ESQUEMA CT-021</t>
  </si>
  <si>
    <t>CAMARA TIPO "A" COLOMBIA TELECOMUNICACIONES DIBUJO CT-022</t>
  </si>
  <si>
    <t>CAMARA TIPO "LA" COLOMBIA TELECOMUNICACIONES DIBUJO CT-023</t>
  </si>
  <si>
    <t>CAMARA TIPO "ZA" COLOMBIA TELECOMUNICACIONES DIBUJO CT-024</t>
  </si>
  <si>
    <t>CAMARA TIPO "JA" COLOMBIA TELECOMUNICACIONES DIBUJO CT-025</t>
  </si>
  <si>
    <t>CAMARA TIPO "TA" COLOMBIA TELECOMUNICACIONES DIBUJO CT-026</t>
  </si>
  <si>
    <t>CAMARA TIPO "XA" COLOMBIA TELECOMUNICACIONES DIBUJO CT-027</t>
  </si>
  <si>
    <t>CAMARA TIPO "B" COLOMBIA TELECOMUNICACIONES DIBUJO CT-028</t>
  </si>
  <si>
    <t>CAMARA TIPO "LB" COLOMBIA TELECOMUNICACIONES DIBUJO CT-029</t>
  </si>
  <si>
    <t>CAMARA TIPO "ZB" COLOMBIA TELECOMUNICACIONES DIBUJO CT-030</t>
  </si>
  <si>
    <t>CAMARA TIPO "JB" COLOMBIA TELECOMUNICACIONES DIBUJO CT-031</t>
  </si>
  <si>
    <t>CAMARA TIPO "TB" COLOMBIA TELECOMUNICACIONES DIBUJO CT-032</t>
  </si>
  <si>
    <t>CAMARA TIPO "XB" COLOMBIA TELECOMUNICACIONES DIBUJO CT-033</t>
  </si>
  <si>
    <t>CAMARA TIPO "C" COLOMBIA TELECOMUNICACIONES DIBUJO CT-034</t>
  </si>
  <si>
    <t>CAMARA TIPO "LC" COLOMBIA TELECOMUNICACIONES DIBUJO CT-035</t>
  </si>
  <si>
    <t>CAMARA TIPO "ZC" COLOMBIA TELECOMUNICACIONES DIBUJO CT-036</t>
  </si>
  <si>
    <t>CAMARA TIPO "JC" COLOMBIA TELECOMUNICACIONES DIBUJO CT-037</t>
  </si>
  <si>
    <t>CAMARA TIPO "TC" COLOMBIA TELECOMUNICACIONES DIBUJO CT-038</t>
  </si>
  <si>
    <t>CAMARA TIPO "XC" COLOMBIA TELECOMUNICACIONES DIBUJO CT-039</t>
  </si>
  <si>
    <t>CAMARA TIPO "2XA" COLOMBIA TELECOMUNICACIONES DIBUJO CT-040</t>
  </si>
  <si>
    <t>CAMARA TIPO "2TA" COLOMBIA TELECOMUNICACIONES DIBUJO CT-041</t>
  </si>
  <si>
    <t>CAMARA TIPO "D" COLOMBIA TELECOMUNICACIONES DIBUJO CT-042</t>
  </si>
  <si>
    <t>CAMARA TIPO "F1" COLOMBIA TELECOMUNICACIONES DIBUJO CT-050</t>
  </si>
  <si>
    <t>CAMARA DOBLE TIPO "F1" COLOMBIA TELECOMUNICACIONES ESQUEMA CT-049</t>
  </si>
  <si>
    <t>CAMARA DOBLE TIPO "2FS" COLOMBIA TELECOMUNICACIONES ESQUEMA CT-055</t>
  </si>
  <si>
    <t>CAMARA TIPO "JD" COLOMBIA TELECOMUNICACIONES DIBUJO CT-045</t>
  </si>
  <si>
    <t>CAMARA TIPO "LD" COLOMBIA TELECOMUNICACIONES DIBUJO CT-043</t>
  </si>
  <si>
    <t>CAMARA TIPO "XD" COLOMBIA TELECOMUNICACIONES ESQUEMA CT-047</t>
  </si>
  <si>
    <t>CAMARA TIPO "TD" COLOMBIA TELECOMUNICACIONES DIBUJO CT-046</t>
  </si>
  <si>
    <t>CAMARA TIPO "D/2" COLOMBIA TELECOMUNICACIONES DIBUJO CT-048</t>
  </si>
  <si>
    <t>CAMARA TIPO "F2" COLOMBIA TELECOMUNICACIONES DIBUJO CT-051</t>
  </si>
  <si>
    <t>CAMARA TIPO "ZD" COLOMBIA TELECOMUNICACIONES DIBUJO CT-044</t>
  </si>
  <si>
    <t>INSTALACIÓN DUCTO DE PVC TIPOS DB O TDP Ø 4" A Ø 6"</t>
  </si>
  <si>
    <t>RED ELECTRICA EPM</t>
  </si>
  <si>
    <t>CANALIZACION VIA PUBLICA UN (1) DUCTO PVC TIPO DB-60 Ø6" EPM NORMA RS1-001. INCLUYE: EXCAVACIÓN, RELLENOS EN ARENA DE PEÑA Y EN SUB-BASE GRANULAR TIPO B-400 Y TRANSPORTE Y DISPOSICIÓN FINAL DE ESCOMBROS. NO INCLUYE: DEMOLICIÓN NI RECONSTRUCCIÓN DE ANDEN O PAVIMENTO, ENTIBADOS.</t>
  </si>
  <si>
    <t>CANALIZACION VIA PUBLICA DOS (2) DUCTOS PVC TIPO DB-60 Ø6" EPM NORMA RS1-002. INCLUYE: EXCAVACIÓN, RELLENOS EN ARENA DE PEÑA Y EN SUB-BASE GRANULAR TIPO B-400 Y TRANSPORTE Y DISPOSICIÓN FINAL DE ESCOMBROS. NO INCLUYE: DEMOLICIÓN NI RECONSTRUCCIÓN DE ANDEN O PAVIMENTO, ENTIBADOS.</t>
  </si>
  <si>
    <t>CANALIZACION VIA PUBLICA TRES (3) DUCTOS PVC TIPO DB-60 Ø6" EPM NORMA RS1-003.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</si>
  <si>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t>
  </si>
  <si>
    <t>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t>
  </si>
  <si>
    <t>CANALIZACION VIA PUBLICA SEIS (6) DUCTOS PVC TIPO DB-60 Ø6" EPM NORMA RS1-006. INCLUYE: EXCAVACIÓN, RELLENOS EN ARENA DE PEÑA Y EN SUB-BASE GRANULAR TIPO B-400 Y TRANSPORTE Y DISPOSICIÓN FINAL DE ESCOMBROS. NO INCLUYE: DEMOLICIÓN NI RECONSTRUCCIÓN DE ANDEN O PAVIMENTO, ENTIBADOS.</t>
  </si>
  <si>
    <t>CANALIZACION VIA PUBLICA OCHO (8) DUCTOS PVC TIPO DB-60 Ø6" EPM NORMA RS1-007. INCLUYE: EXCAVACIÓN, RELLENOS EN ARENA DE PEÑA Y EN SUB-BASE GRANULAR TIPO B-400 Y TRANSPORTE Y DISPOSICIÓN FINAL DE ESCOMBROS. NO INCLUYE: DEMOLICIÓN NI RECONSTRUCCIÓN DE ANDEN O PAVIMENTO, ENTIBADOS.</t>
  </si>
  <si>
    <t>CANALIZACION VIA PUBLICA NUEVE (9) DUCTOS PVC TIPO DB-60 Ø6" EPM NORMA RS1-008. INCLUYE: EXCAVACIÓN, RELLENOS EN ARENA DE PEÑA Y EN SUB-BASE GRANULAR TIPO B-400 Y TRANSPORTE Y DISPOSICIÓN FINAL DE ESCOMBROS. NO INCLUYE: DEMOLICIÓN NI RECONSTRUCCIÓN DE ANDEN O PAVIMENTO, ENTIBADOS.</t>
  </si>
  <si>
    <t>CANALIZACION VIA PUBLICA DOCE (12) DUCTOS PVC TIPO DB-60 Ø6" EPM NORMA RS1-009. INCLUYE: EXCAVACIÓN, RELLENOS EN ARENA DE PEÑA Y EN SUB-BASE GRANULAR TIPO B-400 Y TRANSPORTE Y DISPOSICIÓN FINAL DE ESCOMBROS. NO INCLUYE: DEMOLICIÓN NI RECONSTRUCCIÓN DE ANDEN O PAVIMENTO, ENTIBADOS.</t>
  </si>
  <si>
    <t>CANALIZACION VIA PUBLICA DIECISEIS (16) DUCTOS PVC TIPO DB-60 Ø6" EPM NORMA RS1-010. INCLUYE: EXCAVACIÓN, RELLENOS EN ARENA DE PEÑA Y EN SUB-BASE GRANULAR TIPO B-400 Y TRANSPORTE Y DISPOSICIÓN FINAL DE ESCOMBROS. NO INCLUYE: DEMOLICIÓN NI RECONSTRUCCIÓN DE ANDEN O PAVIMENTO, ENTIBADOS.</t>
  </si>
  <si>
    <t>CANALIZACION VIA PUBLICA TRES (3) DUCTOS PVC TIPO DB-60 Ø4" EPM NORMA RS1-011.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</si>
  <si>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RS1-012. INCLUYE: EXCAVACIÓN, RELLENOS EN ARENA DE PEÑA Y EN SUB-BASE GRANULAR TIPO B-400 Y TRANSPORTE Y DISPOSICIÓN FINAL DE ESCOMBROS. NO INCLUYE: DEMOLICIÓN NI RECONSTRUCCIÓN DE ANDEN O PAVIMENTO, ENTIBADOS.</t>
  </si>
  <si>
    <t>CANALIZACION VIA PUBLICA SEIS (6) DUCTOS PVC TIPO DB-60 Ø4" EPM NORMA RS1-013. INCLUYE: EXCAVACIÓN, RELLENOS EN ARENA DE PEÑA Y EN SUB-BASE GRANULAR TIPO B-400 Y TRANSPORTE Y DISPOSICIÓN FINAL DE ESCOMBROS. NO INCLUYE: DEMOLICIÓN NI RECONSTRUCCIÓN DE ANDEN O PAVIMENTO, ENTIBADOS.</t>
  </si>
  <si>
    <t>CANALIZACION VIA PUBLICA NUEVE (9) DUCTOS PVC TIPO DB-60 Ø4" EPM NORMA RS1-014. INCLUYE: EXCAVACIÓN, RELLENOS EN ARENA DE PEÑA Y EN SUB-BASE GRANULAR TIPO B-400 Y TRANSPORTE Y DISPOSICIÓN FINAL DE ESCOMBROS. NO INCLUYE: DEMOLICIÓN NI RECONSTRUCCIÓN DE ANDEN O PAVIMENTO, ENTIBADOS.</t>
  </si>
  <si>
    <t>CANALIZACION VIA PUBLICA OCHO (8) DUCTOS PVC TIPO DB-60 Ø4" EPM NORMA RS1-015. INCLUYE: EXCAVACIÓN, RELLENOS EN ARENA DE PEÑA Y EN SUB-BASE GRANULAR TIPO B-400 Y TRANSPORTE Y DISPOSICIÓN FINAL DE ESCOMBROS. NO INCLUYE: DEMOLICIÓN NI RECONSTRUCCIÓN DE ANDEN O PAVIMENTO, ENTIBADOS.</t>
  </si>
  <si>
    <t>CANALIZACION VIA PUBLICA DOCE (12) DUCTOS PVC TIPO DB-60 Ø4" EPM NORMA RS1-016. INCLUYE: EXCAVACIÓN, RELLENOS EN ARENA DE PEÑA Y EN SUB-BASE GRANULAR TIPO B-400 Y TRANSPORTE Y DISPOSICIÓN FINAL DE ESCOMBROS. NO INCLUYE: DEMOLICIÓN NI RECONSTRUCCIÓN DE ANDEN O PAVIMENTO, ENTIBADOS.</t>
  </si>
  <si>
    <t>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t>
  </si>
  <si>
    <t>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t>
  </si>
  <si>
    <t>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t>
  </si>
  <si>
    <t>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t>
  </si>
  <si>
    <t>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t>
  </si>
  <si>
    <t>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t>
  </si>
  <si>
    <t>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t>
  </si>
  <si>
    <t>UNION DRESSER D=3" (SUMINISTRO E INSTALACIÓN)</t>
  </si>
  <si>
    <t>UNION DRESSER D=4" (SUMINISTRO E INSTALACIÓN)</t>
  </si>
  <si>
    <t>UNION DRESSER D=6" (SUMINISTRO E INSTALACIÓN)</t>
  </si>
  <si>
    <t>UNION DRESSER D=8" (SUMINISTRO E INSTALACIÓN)</t>
  </si>
  <si>
    <t>UNION DRESSER D=10" (SUMINISTRO E INSTALACIÓN)</t>
  </si>
  <si>
    <t>UNION DRESSER D=12" (SUMINISTRO E INSTALACIÓN)</t>
  </si>
  <si>
    <t>EXCAVACIÓN MANUAL EN MATERIAL COMÚN (INCL CARGUE, TRANSPORTE Y DISPOSICION FINAL)</t>
  </si>
  <si>
    <t>ARENA LAVADA DE PEÑA PARA EMBOQUILLADO (INCLUYE SUMINISTRO, BARRIDO PARA SELLADO DE JUNTAS Y COMPACTACIÓN)</t>
  </si>
  <si>
    <t>CUADRILLA (OFICIAL + 6 AYUDANTES)</t>
  </si>
  <si>
    <t>CUADRILLA (3 OFICIALES + 6 AYUDANTES)</t>
  </si>
  <si>
    <t>ADOQUIN DE CONCRETO TR. PESADO 20X10X8CM (SUMINISTRO E INSTALACIÓN. INCLUYE BASE 4CM ARENA NIVELACIÓN Y ARENA DE SELLO)</t>
  </si>
  <si>
    <t>ADOQUIN DE CONCRETO TR. LIVIANO 20X10X6CM (SUMINISTRO E INSTALACIÓN. INCLUYE BASE 4CM ARENA NIVELACIÓN Y ARENA DE SELLO)</t>
  </si>
  <si>
    <t>ADOQUIN DE ARCILLA TR. LIVIANO 20X10X6CM (SUMINISTRO E INSTALACIÓN. INCLUYE BASE 4CM ARENA NIVELACION Y ARENA DE SELLO)</t>
  </si>
  <si>
    <t>VALVULA COMPUERTA ELASTICA VASTAGO NO ASCENDENTE EXTREMO LISO D=4" (SUMINISTRO E INSTALACIÓN)</t>
  </si>
  <si>
    <t>VALVULA COMPUERTA ELASTICA VASTAGO NO ASCENDENTE EXTREMO LISO D=12" (SUMINISTRO E INSTALACIÓN)</t>
  </si>
  <si>
    <t>CODO HD 11.25° JUNTA HIDRAULICA PARA PVC D=2" (SUMINISTRO E INSTALACIÓN)</t>
  </si>
  <si>
    <t>CODO HD 11.25° JUNTA HIDRAULICA PARA PVC D=3" (SUMINISTRO E INSTALACIÓN)</t>
  </si>
  <si>
    <t>CODO HD 11.25° JUNTA HIDRAULICA PARA PVC D=6" (SUMINISTRO E INSTALACIÓN)</t>
  </si>
  <si>
    <t>CODO HD 11.25° JUNTA HIDRAULICA PARA PVC D=4" (SUMINISTRO E INSTALACIÓN)</t>
  </si>
  <si>
    <t>CODO HD 11.25° JUNTA HIDRAULICA PARA PVC D=8" (SUMINISTRO E INSTALACIÓN)</t>
  </si>
  <si>
    <t>REDUCCION PVC TIPO U.M. 4"X2" (SUMINISTRO E INSTALACIÓN)</t>
  </si>
  <si>
    <t>REDUCCION PVC TIPO U.M. 4"X3" (SUMINISTRO E INSTALACIÓN)</t>
  </si>
  <si>
    <t>REDUCCION PVC TIPO U.M. 6"X4" (SUMINISTRO E INSTALACIÓN)</t>
  </si>
  <si>
    <t>REDUCCION CONCENTRICA HD 6"X3" (SUMINISTRO E INSTALACIÓN)</t>
  </si>
  <si>
    <t>REDUCCION CONCENTRICA HD 12"X6" (SUMINISTRO E INSTALACIÓN)</t>
  </si>
  <si>
    <t>REDUCCION CONCENTRICA HD 12"X8" (SUMINISTRO E INSTALACIÓN)</t>
  </si>
  <si>
    <t>TAPON PVC TIPO U.M. D=3" (SUMINISTRO E INSTALACIÓN)</t>
  </si>
  <si>
    <t>TAPON PVC TIPO U.M. D=4" (SUMINISTRO E INSTALACIÓN)</t>
  </si>
  <si>
    <t>TAPON PVC TIPO U.M. D=6" (SUMINISTRO E INSTALACIÓN)</t>
  </si>
  <si>
    <t>UNION DE REPARACION PVC TIPO U.M. D=2" (SUMINISTRO E INSTALACIÓN)</t>
  </si>
  <si>
    <t>UNION DE REPARACION PVC TIPO U.M. D=3" (SUMINISTRO E INSTALACIÓN)</t>
  </si>
  <si>
    <t>UNION DE REPARACION PVC TIPO U.M. D=4" (SUMINISTRO E INSTALACIÓN)</t>
  </si>
  <si>
    <t>ACOPLE UNIVERSAL, UNION ALFA O MULTIUSOS D=3" (SUMINISTRO E INSTALACIÓN)</t>
  </si>
  <si>
    <t>ACOPLE UNIVERSAL, UNION ALFA O MULTIUSOS D=4" (SUMINISTRO E INSTALACIÓN)</t>
  </si>
  <si>
    <t>ACOPLE UNIVERSAL, UNION ALFA O MULTIUSOS D=6" (SUMINISTRO E INSTALACIÓN)</t>
  </si>
  <si>
    <t>ACOPLE UNIVERSAL, UNION ALFA O MULTIUSOS D=8" (SUMINISTRO E INSTALACIÓN)</t>
  </si>
  <si>
    <t>ACOPLE UNIVERSAL, UNION ALFA O MULTIUSOS D=10" (SUMINISTRO E INSTALACIÓN)</t>
  </si>
  <si>
    <t>ACOPLE UNIVERSAL, UNION ALFA O MULTIUSOS D=12" (SUMINISTRO E INSTALACIÓN)</t>
  </si>
  <si>
    <t>ZAPATA EN CONCRETO PREMEZCLADO DE 3000 PSI (21Mpa), GRAVA COMÚN (Incluye Sumin., Formaleteo en madera, Colocación y Curado. No incl. Refuerzo ni bombeo).</t>
  </si>
  <si>
    <t>VIGA DE AMARRE EN CONCRETO DE 3000 PSI GRAVA COMÚN SECCIÓN 20X20 (Para cerramiento de predios lotes IDU)</t>
  </si>
  <si>
    <t>COLUMNA EN CONCRETO DE 3000 PSI GRAVA COMÚN SECCIÓN 20X20 (Para cerramiento de predios lotes IDU)</t>
  </si>
  <si>
    <t>PAÑETE LISO MURO 1:3 (NO INCLUYE ANDAMIO)</t>
  </si>
  <si>
    <t>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t>
  </si>
  <si>
    <t>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t>
  </si>
  <si>
    <t>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t>
  </si>
  <si>
    <t>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t>
  </si>
  <si>
    <t>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t>
  </si>
  <si>
    <t>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t>
  </si>
  <si>
    <t>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t>
  </si>
  <si>
    <t>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t>
  </si>
  <si>
    <t>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t>
  </si>
  <si>
    <t>CANALIZACION VIA PUBLICA CUATRO (4) DUCTOS PVC TIPO DB-60 Ø4" EPM NORMA RS1-033. INCLUYE: EXCAVACIÓN, RELLENOS EN ARENA DE PEÑA Y EN SUB-BASE GRANULAR TIPO B-400 Y TRANSPORTE Y DISPOSICIÓN FINAL DE ESCOMBROS. NO INCLUYE: DEMOLICIÓN NI RECONSTRUCCIÓN DE ANDEN O PAVIMENTO, ENTIBADOS.</t>
  </si>
  <si>
    <t>CANALIZACION ZONA VERDE CUATRO (4) DUCTOS PVC TIPO DB-60 Ø6" DISPOSICIÓN LINEAL EPM NORMA RS1-005. DISPOSICIÓN LINEAL. INCLUYE: EXCAVACIÓN, RELLENOS, SIEMBRA DE GRAMA Y TRANSPORTE Y DISPOSICIÓN FINAL DE ESCOMBROS. NO INCLUYE: ENTIBADOS.</t>
  </si>
  <si>
    <t>CANALIZACION ZONA VERDE TRES (3) DUCTOS PVC TIPO DB-60 Ø4" MAS DOS (2) DUCTOS PVC TIPO DB-60 Ø6" EPM NORMA RS1-019. INCLUYE: EXCAVACIÓN, RELLENOS, SIEMBRA DE GRAMA Y TRANSPORTE Y DISPOSICIÓN FINAL DE ESCOMBROS. NO INCLUYE: ENTIBADOS.</t>
  </si>
  <si>
    <t>SUBBASE GRANULAR B-400 (SUMINISTRO, EXTENDIDO, NIVELACIÓN, HUMEDECIMIENTO Y COMPACTACIÓN CON VIBROCOMPACTADOR)</t>
  </si>
  <si>
    <t>CUADRILLA (2 AYUDANTES).</t>
  </si>
  <si>
    <t>CUADRILLA (2 AYUDANTES)</t>
  </si>
  <si>
    <t>CARCAMO DOCE DUCTOS ETB</t>
  </si>
  <si>
    <t>MEZCLA ASFÁLTICA EN CALIENTE TIPO DENSO MD20 ASF CONVENCIONAL 80-100 (SUMINISTRO, EXTENDIDO Y NIVELACIÓN MANUAL Y COMPACTACIÓN MECANICA) INCLUYE: VIBRO COMPACTADOR BENITIN DE 1 TONELADA - INCLUYE OPERARIO Y COMBUSTIBLE</t>
  </si>
  <si>
    <t>MEZCLA ASFÁLTICA EN CALIENTE TIPO DENSO MD10 ASF CONVENCIONAL (CEMENTO ASFÁLTICO 80-100) (SUMINISTRO, EXTENDIDO Y NIVELACIÓN MANUAL Y COMPACTACIÓN MECANICA CON VIBROCOMPACTADOR BENITIN DE 1 TONELADA)</t>
  </si>
  <si>
    <t>BASE GRANULAR CLASE A (BG_A) (SUMINISTRO, EXTENDIDO MANUAL, HUMEDECIMIENTO Y COMPACTACIÓN)</t>
  </si>
  <si>
    <t>BASE GRANULAR CLASE B (BG_B) (SUMINISTRO, EXTENDIDO MANUAL, HUMEDECIMIENTO Y COMPACTACIÓN)</t>
  </si>
  <si>
    <t>SUBBASE GRANULAR CLASE B (SBG_B) (SUMINISTRO, EXTENDIDO MANUAL, HUMEDECIMIENTO Y COMPACTACIÓN)</t>
  </si>
  <si>
    <t>MALLA VIAL INTERMEDIA</t>
  </si>
  <si>
    <t>BACHEO EN PAVIMENTO FLEXIBLE E= 0.12M. (INCLUYE DEMOLICIÓN MANUAL Y CARGUE DE PAVIMENTO FLEXIBLE DE E=0.12M, TRANSPORTE Y DISPOSICIÓN FINAL DE ESCOMBROS, EXCAVACIÓN Y REPOSICIÓN BASE GRANULAR CLASE B (BG_B) E=0.25M, BASE ASFALTICA MD10)</t>
  </si>
  <si>
    <t>FRESADO Y REPOSICIÓN DE PAVIMENTO FLEXIBLE E=0.12M</t>
  </si>
  <si>
    <t>DEMOLICIÓN Y RECONSTRUCCIÓN DE LOSAS EN CONCRETO HIDRÁULICO MR45 E=0.18M</t>
  </si>
  <si>
    <t>MALLA VIAL LOCAL</t>
  </si>
  <si>
    <t>PARCHEO EN PAVIMENTO FLEXIBLE E=10CM. (INCLUYE DEMOLICIÓN MANUAL Y CARGUE DE PAVIMENTO FLEXIBLE DE E=0.10M, TRANSPORTE Y DISPOSICIÓN FINAL DE ESCOMBROS, IMPRIMACIÓN, COLOCACIÓN Y COMPACTACIÓN MD20 E=6CM Y MD12 E=4CM , RIEGO CRR-1, IMPRIMA CLR-0)</t>
  </si>
  <si>
    <t>BACHEO EN PAVIMENTO FLEXIBLE E= 0.10M. (INCLUYE DEMOLICIÓN MANUAL Y CARGUE DE PAVIMENTO FLEXIBLE DE E=0.10M, TRANSPORTE Y DISPOSICIÓN FINAL DE ESCOMBROS, EXCAVACIÓN Y REPOSICIÓN BASE GRANULAR CLASE C (BG_C) E=0.25M, BASE ASFALTICA MD10)</t>
  </si>
  <si>
    <t>FRESADO Y REPOSICIÓN DE PAVIMENTO FLEXIBLE E=0.10M</t>
  </si>
  <si>
    <t>BASE GRANULAR CLASE C (BG_C) (SUMINISTRO, EXTENDIDO MANUAL, HUMEDECIMIENTO Y COMPACTACIÓN)</t>
  </si>
  <si>
    <t>PARCHEO EN PAVIMENTO FLEXIBLE E=0.14M. (INCLUYE DEMOLICIÓN MANUAL Y CARGUE DE PAVIMENTO FLEXIBLE DE E=0.14M, TRANSPORTE Y DISPOSICIÓN FINAL DE ESCOMBROS, IMPRIMACIÓN, COLOCACIÓN Y COMPACTACIÓN MD20 E=10CM Y MD12 E=4CM , RIEGO CRR-1, IMPRIMA CLR-0)</t>
  </si>
  <si>
    <t>BACHEO EN PAVIMENTO FLEXIBLE E= 0.14M. (INCLUYE DEMOLICIÓN MANUAL Y CARGUE DE PAVIMENTO FLEXIBLE DE E=0.14M, TRANSPORTE Y DISPOSICIÓN FINAL DE ESCOMBROS, EXCAVACIÓN Y REPOSICIÓN BASE GRANULAR CLASE A (BG_A) E=0.20M, BASE ASFALTICA MD10)</t>
  </si>
  <si>
    <t>FRESADO Y REPOSICIÓN DE PAVIMENTO FLEXIBLE E=0.14M</t>
  </si>
  <si>
    <t>ACTIVIDADES ADICIONALES</t>
  </si>
  <si>
    <t>SOBRECARPETA: RODADURA ASFÁLTICA E=0.04M</t>
  </si>
  <si>
    <t>SOBRECARPETA: RODADURA ASFÁLTICA E=0.06M</t>
  </si>
  <si>
    <t>SOBRECARPETA: RODADURA ASFÁLTICA e=0.08M</t>
  </si>
  <si>
    <t>BACHEO EN PAVIMENTO FLEXIBLE E= 0.12M (ESTABILIZACIÓN DE BASE GRANULAR CON EMULSIÓN + CEMENTO 5% E=0.10M. INCLUYE DEMOLICIÓN Y CARGUE DE PAVIMENTO FLEXIBLE DE E=0.12M, TRANSPORTE Y DISPOSICIÓN ESCOMBROS, EXCAVACIÓN Y BASE (BG-B) E=0.10, MD 10)</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</si>
  <si>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</si>
  <si>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</si>
  <si>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PARCHEO EN PAVIMENTO FLEXIBLE CON MD-12. (INCLUYE DEMOLICIÓN MANUAL Y CARGUE DE PAVIMENTO FLEXIBLE, TRANSPORTE Y DISPOSICIÓN FINAL DE ESCOMBROS, IMPRIMACIÓN, COLOCACIÓN Y COMPACTACIÓN BASE ASFÁLTICA MD-12, RIEGO CRR-1)</t>
  </si>
  <si>
    <t>SARDINEL PREFABRICADO ALTO RAMPAS A86 (SUMINISTRO E INSTALACIÓN. INCLUYE 3CM MORTERO DE NIVELACIÓN 1:5)</t>
  </si>
  <si>
    <t>SARDINEL PREFABRICADO ALTO RAMPAS A86 (SUMINISTRO E INSTALACIÓN. INCLUYE 3CM MORTERO DE NIVELACIÓN 2000 PSI)</t>
  </si>
  <si>
    <t>SARDINEL PREFABRICADO ALTO RAMPAS A86 (SUMINISTRO E INSTALACIÓN. SIN MATERIAL DE BASE)</t>
  </si>
  <si>
    <t>SUMIDERO ALCANTARILLADO COMBINADO EN ANDEN NS-047-1V4 EAAB</t>
  </si>
  <si>
    <t>SUMIDERO ALCANTARILLADO COMBINADO EN VIA NS-047-1V4 EAAB</t>
  </si>
  <si>
    <t>SUMIDERO ALCANTARILLADO PLUVIAL EN ANDEN NS-047-1V4 EAAB</t>
  </si>
  <si>
    <t>POZO DE INSPECCION D=1.7 M (INCL. SUMINISTRO E INSTALACION). INCLUYE CILINDRO POZO DE INSPECCION EN MAMPOSTERIA, CONO PREFABRICADO, PLACA FONDO.</t>
  </si>
  <si>
    <t>LOSA DE PAVIMENTO EN CONCRETO HIDRAULICO MR50 CON FORMALETA FIJA, HIERROS DE TRANSFERENCIA, HIERROS DE AMARRE, ADITIVOS</t>
  </si>
  <si>
    <t>SUBBASE GRANULAR CLASE A (SBG_A) (SUMINISTRO, EXTENDIDO MANUAL, HUMEDECIMIENTO Y COMPACTACIÓN)</t>
  </si>
  <si>
    <t>SUBBASE GRANULAR CLASE C (SBG_C) (SUMINISTRO, EXTENDIDO MANUAL, HUMEDECIMIENTO Y COMPACTACIÓN)</t>
  </si>
  <si>
    <t>SUMIDERO ALCANTARILLADO PLUVIAL EN VIA NS-047-1V4 EAAB</t>
  </si>
  <si>
    <t>CONCRETO 1500 PSI (HECHO EN OBRA 1:3:5 CON ARENA Y GRAVILLA DE RÍO)</t>
  </si>
  <si>
    <t>CONCRETO 2500 PSI (HECHO EN OBRA CON MATERIAL DE RÍO)</t>
  </si>
  <si>
    <t>CONCRETO 3000 PSI (HECHO EN OBRA 1:2:2 CON MATERIAL DE RÍO)</t>
  </si>
  <si>
    <t>RELLENO PARA ANDENES EN SUBBASE GRANULAR B-600 (SUMINISTRO, TRANSPORTE, EXTENDIDO, HUMEDECIMIENTO Y COMPACTACIÓN)</t>
  </si>
  <si>
    <t>RELLENO PARA ANDENES EN SUBBASE GRANULAR B-200 (SUMINISTRO, EXTENDIDO, HUMEDECIMIENTO Y COMPACTACIÓN)</t>
  </si>
  <si>
    <t>CONCRETO 2000 PSI (HECHO EN OBRA 1:3:3 CON MATERIAL DE RÍO)</t>
  </si>
  <si>
    <t>CONCRETO 3500 PSI (HECHO EN OBRA CON MATERIAL DE RÍO)</t>
  </si>
  <si>
    <t>CONCRETO 4000 PSI (HECHO EN OBRA CON MATERIAL DE RÍO)</t>
  </si>
  <si>
    <t>MEZCLA ASFÁLTICA EN CALIENTE TIPO DENSO MD12 ASF CONVENCIONAL CON CEMENTO ASFÁLTICO 80-100 (SUMINISTRO, EXTENDIDO Y NIVELACIÓN MANUAL Y COMPACTACIÓN MECANICA CON VIBROCOMPACTADOR BENITIN DE 1 TONELADA INCLUYE OPERARIO Y COMBUSTIBLE)</t>
  </si>
  <si>
    <t>MEZCLA DENSA EN CALIENTE MD-12 Asfalto 80-100 (Suministro, Extendido y Nivelación Manual y Compactación mecánica con Vibrocompactador Benitín de 1 Tonelada, incluye operario y combustible)</t>
  </si>
  <si>
    <t>ESTOPEROLES DE 10 CM X 2.5 CM. SUMINISTRO E INSTALACION.</t>
  </si>
  <si>
    <t>INDICES</t>
  </si>
  <si>
    <t>CONSTRUCCIÓN DE ANDENES</t>
  </si>
  <si>
    <t>CONSTRUCCION DE BORDILLO PREFABRICADO A80. NO INCLUYE REDES</t>
  </si>
  <si>
    <t>CONSTRUCCIÓN DE ESCALERAS EN CONCRETO</t>
  </si>
  <si>
    <t>CONSTRUCCIÓN DE ESCALERAS EN CONCRETO 3000 PSI GRAVA COMÚN. INCLUYE EXCAVACIÓN MANUAL, SUBBASE GRANULAR CLASE B, ACERO DE REFUERZO Y TRANSPORTE Y DISPOSICIÓN FINAL DE ESCOMBROS.</t>
  </si>
  <si>
    <t>ADOQUIN DE ARCILLA TR. LIVIANO 20X10X6CM (SUMINISTRO E INSTALACIÓN. INCLUYE BASE 4CM MORTERO 2000 Y ARENA DE SELLO)</t>
  </si>
  <si>
    <t>ACTIVIDADES DE CONSERVACIÓN</t>
  </si>
  <si>
    <t>TRATAMIENTO SUPERFICIAL SIMPLE</t>
  </si>
  <si>
    <t>TRATAMIENTO SUPERFICIAL DOBLE</t>
  </si>
  <si>
    <t>SOBRECARPETA: RODADURA ASFÁLTICA E=0.05M</t>
  </si>
  <si>
    <t>RECONSTRUCCION TRATAMIENTO SUPERFICIAL DOBLE</t>
  </si>
  <si>
    <t>DESCAPOTE A MAQUINA EN MATERIAL COMUN (E=0.1M. INCLUYE CARGUE). INCLUYE DISPOSICION FINAL DE ESCOMBROS</t>
  </si>
  <si>
    <t>TRITURADO 3/4" E=0.1M. SUMINISTRO E INSTALACION.</t>
  </si>
  <si>
    <t>CARCAMO TIPO PLACA DE PROTECCIÓN PARA TUBERÍA Ø 8" NORMA EAAB NS-090 . 3V.2. INCLUYE: DESPERDICIOS, COMPACTACIÓN Y DESPUNTES.</t>
  </si>
  <si>
    <t>CARCAMO TIPO PLACA DE PROTECCIÓN PARA TUBERÍA Ø 10" NORMA EAAB NS-090 . 3V.2. INCLUYE: DESPERDICIOS, COMPACTACIÓN Y DESPUNTES.</t>
  </si>
  <si>
    <t>TRANSPORTE Y DISPOSICION FINAL DE ESCOMBROS EN SITIO AUTORIZADO (DISTANCIA DE TRANSPORTE 28 KM)</t>
  </si>
  <si>
    <t>CARCAMO TIPO PLACA DE PROTECCIÓN PARA TUBERÍA Ø 12" NORMA EAAB NS-090 . 3V.2. INCLUYE: DESPERDICIOS, COMPACTACIÓN Y DESPUNTES.</t>
  </si>
  <si>
    <t>CARCAMO TIPO PLACA DE PROTECCIÓN PARA TUBERÍA Ø 16" NORMA EAAB NS-090 . 3V.2. INCLUYE: DESPERDICIOS, COMPACTACIÓN Y DESPUNTES.</t>
  </si>
  <si>
    <t>CARCAMO TIPO PLACA DE PROTECCIÓN PARA TUBERÍA Ø 18" NORMA EAAB NS-090 . 3V.2. INCLUYE: DESPERDICIOS, COMPACTACIÓN Y DESPUNTES.</t>
  </si>
  <si>
    <t>CARCAMO TIPO PLACA DE PROTECCIÓN PARA TUBERÍA Ø 20" NORMA EAAB NS-090 . 3V.2. INCLUYE: DESPERDICIOS, COMPACTACIÓN Y DESPUNTES.</t>
  </si>
  <si>
    <t>CARCAMO TIPO PLACA DE PROTECCIÓN PARA TUBERÍA Ø 24" NORMA EAAB NS-090 . 3V.2. INCLUYE: DESPERDICIOS, COMPACTACIÓN Y DESPUNTES.</t>
  </si>
  <si>
    <t>CARCAMO TIPO PLACA DE PROTECCIÓN PARA TUBERÍA Ø 27" NORMA EAAB NS-090 . 3V.2. INCLUYE: DESPERDICIOS, COMPACTACIÓN Y DESPUNTES.</t>
  </si>
  <si>
    <t>CARCAMO TIPO PLACA DE PROTECCIÓN PARA TUBERÍA Ø 30" NORMA EAAB NS-090 . 3V.2. INCLUYE: DESPERDICIOS, COMPACTACIÓN Y DESPUNTES.</t>
  </si>
  <si>
    <t>CARCAMO TIPO PLACA DE PROTECCIÓN PARA TUBERÍA Ø 32" NORMA EAAB NS-090 . 3V.2. INCLUYE: DESPERDICIOS, COMPACTACIÓN Y DESPUNTES.</t>
  </si>
  <si>
    <t>CARCAMO TIPO PLACA DE PROTECCIÓN PARA TUBERÍA Ø 36" NORMA EAAB NS-090 . 3V.2. INCLUYE: DESPERDICIOS, COMPACTACIÓN Y DESPUNTES.</t>
  </si>
  <si>
    <t>TUBERIA GRP 300MM (INCLUYE TRANSPORTE). SUMINISTRO E INSTALACION.</t>
  </si>
  <si>
    <t>TUBERIA GRP 400MM (INCLUYE TRANSPORTE). SUMINISTRO E INSTALACION.</t>
  </si>
  <si>
    <t>TUBERIA GRP 500MM (INCLUYE TRANSPORTE). SUMINISTRO E INSTALACION.</t>
  </si>
  <si>
    <t>TUBERIA GRP 600MM (INCLUYE TRANSPORTE). SUMINISTRO E INSTALACION.</t>
  </si>
  <si>
    <t>TUBERIA GRP 700MM (INCLUYE TRANSPORTE). SUMINISTRO E INSTALACION.</t>
  </si>
  <si>
    <t>TUBERIA GRP 800MM (INCLUYE TRANSPORTE). SUMINISTRO E INSTALACION.</t>
  </si>
  <si>
    <t>TUBERIA GRP 900MM (INCLUYE TRANSPORTE). SUMINISTRO E INSTALACION.</t>
  </si>
  <si>
    <t>TUBERIA GRP 1000MM (INCLUYE TRANSPORTE). SUMINISTRO E INSTALACION.</t>
  </si>
  <si>
    <t>TUBERIA GRP 1100MM (INCLUYE TRANSPORTE). SUMINISTRO E INSTALACION.</t>
  </si>
  <si>
    <t>TUBERIA GRP 1200MM (INCLUYE TRANSPORTE). SUMINISTRO E INSTALACION.</t>
  </si>
  <si>
    <t>TUBERIA GRP 1300MM (INCLUYE TRANSPORTE). SUMINISTRO E INSTALACION.</t>
  </si>
  <si>
    <t>TUBERIA GRP 1400MM (INCLUYE TRANSPORTE). SUMINISTRO E INSTALACION.</t>
  </si>
  <si>
    <t>TUBERIA GRP 1500MM (INCLUYE TRANSPORTE). SUMINISTRO E INSTALACION.</t>
  </si>
  <si>
    <t>TUBERIA GRP 1600MM (INCLUYE TRANSPORTE). SUMINISTRO E INSTALACION.</t>
  </si>
  <si>
    <t>TUBERIA GRP 1700MM (INCLUYE TRANSPORTE). SUMINISTRO E INSTALACION.</t>
  </si>
  <si>
    <t>CONSTRUCCIÓN DE PAVIMENTO FLEXIBLE MD10 E=0.08M Y MD20 E= 0.18M (NO INCLUYE SARDINEL)</t>
  </si>
  <si>
    <t>CONSTRUCCIÓN DE PAVIMENTO FLEXIBLE MD10 E=0.06M Y MD20 E= 0.18M (NO INCLUYE SARDINEL)</t>
  </si>
  <si>
    <t>ACOPLE GRP 300MM. SUMINISTRO E INSTALACION.</t>
  </si>
  <si>
    <t>ACOPLE GRP 350MM. SUMINISTRO E INSTALACION.</t>
  </si>
  <si>
    <t>ACOPLE GRP 400MM. SUMINISTRO E INSTALACION.</t>
  </si>
  <si>
    <t>ACOPLE GRP 500MM. SUMINISTRO E INSTALACION.</t>
  </si>
  <si>
    <t>ACOPLE GRP 600MM. SUMINISTRO E INSTALACION.</t>
  </si>
  <si>
    <t>ACOPLE GRP 700MM. SUMINISTRO E INSTALACION.</t>
  </si>
  <si>
    <t>ACOPLE GRP 800MM. SUMINISTRO E INSTALACION.</t>
  </si>
  <si>
    <t>ACOPLE GRP 900MM. SUMINISTRO E INSTALACION.</t>
  </si>
  <si>
    <t>ACOPLE GRP 1000MM. SUMINISTRO E INSTALACION.</t>
  </si>
  <si>
    <t>ACOPLE GRP 1100MM. SUMINISTRO E INSTALACION.</t>
  </si>
  <si>
    <t>ACOPLE GRP 1200MM. SUMINISTRO E INSTALACION.</t>
  </si>
  <si>
    <t>ACOPLE GRP 1300MM. SUMINISTRO E INSTALACION.</t>
  </si>
  <si>
    <t>ACOPLE GRP 1400MM. SUMINISTRO E INSTALACION.</t>
  </si>
  <si>
    <t>ACOPLE GRP 1500MM. SUMINISTRO E INSTALACION.</t>
  </si>
  <si>
    <t>ACOPLE GRP 1600MM. SUMINISTRO E INSTALACION.</t>
  </si>
  <si>
    <t>ACOPLE GRP 1700MM. SUMINISTRO E INSTALACION.</t>
  </si>
  <si>
    <t>ACOPLE GRP 1800MM. SUMINISTRO E INSTALACION.</t>
  </si>
  <si>
    <t>ACOPLE GRP 2000MM. SUMINISTRO E INSTALACION.</t>
  </si>
  <si>
    <t>TUBERIA GRP 1800MM (INCLUYE TRANSPORTE). SUMINISTRO E INSTALACION.</t>
  </si>
  <si>
    <t>TUBERIA GRP 2000MM (INCLUYE TRANSPORTE). SUMINISTRO E INSTALACION.</t>
  </si>
  <si>
    <t>TUBERIA GRP 2400MM (INCLUYE TRANSPORTE). SUMINISTRO E INSTALACION.</t>
  </si>
  <si>
    <t>ACOPLE GRP 2400MM. SUMINISTRO E INSTALACION.</t>
  </si>
  <si>
    <t>PARCHEO EN PAVIMENTO FLEXIBLE E=0.12M. (INCLUYE DEMOLICIÓN MANUAL Y CARGUE DE PAVIMENTO FLEXIBLE DE E=0.12M, TRANSPORTE Y DISPOSICIÓN FINAL DE ESCOMBROS, IMPRIMACIÓN, COLOCACIÓN Y COMPACTACIÓN MD20 E=8CM Y MD12 E=4CM , RIEGO CRR-1, IMPRIMA CLR-0)</t>
  </si>
  <si>
    <t>GEOTEXTIL NT 1600 PARA SEPARACION SUBRASANTE/CAPAS GRANULARES (INCLUYE SUMINISTRO E INSTALACIÓN)</t>
  </si>
  <si>
    <t>GEOTEXTIL NT 1800 PARA SEPARACION SUBRASANTE/CAPAS GRANULARES (INCLUYE SUMINISTRO E INSTALACIÓN)</t>
  </si>
  <si>
    <t>GEOTEXTIL NT 2000 PARA SEPARACION SUBRASANTE/CAPAS GRANULARES (INCLUYE SUMINISTRO E INSTALACIÓN)</t>
  </si>
  <si>
    <t>GEOTEXTIL NT 2500 PARA SEPARACION SUBRASANTE/CAPAS GRANULARES (INCLUYE SUMINISTRO E INSTALACIÓN)</t>
  </si>
  <si>
    <t>GEOTEXTIL NT 1600 PARA SUBDRENES/FILTROS (INCLUYE SUMINISTRO E INSTALACIÓN)</t>
  </si>
  <si>
    <t>GEOTEXTIL NT 1800 PARA SUBDRENES/FILTROS (INCLUYE SUMINISTRO E INSTALACIÓN)</t>
  </si>
  <si>
    <t>GEOTEXTIL NT 2000 PARA SUBDRENES/FILTROS (INCLUYE SUMINISTRO E INSTALACIÓN)</t>
  </si>
  <si>
    <t>CANECA TIPO M120 (EN MALLA METÁLICA. INCLUYE SUMINISTRO E INSTALACIÓN. INCLUYE BASE EN CONCRETO 3000 PSI, PREMEZCLADO</t>
  </si>
  <si>
    <t>GEOTEXTIL NT 2500 PARA SUBDRENES/FILTROS (INCLUYE SUMINISTRO E INSTALACIÓN)</t>
  </si>
  <si>
    <t>ADOQUIN DE ARCILLA TR.PESADO 0.20X10X8CM (SUMINISTRO E INSTALACIÓN. INCLUYE BASE 4CM MORTERO 2000 Y ARENA DE SELLO)</t>
  </si>
  <si>
    <t>REPOSICION BOLARDO M63 INCLUYE EXCAVACION CARGUE Y DISPOSICION FINAL DE ESCOMBROS Y BASE EN CONCRETO DE 1500PSI</t>
  </si>
  <si>
    <t>REPOSICION BOLARDO M61 INCLUYE EXCAVACION CARGUE Y DISPOSICION FINAL DE ESCOMBROS Y BASE EN CONCRETO DE 1500PSI</t>
  </si>
  <si>
    <t>REPOSICION DE PROTECTOR DE ARBOL DE UN TUBO M91. INCLUYE EXCAVACION. TRANSPORTE Y DISPOSICION FINAL, INSTALA. NUEVO PROT</t>
  </si>
  <si>
    <t>BOLARDO EN CONCRETO TIPO M60 (SUMINISTRO E INSTALACIÓN. INCLUYE BASE EN CONCRETO 3000 PSI, HECHO EN OBRA)</t>
  </si>
  <si>
    <t>BOLARDO EN CONCRETO TIPO M60 (SUMINISTRO E INSTALACIÓN. INCLUYE BASE EN CONCRETO 3000 PSI, PREMEZCLADO)</t>
  </si>
  <si>
    <t>BOLARDO EN CONCRETO TIPO M60 (SUMINISTRO E INSTALACIÓN. NO INCLUYE BASE EN CONCRETO)</t>
  </si>
  <si>
    <t>BOLARDO EN CONCRETO TIPO M61 (SUMINISTRO E INSTALACIÓN. INCLUYE BASE EN CONCRETO 3000 PSI, HECHO EN OBRA)</t>
  </si>
  <si>
    <t>BOLARDO EN CONCRETO TIPO M61 (SUMINISTRO E INSTALACIÓN. INCLUYE BASE EN CONCRETO 3000 PSI, PREMEZCLADO)</t>
  </si>
  <si>
    <t>BOLARDO EN CONCRETO TIPO M61 (SUMINISTRO E INSTALACIÓN. NO INCLUYE BASE EN CONCRETO 3000)</t>
  </si>
  <si>
    <t>PINTURA SOBRE ESTRUCTURA METÁLICA GALVANIZADA. INCLUYE LIMPIEZA SSPC-SP3, BARRERA EPOXICA e=3mils, ACABADO URETANO e=3mils</t>
  </si>
  <si>
    <t>PINTURA SOBRE ESTRUCTURA METÁLICA . INCLUYE LIMPIEZA SSPC-SP5, IMPRIMANTE EPOXICO RICO ZINC Y BARRERA EPOXICA, ACABADO URETANO e=3mils POR CAPA</t>
  </si>
  <si>
    <t>BOLARDO EN HIERRO TIPO M62 (SUMINISTRO E INSTALACIÓN. INCLUYE BASE EN CONCRETO 3000 PSI, PREMEZCLADO)</t>
  </si>
  <si>
    <t>BOLARDO EN HIERRO TIPO M62 (SUMINISTRO E INSTALACIÓN. INCLUYE BASE EN CONCRETO 3000 PSI, HECHO EN OBRA)</t>
  </si>
  <si>
    <t>BOLARDO EN HIERRO TIPO M63 (SUMINISTRO E INSTALACIÓN. INCLUYE BASE EN CONCRETO 3000 PSI PREMEZCLADO)</t>
  </si>
  <si>
    <t>BOLARDO EN HIERRO TIPO M63 (SUMINISTRO E INSTALACIÓN. INCLUYE BASE EN CONCRETO 3000 PSI, HECHO EN OBRA)</t>
  </si>
  <si>
    <t>PARCHEO EN PAVIMENTO FLEXIBLE E=0.10M CON MD12. (INCLUYE DEMOLICIÓN MANUAL Y CARGUE DE PAVIMENTO FLEXIBLE DE E=0.10M, TRANSPORTE Y DISPOSICIÓN FINAL DE ESCOMBROS, IMPRIMACIÓN, COLOCACIÓN Y COMPACTACIÓN BASE ASFÁLTICA MD20, IMPRIMA CLR-0)</t>
  </si>
  <si>
    <t>DEMARCACION CON PINTURA TERMOPLASTICA PARA CICLORUTAS (INCLUYE SUMINISTRO, APLICACION CON MICROESFERA) A=10 CM</t>
  </si>
  <si>
    <t>FLECHA DE FRENTE PARA CICLORRUTA EN PINTURA TERMOPLASTICA. (INCLUYE SUMINISTRO, APLICACION CON MICROESFERA)</t>
  </si>
  <si>
    <t>MEZCLA ASFALTICA CON ASFALTO CAUCHO (SUMINISTRO, EXTENDIDO, NIVELACIÓN Y COMPACTACIÓN MECANICA)</t>
  </si>
  <si>
    <t>PILOTE D=80 CM CONCRETO TREMIE DE 3000 PSI. (INCL. EXCAVACIÓN, CARGUE, MOVILIZACIÓN, MONTAJE Y DESMONTAJE EQUIPO, Y CONCRETO)</t>
  </si>
  <si>
    <t>PILOTE D=70 CM CONCRETO TREMIE DE 3000 PSI. (INCL. EXCAVACIÓN, CARGUE, MOVILIZACIÓN, MONTAJE Y DESMONTAJE EQUIPO, Y CONCRETO)</t>
  </si>
  <si>
    <t>PILOTE D=90 CM CONCRETO TREMIE DE 3000 PSI. (INCL. EXCAVACIÓN, CARGUE, MOVILIZACIÓN, MONTAJE Y DESMONTAJE EQUIPO, Y CONCRETO)</t>
  </si>
  <si>
    <t>PILOTE D=100 CM CONCRETO TREMIE DE 3000 PSI. (INCL. EXCAVACIÓN, CARGUE, MOVILIZACIÓN, MONTAJE Y DESMONTAJE EQUIPO, Y CONCRETO)</t>
  </si>
  <si>
    <t>PILOTE D=110 CM CONCRETO TREMIE DE 3000 PSI. (INCL. EXCAVACIÓN, CARGUE, MOVILIZACIÓN, MONTAJE Y DESMONTAJE EQUIPO, Y CONCRETO)</t>
  </si>
  <si>
    <t>PILOTE D=120 CM CONCRETO TREMIE DE 3000 PSI. (INCL. EXCAVACIÓN, CARGUE, MOVILIZACIÓN, MONTAJE Y DESMONTAJE EQUIPO, Y CONCRETO)</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</si>
  <si>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</si>
  <si>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</si>
  <si>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BASE GRANULAR CLASE C (BG_C) CON RECICLADO DE CONCRETO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</si>
  <si>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</si>
  <si>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</si>
  <si>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CLASE C (SBG_C) CON RECICLADO DE CONCRETO HIDRAULICO (SUMINISTRO, EXTENDIDO, NIVELACIÓN, HUMEDECIMIENTO Y COMPACTACIÓN CON VIBROCOMPACTADOR)</t>
  </si>
  <si>
    <t>SUBBASE GRANULAR CON RECICLADO DE CONCRETO ASFALTICO (SUMINISTRO, EXTENDIDO, NIVELACIÓN, HUMEDECIMIENTO Y COMPACTACIÓN CON VIBROCOMPACTADOR)</t>
  </si>
  <si>
    <t>FRANJA DE AJUSTE EN CONCRETO 3000 PSI E= 10 CM ANCHO ENTRE 12-20CM</t>
  </si>
  <si>
    <t>SUBBASE GRANULAR CLASE A (SBG_A) CON RECICLADO DE CONCRETO HIDRAULICO (SUMINISTRO, EXTENDIDO MANUAL, HUMEDECIMIENTO Y COMPACTACIÓN CON VIBROCOMPACTADOR)</t>
  </si>
  <si>
    <t>SUBBASE GRANULAR CLASE B (SBG_B) CON RECICLADO DE CONCRETO HIDRAULICO (SUMINISTRO, EXTENDIDO MANUAL, HUMEDECIMIENTO Y COMPACTACIÓN)</t>
  </si>
  <si>
    <t>SUBBASE GRANULAR CLASE C (SBG_C) CON RECICLADO DE CONCRETO HIDRAULICO (SUMINISTRO, EXTENDIDO MANUAL, HUMEDECIMIENTO Y COMPACTACIÓN)</t>
  </si>
  <si>
    <t>PUENTES</t>
  </si>
  <si>
    <t>PUENTES PEATONALES</t>
  </si>
  <si>
    <t>RETIRO DE PISO EN ALUMINIO EN PUENTE PEATONAL TIPO TRANSMILENIO PARA TABLERO Y ESCALERA</t>
  </si>
  <si>
    <t>PISO EN LAMINA DE ALUMINIO PARA TABLERO DE PUENTE PEATONAL TIPO TRANSMILENIO. SUMINISTRO E INSTALACION.</t>
  </si>
  <si>
    <t>PISO EN LAMINA DE ALUMINIO PARA ESCALERA DE PUENTE PEATONAL TIPO TRANSMILENIO. SUMINISTRO E INSTALACION.</t>
  </si>
  <si>
    <t>RETIRO DE PISOS EN PANELES PREFABRICADOS EN CONCRETO REFORZADO PARA ESTACIONES TRANSMILENIO</t>
  </si>
  <si>
    <t>AJUSTE DE TORNILLO EN PISO DE PUENTES PEATONALES METALICOS TIPO TRANSMILENIO</t>
  </si>
  <si>
    <t>TORNILLO EN PISO DE PUENTES PEATONALES METALICOS TIPO TRANSMILENIO. SUMINISTRO E INSTALACION.</t>
  </si>
  <si>
    <t>MALLA VIAL RURAL</t>
  </si>
  <si>
    <t>VIAS RURALES</t>
  </si>
  <si>
    <t>LIMPIEZA DE CUNETAS (INCLUYE CARGUE DE MATERIAL)</t>
  </si>
  <si>
    <t>LIMPIEZA DE VALLADOS (INCLUYE CARGUE DE MATERIAL)</t>
  </si>
  <si>
    <t>LIMPIEZA DE ALCANTARILLAS (INCLUYE LIMPIEZA DE TUBERIA DE 24", BOX, RECTIFICACION DE DESCOLES PARA UN ANCHO DE VIA PROMEDIO DE 10MT. (INCLUYE CARGUE DE MATERIAL)</t>
  </si>
  <si>
    <t>LIMPIEZA DE ALCANTARILLAS (INCLUYE LIMPIEZA DE TUBERIA DE 36", BOX, RECTIFICACION DE DESCOLES PARA UN ANCHO DE VIA PROMEDIO DE 10MT. (INCLUYE CARGUE DE MATERIAL)</t>
  </si>
  <si>
    <t>LIMPIEZA DE DERECHOS DE VIA (INCLUYE CARGUE)</t>
  </si>
  <si>
    <t>KM</t>
  </si>
  <si>
    <t>REMOCION DE DERRUMBES MENORES (INCLUYE CARGUE DE MATERIAL)</t>
  </si>
  <si>
    <t>CONFORMACION DE LA CALZADA EXISTENTE</t>
  </si>
  <si>
    <t>CONSTRUCCIÓN DE CUNETA EN CONCRETO 3000 PSI HECHO EN OBRA.</t>
  </si>
  <si>
    <t>PROCESO DE INSTALACION DE RECICLADO DE MATERIAL DE PAVIMENTO ASFALTICO (INCLUYE EXTENDIDO, NIVELACION Y COMPACTACION)</t>
  </si>
  <si>
    <t>CONSTRUCCIÓN CANALETA DE AGUAS LLUVIAS DE 0.4 X 0.4 MT EN CONCRETO DE 3000 PSI GRAVA COMÚN INCLUYE REJILLA PREFABRICADA.</t>
  </si>
  <si>
    <t>CODO PVC 45° D=1 1/2" (SUMINISTRO E INSTALACIÓN)</t>
  </si>
  <si>
    <t>GEODREN PLANAR H=1.0 M. SUMINISTRO E INSTALACION.</t>
  </si>
  <si>
    <t>1 DUCTO D=1 1/2" CONDUIT PVC (NO INCLUYE RELLENOS). SUMINISTRO E INSTALACION.</t>
  </si>
  <si>
    <t>1 DUCTO D= 2" PVC PESADO DB (NO INCLUYE RELLENOS). SUMINISTRO E INSTALACION.</t>
  </si>
  <si>
    <t>1 DUCTO D= 4" PVC TDP (NO INCLUYE RELLENOS). SUMINISTRO E INSTALACION.</t>
  </si>
  <si>
    <t>RELLENO EN RECEBO COMUN (SUMINISTRO E INSTALACIÓN EXTENDIDO MANUAL, HUMEDECIMIENTO Y COMPACTACIÓN TRANSPORTE A 28 KM).</t>
  </si>
  <si>
    <t>LLAMA AMARILLA (INCLUYE TIERRA NEGRA, TRANSPORTE Y DISPOSICIÓN FINA DE ESCOMBROS A 28 KM. SUMINISTRO Y PLANTACION.</t>
  </si>
  <si>
    <t>COLA DE ZORRO (INCLUYE TIERRA NEGRA, TRANSPORTE Y DISPOSICIÓN FINA DE ESCOMBROS A 28 KM). SUMINISTRO Y PLANTACION.</t>
  </si>
  <si>
    <t>EUCALIPTO POMARROSO H=1.5MT (INCLUYE SIEMBRA, CAJA, TIERRA, ABONO, TUTOR, TRANSPORTE Y DISPOSICIÓN FINA DE ESCOMBROS A 21 KM). SUMINISTRO Y PLANTACION.</t>
  </si>
  <si>
    <t>CHICALA H=1.5MT (INCLUYE SIEMBRA, CAJA, TIERRA, ABONO, TUTOR, TRANSPORTE Y DISPOSICIÓN FINAL DE ESCOMBROS 28 KM). SUMINISTRO Y PLANTACION.</t>
  </si>
  <si>
    <t>JAZMIN CHINO H=1.5MT (INCLUYE SIEMBRA, CAJA, TIERRA, ABONO, TUTOR, TRANSPORTE Y DISPOSICIÓN FINAL DE ESCOMBROS 28KM. SUMINISTRO Y PLANTACION.</t>
  </si>
  <si>
    <t>TUBERIA PVC PRESION E.L. D=1 1/2" RDE 21 PSI 200 (INCLUYE LIMPIEZA Y SOLDADURA). SUMINISTRO E INSTALACION.</t>
  </si>
  <si>
    <t>BLOQUEO Y TRANSPLANTE DE ARBOLES 1 - 5MT (INCLUYE TRANSPORTE, RECOLECCIÓN).</t>
  </si>
  <si>
    <t>BLOQUEO Y TRANSPLANTE DE ARBOLES 5 - 10 MT (INCLUYE TRANSPORTE, RECOLECCIÓN).</t>
  </si>
  <si>
    <t>BLOQUEO Y TRANSPLANTE DE ARBOLES 10 - 15 MT (INCLUYE TRANSPORTE, RECOLECCIÓN).</t>
  </si>
  <si>
    <t>TUBERIA DE ACERO AL CARBON SIN COSTURA SCH40 D=3". SUMINISTRO E INSTALACION.</t>
  </si>
  <si>
    <t>CUADRILLA (TUBERO + 4 AYUDANTES).</t>
  </si>
  <si>
    <t>CUADRILLA (TUBERO + 4 AYUDANTES)</t>
  </si>
  <si>
    <t>TUBERIA DE ACERO AL CARBON SIN COSTURA SCH40 D=4". SUMINISTRO E INSTALACION.</t>
  </si>
  <si>
    <t>TUBERIA DE ACERO AL CARBON SIN COSTURA SCH40 D=6". SUMINISTRO E INSTALACION.</t>
  </si>
  <si>
    <t>TUBERIA DE ACERO AL CARBON SIN COSTURA SCH40 D=8". SUMINISTRO E INSTALACION.</t>
  </si>
  <si>
    <t>SARDINEL ESPECIAL A 110 PARA RAMPA TIPO B (SUMINISTRO E INSTALACION. INCLUYE 3CM MORTERO 1:5 HECHO EN OBRA).</t>
  </si>
  <si>
    <t>RETIRO DE BOLARDO EN CONCRETO TIPO M-60. INCLUYE REPARACION DEL SITIO CON CONCRETO DE 1500PSI HECHO EN OBRA (40X40X10CM) Y SUBBASE GRANULAR SBG_200 E=0.35. NO INCLUYE RETIRO DE ESCOMBROS. INCLUYE DEMOLICION Y EXCAVACION.</t>
  </si>
  <si>
    <t>FRANJA DE AJUSTE DE ANCHO VARIABLE ENTRE 0.10 A 0.18MT Y PROFUNDIDAD VARIABLE ENTRE 0.06 Y 0.15MT EN CONCRETO DE 2500 PSI PREMEZCLADO.</t>
  </si>
  <si>
    <t>RESINA TERMOPLASTICA COLOR BLANCO PARA PICTOGRAMA BICICLETA (0.8X1.2MT) EN CICLORRUTAS. SUMINISTRO Y APLICACION.</t>
  </si>
  <si>
    <t>PINTURA ACRILICA DE TRAFICO COLOR BLANCA PARA CUADROS CRUCE CICLORRUTA DE 0.4MT X 0.4MT. SUMINISTRO Y APLICACION.</t>
  </si>
  <si>
    <t>PINTURA EN ESMALTE ALQUÍDICO DE 3 MILS ESP. DE PINTURA SECA PARA BARANDAS EXISTENTES, INCL. SUM. DE MATERIALES, ESMALTE, PREPAR. DE SUPERFICIE MEDIANTE LIMPIEZA MANUAL O MECÁNICA, EQUIPO DE PINTURA, M DE O HERRAMIENTA MENOR.</t>
  </si>
  <si>
    <t>PLACA EN CONCRETO MR41 ACELERADO A TRES DIAS PARA LOSAS REFORZADAS PARA PUENTES PEATONALES EN CONCRETO. SUMINISTRO E INSTALACION. INCLUYE CORTE Y SELLO DE JUNTAS.</t>
  </si>
  <si>
    <t>SEGREGADOR BICICLETA (TACHON PLASTICO O CAUCHO ALTA RESISTENCIA COMO POLIPROPILENO DE ALTO IMPACTO, CON ESTRUCTURA DE REFUERZO, ELEMENTOS REFLECTIVOS DE ALTA EFICIENCIA. TIPO TRANSMILENIO 40.5CMX15CMX8.5CM). SUMIN. E INSTAL.</t>
  </si>
  <si>
    <t>RETIRO DE CANECAS, SEÑALES DE TRANSITO PROTECTORES DE ARBOLES. INCLUYE REPARACION DEL SITIO EN CONCRETO DE 1500 PSI HECHO EN OBRA Y SUBBASE GRANULAR B-200 E=0.35M DISTANCIA DE TRANSPORTE 21KM.</t>
  </si>
  <si>
    <t>PIEZA DE REMATE PARA RAMPA PEATONAL, LONGITUD 1,40MTS FUNDIDO EN SITIO EN CONCRETO PREMEZCLADO DE 3000 PSI (GRAVA COMUN) INCLUYE FORMALETA EN MADERA. SUMINISTRO Y CONSTRUCCION.</t>
  </si>
  <si>
    <t>BASE GRANULAR BG-A ESTABILIZADA CON CEMENTO AL 5% (INCLUYE SUMINISTRO TRANSPORTE, COLOCACIÓN Y COMPACTACION).</t>
  </si>
  <si>
    <t>BASE GRANULAR CLASE A (BG_A) ESTABILIZADA AL 4% CON EMULSIÓN ASFÁLTICA CRL-1 (INCLUYE SUMINISTRO TRANSPORTE, COLOCACION Y COMPACTACION).</t>
  </si>
  <si>
    <t>RELLENO CON GRAVA ENTRE 3/4" Y 1/2" PARA FILTROS (RELACIÓN 1:1) SUMINISTRO Y COLOCACIÓN. (INCLUYE TRANSPORTE, SUMINISTRO, EXTENDIDO MANUAL Y COLOCACIÓN).</t>
  </si>
  <si>
    <t>EMPATES DE TUBERÍA EN PVC A PVC 6" LINEAL SEGÚN NORMA NS-023. SUMINISTRO E INSTALACIÓN. (INCLUYE ACCESORIOS).</t>
  </si>
  <si>
    <t>EMPATES DE TUBERÍA EN PVC A PVC 3" LINEAL SEGÚN NORMA NS-023 (INCLUYE ACCESORIOS). SUMINISTRO E INSTALACIÓN.</t>
  </si>
  <si>
    <t>EMPATES DE TUBERÍA EN PVC A PVC 4" LINEAL SEGÚN NORMA NS-023 (INCLUYE ACCESORIOS). SUMINISTRO E INSTALACIÓN.</t>
  </si>
  <si>
    <t>EMPATES DE TUBERÍA EN PVC A AC 4" LINEAL SEGÚN NORMA NS-023 SUMINISTRO E INSTALACIÓN. (INCLUYE ACCESORIOS).</t>
  </si>
  <si>
    <t>EMPATES DE TUBERÍA EN PVC A AC 3" LINEAL SEGÚN NORMA NS-023. SUMINISTRO E INSTALACIÓN. (INCLUYE ACCESORIOS).</t>
  </si>
  <si>
    <t>EMPATES DE TUBERÍA EN PVC A PVC 12" LINEAL SEGÚN NORMA NS-023 (INCLUYE ACCESORIOS). SUMINISTRO E INSTALACIÓN.</t>
  </si>
  <si>
    <t>EMPATES DE TUBERÍA EN PVC A PVC 8" LINEAL SEGÚN NORMA NS-023. SUMINISTRO E INSTALACIÓN. (INCLUYE ACCESORIOS).</t>
  </si>
  <si>
    <t>DEMOLICIÓN MANUAL DE CAJA DOBLE CS 276 (INCLUYE DEMOLICIÓN DE PLACA PISO, TAPA, MUROS Y CAÑUELAS Y CARGUE).</t>
  </si>
  <si>
    <t>REPARACIÓN DE ACOMETIDA HIDRÁULICA DE LA CAJILLA HACIA EL PREDIO (INCLUYE EL RETIRO DE LA TUBERÍA EXISTENTE E INSTALACIÓN DE TUBERÍA NUEVA).</t>
  </si>
  <si>
    <t>CONCRETO GRAVA COMÚN 3500 PSI (245 KG/CM2) PARA ESTRIBOS Y SUPERESTRUCTURA, SUMINISTRO Y COLOCACIÓN. (INCLUYE FORMALETA. NO INCLUYE REFUERZO NI CURADO).</t>
  </si>
  <si>
    <t>CONCRETO GRAVA COMÚN 4000 PSI (280 KG/CM2) PARA ESTRIBOS Y SUPERESTRUCTURA, SUMINISTRO Y COLOCACIÓN. (INCLUYE FORMALETA. NO INCLUYE REFUERZO NI CURADO).</t>
  </si>
  <si>
    <t>CONSTRUCCIÓN DE FRANJA DE AJUSTE EN CONCRETO PREMEZCLADO GRAVA COMÚN 3000 PSI, ESPESOR PROMEDIO 10 CM..</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</si>
  <si>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</si>
  <si>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</si>
  <si>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KIT DE NIVELACIÓN PARA HIDRANTE DE DIÁMETRO DE 6", LONGITUD 400MM. SUMINISTRO E INSTALACIÓN. (INCLUYE TRANSPORTE Y TODOS LOS ELEMENTOS NECESARIOS PARA SU INSTALACIÓN).</t>
  </si>
  <si>
    <t>BORDE CONTENEDOR DE RAICES A 70 (INCLUYE SUMINISTRO E INSTALACIÓN, INCLUYE BASE DE 3CM EN MORTERO 1:3 HECHO EN OBRA)</t>
  </si>
  <si>
    <t>DEMARCACIÓN PICTOGRAMA TRIÁNGULOS CEDA EL PASO EN PINTURA TERMOPLÁSTICA. (E=2.3MM. INCLUYE SUMINISTRO Y APLICACIÓN CON EQUIPO. INCLUYE MICROESFERAS( (A= 1.434M2). INCLUYE PICTOGRAMA.</t>
  </si>
  <si>
    <t>GRAVILLA DE 3/4" PEGADA CON MORTERO 1:3, E= 0.20M PARA ENTREGA A CANAL (INCLUYE SUMINISTRO E INSTALACIÓN).</t>
  </si>
  <si>
    <t>TUBERÍA CONCRETO D= 32" CL. III REFORZADA. SUMINISTRO E INSTALACIÓN.</t>
  </si>
  <si>
    <t>DEMARCACIÓN DE LINEA DE PASO PEATONAL CONTINUA A= 0.3MT, E= 2.3MM TERMOPLÁSTICA. INCLUYE SUMINISTRO Y APLICACIÓN CON EQUIPO. INCLUYE MICROESFERAS.</t>
  </si>
  <si>
    <t>DEMARCACIÓN DE LINEA SENDERO PEATONAL CONTINUA A= 0.4MT, E= 2.3MM TERMOPLÁSTICA. INCLUYE SUMINISTRO Y APLICACIÓN CON EQUIPO. INCLUYE MICROESFERAS.</t>
  </si>
  <si>
    <t>DEMARCACIÓN LINEA DE CANALIZACIÓN A= 0.2MT, E= 2.3MM TERMOPLÁSTICA. INCLUYE SUMINISTRO Y APLICACIÓN CON EQUIPO. INCLUYE MICROESFERAS.</t>
  </si>
  <si>
    <t>DEMARCACIÓN ZONA ANTIBLOQUEO A= 0.4MT, E= 2.3MM TERMOPLÁSTICA. INCLUYE SUMINISTRO Y APLICACIÓN CON EQUIPO. INCLUYE MICROESFERAS.</t>
  </si>
  <si>
    <t>DEMARCACIÓN LINEA DE PARE A= 0.6MT, E= 2.3MM TERMOPLÁSTICA. INCLUYE SUMINISTRO Y APLICACIÓN CON EQUIPO. INCLUYE MICROESFERAS.</t>
  </si>
  <si>
    <t>DEMOLICIÓN MANUAL DE CAJA SENCILLA CS 275 (INCLUYE DEMOLICIÓN DE PLACA PISO, TAPA, MUROS Y CAÑUELAS Y CARGUE).</t>
  </si>
  <si>
    <t>DEMOLICIÓN MANUAL DE CÁMARA T-14 (INCLUYE DEMOLICIÓN DE PLACA PISO, TAPA, MUROS Y CAÑUELAS Y CARGUE).</t>
  </si>
  <si>
    <t>DEMOLICIÓN MANUAL DE CÁMARA DE PASO SENCILLA ETB (INCLUYE DEMOLICIÓN DE PLACA PISO, TAPA, MUROS Y CAÑUELAS Y CARGUE).</t>
  </si>
  <si>
    <t>REDUCCIÓN CONCENTRICA HD EL 4" X 3". SUMINISTRO E INSTALACIÓN.</t>
  </si>
  <si>
    <t>REDUCCIÓN CONCENTRICA HD EL 8" X 6". SUMINISTRO E INSTALACIÓN.</t>
  </si>
  <si>
    <t>REDUCCIÓN HD 6" X 4" J.H. SUMINISTRO E INSTALACIÓN.</t>
  </si>
  <si>
    <t>REDUCCIÓN HD 4" X 2" J.H. SUMINISTRO E INSTALACIÓN.</t>
  </si>
  <si>
    <t>RELOCALIZACIÓN DE MEDIDOR DE ACUEDUCTO D= 3/4" (INCLUYE: 1MT TUBERÍA GALVANIZADA D= 3/4", SOLDADURA, CINTA DE TEFLON, REPOSICIÓN DE CAJILLA EN POLIPROPILENO DE ALTA RESISTENCIA CON TAPA. NO INCLUYE MEDIDOR).</t>
  </si>
  <si>
    <t>RELOCALIZACIÓN DE MEDIDOR DE ACUEDUCTO D= 1" (INCLUYE: 1MT TUBERÍA GALVANIZADA D= 1", SOLDADURA, CINTA DE TEFLON, REPOSICIÓN DE CAJILLA EN POLIPROPILENO DE ALTA RESISTENCIA CON TAPA. NO INCLUYE MEDIDOR).</t>
  </si>
  <si>
    <t>CONEXIONES KIT SILLA YEE 200 X 160 PVC. SUMINISTRO E INSTALACIÓN.</t>
  </si>
  <si>
    <t>CONEXIONES KIT SILLA YEE 315 X 160 PVC. SUMINISTRO E INSTALACIÓN.</t>
  </si>
  <si>
    <t>26 DUCTOS D= 4" DE PVC TDP. SUMINISTRO E INSTALACIÓN. (NO INCLUYE RELLENO).</t>
  </si>
  <si>
    <t>EUCALIPTO POMARROSO H= 1.5M (INCLUYE SIEMBRA, CAJA, TIERRA NEGRA, ABONO Y TUTOR. INCLUYE TRANSPORTE Y DISPOSICIÓN FINAL DE ESCOMBROS EN SITIO AUTORIZADO (DISTANCIA DE TRANSPORTE 28 KM). SUMINISTRO Y PLANTACION.</t>
  </si>
  <si>
    <t>PASTO KYKUYO CORTADO A MÁQUINA (INCLUYE SUMINISTRO Y RIEGO DE TIERRA FÉRTIL DE 10CM DE ESPESOR E INSTALACIÓN Y SIEMBRA DE PASTO Y SALADO Y NIVELACIÓN. SUMINISTRO Y PLANTACION.</t>
  </si>
  <si>
    <t>NOGAL H= 1.5M (INCLUYE SIEMBRA, CAJA, TIERRA NEGRA, ABONO Y TUTOR. INCLUYE TRANSPORTE Y DISPOSICIÓN FINAL DE ESCOMBROS EN SITIO AUTORIZADO (DISTANCIA DE TRANSPORTE 28 KM). SUMINISTRO Y PLANTACION.</t>
  </si>
  <si>
    <t>ROBLE H= 1.5M (INCLUYE SIEMBRA, CAJA, TIERRA NEGRA, ABONO Y TUTOR. INCLUYE TRANSPORTE Y DISPOSICIÓN FINAL DE ESCOMBROS EN SITIO AUTORIZADO (DISTANCIA DE TRANSPORTE 28 KM). SUMINISTRO Y PLANTACION.</t>
  </si>
  <si>
    <t>CAUCHO SABANERO H= 1.5M (INCLUYE SIEMBRA, CAJA, TIERRA NEGRA, ABONO Y TUTOR. INCLUYE TRANSPORTE Y DISPOSICIÓN FINAL DE ESCOMBROS EN SITIO AUTORIZADO (DISTANCIA DE TRANSPORTE 28 KM). SUMINISTRO Y PLANTACION.</t>
  </si>
  <si>
    <t>MAGNÓLIO H= 1.5M (INCLUYE SIEMBRA, CAJA, TIERRA NEGRA, ABONO Y TUTOR. INCLUYE TRANSPORTE Y DISPOSICIÓN FINAL DE ESCOMBROS EN SITIO AUTORIZADO (DISTANCIA DE TRANSPORTE 28 KM). SUMINISTRO Y PLANTACION.</t>
  </si>
  <si>
    <t>YARUMO H= 1.5M (INCLUYE SIEMBRA, CAJA, TIERRA NEGRA, ABONO Y TUTOR. INCLUYE TRANSPORTE Y DISPOSICIÓN FINAL DE ESCOMBROS EN SITIO AUTORIZADO (DISTANCIA DE TRANSPORTE 28 KM). SUMINISTRO Y PLANTACION.</t>
  </si>
  <si>
    <t>CONSTRUCCIÓN DE CAJA DE INSPECCIÓN CS 285. INCLUYE TAPA PREFABRICADA Y MARCO.</t>
  </si>
  <si>
    <t>NIVELACIÓN DE CAJA CS 274 EN ANDEN H= 0.40M (INCLUYE CONCRETO 2500 PSI HECHO EN OBRA, LADRILLO TOLETE RECOCIDO 24X12X6. MORTERO 1:5 HECHO EN OBRA. INCLUYE REPOSICIÓN DE MARCO Y TAPA PREFABRICADA).</t>
  </si>
  <si>
    <t>NIVELACIÓN DE CAJA CS 275 EN ANDEN H= 0.40M (INCLUYE CONCRETO 2500 PSI HECHO EN OBRA, LADRILLO TOLETE RECOCIDO 24X12X6. MORTERO 1:5 HECHO EN OBRA. INCLUYE REPOSICIÓN DE MARCO Y TAPA PREFABRICADA).</t>
  </si>
  <si>
    <t>TUBERIA CONCRETO ALTA RESISTENCIA D= 10" (INCLUYE SUMINISTRO, INSTALACIÓN Y MORTERO 2000 PSI PARA RECUBRIMIENTO DE JUNTA).</t>
  </si>
  <si>
    <t>CUADRILLA (TUBERO + 3 AYUDANTES).</t>
  </si>
  <si>
    <t>CUADRILLA (TUBERO + 3 AYUDANTES)</t>
  </si>
  <si>
    <t>TUBERIA CONCRETO ALTA RESISTENCIA D= 12" (INCLUYE SUMINISTRO, INSTALACIÓN Y MORTERO 2000 PSI PARA RECUBRIMIENTO DE JUNTA).</t>
  </si>
  <si>
    <t>REDUCCION HD 4"X2" J.H. (SUMINISTRO E INSTALACIÓN).</t>
  </si>
  <si>
    <t>REDUCCION HD 4"X 3" J.H. (SUMINISTRO E INSTALACIÓN).</t>
  </si>
  <si>
    <t>REDUCCION HD 8"X 6" J.H. (SUMINISTRO E INSTALACIÓN).</t>
  </si>
  <si>
    <t>KIT DE NIVELACIÓN PARA HIDRANTE TRÁFICO DE DIÁMETRO DE 4", LONGITUD 400MM. SUMINISTRO E INSTALACIÓN (INCLUYE TRANSPORTE Y TODOS LOS ELEMENTOS NECESARIOS PARA SU INSTALACIÓN).</t>
  </si>
  <si>
    <t>RAMPA TIPO A (B5) (BASE EN MORTERO 2000 PSI, DESARROLLO DE 1.40M).</t>
  </si>
  <si>
    <t>PIEZA DE REMATE PARA RAMPA PEATONAL, SUMINISTRO Y CONSTRUCCION. LONGITUD 1,20MTS FUNDIDO EN SITIO EN CONCRETO PREMEZCLADO DE 3000 PSI (GRAVA COMUN) INCLUYE FORMALETA EN MADERA</t>
  </si>
  <si>
    <t>PISO EN CONCRETO COLOR OCRE 4000 PSI ESTAMPADO TIPO ESPINA DE PESCADO E=0.12M (INCLUYE SUMINISTRO Y COLOCACIÓN DE CONCRETO, MOLDE DESMOLDANTE, COLOR ENDURECEDOR DE CUARZO, SELLANTE. INCLUYE CORTE Y SELLADO DE JUNTAS..</t>
  </si>
  <si>
    <t>GEODREN VIAL DE 100MM X 1.0M. SUMINISTRO E INSTALACIÓN. (INCLUYE EXCAVACIÓN MANUAL E= 30CM Y RELLENO EN MATERIAL SELECCIONADO PROVENIENTE DE EXCAVACIÓN..</t>
  </si>
  <si>
    <t>SUBBASE GRANULAR PEATONAL SBG_PEA. SUMINISTRO, EXTENDIDO MANUAL, NIVELACIÓN, HUMEDECIMIENTO Y COMPACTACIÓN</t>
  </si>
  <si>
    <t>MATERIAL SELECCIONADO. SUMINISTRO, EXTENDIDO MANUAL, NIVELACIÓN, HUMEDECIMIENTO Y COMPACTACIÓN.</t>
  </si>
  <si>
    <t>RAMPA VEHICULAR FUNDIDA EN EL SITIO EN CONCRETO PREMEZCLADO DE 3000 PSI (GRAVA COMUN) SUM, CONSTR. E INSTALACIÓN. INCLUYE ACABADO EN ADOQUIN DE ARCILLA TIPO TRÁFICO PESADO O SIMILAR, BASE DE 4CM EN MORTERO DE 2000 PSI.</t>
  </si>
  <si>
    <t>CONCRETO GRAVA COMUN DE 3000 PSI (210 KG/CM2) PARA RAMPAS DE EMPALME E= 0.20M PROMEDIO, SUMINISTRO Y COLOCACIÓN (INCLUYE EQUIPOS, SUMINISTRO E INSTALACIÓN DE FORMALETA, CURADO DE CONCRETO, MANO DE OBRA).</t>
  </si>
  <si>
    <t>SARDINEL CHAFLANADO DE H-MAX 0.50M Y A- PROM 0.15M PARA SEPARADORES. SUM. Y CONST. FUNDIDO EN SITIO EN CONCRETO PREMEZCLADO DE 3000 PSI (GRAVA COMUN) INCLUYE FORMALETA METÁLICA PARA SARDINEL. NO INCLUYE REFUERZO.</t>
  </si>
  <si>
    <t>NIVELACIÓN DE CAJA ETB T-14 H= 0.30M INCLUYE PLACA SUPERIOR EN CONCRETO DE 3000 PSI HECHO EN OBRA 1:2:2, ACERO DE REFUERZO, BLOQUE PARA CÁMARA TELEFÓNICA.</t>
  </si>
  <si>
    <t>NIVELACIÓN DE CAJA ETB T-13 H= 0.30M (INCLUYE CONCRETO, ACERO DE REFUERZO, BLOQUE PARA CÁMARA TELEFÓNICA, MORTERO, ARO Y TAPA ETB).</t>
  </si>
  <si>
    <t>NIVELACIÓN DE CAJA DOBLE DE PASO ETB H= 0.30M (INCLUYE REPOSICIÓN DE MARCO Y TAPA Y BORDILLO PERIMETRAL EN CONCRETO DE 3000 PSI HECHO EN OBRA 1:2:2 CON ARENA DE RIO Y TRITURADO DE 3/4", ACERO DE REFUERZO DE 3/8" Y 1/2".</t>
  </si>
  <si>
    <t>SARDINEL CURVO FUNDIDO EN SITIO EN CONCRETO PREMEZCLADO DE 3000 PSI (GRAVA COMUN) E= 0.20M H= 0.35M SUMINISTRO Y CONSTRUCCIÓN (INCLUYE FORMALETA METÁLICA, ACERO DE REFUERZO Y ALAMBRE NEGRO.</t>
  </si>
  <si>
    <t>JUNTA DE DILATACIÓN ELASTOMÉRICA 250 TAMAÑO 64 X 70 MM (INCLUYE SUMINISTRO E INSTALACIÓN Y TODOS LOS COSTOS DE SUMINISTRO E INSTALACIÓN DE MATERIAL PARA ANCLAJE..</t>
  </si>
  <si>
    <t>ADOQUIN EN CONCRETO 200X100X60MM A25 (SUMINISTRO E INSTALACIÓN. INCLUYE BASE 4CM MORTERO 2000 PSI Y ARENA DE SELLO).</t>
  </si>
  <si>
    <t>CANECA DE ACERO INOXIDABLE M121 TIPO BARCELONA (SUMINISTRO E INSTALACIÓN. INCLUYE CONCRETO PARA ANCLAJE DE 3000 PSI PREMEZCLADO GRAVA COMÚN.</t>
  </si>
  <si>
    <t>POSTE DE REFERENCIA TIPO INVIAS. INCLUYE SUMINISTRO E INSTALACIÓN. (INCLUYE CONCRETO 2000 PSI PARA ANCLAJE , CONCRETO 2500 PSI PARA POSTE, CONCRETOS HECHOS EN OBRA, INCLUYE REFUERZO, FORMALETA Y PINTURA REFLECTIVA.</t>
  </si>
  <si>
    <t>CUADRILLA (3 AYUDANTES)</t>
  </si>
  <si>
    <t>CUADRILLA (3 AYUDANTES).</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</si>
  <si>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</si>
  <si>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</si>
  <si>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GESTIÓN SOCIAL</t>
  </si>
  <si>
    <t>CANALIZACIÓN DE TRÁFICO (INSTALACIÓN, MANTENIMIENTO Y DESINSTALACIÓN MENSUAL) CON SEÑALIZADORES TUBULARES COLOMBINA PLÁSTICA Y TRIPLE CINTA DE SEÑALIZACIÓN (INCLUYE ALQUILER DE SEÑALIZADORES TUBULARES). LONGITUD 3 METROS.</t>
  </si>
  <si>
    <t>UN/MES</t>
  </si>
  <si>
    <t>BANDERERO (INCLUYE ALQUILER DE PALETA PARE-SIGA EN POLIETILENO).</t>
  </si>
  <si>
    <t>H/ME</t>
  </si>
  <si>
    <t>ALQUILER KIT DE EMERGENCIAS (INCLUYE EXTINTOR DE 5 LBS, CAMILLA EN MADERA PRIMEROS AUXILIOS, INMOVILIZADOR CABEZA, CONO DE H= 1.0M Y BOTIQUÍN.</t>
  </si>
  <si>
    <t>AVISO PUNTO CREA 1.50M X 0.90M (MATERIAL DE IMPRESIÓN VINILO PARA EXTERIORES. INCLUYE SUMINISTRO E INSTALACIÓN).</t>
  </si>
  <si>
    <t>GESTIÓN AMBIENTAL</t>
  </si>
  <si>
    <t>ALQUILER CARPA VESTIER 2.0M X 2.0M CON ESTRUCTURA, TECHO Y LATERALES EN LONA.</t>
  </si>
  <si>
    <t>BARRERA DE CONTENCIÓN MATERIAL DE ARRASTRE (INCLUYE SUMINISTRO Y COLOCACIÓN DE MALLA DE GALLINERO 1 1/4" Y POLISOMBRA 47%).</t>
  </si>
  <si>
    <t>ML/MES</t>
  </si>
  <si>
    <t>ALQUILER DE CERRAMIENTO TIPO 2: CONSTA DE POSTES ROLLIZOS DE 1.90MT DE ALTURA LIBRE CON BASE EN CONCRETO 1500 PSI DE 30CM X 30CM, DOBLE CINTA PELIGRO CAL. 4, TELA PARA CERRAMIENTO.(INCL INSTALACION, MANTENIMIENTO Y DESINSTALACIÓN).</t>
  </si>
  <si>
    <t>LAVADO DE ESTRUCTURA EN CONCRETO Y/O METÁLICAS. INCLUYE ALQUILER DE HIDROLAVADORA 1300W MOTOR A GASOLINA PRESIÓN 3200 PSI. INCLUYE IMPLEMENTOS DE ASEO (DETERGENTE INDUSTRIAL), AGUA, COMBUSTIBLE Y MANO DE OBRA.</t>
  </si>
  <si>
    <t>CONTENEDOR DE RAÍCES TIPO B21 (TIPO B) (1.40M X 1.40M X 1.40M)INCLUYE MUROS EN CONCRETO GRAVA COMÚN 3000 PSI (210 KG/CM2), SUMINISTRO CONSTRUCCIÓN Y FILTRO EN GRAVILLA 1/2", FORMALETA Y REFUERZO. NO INCLUYE TIERRA NEGRA.</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</si>
  <si>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</si>
  <si>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</si>
  <si>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MASTIL T1 (3.60M) EN TUBO SCH 40 GALVANIZADO Y PINTADO. SUMINISTRO E INSTALACIÓN.</t>
  </si>
  <si>
    <t>POSTE TIPO MENSULA T2 (5.50M) EN TUBO SCH 40 GALVANIZADO Y PINTADO. SUMINISTRO E INSTALACIÓN.</t>
  </si>
  <si>
    <t>FLECHA DIRECCIONAL "DE FRENTE A LA IZQUIERDA" (E=2.3MM,TERMOPLÁSTICA. INC. SUMIN. Y APLIC. CON EQUIPO. INC. MICROESFERAS).</t>
  </si>
  <si>
    <t>DEMARCACIÓN LINEA DE CRUCE DE BICICLETA A= 0.4MT, E= 2.3MM TERMOPLÁSTICA. INCLUYE SUMINISTRO Y APLICACIÓN CON EQUIPO. INCLUYE MICROESFERAS..</t>
  </si>
  <si>
    <t>DEMARCACIÓN LINEAL CARRIL CICLORRUTA A= 0.1MT, L= 1.20MT E= 2.3MM EN PINTURA TERMOPLÁSTICA. INCLUYE SUMINISTRO Y APLICACIÓN CON EQUIPO. INCLUYE MICROESFERAS..</t>
  </si>
  <si>
    <t>DEMARCACIÓN LINEAL BORDE CICLORRUTA A= 0.1MT, E= 2.3MM EN PINTURA TERMOPLÁSTICA. INCLUYE SUMINISTRO Y APLICACIÓN CON EQUIPO. INCLUYE MICROESFERAS..</t>
  </si>
  <si>
    <t>DEMARCACIÓN LINEAL PARADA CICLORRUTA A= 0.1MT, E= 2.3MM EN PINTURA TERMOPLÁSTICA. INCLUYE SUMINISTRO Y APLICACIÓN CON EQUIPO. INCLUYE MICROESFERAS..</t>
  </si>
  <si>
    <t>GEOMEMBRANAS</t>
  </si>
  <si>
    <t>NEOPRENO REFORZADO 0.40 X 0.90 X 1" DOBLE REFUERZO SUMINISTRO E INSTALACIÓN (INCLUYE LIMPIEZA DE LA SUPERFICIE CON CHORRO DE AIRE A PRESIÓN, HERRAMIENTA MENOR Y COMPRESOR).</t>
  </si>
  <si>
    <t>DESMONTE SEÑAL VERTICAL.</t>
  </si>
  <si>
    <t>EMPATE EN LÍNEA DE TUBERÍA DE ACERO (HA) A TUBERÍA PVC 8". SUMINISTRO E INSTALACIÓN. (INCLUYE ACOPLE UNIVERSAL D= 8" R1, UNIÓN DE REPARACIÓN D=8" Y 1MT DE TUBERÍA PVC D= 8" RDE 21).</t>
  </si>
  <si>
    <t>EMPATE EN LÍNEA DE TUBERÍA DE ACERO (HA) A TUBERÍA PVC 4". SUMINISTRO E INSTALACIÓN. (INCLUYE ACOPLE UNIVERSAL D= 4", UNIÓN DE REPARACIÓN D=4" Y 1MT DE TUBERÍA PVC D= 4" RDE 21).</t>
  </si>
  <si>
    <t>EMPATE EN LÍNEA DE TUBERÍA DE ACERO (HA) A TUBERÍA PVC 3". SUMINISTRO E INSTALACIÓN. (INCLUYE ACOPLE UNIVERSAL D= 3", UNIÓN DE REPARACIÓN D=3" Y 1MT DE TUBERÍA PVC D= 3" RDE 21).</t>
  </si>
  <si>
    <t>EMPATE EN LÍNEA DE TUBERÍA DE ACERO (HA) A ASBESTO CEMENTO (AC) 8".SUMINISTRO E INSTALACIÓN. (INCLUYE DOS ACOPLES UNIVERSAL D= 8" R1 Y 1MT DE TUBERÍA PVC D= 8" RDE 21).</t>
  </si>
  <si>
    <t>EMPATES EN LÍNEA DE TUBERÍA EN PVC A HD 12". SUMINISTRO E INSTALACIÓN. (INCLUYE ADAPTADOR BRIDA 12" R2, UNIÓN DE REPARACIÓN 12" Y 1MT DE TUBERÍA PVC D= 12" RDE 21).</t>
  </si>
  <si>
    <t>EMPATES EN LÍNEA DE TUBERÍA EN PVC A AC 6". SUM E INST. (INCL ACOPLE UNIVERSAL R1 - R2 D= 6", UNIÓN PVC U.M. D= 6", UNIÓN GIBAULT HD PARA AC CL. 25 D= 6", UNION DE REPARACIÓN D= 6 Y 1 METRO DE TUBERÍA PVC D= 6" RDE 21).</t>
  </si>
  <si>
    <t>EMPATES EN LÍNEA DE TUBERÍA EN PVC A AC 8". SUM E INST. (INCL ACOPLE UNIVERSAL R1- R2 D= 8", UNIÓN PVC U.M. D= 8", UNIÓN GIBAULT HD PARA AC CL. 25 D= 8", UNION DE REPARACIÓN D= 8 Y 1 METRO DE TUBERÍA PVC D= 8" RDE 21).</t>
  </si>
  <si>
    <t>EMPATES EN LÍNEA DE TUBERÍA EN PVC A AC 12". SUM E INST. (INCL ACOPLE UNIVERSAL R1- R2 D= 12", UNIÓN PVC U.M. D= 12", UNIÓN GIBAULT HD PARA AC CL. 25 D= 12", UNION DE REPARACIÓN D= 12 Y 1 METRO DE TUB PVC D= 12" RDE 21).</t>
  </si>
  <si>
    <t>EMPATE EN LÍNEA DE TUBERÍA EN PVC A HF 4". SUM E INST. (INCL UNIÓN DE REPARACIÓN PVC U.M. D=4", ADAPTADOR MACHO PVC US D=4", UNIÓN GIBAULT HD CL. 25 D= 4" Y 1MT DE TUBERÍA PVC D= 4" RDE 21).</t>
  </si>
  <si>
    <t>EMPATES EN LÍNEA DE TUBERÍA EN PVC A HF 6". SUM E INST. (INCL UNIÓN GIBAULT D=6", UNIÓN PVC U.M. D= 6", UNIÓN, UNION DE REPARACIÓN D= 6 Y 1 METRO DE TUBERÍA PVC D= 6" RDE 21).</t>
  </si>
  <si>
    <t>EMPATE EN LÍNEA DE TUBERÍA EN PVC A HG 4". SUM E INST. (INCL UNIÓN DE REPARACIÓN PVC U.M. D=4", ADAPTADOR MACHO PVC US D=4", UNIÓN GIBAULT HD CL. 25 D= 4" Y 1MT DE TUBERÍA PVC D= 4" RDE 21).</t>
  </si>
  <si>
    <t>CONSTRUCCIÓN DE CAJA PARA VALVULA D= 3", D= 4", D= 6" Y D= 8" (NORMA EAAB NS-027) DE 0.4M X0.5M H=2.0M (INCLUYE MARCO Y TAPA).</t>
  </si>
  <si>
    <t>CONSTRUCCIÓN DE CAJA PARA VALVULA D= 10", D= 12" DE 0.5M X0.6M H=2.0M (INCLUYE TAPA VÁLVULA DE SEGURIDAD).</t>
  </si>
  <si>
    <t>2 DUCTOS D=3" Y 9 DUCTOS D=6" PVC A TDP. SUMINISTRO E INSTALACIÓN. (NO INCLUYE RELLENOS).</t>
  </si>
  <si>
    <t>FORMALETAS</t>
  </si>
  <si>
    <t>ENTIBADO EC-2 CONTÍNUO MADERA CON PERFILES METÁLICOS Y PARALES TELESCÓPICOS. SUMINISTRO E INSTALACIÓN.</t>
  </si>
  <si>
    <t>ACOMETIDA DOMICILIARIA DE 1/2". SUMINISTRO E INSTALACIÓN. (INCLUYE TUBERIA PF D=1/2", REGISTROS Y ACCESORIOS, LOG. PROM. = 6.50M).</t>
  </si>
  <si>
    <t>PROTECTOR DE RAMPA EN TUBERÍA A.N. 2". SUMINISTRO E INSTALACIÓN. INCLUYE ANCLAJES EN CONCRETO PREMEZCLADO DE 3000 PSI (GRAVA COMUN).</t>
  </si>
  <si>
    <t>RELOCALIZACIÓN DE MEDIDOR DE ACUEDUCTO D= 1/2" (INCLUYE 1.0M TUBERÍA GALVANIZADA D= 1/2", SOLDADURA, CINTA DE TEFLON, Y REPOSICIÓN DE CAJILLA EN POLIPROPILENO DE ALTA RESISTENCIA CON TAPA, NO INCLUYE MEDIDOR.).</t>
  </si>
  <si>
    <t>CONCRETO GRAVA COMÚN 4000 PSI (280 KG/CM2) PARA PLACAS DE ACCESO. SUMINISTRO Y COLOCACIÓN. (INCLUYE EQUIPOS, SUMINISTRO E INSTALACIÓN DE FORMALETA, CURADO DEL CONCRETO, MANO DE OBRA).</t>
  </si>
  <si>
    <t>CONCRETO GRAVA COMÚN 4000 PSI (280 KG/CM2) PARA CÁMARAS ESPECIALES DE INTERCONEXIÓN DE ALCANTARILLADO (PREMEZCLADO, INCLUYE SUMINISTRO, FORMALETA Y COLOCACIÓN. NO INCLUYE REFUERZO NI CURADO).</t>
  </si>
  <si>
    <t>PEDESTAL PARA EQUIPO DE CONTROL EN CONCRETO DE 3000 PSI (1.0M X 1.0M X 1.0M).</t>
  </si>
  <si>
    <t>MOVILIZACIÓN DE EQUIPO DESDE LA OBRA HASTA SITIO AUTORIZADO EN CUMPLIMIENTO DEL PMT DENTRO DEL AREA DE INFLUENCIA DE LA OBRA (INCLUYE CARGUE, DESCARGUE Y CARROS ESCOLTA). EL VIAJE ES IDA Y VUELTA.</t>
  </si>
  <si>
    <t>VIAJE</t>
  </si>
  <si>
    <t>SARDINEL ESPECIAL A 110 PARA RAMPA TIPO B (SUMINISTRO E INSTALACION. INCLUYE 3CM MORTERO 2000 PSI)</t>
  </si>
  <si>
    <t>RAMPA TIPO B (B12) LONGITUD=3.00M, DESARROLLO=0.40MT (INCLUYE MATERIAL DE BASE MORTERO 2000 PSI)</t>
  </si>
  <si>
    <t>SARDINEL ESPECIAL A 110 PARA RAMPA TIPO B (SUMINISTRO E INSTALACION. NO INCLUYE MATERIAL DE BASE)</t>
  </si>
  <si>
    <t>RAMPA TIPO B (B12) LONGITUD=3.00M, DESARROLLO=0.40MT (INCLUYE MATERIAL DE BASE MORTERO 1:5 HECHO EN OBRA)</t>
  </si>
  <si>
    <t>RAMPA TIPO B (B12) LONGITUD=3.00M, DESARROLLO=0.40MT (NO INCLUYE MATERIAL DE BASE)</t>
  </si>
  <si>
    <t>SUBBASE GRANULAR CLASE A (SBG_A) ESTABILIZADA CON CEMENTO AL 4% (SUMINISTRO, EXTENDIDO, NIVELACIÓN, HUMEDECIMIENTO Y COMPACTACIÓN CON VIBROCOMPACTADOR)</t>
  </si>
  <si>
    <t>SUBBASE GRANULAR CLASE A (SBG_A) ESTABILIZADA CON CEMENTO AL 4% (SUMINISTRO, EXTENDIDO, NIVELACIÓN, HUMEDECIMIENTO Y COMPACTACIÓN CON VIBROCOMPACTADOR) DISTANCIA DE TRANSPORTE 28 KM</t>
  </si>
  <si>
    <t>CODO HD 22,5° EXTREMO LISO PARA PVC D=8" (SUMINISTRO E INSTALACIÓN)</t>
  </si>
  <si>
    <t>ELIMINACIÓN DE SETO (H&gt; 2M) INCLUYE DESENRAIZAMIENTO, TRANSPORTE Y DISPOSICIÓN FINAL DE ESCOMBROS EN SITIO AUTORIZADO (DISTANCIA DE TRANSPORTE 28 KM)</t>
  </si>
  <si>
    <t>1 DUCTO D= 3" PVC-TDP CON 3 CABLES. SUMINISTRO E INSTALACIÓN. INCL. EXCAV. EXTENDIDO, HUMEDECIMIENTO Y COMPACTACIÓN DE RELLENOS PARA REDES EN ARENA DE PEÑA Y EN MATERIAL SELECC. PROVENIENTE DE LA EXCAVACIÓN.</t>
  </si>
  <si>
    <t>CONSTRUCCIÓN DE BASE MOTOR. INCLUYE SUMINISTRO Y COLOCACIÓN DE CONCRETO 3000 PSI HECHO EN OBRA 1:2:2, ARENA DE RIO Y TRITURADO 3/4". INCLUYE ACERO DE REFUERZO Y SISTEMA DE ANCLAJE PARA POSTE METÁLICO.</t>
  </si>
  <si>
    <t>1 DUCTO D= 3" PVC-TDP CON 2 CABLES. SUMINISTRO E INSTALACIÓN. INCL. EXCAV. EXTENDIDO, HUMEDECIMIENTO Y COMPACTACIÓN DE RELLENOS PARA REDES EN ARENA DE PEÑA Y EN MATERIAL SELECC. PROVENIENTE DE LA EXCAVACIÓN.</t>
  </si>
  <si>
    <t>VIAS FERREAS</t>
  </si>
  <si>
    <t>CONSTRUCCIÓN DE BASE PARA INSTALACIÓN DE SEMÁFORO FERROVIARIO. INCLUYE SUMINISTRO Y COLOCACIÓN DE CONCRETO 3000 PSI HECHO EN OBRA 1:2:2, ARENA DE RIO Y TRITURADO DE 3/4". INCLUYE ACERO DE REFUERZO.</t>
  </si>
  <si>
    <t>CUADRILLA (OFICIAL + 10 AYUDANTES)</t>
  </si>
  <si>
    <t>CUADRILLA (OFICIAL + 10 AYUDANTES).</t>
  </si>
  <si>
    <t>DESMONTE, INSTALACIÓN Y NIVELACIÓN DE RIELES (INCLUYE EQUIPO DE OXICORTE Y RETIRO CON EQUIPO)</t>
  </si>
  <si>
    <t>CAJA DE INSPECCION 0.80X0.8M. SUMINISTRO Y CONSTRUCCION. (H=0.6M. INCLUYE MARCO Y TAPA, NO INCLUYE BASE Y CAÑUELA).</t>
  </si>
  <si>
    <t>CONEXIÓN GEODRÉN VIAL 100MMX1.00M A POZO EXISTENTE (INC. EXCAVACION MANUAL, TRANSPORTE Y DISPOSICIÓN FINAL, RELLENOS EN BASE GRANULAR CLASE B,SUMINISTRO E INSTALACION TUBERIA SANITARIA PVC D=4" Y ACCESORIOS PVC SANITARIA.</t>
  </si>
  <si>
    <t>TEE HD 22,5° EXTREMO LISO 4"X2" (SUMINISTRO E INSTALACION).</t>
  </si>
  <si>
    <t>TUBERIA DE ACERO SIN COSTURAS ASTM-A-53 SCH40 D=12". SUMINISTRO E INSTALACION. (INCLUYE TRANSPORTE).</t>
  </si>
  <si>
    <t>2 DUCTOS D=2" PVC PESADO DB. SUMINISTRO E INSTALACION. (NO INCLUYE RELLENOS).</t>
  </si>
  <si>
    <t>VADO PARA ACCESIBILIDAD A MOVILIDAD REDUCIDA EN ANCHO=3.20M, DESARROLLO=2.00M, SUMINISTRO Y CONSTRUCCION, EN ESPACIO PUBLICO EXISTENTE. ALTO ESTANDAR DE ANDEN DE 0.20M (INC. BASE ARENA NIVELADA, ARENA SELLO, RELLENO.</t>
  </si>
  <si>
    <t>VADO PARA ACCESIBILIDAD A MOVILIDAD REDUCIDA EN ANCHO=3.20M, DESARROLLO=2.00M, SUMINISTRO Y CONSTRUCCION, EN ESPACIO PUBLICO EXISTENTE. ALTO ESTANDAR DE ANDEN DE 0.20M (INC. BASE ARENA NIVELADA, ARENA SELLO, (A=1M2).</t>
  </si>
  <si>
    <t>ESQUINA DEPRIMIDA ANCHO DE ANDEN =4.50M. SUMINISTRO Y CONSTRUCCION. (INCLUYE RELLENO DE 1.70M PENDIENTE 10% H ANDEN=0.20M(INCLUYE RELLENO, LOSETA PREFABRICADA,BASE ARENA NIVELACION Y SELLO, LOSA EN CONCRETO).</t>
  </si>
  <si>
    <t>CONSTRUCCION Y ADECUACION DE SEPARADOR CENTRAL CON PASO A NIVEL CERO PARA ACCESIBILIDAD A MOVILIDAD REDUCIDA DE ANCHO=4,00M. EN ESPACIO PUBLICO EXISTENTE ALTO ESTANDAR DE ANDEN EN CONCRETRO DE 0.20M.</t>
  </si>
  <si>
    <t>FUCCIA H=1.3MT (INCLUYE TIERRA, ABONO, TUTOR, TRANSPORTE Y DISPOSICIÓN FINAL DE ESCOMBROS A 28 KM). SUMINISTRO Y PLANTACION.</t>
  </si>
  <si>
    <t>DURAZNILLO H=1.5MT (INCLUYE TIERRA, ABONO, TUTOR, TRANSPORTE Y DISPOSICIÓN FINAL DE ESCOMBROS A 28 KM). SUMINISTRO Y PLANTACION.</t>
  </si>
  <si>
    <t>GUAYACAN H=1.5MT (INCLUYE TIERRA, ABONO, TUTOR, TRANSPORTE Y DISPOSICIÓN FINAL DE ESCOMBROS A 28 KM). SUMINISTRO Y PLANTACION.</t>
  </si>
  <si>
    <t>ARRAYAN H=1.3MT (INCLUYE TIERRA, ABONO, TUTOR, TRANSPORTE Y DISPOSICIÓN FINAL DE ESCOMBROS A 28 KM). SUMINISTRO Y PLANTACION.</t>
  </si>
  <si>
    <t>CARBONERO H=1.5MT (INCLUYE TIERRA, ABONO, TUTOR, TRANSPORTE Y DISPOSICIÓN FINAL DE ESCOMBROS A 28 KM). SUMINISTRO Y PLANTACION.</t>
  </si>
  <si>
    <t>CUBRESUELOS BALSAMINA (INCLUYE 20 UNIDADES POR M2 Y TRANSPORTE Y DISPOSICIÓN FINAL DE ESCOMBROS A 28 KM). SUMINISTRO Y PLANTACION.</t>
  </si>
  <si>
    <t>FALSO PIMIENTO H=1.3M (INCLUYE SIEMBRA, TIERRA, ABONO Y TUTOR) INCLUYE TRANSPORTE Y DISPOSICIÓN FINAL DE ESCOMBROS EN SITIO AUTORIZADO A 28 KM). SUMINISTRO Y PLANTACION.</t>
  </si>
  <si>
    <t>CUBRESUELOS SUELDA (INCLUYE 20 UNIDADES POR M2 Y TRANSPORTE Y DISPOSICIÓN FINAL DE ESCOMBROS EN SITIO AUTORIZADO (DISTANCIA DE TRANSPORTE 28 KM)). SUMINISTRO Y PLANTACION.</t>
  </si>
  <si>
    <t>ADOQUIN EN CONCRETO COLOR OCRE A25 (20X10X6cm) (Suministro e instalación. Incluye base 4cm mortero 2000 PSI y arena de sello)</t>
  </si>
  <si>
    <t>ADOQUIN ECOLOGICO EN CONCRETO DE 40 X 40 X 8CM. SUMINISTRO E INSTALACION. (INCLUYE SUMINISTRO, EXTENDIDO, NIVELACIÓN Y COMPACTACIÓN DE RECEBO E=0,15M, 0,02M DE TIERRA, GRAMA Y MANO DE OBRA)</t>
  </si>
  <si>
    <t>REDUCTOR DE VELOCIDAD BAJO EN CONCRETO PREMEZCLADO 4000 PSI GRAVA COMÚN. SUMINISTRO E INSTALACION. (INCLUYE FORMALETA, REFUERZO, CURADO Y PINTURA.</t>
  </si>
  <si>
    <t>DEMOLICIÓN MANUAL DE CAMARA DE PASO DOBLE ETB (INCLUYE DEMOLICIÓN DE PLACA PISO, TAPA, MUROS Y CAÑUELAS Y CARGUE)</t>
  </si>
  <si>
    <t>PILOTE PREEXCAVADOS EN CONCRETO TREMIE DE 3000PSI (210 KG/CM2) ACELERADO A 2 DIAS (INC. ACELERANTE, ALQUILER DE EQUIPO DE PERFORACION CON OPERARIO, MANO DE OBRA, TRANSPORTE Y DISPOSICION FINAL DE ESCOMBROS AUTORIZADOA 21KM.</t>
  </si>
  <si>
    <t>ESTRIBOS CONCRETO GRAVA COMUN 3000PSI (210KG/CM2) ACELERADO A 2 DIAS (INCLUYE ACELERANTE, FORMALETA, CURADO DE CONCRETO Y MANO DE OBRA).</t>
  </si>
  <si>
    <t>IZAJE Y MONTAJE DE VIGA EN CONCRETO L=30MT APROX INCLUYE DOS GRUAS TELESCOPICAS 50TON PERSONAL PARA IZAJE Y MONTAJE</t>
  </si>
  <si>
    <t>CUADRILLA (2OFICIAL + 4 AYUDANTES)</t>
  </si>
  <si>
    <t>DESCABECE DE PILOTES (INCLUYE TRANSPORTE Y DISPOSICIÓN FINAL DE ESCOMBROS EN SITIO AUTORIZADO A 21 KM.</t>
  </si>
  <si>
    <t>ESQUINA DEPRIMIDA ANCHO DE ANDEN =4.50M RAMPA L=1.7M. SUMINISTRO Y CONSTRUCCION.(INCLUYE RELLENO DE 1.70M PENDIENTE 10% H ANDEN=0.20M(INCLUYE RELLENO, LOSETA PREFABRICADA,BASE ARENA NIVELACION Y SELLO, LOSA EN CONCRETO).</t>
  </si>
  <si>
    <t>OBRAS DE ARTE Y EDIFICACIONES</t>
  </si>
  <si>
    <t>PANEL PREFABRICADO EN CONCRETO REFORZADO CON FIBRA DE VIDRIO PARA CONFORMACION DE MUROS, PARA ESTACIONES DEL SISTEMA TRANSMILENIO. SUMINISTRO E INSTALACION.</t>
  </si>
  <si>
    <t>ACABADOS</t>
  </si>
  <si>
    <t>FILOS (INCLUYE SUMINISTRO Y COLOCACIÓN DE MORTERO 1:4 IMPERMEABILIZADO HECHO EN OBRA)</t>
  </si>
  <si>
    <t>PINTURA</t>
  </si>
  <si>
    <t>PINTURA BASE AGUA SOBRE MUROS 3 MANOS (INCLUYE SUMINISTRO Y COLOCACIÓN DE PINTURA BASE EN AGUA PARA EXTERIORES)</t>
  </si>
  <si>
    <t>ENCHAPE EN GRANITO PARA INTERIORES 33 X 33 CM2 (INCLUYE SUMINISTRO Y COLOCACIÓN DE 3CM DE ADHESIVO PREMEZCLADO, LECHADA DE CEMENTO Y BOQUILLA)</t>
  </si>
  <si>
    <t>ZOCALO MEDIA CAÑA EN GRANITO PARA INTERIORES H=7.2CM (INCLUYE SUMINISTRO Y COLOCACIÓN DE MATERIAL DE PEGA)</t>
  </si>
  <si>
    <t>ENCHAPE EN PORCELANATO BEIGE 60 X 60CM2 (INCLUYE SUMINISTRO Y COLOCACIÓN DE 3CM DE ADHESIVO PREMEZCLADO, LECHADA DE CEMENTO, BOQUILLA)</t>
  </si>
  <si>
    <t>GUARDA ESCOBA EN PORCELANATO H=10CM (INCLUYE SUMINISTRO Y COLOCACIÓN DE 3CM DE ADHESIVO PREMEZCLADO, LECHADA DE CEMENTO Y BOQUILLA)</t>
  </si>
  <si>
    <t>FLANCHE LATERAL, REMATE DE CUBIERTA EN LAMINA GALVANIZADA CAL. 16 Y PINTADA. DESARROLLO 0.30M. SUMINISTRO E INSTALACIÓN. (NO INCLUYE ANDAMIO)</t>
  </si>
  <si>
    <t>REMATE DE CUBIERTA Y CORTAGOTERA EN LAMINA GALVANIZADA CAL. 16 Y PINTADA. DESARROLLO 0.15M (NO INCLUYE ANDAMIO). SUMINISTRO E INSTALACION.</t>
  </si>
  <si>
    <t>DISPENSADOR METALICO PARA JABON LIQUIDO PARA INSTALAR EN MESON RECARGA DE JABON INFERIOR PUSH SUPERIOR DOCOL O SIMILAR. SUMINISTRO E INSTALACION.</t>
  </si>
  <si>
    <t>JUEGO DE INCRUSTACIONES COMPLETO (INCLUYE JABONERA, PORTAROLLO Y TOALLERO). SUMINISTRO E INSTALACION.</t>
  </si>
  <si>
    <t>LAVAPLATOS EN ACERO INOXIDABLE DE SOBREPONER CON ALETA CR DE 1.0 X 0.50 MTS. SUMINISTRO E INSTALACION.</t>
  </si>
  <si>
    <t>CONCRETO 2000PSI PARA MUERTOS (PREMEZCLADO. INCLUYE SUMINISTRO FORMALETEO Y COLOCACIÓN. NO INCLUYE REFUERZO, CURADO)</t>
  </si>
  <si>
    <t>TUBERIA PVC SANITARIA D=2" (INCLUYE SUMINISTRO E INSTALACIÓN)</t>
  </si>
  <si>
    <t>TAPON DE PRUEBA PVC SANITARIA D=2" (INCLUYE SUMINISTRO E INSTALACIÓN)</t>
  </si>
  <si>
    <t>TAPON DE PRUEBA PVC SANITARIA D=4" (INCLUYE SUMINISTRO E INSTALACIÓN)</t>
  </si>
  <si>
    <t>CODO 45° PVC SANITARIA D=4" (INCLUYE SUMINISTRO E INSTALACIÓN).</t>
  </si>
  <si>
    <t>CODO 45°CXE PVC SANITARIA D=2" (INCLUYE SUMINISTRO E INSTALACIÓN).</t>
  </si>
  <si>
    <t>CODO 90° CXE PVC SANITARIA D=4" (INCLUYE SUMINISTRO E INSTALACIÓN).</t>
  </si>
  <si>
    <t>YEE PVC SANITARIA D=2" (INCLUYE SUMINISTRO E INSTALACIÓN).</t>
  </si>
  <si>
    <t>YEE PVC SANITARIA D=4" (INCLUYE SUMINISTRO E INSTALACIÓN).</t>
  </si>
  <si>
    <t>YEE DOBLE PVC SANITARIA D=4" (INCLUYE SUMINISTRO E INSTALACIÓN).</t>
  </si>
  <si>
    <t>PUNTO SANITARIO 4" PARA FLUXOMETRO ( INCLUYE SUMINISTRO E INSTALACIÓN. INCLUYE CODO 45°, TUBERIA PVC SANITARIA, UNION, SOLDADURA Y CINTA TEFLON).</t>
  </si>
  <si>
    <t>TUBERIA PVC E.L. D= 1 1/4" 200 PSI (INCLUYE SUMINISTRO E INSTALACIÓN, SOLDADURA).</t>
  </si>
  <si>
    <t>TUBERIA PVC E.L. D= 1 RDE 13.5 - 315 PSI (INCLUYE SUMINISTRO E INSTALACIÓN, SOLDADURA).</t>
  </si>
  <si>
    <t>TEE PVC E.L. D= 1 1/2" (INCLUYE SUMINISTRO E INSTALACIÓN, SOLDADURA).</t>
  </si>
  <si>
    <t>TEE PVC E.L. D= 1 1/4" (INCLUYE SUMINISTRO E INSTALACIÓN, SOLDADURA).</t>
  </si>
  <si>
    <t>TEE PVC E.L. D= 1" (INCLUYE SUMINISTRO E INSTALACIÓN, SOLDADURA).</t>
  </si>
  <si>
    <t>CODO 90° PVC E.L. D= 1 1/4" (INCLUYE SUMINISTRO E INSTALACIÓN, SOLDADURA).</t>
  </si>
  <si>
    <t>CODO 90° PVC E.L. D= 1" (INCLUYE SUMINISTRO E INSTALACIÓN, SOLDADURA).</t>
  </si>
  <si>
    <t>CODO 90° PVC E.L. D= 1 1/2" (INCLUYE SUMINISTRO E INSTALACIÓN, SOLDADURA).</t>
  </si>
  <si>
    <t>REDUCCION PVC E.L. D= 1 1/2" A 1 1/4" (INCLUYE SUMINISTRO E INSTALACIÓN, SOLDADURA).</t>
  </si>
  <si>
    <t>REDUCCION PVC E.L. D= 1 1/4" A 1" (INCLUYE SUMINISTRO E INSTALACIÓN, SOLDADURA).</t>
  </si>
  <si>
    <t>REDUCCION PVC E.L. D= 1" A 3/4" (INCLUYE SUMINISTRO E INSTALACIÓN, SOLDADURA).</t>
  </si>
  <si>
    <t>REDUCCION PVC E.L. D=3/4" A 1/2" (INCLUYE SUMINISTRO E INSTALACIÓN, SOLDADURA).</t>
  </si>
  <si>
    <t>REGISTRO BOLA 1/2" TIPO PESADO (INCLUYE SUMINISTRO E INSTALACIÓN, SOLDADURA Y CINTA TEFLON)</t>
  </si>
  <si>
    <t>REGISTRO BOLA 1" TIPO PESADO (INCLUYE SUMINISTRO E INSTALACIÓN, SOLDADURA Y CINTA TEFLÓN)</t>
  </si>
  <si>
    <t>REGISTRO DE BOLA 1 1/4" TIPO PESADO (INCLUYE SUMINISTRO E INSTALACIÓN, SOLDADURA Y CINTA TEFLON)</t>
  </si>
  <si>
    <t>PUNTO HIDRAULICO D=1" PARA SANITARIO FLUXOMETRO (INCLUYE SUMINISTRO E INSTALACIÓN, INCLUYE CODO 45°, TUBERIA PVC E.L., TEE PVC E.L., SOLDADURA Y CINTA TEFLON)</t>
  </si>
  <si>
    <t>PUNTO HIDRAULICO D=1/2" PARA SANITARIO FLUXOMETRO (INCLUYE SUMINISTRO E INSTALACIÓN, INCLUYE CODO 45°, TUBERIA PVC E.L., TEE PVC E.L., SOLDADURA Y CINTA TEFLON)</t>
  </si>
  <si>
    <t>CONDUCTOR RED DE BAJA TENSION 31/0 + 12 600V CU CONDUCTORES DE LA PARCIAL ENTRE LOS VAGONES NORTE Y SUR. SUMINISTRO E INSTALACION.</t>
  </si>
  <si>
    <t>ACOMETIDA TRIFASICA 36+18AWG THHN-600VCU. SUMINISTRO E INSTALACION. ACOMETIDA DESDE EL ARMARIO VAGON NORTE QUE ALIMENTA LAS TOMAS MONOFASICAS Y TRIFASICAS DE SERVICIO POR DEBAJO DEL PISO INSTALADO EN TUBERIA METALICA DE 1"</t>
  </si>
  <si>
    <t>ACOMETIDA TRIFASICA 3X2/0+1X1/0AWG THHN600V CU, SUMINISTRO E INSTALACION, ACOMETIDA PARCIAL ENTRE ARMARIOS DE VAGON NORTE Y SUR PARA ALIMENTACION DE TABLERO DE NORMAL DE VAGON SUR, VA POR TUBERIA EMT 2" POR DEBAJO DEL PISO.</t>
  </si>
  <si>
    <t>SALIDA PARA TOMA MONOFASICA DOBLE (TOMA DE SERVICIO VAGONES) ES LA SALIDA DESDE LA CAJA METALICA MAS CERCANA EN EL PISO DEL VAGON HASTA LA TOMA EN LA COLUMNA INTERIOR DEL VAGON.</t>
  </si>
  <si>
    <t>SALIDA PARA TOMA TRIFASICA DE SEGURIDAD 1" EMT ES LA SALIDA DESDE LA CAJA METALICA MAS CERCANA EN EL PISO DEL VAGON (CORRESPONDIENTE A LA ACOMETIDA DE TOMA DE SERV) HASTA LA TOMA EN LA COLUMNA INTERIOR DEL VAGON.</t>
  </si>
  <si>
    <t>SALIDA PARA TOTEMS NORTE Y SUR EN TUBERIA EMT DE 1" Y CONDUCTOR 2X10 CU. INCLUYE SUMINISTRO DE SOPORTARIA, ANDAMIO Y PERSONAL PARA TRABAJO EN ALTURA. SUMINISTRO E INSTALACION.</t>
  </si>
  <si>
    <t>BALA CON BOMBILLOS AHORRADORES 2X20 W 120V INSTALADOS EN EL TECHO DE LAS TAQUILLAS. SUMINISTRO E INSTALACION. INCLUYE SUMINISTRO E INSTALACION DE INTERRUPTOR Y APERTURA DE HUECO EN CIELO RASO FALSO PARA FIJACION.</t>
  </si>
  <si>
    <t>SALIDA PARA MOTORES PUERTAS EMT 3/4" ES LA SALIDA DESDE LA CAJA METALICA MAS CERCANA EN EL TECHO DEL VAGON, HASTA LA SALIDA EN EL COSTADO DEL VAGON. INCLUYE TUBERIA PARA EL CIRCUITO DIGITAL DE MANDO.</t>
  </si>
  <si>
    <t>2 DUCTOS D= 3" PVC SE INSTALA EN EL PISO AL LADO DE LOS VAGONES PARA EL SISTEMA DE ENERGIA Y/O COMUNICACIONES. INCLUYE APERTURA DE ZANJA, COMPACTACION Y RETIRO DE ESCOMBROS</t>
  </si>
  <si>
    <t>1 DUCTO DE 3/4" EMT (PARA SALIDAS DE PUBLICIDAD) CON ESTA TUBERIA SE ALIMENTAN LAS SALIDAS DE PUBLIMILENIO EN CADA VAGON, SALIENDO DE LOS ARMARIOS.</t>
  </si>
  <si>
    <t>1 DUCTO DE 1" EMT CON ESTA TUBERIA SE INTERCONECTAN LAS PARCIALES DE VAGONES NORTE Y SUR Y LA ACOMETIDA DE LAS LAMPARAS EN LAS TRANSICIONES POR DEBAJO DEL PISO DE LOS VAGONES.</t>
  </si>
  <si>
    <t>SALIDA PARA LAMPARA FLUORESCENTE EMT 3/4". ES LA SALIDA DESDE LA CAJA METALICA ANTERIOR EN EL TECHO DEL VAGON HASTA LA CAJA DE SALIDA PROPIA DE LA LAMPARA.</t>
  </si>
  <si>
    <t>SANITARIO LINEA INSTITUCIONAL COLOR BLANCO (VALVULA ANTIVANDALICA TIPO PUSH METALICO, CROMADO) SUMINISTRO E INSTALACION</t>
  </si>
  <si>
    <t>SANITARIO LINEA INSTITUCIONAL PARA DISCAPACITADOS COLOR BLANCO (VALVULA ANTIVANDALICA TIPO PUSH METALICO, CROMADO) SUMINISTRO E INSTALACION.</t>
  </si>
  <si>
    <t>ORINAL MEDIANO DE COLGAR TIPO INSTITUCIONAL COLOR BLANCO (VALVULA ANTIVANDALICA TIPO PUSH METALICO, CROMADO) SUMINISTRO E INSTALACION</t>
  </si>
  <si>
    <t>DISPENSADOR PARA PAPEL HIGIENICO DE SOBREPONER EN LA PARED PARA ROLLO DE 200M Y 400M EN ACERO INOXIDABLE 304 SATINADO CON LLAVE. SUMINISTRO E INSTALACION.</t>
  </si>
  <si>
    <t>GRIFERIA PARA LAVAMANOS DE MESON TIPO PUSH METALICO CROMADO. SUMINISTRO E INSTALACION.</t>
  </si>
  <si>
    <t>SECADOR ELECTRICO PARA MANOS TIPO MANOS LIBRES, CARCAZA OVALADA METALICA ACERO INOXIDABLE 304 SATINADO CAL. 1.2MM MOTOR SIN ESCOBILLAS, RANGO DE DETECCION DEL SENSOR AJUSTABLE, DE 10 CM A 30 CM. SUMINISTRO E INSTALACION.</t>
  </si>
  <si>
    <t>VALVULA ANTIVANDALICA PARA ORINAL. SUMINISTRO E INSTALACION.</t>
  </si>
  <si>
    <t>ESTRUCTURAS EN ACERO</t>
  </si>
  <si>
    <t>PISO EN LAMINA ALFAJOR CAL. 3MM ANCHO 31CM PARA PLATAFORMA DE DESCENSO PASAJEROS VAGONES. INCLUYE ANGULO 1/8" X 1", IMPRIMANTE EPOXICO, PINTURA EPOXICA PARA BARRERAS Y SOLDADURA. SUMINISTRO E INSTALACION.</t>
  </si>
  <si>
    <t>BARANDA METALICA M-82 PREFABRICADA (INCLUYE INSTALACIÓN, DADOS DE CONCRETO 3000 PSI GRAVA COMÚN DE 0.20 X 0.20 MT Y PINTURA). SUMINISTRO E INSTALACION.</t>
  </si>
  <si>
    <t>BAJANTE ALL PVC SANITARIA D=4" (INCLUYE SUMINISTRO E INSTALACIÓN, INCLUYE UNIÓN PROPORCIONAL CADA 6MT, INCLUYE SOPORTE Y DOS TORNILLOS INOXIDABLES PROPORCIONALES CADA 3MT, SOLDADURA Y CITA TEFLON).</t>
  </si>
  <si>
    <t>DEMARCACION LINEA CEDA EL PASO DISCONTINUA DE 0.8MT ESPACIADO 0.4MT E=2.3MM EN PINTURA TERMOPLASTICA, INCLUYE SUMINISTRO Y APLICACION CON EQUIPO, INCLUYE MICROESFERAS.</t>
  </si>
  <si>
    <t>DEMARCACION LINEA CARRIL A=0.12M L=3.0 SEPARACION=5.0M E=2.3MM, EN PINTURA TERMOPLASTICA. INCLUYE SUMINISTRO Y APLICACION CON EQUIPO. INCLUYE MICROESFERAS.</t>
  </si>
  <si>
    <t>OTROS-SEÑALIZACIÓN</t>
  </si>
  <si>
    <t>FRANJA EN ADHESIVO VINILICO ESMERILADO EFECTO STAND BLASTED FROSTED CRYSTAL, SUMINISTRO E INSTALACION, GARANTIA DE 5 AÑOS AL EXTERIOR. SEGUN MANUAL DE IMAGEN DE TRANSMILENIO S.A.</t>
  </si>
  <si>
    <t>FRANJA EN VINILO CON ADHESIVO EN VINILO ALTO 6CM, GARANTIA DE 5 AÑOS AL EXTERIOR SEGUN COLOR. SUMINISTRO E INSTALACION. SEGUN MANUAL DE IMAGEN DE TRANSMILENIO S.A.</t>
  </si>
  <si>
    <t>FRANJA EN VINILO CON ADHESIVO EN VINILO ALTO 3CM, SUMINISTRO E INSTALACION, GARANTIA DE 5 AÑOS AL EXTERIOR SEGUN COLOR. SEGUN MANUAL DE IMAGEN DE TRANSMILENIO S.A.</t>
  </si>
  <si>
    <t>YEE REDUCIDA PVC SANITARIA 4" X 2" (INCLUYE SUMINISTRO E INSTALACIÓN)</t>
  </si>
  <si>
    <t>PUNTO SANITARIO 2" PARA LAVAMANOS, LAVAPLATOS, ORINALES Y POCETAS (INCLUYE SUMINISTRO E INSTALACIÓN, INCLUYE CODO DE 45°, TUBERIA PVC SANITARIA, SIFON, UNIÓN, SOLDADURA Y CINTA TEFLON).</t>
  </si>
  <si>
    <t>ENSAYOS - LABORATORIOS</t>
  </si>
  <si>
    <t>INSPECCION VISUAL PARA MALLA VIAL ARTERIAL NO TRONCAL, BRIGADA DE REACCION REALIZACION INVENTARIO DE HUECOS Y PROCESAMIENTO DE LA INFORMACION.</t>
  </si>
  <si>
    <t>PAVIMENTO ASF RECICLADO EN FRIO CEMENTO 3% (ADICIÓN EMULSIÓN ASFÁLTICA CRL-1 RECICLAJE EXTENDER, NIVELAR, Y COMPACTAR MECANICAMENTE. NO INCLUYE AGREGADOS PETREOS DE ADICIÓN).</t>
  </si>
  <si>
    <t>PAVIMENTO ASF RECICLADO EN FRIO CEMENTO 5% (ADICIÓN EMULSIÓN ASFALTICA CRL-1, RECICLAJE, EXTENDER, NIVELAR Y COMPACTAR MECANICAMENTE. NO INCLUYE AGREGADOS PETREOS DE ADICIÓN).</t>
  </si>
  <si>
    <t>PAVIMENTO ASF RECICLADO EN FRIO EMULSIÓN CRL-1 AL 3% (SUMINISTRO EMULSIÓN ASFÁLTICA CRL-1 RECICLAJE, EXTENDIDA, NIVELACIÓN Y COMPACTACIÓN MECANICA. NO INCLUYE AGREGADOS PETREOS DE ADICIÓN).</t>
  </si>
  <si>
    <t>PAVIMENTO ASF RECICLADO EN FRIO EMULSION CRL-1 AL 5% (SUMINISTRO EMULSIÓN ASFÁLTICA CRL-1, RECICLAJE, EXTENDIDA, NIVELACIÓN Y COMPACTACIÓN MECANICA. NO INCLUYE AGREGADOS PETREOS DE ADICIÓN).</t>
  </si>
  <si>
    <t>ALQUILER DE CERRAMIENTO TIPO 3, CONSTA DE SEÑALIZADORES TUBULARES PLASTICOS SEPARADOS ENTRE SI MAXIMO 3MTS TRIPLE CINTA PELIGRO CAL 4 (INCLUYE INSTALACIÓN, MANTENIMEINTO Y DESINSTALACIÓN).</t>
  </si>
  <si>
    <t>ML/ME</t>
  </si>
  <si>
    <t>PERSONAL DE BRIGADA Y ASEO (INCLUYE HERRAMIENTA MENOR). SUMINISTRO.</t>
  </si>
  <si>
    <t>PROTECCION A SUMIDEROS (INCLUYE SUMINISTRO Y COLOCACIÓN DE BOLSAS DE LONA Y GEOTEXTIL NT 1600 O SIMILAR).</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</si>
  <si>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</si>
  <si>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</si>
  <si>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ACOMETIDA DOMICILIARIA DE 3" A 1/2". SUMINISTRO E INSTALACION. (INCLUYE TUBERIA PF, REPOSICIÓN DE CAJILLA EN POLIPROPILENO PARA MEDIDOR, REGISTROS Y ACCESORIOS. LONGITUD PROMEDIO =6.5MT).</t>
  </si>
  <si>
    <t>ACOMETIDA DOMICILIARIA DE 4" A 1/2". SUMINISTRO E INSTALACION. (INCLUYE TUBERIA PF, REPOSICIÓN DE CAJILLA EN POLIPROPILENO PARA MEDIDOR, REGISTROS Y ACCESORIOS, LONGITUD PROMEDIO = 6.5MT).</t>
  </si>
  <si>
    <t>ACOMETIDA DOMICILIARIA DE 6" A 1/2". SUMINISTRO E INSTALACION. (INCLUYE TUBERIA PF REPOSICIÓN DE CAJILLA EN POLIPROPILENO PARA MEDIDOR, REGISTROS Y ACCESORIOS. LONGITUD PROMEDIO=6.5 MT).</t>
  </si>
  <si>
    <t>JARDIN VERTICAL, INCLUYE ESTRUCTURA Y/O PANEL DE SOPORTE INDEPENDIENTE ELEM.PARA SOPORTE Y SUJECIÓN DE JARDIN, SACOS Y/O CANGUROS PARA SIEMBRA DE JARDIN VERTICAL, MATERIAL VEGETAL. SUMINISTRO CONSTRUCCION E INSTALACION.</t>
  </si>
  <si>
    <t>MURETE CONTENEDOR DE ZONA VERDE H=0.60M A=0.40M. SUMINISTRO Y CONSTRUCCION. (INCLUYE SUMINISTRO Y COLOCACIÓN DE RECEBO COMÚN, GEOMEMBRANA HDPE 30MIL O SIMILAR Y ACERO DE REFUERZO PARA ANCLAJE)</t>
  </si>
  <si>
    <t>ELEMENTO SEGREGADOR DE CICLO RUTA TIPO PIEZA A130 EN CONCRETO DE 3000PSI (FUNDIDO EN SITIO, CONCRETO PREMEZCLADO. INCLUYE SUMINISTRO, FORMALETA Y CONSTRUCCIÓN).</t>
  </si>
  <si>
    <t>PARCHEO EN PAVIMENTO FLEXIBLE PARA ACCIONES DE MOVILIDAD. (INCLUYE CORTE, DEMOLICIÓN, CARGUE, TRANSPORTE Y DISPOSICIÓN FINAL DE ESCOMBROS, IMPRIMACIÓN, SUMINISTRO, EXTENDIDO Y COMPACTACIÓN MECANICA DE MEZCLA ASFÁLTICA) TRABAJO NOCTURNO.</t>
  </si>
  <si>
    <t>CUADRILLA (OFICIAL + 6 AYUDANTES) HORARIO NOCTURNO</t>
  </si>
  <si>
    <t>FILTRO DE DRENAJE DE 0.6M X 1.0M. SUMINISTRO E INSTALACION. (INCLUYE TUBERIA PERFORADA D=4", GRAVA COMUN 1/2" Y GEOTEXTIL NT 4000 O SIMILAR).</t>
  </si>
  <si>
    <t>SARDINEL FUNDIDO EN SITIO EN CONCRETO PREMEZCLADO DE 3000PSI. SUMINISTRO Y CONSTRUCCION. (GRAVA COMÚN) E=0.20M H=0.35M (INCLUYE FORMALETA METÁLICA, ACERO DE REFUERZO Y ALAMBRE NEGRO).</t>
  </si>
  <si>
    <t>6 DUCTOS D=6" + 2 DUCTOS D=3" PVC TDP. SUMINISTRO E INSTALACION. (NO INCLUYE RELLENOS).</t>
  </si>
  <si>
    <t>7 DUCTOS D=4" PVC TDP. SUMINISTRO E INSTALACION. (NO INCLUYE RELLENOS).</t>
  </si>
  <si>
    <t>3 DUCTOS DE D=3" PVC TDP. SUMINISTRO E INSTALACION. (NO INCLUYE RELLENOS).</t>
  </si>
  <si>
    <t>NEOPRENO REFORZADO A 0.30 X 0.65 X 1" DOBLE REFUERZO, SUMINISTRO E INSTALACION (INCLUYE LIMPIEZA DE LA SUPERFICIE CON CHORRO DE AIRE A PRESION, HERRAMIENTA MENOR Y COMPRESOR).</t>
  </si>
  <si>
    <t>ACOMETIDA DOMICILIARIA DE 1/2" CON COLLAR DE DERIVACION DE 4" X 1/2". SUMINISTRO E INSTALACION. (INCLUYE TUBERIA PF, REGISTROS Y ACCESORIOS, LONGITUD PROMEDIO DE 6.5M, INCLUYE CAJILLA EN POLIPROPILENO PARA MEDIDOR)</t>
  </si>
  <si>
    <t>ACOMETIDA DOMICILIARIA DE 1/2" CON COLLAR DE DERIVACION DE 6" X 1/2". SUMINISTRO E INSTALACION. (INCLUYE TUBERIA PF, REGISTROS Y ACCESORIOS, LONGITUD PROMEDIO 6.5MT. INCLUYE CAJILLA EN POLIPROPILENO PARA MEDIDOR).</t>
  </si>
  <si>
    <t>BOYA PLASTICA DE 20 X 20 X 9CM DE ALTURA. SUMINISTRO E INSTALACION.</t>
  </si>
  <si>
    <t>HITO DE 75CM DE ALTURA Y 8 CM DE DIAMETRO CON REFLECTIVOS DE COLOR AMARILLO. SUMINISTRO E INSTALACION.</t>
  </si>
  <si>
    <t>CORTE CON EQUIPO DE OXICORTE PARA EL RETIRO DE LA JUNTA METALICA EXISTENTE EN EL PUENTE.</t>
  </si>
  <si>
    <t>DEMARCACION PICTOGRAMA CICLORUTA EN PINTURA TERMOPLASTICA (E=2.3MM INCLUYE SUMINISTRO Y APLICACIÓN CON EQUIPO, INCLUYE MICROESFERAS. AREA =2MT2).</t>
  </si>
  <si>
    <t>RETIRO, DEMONTE DE MATERIAL DE JUNTA DE DILATACIÓN EXISTENTE Y DEMOLICIÓN DE CONCRETO ADYACENTE A LA JUNTA, ANCHO VARIABLE DE 80 A 90CM. (INCLUYE CARGUE, TRANSPORTE Y RETIRO DE ESCOMBROS).</t>
  </si>
  <si>
    <t>DEMOLICIÓN DE CONCRETO: ESPESORES 8CM A 15CM. (INCLUYE RETIRO DE MATERIAL, TRANSPORTE Y DISPOSICIÓN FINAL DE ESCOMBROS EN SITIO AUTORIZADO).</t>
  </si>
  <si>
    <t>DEMOLICIÓN DE CONCRETO: ESPESORES 16CM A 25CM. (INCLUYE RETIRO DE MATERIAL, TRANSPORTE Y DISPOSICIÓN FINAL DE ESCOMBROS EN SITIO AUTORIZADO).</t>
  </si>
  <si>
    <t>CONCRETO SIN RETRACCIÓN, SUMINISTRO Y COLOCACIÓN, (CONCRELISTO RE 5000 O SIMILAR) CON FIBRA METÁLICA 80-60 O SIMILAR PARA VIGAS DE SOPORTE JUNTAS DE DILATACIÓN</t>
  </si>
  <si>
    <t>GROUTING DE ALTA RESISTENCIA SIN RETRACCIÓN PARA RELLENO DE ZONA DE ANCLAJE PARA REEMPLAZO DE JUNTA EXISTENTE H=0.05M. SUMINISTRO Y COLOCACIÓN. (INCLUYE IMPRIMANTE DE ALTA ADHERENCIA Y CURADOR).</t>
  </si>
  <si>
    <t>JUNTA ELASTOMERICA TIPO AWGJ 70 DE 70MM DE RECORRIDO O SIMILAR. SUMINISTRO Y COLOCACIÓN. (INCLUYE PERNOS Y SOLDADURA).</t>
  </si>
  <si>
    <t>JUNTA METÁLICA CON ÁNGULO DE 3"X1/4". SUMINISTRO Y COLOCACIÓN. (PARA UN SOLO COSTADO DE LA JUNTA).</t>
  </si>
  <si>
    <t>LIMPIEZA PROFUNDA DE LA JUNTA PARA ANCHOS VARIABLES DE 5 A 30CM. (RETIRO DEL MATERIAL EN LA CAVIDAD EXISTENTE ENTRE LA SUPERFICIE EXTERNA DE LA VIGA Y EL ESPALDAR DEL ESTRIBO MEDIANTE EL USO DE HIDROLAVADO Y TALADRO LUEGO DEL VACIADO DE ESCOMBROS).</t>
  </si>
  <si>
    <t>SELLANTE BASE EN POLIMERO PARA SELLO DE FISURAS, SUMINISTRO Y COLOCACIÓN, (ANCHO JUNTA APROX. 25MM PROFUNDIDAD APROX. 12MM).</t>
  </si>
  <si>
    <t>SANEADO DE CONCRETO DE RECUBRIMIENTO. INCLUYE ESCARIFICACIÓN DE CONCRETO PROFUNDIDAD ENTRE 2CM Y 7CM, LIMPIEZA Y APLICACIÓN DE RECUBRIMIENTO ANTICORROSIVO PARA EL ACERO DE REFUERZO EXISTENTE Y MORTERO DE REPARACIÓN ESTRUCTURAL. NIVEL DE TRABAJO+3.0M</t>
  </si>
  <si>
    <t>LIMPIEZA MECÁNICA DE ACERO DE REFUERZO CON PULIDORA Y SUMINISTRO Y APLICACIÓN DE INHIBIDOR DE CORROSIÓN. NIVEL DE TRABAJO +3.0M.</t>
  </si>
  <si>
    <t>IMPRIMANTE Y PUENTE DE ADHERENCIA ENTRE CONCRETO FRESCO Y ENDURECIDO DE FRAGUADO LENTO. SUMINISTRO Y APLICACIÓN. EPÓXICO DE PEGA CONCRETO NUEVO A VIEJO QUE CUMPLA CON LA NORMA ASTM C-881 TIPO 5 GRADO II</t>
  </si>
  <si>
    <t>ESCARIFICACIÓN MECÁNICA ABUZARDADO Y CORTE CON DISCO DIAMANTADO PARA RECALCE DE ELEMENTOS ESTRUCTURALES PROFUNDIDAD VARIABLE ENTRE 5CM Y 20CM. INCLUYE TRANSPORTE DE ESCOMBROS.</t>
  </si>
  <si>
    <t>MORTERO ACRILICO DE REPARACIÓN ALTA RESISTENCIA, AUTOIMPRIMANTE. SUMINISTRO Y APLICACIÓN. INCLUYE COSTOS DE SUMINISTRO DE MATERIALES (RECUBRIMIENTO ANTICORROSIVO EN DOS CAPAS.</t>
  </si>
  <si>
    <t>LAMINA ALFAJOR 6MM CON SOPORTE EN NEOPRENO PARA PERMITIR FLUJO VEHICULAR SOBRE JUNTAS DEMOLIDAS. INCLUYE RETIRO Y POSTERIOR COLOCACIÓN Y TRANSPORTE.</t>
  </si>
  <si>
    <t>PINTURA EPÓXICA A DOS MANOS. SUMINISTRO Y APLICACIÓN.</t>
  </si>
  <si>
    <t>PINTURA ACRÍLICA BASE AGUA A=10CM PARA LINEAS DE DEMARCACIÓN, CON MICROESFERAS, ESPESOR SECO DE 9MILS Y 60% DE SÓLIDOS POR VOLUMEN, EN CALZADA. SUMINISTRO Y APLICACIÓN.</t>
  </si>
  <si>
    <t>PINTURA ACRILÍCA BASE AGUA A=10CM PARA LINEAS DE DEMARCACIÓN, EN CICLORUTA (EN ANDÉN), SIN MICROESFERAS, ESPESOR SECO DE 9MILS Y 60% DE SÓLIDOS POR VOLUMEN. SUMINISTRO Y APLICACIÓN.</t>
  </si>
  <si>
    <t>PINTURA EN PLASTICO EN FRIO METILMETACRILATO DE A=12CM PARA LINEAS DE DEMARCACIÓN, CON MICROESFERAS Y ESPESOR SECO SEGÚN NORMA NTC 4744. SUMINISTRO Y APLICACIÓN.</t>
  </si>
  <si>
    <t>PINTURA EN PLASTICO EN FRIO METILMETACRILATO DE A=15CM PARA LINEAS DE DEMARCACIÓN, CON MICROESFERAS Y ESPESOR SECO SEGÚN NORMA NTC 4744. SUMINISTRO Y APLICACIÓN.</t>
  </si>
  <si>
    <t>PINTURA DE TRÁFICO - IMPRIMANTE NEGRO A=15CM. SUMINISTRO Y APLICACIÓN.</t>
  </si>
  <si>
    <t>PINTURA DE TRÁFICO - IMPRIMANTE NEGRO A=20CM. SUMINISTRO Y APLICACIÓN.</t>
  </si>
  <si>
    <t>PINTURA DE TRÁFICO - IMPRIMANTE NEGRO. SUMINISTRO Y APLICACIÓN.</t>
  </si>
  <si>
    <t>BORRADO DE DEMARCACIÓN VIAL POR FRESADO CON MÁQUINA PARA LINEA A=0.12M.</t>
  </si>
  <si>
    <t>BORRADO DE DEMARCACIÓN VIAL POR FRESADO CON MÁQUINA PARA LINEA A=0.15M.</t>
  </si>
  <si>
    <t>BORRADO DE DEMARCACIÓN VIAL POR FRESADO CON MÁQUINA PARA LINEA A=0.20M.</t>
  </si>
  <si>
    <t>TACHA REFLECTIVA BIDIRECCIONAL (INCLUYE SUMINISTRO E INSTALACIÓN).</t>
  </si>
  <si>
    <t>RESALTOS EN CAUCHO ANCLADOS, LONGITUD 1M, ANCHO 30CM, ANCHO 4.5CM. (INCLUYE SUMINISTRO E INSTALACIÓN).</t>
  </si>
  <si>
    <t>ENTIBADO EC-1 CONTÍNUO MADERA CON PERFILES DE MADERA Y PARALES TELESCÓPICOS. SUMINISTRO E INSTALACIÓN.</t>
  </si>
  <si>
    <t>EMPATE EN LÍNEA DE TUBERÍA DE ACERO (HA) A TUBERÍA PVC 6". SUMINISTRO E INSTALACIÓN. (INCLUYE ACOPLE UNIVERSAL D= 6" R1, UNIÓN DE REPARACIÓN D=6" Y 1MT DE TUBERÍA PVC D= 6" RDE 21).</t>
  </si>
  <si>
    <t>EMPATE EN LÍNEA DE TUBERÍA DE ACERO (HA) A TUBERÍA PVC 12". SUMINISTRO E INSTALACIÓN. (INCLUYE ACOPLE UNIVERSAL D= 12" R1, UNIÓN DE REPARACIÓN D=12" Y 1MT DE TUBERÍA PVC D= 12" RDE 21).</t>
  </si>
  <si>
    <t>EMPATE EN LÍNEA DE TUBERÍA DE ACERO (HA) A ASBESTO CEMENTO (AC) 6". SUMINISTRO E INSTALACIÓN. (INCLUYE DOS ACOPLES UNIVERSAL D= 6" R1 Y 1MT DE TUBERÍA PVC D= 6" RDE 21).</t>
  </si>
  <si>
    <t>TUBERIA CONDUIT PVC D= 1/2" (NO INCLUYE RELLENOS). SUMINISTRO E INSTALACIÓN.</t>
  </si>
  <si>
    <t>TUBERIA EN ACERO GALVANIZADA D= 2" (NO INCLUYE RELLENOS). SUMINISTRO E INSTALACIÓN.</t>
  </si>
  <si>
    <t>CARCAMO TIPO PLACA DE PROTECCIÓN DE TUBO EN POLIETILENO D= 2", 3", 4", 6" Y 8". (INCLUYE RELLENO EN ARENA DE PEÑA, REFUERZO, CONCRETO DE 2000 PSI Y 4000 PSI, FORMALETA Y TRANSPORTE DE PETREOS).</t>
  </si>
  <si>
    <t>CARCAMO TIPO PLACA PARA PROTECCIÓN DE TUBO EN POLIETILENO D= 10", 12", 14" Y 16" (INCLUYE RELLENO EN ARENA DE PEÑA, REFUERZO, CONCRETO DE 2000 PSI Y 4000 PSI, FORMALETA Y TRANSPORTE DE PETREOS).</t>
  </si>
  <si>
    <t>RED ELECTRICA CODENSA</t>
  </si>
  <si>
    <t>CAJA PARA SECCIONADOR MANIOBRA SUBESTACIÓN SEMISUMERGIBLE NORMA CODENSA CS290 (ANDEN. INCL BASE EN CONCRETO DE 1500 PSI. RECEBO COMPACTADO, MUROS, PAÑETE EN MORTERO IMPERMEAB. ACERO REFUERZO, ESCALERA DE GATO, MARCO Y TAPAS.</t>
  </si>
  <si>
    <t>CAJA DE MANIOBRA ENTRADA Y SALIDA SUBESTACION SEMISUMERGIBLE NORMA CODENSA CTS535. SUMINISTRO E INSTALACION.</t>
  </si>
  <si>
    <t>TUBERIA CONCRETO D=36" CL. V REFORZADO (INCLUYE SUMINISTRO, INSTALACIÓN, MORTERO 2000 PSI PARA CUBRIMIENTO DE JUNTA).</t>
  </si>
  <si>
    <t>CONCRETO 2000 PSI GRAVA COMUN 1" (SUMINISTRO Y COLOCACIÓN. INCLUYE SUMINISTRO DE CONCRETO, FORMALETEADO, FUNDIDA Y CURADO.)</t>
  </si>
  <si>
    <t>2 DUCTOS D=6" PVC-TDP (NO INCLUYE RELLENOS NI EXCAVACIÓN). SUMINISTRO E INSTALACIÓN.</t>
  </si>
  <si>
    <t>3 DUCTOS D=6" PVC-TDP (NO INCLUYE RELLENOS NI EXCAVACIÓN). SUMINISTRO E INSTALACIÓN.</t>
  </si>
  <si>
    <t>5 DUCTOS D=6" PVC-TDP (NO INCLUYE RELLENOS NI EXCAVACIÓN). SUMINISTRO E INSTALACIÓN.</t>
  </si>
  <si>
    <t>10 DUCTOS D=6" PVC-TDP (NO INCLUYE RELLENOS NI EXCAVACIÓN). SUMINISTRO E INSTALACIÓN.</t>
  </si>
  <si>
    <t>11 DUCTOS D=6" PVC-TDP (NO INCLUYE RELLENOS NI EXCAVACIÓN). SUMINISTRO E INSTALACIÓN.</t>
  </si>
  <si>
    <t>20 DUCTOS D=4" PVC-TDP (NO INCLUYE RELLENOS NI EXCAVACIÓN). SUMINISTRO E INSTALACIÓN.</t>
  </si>
  <si>
    <t>28 DUCTOS D=4" PVC-TDP (NO INCLUYE RELLENOS NI EXCAVACIÓN). SUMINISTRO E INSTALACIÓN.</t>
  </si>
  <si>
    <t>5 DUCTOS D=4" PVC-TDP (NO INCLUYE RELLENOS NI EXCAVACIÓN). SUMINISTRO E INSTALACIÓN.</t>
  </si>
  <si>
    <t>CARCAMO DE PROTECCIÓN PARA TUBERIA DE TELEFONOS (DE 9 A 12 TUBOS). SUMINISTRO E INSTALACIÓN.</t>
  </si>
  <si>
    <t>ESTABILIZACIÓN DE BASE GRANULAR CON EMULSIÓN + CEMENTO 5% E= 0.20M</t>
  </si>
  <si>
    <t>CONCRETO 4000 PSI (280 KG/CM2) GRAVA COMUN PARA ALETAS Y ESPALDAR (INCLUYE FORMALETA. NO INCLUYE REFUERZO NI CURADO. INCLUYE SUMINISTRO Y COLOCACION).</t>
  </si>
  <si>
    <t>CONCRETO 3500 PSI (245 KG/CM2) GRAVA COMUN PARA CIMENTACIONES (INCLUYE FORMALETA. NO INCLUYE REFUERZO NI CURADO. INCLUYE SUMINISTRO Y COLOCACION).</t>
  </si>
  <si>
    <t>SEPARADOR NEW JERSEY MONODIRECCIONAL 0.375M X 0.90M X 0.15M (FUNDIDO EN SITIO. INCLUYE SUM. E INST. NO INC. MATERIAL DE BASE).</t>
  </si>
  <si>
    <t>CONCRETO 4000 PSI (280 KG/CM2) PARA MURO DE CONTENCION (GRAVA COMUN) SUMINISTRO Y COLOCACIÓN. INCLUYE FORMALETA. NO INCLUYE REFUERZO, NI CURADO). PARA TRABAJOS A NIVEL MENOR DE 1.50M.</t>
  </si>
  <si>
    <t>NIVELACION DE CAJA CS276 EN ANDEN H= 0.42M (INCLUYE CONCRETO 2500 PSI HECHO EN OBRA, LADRILLO TOLETE RECOCIDO 24X12X6. MORTERO 1:5 HECHO EN OBRA. INCL. REPOSICION DE MARCO Y TAPA PREFABRICADA</t>
  </si>
  <si>
    <t>CONCRETO GRAVA COMÚN DE 5000 PSI (350 KG/CM2) PARA SUPER ESTRUCTURA ACELERADO A 2 DÍAS. (CONCRETO GRAVA COMÚN.INCLUYE ACELERANTE, FORMALETA, CURADO DE CONCRETO Y MANO DE OBRA).</t>
  </si>
  <si>
    <t>CAMARA GRP 2500 * 2500 * 1200 (INCLUYE TUBERIA , CHIMENEA 2.5M Y ACCESORIOS. SUMINISTRO E INSTALACION.</t>
  </si>
  <si>
    <t>CAMARA GRP 2600 * 2600 * 1200 (INCLUYE TUBERIA , CHIMENEA 2.5M Y ACCESORIOS. SUMINISTRO E INSTALACION.</t>
  </si>
  <si>
    <t>TUBERIA GRP 350MM (INCLUYE TRANSPORTE). SUMINISTRO E INSTALACION.</t>
  </si>
  <si>
    <t>TUBERIA GRP 450MM (INCLUYE TRANSPORTE). SUMINISTRO E INSTALACION.</t>
  </si>
  <si>
    <t>TUBERIA GRP 550MM (INCLUYE TRANSPORTE). SUMINISTRO E INSTALACION.</t>
  </si>
  <si>
    <t>TUBERIA GRP 750MM (INCLUYE TRANSPORTE). SUMINISTRO E INSTALACION.</t>
  </si>
  <si>
    <t>TUBERIA GRP 850MM (INCLUYE TRANSPORTE). SUMINISTRO E INSTALACION.</t>
  </si>
  <si>
    <t>TUBERIA GRP 2500MM (INCLUYE TRANSPORTE). SUMINISTRO E INSTALACION.</t>
  </si>
  <si>
    <t>TUBERIA GRP 2600MM (INCLUYE TRANSPORTE). SUMINISTRO E INSTALACION.</t>
  </si>
  <si>
    <t>CAMARA GRP 900 * 900 * 1200 (INCLUYE TUBERIA , CHIMENEA 1.0M Y ACCESORIOS. SUMINISTRO E INSTALACION.</t>
  </si>
  <si>
    <t>CAMARA GRP 900 * 900 * 1200 (INCLUYE TUBERIA , CHIMENEA 2.50M Y ACCESORIOS. SUMINISTRO E INSTALACION.</t>
  </si>
  <si>
    <t>CAMARA GRP 1000 * 1000 * 1200 (INCLUYE TUBERIA , CHIMENEA 2.50M Y ACCESORIOS. SUMINISTRO E INSTALACION.</t>
  </si>
  <si>
    <t>CAMARA GRP 1100 * 1100 * 1200 (INCLUYE TUBERIA , CHIMENEA 2.50M Y ACCESORIOS. SUMINISTRO E INSTALACION.</t>
  </si>
  <si>
    <t>CAMARA GRP 1300 * 1300 * 1200 (INCLUYE TUBERIA , CHIMENEA 5.0M Y ACCESORIOS. SUMINISTRO E INSTALACION.</t>
  </si>
  <si>
    <t>CAMARA GRP 1500 * 1500 * 1200 (INCLUYE TUBERIA , CHIMENEA 2.50M Y ACCESORIOS. SUMINISTRO E INSTALACION.</t>
  </si>
  <si>
    <t>CAMARA GRP 1600 * 1600 * 1200 (INCLUYE TUBERIA , CHIMENEA 2.50M Y ACCESORIOS. SUMINISTRO E INSTALACION.</t>
  </si>
  <si>
    <t>CAMARA GRP 1800 * 1800 * 1200 (INCLUYE TUBERIA , CHIMENEA 2.50M Y ACCESORIOS. SUMINISTRO E INSTALACION.</t>
  </si>
  <si>
    <t>CAMARA GRP 1800 * 1800 * 1200 (INCLUYE TUBERIA , CHIMENEA 5.0M Y ACCESORIOS. SUMINISTRO E INSTALACION.</t>
  </si>
  <si>
    <t>PARAMETRO DE RESISTENCIA DEL SUELO MEDIANTE COMPRESION TRIAXIAL: COMPRESION TRIAXIAL ESTÁTICA CONSOLIDADA NO DRENADO UU (TRES PUNTOS)</t>
  </si>
  <si>
    <t>REDUCCION CONCENTRICA HD 8"X4" (SUMINISTRO E INSTALACIÓN)</t>
  </si>
  <si>
    <t>MALLA PUESTA A TIERRA SUBESTACIONES (INCLUYE SUMINISTRO E INSTALACION).</t>
  </si>
  <si>
    <t>VARILLA COOPER WELD 5/8" X 2.44M. (INCLUYE SUMINISTRO E INSTALACION).</t>
  </si>
  <si>
    <t>MASCARILLA DE GIRO PARA SEMÁFORO DE 200MM. (INCLUYE SUMINISTRO E INSTALACION).</t>
  </si>
  <si>
    <t>MODULO ROJO PARA SEMÁFOROS DE 200MM (TIPO LED, SEMÁFORO TIPO MENSULA). SUMINISTRO E INSTALACION.</t>
  </si>
  <si>
    <t>GEOMALLA TENSAR BX 1200 PARA REFUERZO DE MATERIALES GRANULARES. SUMINISTRO E INSTALACION.</t>
  </si>
  <si>
    <t>CAPAS GRANULARES DE SUBBASE CLASE A (SBG_A) PRODUCIDAS CON RCD. (SUMINISTRO, EXTENDIDO, NIVELACIÓN, HUMEDECIMIENTO Y COMPACTACIÓN CON VIBROCOMPACTADOR) IDU ET-400-11, TRÁFICO T4 - T5. TRANSPORTE PETREOS 28KM.</t>
  </si>
  <si>
    <t>CAPAS GRANULARES DE BASE CLASE A (BG_A) PRODUCIDAS CON RCD. (SUMINISTRO, EXTENDIDO, NIVELACIÓN, HUMEDECIMIENTO Y COMPACTACIÓN CON VIBROCOMPACTADOR) IDU ET-400-11, TRÁFICO T4 - T5. TRANSPORTE PETREOS 28KM.</t>
  </si>
  <si>
    <t>RECICLAJE DE PAVIMENTO ASFALTICO EN EL SITIO CON 3% DE EMULSION ASFALTICA, INCLUYE 0.5% DE CEMENTO PORTLAND. TRANSPORTE PETREOS 23 KM.</t>
  </si>
  <si>
    <t>RECICLAJE DE PAVIMENTO ASFALTICO EN EL SITIO CON 3% DE EMULSION ASFALTICA, INCLUYE 1.0% DE CEMENTO PORTLAND. TRANSPORTE PETREOS 23 KM.</t>
  </si>
  <si>
    <t>RECICLAJE DE PAVIMENTO ASFALTICO EN EL SITIO CON 3% DE EMULSION ASFALTICA, INCLUYE 1.5% DE CEMENTO PORTLAND. TRANSPORTE PETREOS 23 KM.</t>
  </si>
  <si>
    <t>RECICLAJE DE PAVIMENTO ASFALTICO EN EL SITIO CON 4% DE EMULSION ASFALTICA, INCLUYE 0.5% DE CEMENTO PORTLAND. TRANSPORTE PETREOS 23 KM.</t>
  </si>
  <si>
    <t>RECICLAJE DE PAVIMENTO ASFALTICO EN EL SITIO CON 4% DE EMULSION ASFALTICA, INCLUYE 1.0% DE CEMENTO PORTLAND. TRANSPORTE PETREOS 23 KM.</t>
  </si>
  <si>
    <t>RECICLAJE DE PAVIMENTO ASFALTICO EN EL SITIO CON 4% DE EMULSION ASFALTICA, INCLUYE 1.5% DE CEMENTO PORTLAND. TRANSPORTE PETREOS 23 KM.</t>
  </si>
  <si>
    <t>RECICLAJE DE PAVIMENTO ASFALTICO EN EL SITIO CON 5% DE EMULSION ASFALTICA, INCLUYE 0.5% DE CEMENTO PORTLAND. TRANSPORTE PETREOS 23 KM.</t>
  </si>
  <si>
    <t>RECICLAJE DE PAVIMENTO ASFALTICO EN EL SITIO CON 5% DE EMULSION ASFALTICA, INCLUYE 1.0% DE CEMENTO PORTLAND. TRANSPORTE PETREOS 23 KM.</t>
  </si>
  <si>
    <t>RECICLAJE DE PAVIMENTO ASFALTICO EN EL SITIO CON 5% DE EMULSION ASFALTICA, INCLUYE 1.5% DE CEMENTO PORTLAND. TRANSPORTE PETREOS 23 KM.</t>
  </si>
  <si>
    <t>RECICLAJE DE PAVIMENTO ASFALTICO EN EL SITIO CON 3% DE CEMENTO PORTLAND. SUMINISTRO, EXTENDIDO, NIVELACION, HUMEDECIMIENTO Y COMPACTACION CON VIBROCOMPACTADOR. IDU ET-454-11, TRÁFICO T4 - T5. TRANSPORTE PETREOS 23 KM.</t>
  </si>
  <si>
    <t>RECICLAJE DE PAVIMENTO ASFALTICO EN EL SITIO CON 4% DE CEMENTO PORTLAND. SUMINISTRO, EXTENDIDO, NIVELACION, HUMEDECIMIENTO Y COMPACTACION CON VIBROCOMPACTADOR. IDU ET-454-11, TRÁFICO T4 - T5. TRANSPORTE PETREOS 23 KM.</t>
  </si>
  <si>
    <t>RECICLAJE DE PAVIMENTO ASFALTICO EN EL SITIO CON 5% DE CEMENTO PORTLAND. SUMINISTRO, EXTENDIDO, NIVELACION, HUMEDECIMIENTO Y COMPACTACION CON VIBROCOMPACTADOR. IDU ET-454-11, TRÁFICO T4 - T5. TRANSPORTE PETREOS 23 KM.</t>
  </si>
  <si>
    <t>RECICLAJE DE PAVIMENTO ASFALTICO EN EL SITIO CON 6% DE CEMENTO PORTLAND. SUMINISTRO, EXTENDIDO, NIVELACION, HUMEDECIMIENTO Y COMPACTACION CON VIBROCOMPACTADOR. IDU ET-454-11, TRÁFICO T4 - T5. TRANSPORTE PETREOS 23 KM.</t>
  </si>
  <si>
    <t>ACOPIO Y TRASIEGO MECANICO DE MATERIAL DE FRESADO EN EL SITIO DE ALMACENAMIENTO TRANSITORIO.</t>
  </si>
  <si>
    <t>CLASIFICACION MECANICA DE MATERIAL DE FRESADO EN EL SITIO DE ALMACENAMIENTO TRANSITORIO PARA ACCIONES DE MOVILIDAD.</t>
  </si>
  <si>
    <t>FRESADO ESTABILIZADO AL 5% CON EMULSIÓN CRL-1 PARA ACCIÓN DE MOVILIDAD (INCLUYE MATERIAL PÉTREO DE ADICIÓN (ARENA DE RIO) - DISTANCIA A 28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</si>
  <si>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</si>
  <si>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</si>
  <si>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MALLA ESLABONADA CALIBRE 10.5 2" ALTURA MAYOR A 2.20M. SUMINISTRO E INSTALACION.</t>
  </si>
  <si>
    <t>POLISOMBRA VERDE PARA CERRAMIENTO. SUMINISTRO E INSTALACION.</t>
  </si>
  <si>
    <t>CUBIERTAS</t>
  </si>
  <si>
    <t>TEJA DE ZINC. SUMINISTRO E INSTALACION. INCLUYE ESTRUCTURAS CUARTONES EN MADERA X 3.0M Y AMARRES.</t>
  </si>
  <si>
    <t>PINTURA ACEITE SOBRE LAMINA (INCLUYE ANTICORROSIVO). SUMINISTRO Y APLICACION.</t>
  </si>
  <si>
    <t>PINTURA VINILO TIPO 1 (2 MANOS).</t>
  </si>
  <si>
    <t>MAMPOSTERIA</t>
  </si>
  <si>
    <t>MURO EN LADRILLO TOLETE COMUN.</t>
  </si>
  <si>
    <t>TANQUE DE AGUA DE 500 LT. SUMINISTRO E INSTALACION.</t>
  </si>
  <si>
    <t>ZARANDA DE 6X3 PARA CLASIFICACIÓN MATERIAL. SUMINISTRO E INSTALACIÓN.</t>
  </si>
  <si>
    <t>PARCHEO CON PAVIMENTO ASFALTICO RECICLADO ESTABILIZADO AL 5% CON EMULSION CRL-1 PARA ACCION DE MOVILIDAD. SIN CORTE NI DEMOLICIÓN EXTENDIDO MANUAL. HASTA 28KM. HORARIO DIURNO.</t>
  </si>
  <si>
    <t>PARCHEO CON PAVIMENTO ASFALTICO RECICLADO ESTABILIZADO AL 5% CON EMULSION CRL-1 PARA ACCION DE MOVILIDAD. SIN CORTE NI DEMOLICIÓN. EXTENDIDO MANUAL. HASTA 28KM. HORARIO NOCTURNO.</t>
  </si>
  <si>
    <t>CUADRILLA (OFICIAL + 4 AYUDANTES) HORARIO NOCTURNO</t>
  </si>
  <si>
    <t>PARCHEO CON FRESADO ESTABILIZADO AL 5% CON EMULSIÓN CRL-1 PARA ACCIÓN DE MOVILIDAD. EXTENDIDO MANUAL. INCLUYE CORTE, DEMOLICIÓN. HASTA 28KM. HORARIO DIURNO. SOLO INSTALACIÓN DEL MATERIAL</t>
  </si>
  <si>
    <t>PARCHEO CON FRESADO ESTABILIZADO AL 5% CON EMULSIÓN CRL-1 PARA ACCIÓN DE MOVILIDAD. EXTENDIDO MANUAL. INCLUYE CORTE, DEMOLICIÓN. HASTA 28KM. HORARIO NOCTURNO. SOLO INSTALACIÓN DEL MATERIAL</t>
  </si>
  <si>
    <t>TRANSPORTE DE MATERIAL PROVENIENTE DE SITIO DE OBRA AL SITIO DISPUESTO PARA MEZCLAS, ESTABILIZAR O DEJAR EN PATIOS DE ACOPIO DEL IDU, EN DISTANCIA HASTA 21 KM.</t>
  </si>
  <si>
    <t>BICICARRIL BIDIRECCIONAL SEGREGADA (INCLUYE DEMARCACIÓN Y ELEMENTOS CANALIZADORES) (CALCULADO PARA UN TRAMO REPRESENTATIVO DE 100 MT.)</t>
  </si>
  <si>
    <t>BICICARRIL UNIDIRECCIONAL (INCLUYE DEMARCACIÓN) (CALCULADO PARA UN TRAMO REPRESENTATIVO DE 100 MT.)</t>
  </si>
  <si>
    <t>INTERSECCIÓN PARA BICICARRIL BIDIRECCIONAL(INCLUYE DEMARCACIÓN, SEÑALIZACIÓN VERTICAL, ELEMENTOS CANALIZADORES) (CALCULADO INCLUYENDO UN TRAMO DE 10 MT. ANTES Y DESPUÉS DE LA INTERSECCIÓN)</t>
  </si>
  <si>
    <t>INTERSECCION PARA BICICARRIL UNIDIRECCIONAL, INCLUYE DEMARCACION, SEÑALIZACION VERTICAL, ELEMENTOS CANALIZADORES (CALCULADO INCLUYENDO UN TRAMO DE 10 MT. ANTES Y DESPUES DE LA INTERSECCIÓN)</t>
  </si>
  <si>
    <t>REUBICACION DE POSTE TIPO MASTIL (INCLUYE DESMONTE).</t>
  </si>
  <si>
    <t>BASE PARA POSTE METALICO DE 0.80M X 0.80M H= 0.80M. EN CONCRETO PREMEZCLADO DE 3000 PSI (210 KG/CM2). CONSTRUCCION. INCLUYE ESTRUCTURA DE REFUERZO Y SBG_A.</t>
  </si>
  <si>
    <t>CUADRILLA (4 AYUDANTES).</t>
  </si>
  <si>
    <t>CUADRILLA (4 AYUDANTES)</t>
  </si>
  <si>
    <t>MANEJO DE AGUAS PARA TRABAJOS SOBRE CANAL. ALTURA DE LA BARRERA 1.50M (INCLUYE EQUIPO, SUMINISTRO Y MANO DE OBRA.</t>
  </si>
  <si>
    <t>BARANDAS. DESMONTE E INSTALACION. INCLUYE ACOPIO EN EL FRENTE DE OBRA. (NO INCLUYE TRASLADO DEL MATERIAL SOBRANTE, NI RETIRO DE ESCOMBROS).</t>
  </si>
  <si>
    <t>CONCRETO IMPERMEABILIZADO GRAVA FINA DE 3000 PSI PARA BOX CULVERT (PREMEZCLADO. INCLUYE SUMINISTRO, FORMALETEO Y COLOCACIÓN. NO INCLUYE REFUERZO, CURADO).</t>
  </si>
  <si>
    <t>CONSTRUCCIÓN DE CICLORUTAS</t>
  </si>
  <si>
    <t>DEMARCACION LINEA DE CANALIZACION BICICARRIL A= 0.25M EN PINTURA TERMOPLASTICA (INCLUYE SUMINISTRO Y APLICACION CON EQUIPO. INCLUYE MICROESFERA)</t>
  </si>
  <si>
    <t>9 DUCTOS D= 4" SUSPENDIDOS EN PUENTES NORMA CS218. SUMINISTRO E INSTALACION.</t>
  </si>
  <si>
    <t>CANASTILLA PASAJUNTAS (INCLUYE SUMINISTRO Y FIJACIÓN)</t>
  </si>
  <si>
    <t>FLECHA DIRECCIONAL "FRENTE, DERECHA E IZQUIERDA" PARA PAVIMENTO FLEXIBLE (E= 15 MILS. ACRILICA BASE AGUA. INCLUYE SUMINISTRO Y APLICACIÓN CON EQUIPO. INCLUYE MICROESFERAS.</t>
  </si>
  <si>
    <t>RELLENO EN TRITURADO DE 3/4`` (INCLUYE TRANSPORTE, SUMINISTRO, EXTENDIDO MANUAL Y COLOCACIÓN)</t>
  </si>
  <si>
    <t>EXCAVACIÓN MANUAL DE DADOS Y COLUMNAS DE APOYO. INCLUYE MOTOBOMBA SUMERGIBLE Ø 2" O 3" - INCLUYE COMBUSTIBLE</t>
  </si>
  <si>
    <t>RELLENO EN ARENA DE PEÑA (INCLUYE TRANSPORTE, SUMINISTRO, EXTENDIDO MANUAL Y COMPACTACIÓN).</t>
  </si>
  <si>
    <t>EXCAVACIÓN MECÁNICA PARA DADOS (NIVEL DE FUNCIONAMIENTO. INCLUYE CARGUE).</t>
  </si>
  <si>
    <t>EXCAVACIÓN MECÁNICA EN TÚNEL.</t>
  </si>
  <si>
    <t>MURO ESTRUCTURAL EN CONCRETO 4000 PSI PREMEZCLADO, GRAVA COMÚN. (Incluye suministro, formaleteo, bombeo, colocación y curado. No incl. Refuerzo).</t>
  </si>
  <si>
    <t>MURO DE CONTENCIÓN EN CONCRETO 4000 PSI PREMEZCLADO, GRAVA COMÚN.  (Incluye suministro, formaleteo, bombeo, colocación y curado. No incl. Refuerzo). Para trabajos en altura mayor a 1.50m.</t>
  </si>
  <si>
    <t>CONCRETO 4000 PSI GRAVA COMÚN PARA RAMPAS Y ESCALERAS (PREMEZCLADO. INCL. SUMINISTRO, FORMALETEO Y COLOCACIÓN. NO INCL. REFUERZO, CURADO).</t>
  </si>
  <si>
    <t>CONCRETO 4000 PSI GRAVA COMÚN PARA BOX CULVERT (PREMEZCLADO. INCLUYE SUMINISTRO, FORMALETEO Y COLOCACIÓN. NO INCL. REFUERZO, CURADO).</t>
  </si>
  <si>
    <t>DINTEL EN CONCRETO DE 3000 PSI 10CM X 10CM (SUMINISTRO E INSTALACIÓN).</t>
  </si>
  <si>
    <t>TALÓN EN CONCRETO DE 3000 PSI (SUMINISTRO E INSTALACIÓN).</t>
  </si>
  <si>
    <t>SILLA EN CONCRETO DE 3000 PSI 10CM X 15CM (SUMINISTRO E INSTALACIÓN).</t>
  </si>
  <si>
    <t>MAMPOSTERIA EN BLOQUE DE CONCRETO 15X20X40 DE DOS PERFORACIONES TIPO INDURAL O SIMILAR, ACABADO DOBLE CARA (COLOR A DEFINIR SEGÚN MUESTRA) INCLUYE MORTERO 1:4 HECHO EN OBRA.</t>
  </si>
  <si>
    <t>SOBRECIMIENTO EN BLOQUE DE 20CM (2 HILADAS) INCLUYE MORTERO DE PEGA 1:4 HECHO EN OBRA.</t>
  </si>
  <si>
    <t>PISOS</t>
  </si>
  <si>
    <t>PISO EN CONCRETO 3000 PSI PREMEZCLADO, ENDURECIDO Y ESMALTADO MAS VARILLAS EN ALUMINIO O PLÁSTICAS DE DILATACIÓN COLOR GRIS CADA 1,00M EN DOS DIRECCIONES. (SUMINISTRO E INSTALACION. NO INCL CURADO.</t>
  </si>
  <si>
    <t>PISO EN GRANITO ESMERILADO, VACIADO Y PULIDO EN SITIO E=1.5CM. INCLUYE JUNTAS DE DILATACIÓN RADIALES Y VACIADOS TRAPEZOIDALMENTE. COLOR Y DIMENSIONES ACORDE CON LOS PLANOS Y ESPECIFICACIONES TÉCNICAS.</t>
  </si>
  <si>
    <t>BOCAPUERTA EN GRANITO VACIADO. ANCHO 15 CM. (SUMINISTRO E INSTALACIÓN) INCLUYE MORTERO DE PEGA 1:2 HECHO EN OBRA.</t>
  </si>
  <si>
    <t>PELDAÑO EN GRANITO PULIDO. (SUMINISTRO E INSTALACIÓN. INCLUYE VARILLA DE ALUMINIO PARA DILATACION).</t>
  </si>
  <si>
    <t>TUBERIA PVC SANITARIA D=3`` TIPO U.S. (INCLUYE SUMINISTRO E INSTALACIÓN).</t>
  </si>
  <si>
    <t>SALIDA SANITARIA D=2``. (SUMINISTRO E INSTALACIÓN. INCLUYE TUBERÍA DE HASTA 3.0M DE LONGITUD Y ACCESORIOS DESDE EL RAMAL PRINCIPAL QUE RECIBE, HASTA LA BOCA PARA CONEXIÓN).</t>
  </si>
  <si>
    <t>SALIDA SANITARIA D=4``. (SUMINISTRO E INSTALACIÓN. INCLUYE TUBERÍA DE HASTA 3.0M DE LONGITUD Y ACCESORIOS DESDE EL RAMAL PRINCIPAL QUE RECIBE, HASTA LA BOCA PARA CONEXIÓN).</t>
  </si>
  <si>
    <t>TUBERIA PVC SANITARIA D=1 1/2`` TIPO U.S. (INCLUYE SUMINISTRO E INSTALACIÓN)</t>
  </si>
  <si>
    <t>TUBERIA PVC SANITARIA D=8`` TIPO U.S. (INCLUYE SUMINISTRO E INSTALACIÓN).</t>
  </si>
  <si>
    <t>TUBERIA PVC VENTILACIÓN D=3`` TIPO U.S. (INCLUYE SUMINISTRO E INSTALACIÓN).</t>
  </si>
  <si>
    <t>TUBERÍA PVC D=1" TIPO U.M. RDE 21 (SUMINISTRO E INSTALACIÓN).</t>
  </si>
  <si>
    <t>TUBERIA PVC E.L. D= 1/2`` RDE 13.5 - 315 PSI (INCLUYE SUMINISTRO E INSTALACIÓN, SOLDADURA).</t>
  </si>
  <si>
    <t>LAVAMANOS INSTITUCIONAL DE EMPOTRAR. (SUMINISTRO E INSTALACIÓN. INCLUYE GRIFERÍA TIPO PUSH O SIMILAR Y TUBERÍA DE CONEXIÓN).</t>
  </si>
  <si>
    <t>LAVAMANOS CERÁMICO DE SOBREPONER (SUMINISTRO E INSTALACIÓN. INCLUYE GRIFERÍA TIPO PUSH ANTIVANDÁLICO).</t>
  </si>
  <si>
    <t>LAVAMANOS DE COLGAR PARA PERSONAS EN CONDICIÓN DE MOVILIDAD REDUCIDA. (SUMINISTRO E INSTALACIÓN. INCLUYE GRIFERÍA TIPO PUSH ANTIVANDÁLICO).</t>
  </si>
  <si>
    <t>TOMACORRIENTES CON CONEXIÓN A TIERRA, MONOFÁSICO DOBLE, 15 A, 125 VC.A. (LÍNEA NEMA 5), PARA TRABAJO PESADO. (INCLUYE INSTALACIÓN, CAJA DE SALIDA, ELEMENTOS DE CONEXIÓN, DE EMPALME Y DE MONTAJE).</t>
  </si>
  <si>
    <t>TOMACORRIENTES CON PROTECCIÓN DE FALLA A TIERRA (GFCI), MONOFÁSICO DOBLE, 20 A, 125 VC.A. (LÍNEA NEMA 5), PARA TRABAJO LIVIANO. (INCLUYE INSTALACIÓN, CAJA DE SALIDA, ELEMENTOS DE CONEXIÓN, DE EMPALME Y DE MONTAJE).</t>
  </si>
  <si>
    <t>TOMACORRIENTES CON CONEXIÓN A TIERRA, BIFÁSICOS, DOS POLOS, 3 HILOS, 20 A, 250 VC.A., (LÍNEA NEMA 6), PARA TRABAJO PESADO. (INCLUYE INSTALACIÓN, CAJA DE SALIDA, ELEMENTOS DE CONEXIÓN, DE EMPALME Y DE MONTAJE).</t>
  </si>
  <si>
    <t>TUBERÍA DE ACERO GALVANIZADO, LIVIANA TIPO EMT, D=1". (SUMINISTRO E INSTALACIÓN).</t>
  </si>
  <si>
    <t>TUBERÍA DE ACERO GALVANIZADO, LIVIANA TIPO EMT, D=3/4". (SUMINISTRO E INSTALACIÓN).</t>
  </si>
  <si>
    <t>CUADRILLA (2 OFICIALES)</t>
  </si>
  <si>
    <t>CUADRILLA (2 OFICIALES).</t>
  </si>
  <si>
    <t>CONDUCTORES MONOPOLARES DE COBRE, AISLADOS PARA 600 V C.A., CALIBRE NO 12 AWG. (INCLUYE SUMINISTRO E INSTALACIÓN).</t>
  </si>
  <si>
    <t>CONDUCTORES MONOPOLARES DE COBRE, AISLADOS PARA 600 V C.A., CALIBRE NO 10 AWG. (INCLUYE SUMINISTRO E INSTALACIÓN).</t>
  </si>
  <si>
    <t>CONDUCTORES MONOPOLARES DE COBRE, AISLADOS PARA 600 V C.A., CALIBRE NO 8 AWG. (INCLUYE SUMINISTRO E INSTALACIÓN).</t>
  </si>
  <si>
    <t>CONDUCTORES MONOPOLARES DE COBRE, AISLADOS PARA 600 V C.A., CALIBRE NO 6 AWG. (INCLUYE SUMINISTRO E INSTALACIÓN).</t>
  </si>
  <si>
    <t>ACOMETIDA EN CONDUCTORES DE COBRE, (4NO. 4 + 1NO. 8) AWG, AISLADOS PARA 600 V C.A. INCLUYE CONDUCTORES, CONEXIONES, ACCESORIOS DE MONTAJE, ELEMENTOS DE CONEXIÓN Y DE MARCACIÓN.(INCLUYE SUMINISTRO E INSTALACIÓN).</t>
  </si>
  <si>
    <t>ACOMETIDA EN CONDUCTORES DE COBRE, (4NO. 2 + 1NO. 4) AWG, AISLADOS PARA 600 V C.A. INCLUYE CONDUCTORES, CONEXIONES, ACCESORIOS DE MONTAJE, ELEMENTOS DE CONEXIÓN Y DE MARCACIÓN.(INCLUYE SUMINISTRO E INSTALACIÓN).</t>
  </si>
  <si>
    <t>ACOMETIDA A TABLERO TATR, EN CONDUCTORES DE COBRE, (4NO.4 + 1NO. 8) AWG, AISLADOS PARA 600 V C.A. INCL CONDUCTORES, CONEXIONES, ACCESORIOS DE MONTAJE, ELEMENTOS DE CONEXIÓN Y MARCACIÓN.(INCL SUMINISTRO E INSTALACIÓN).</t>
  </si>
  <si>
    <t>ALIMENTACIÓN EN CONDUCTORES DE COBRE, (3NO. 8 + 1NO. 10) AWG, AISLADOS PARA 600 V C.A., INCLUYE CONDUCTORES, CONEXIONES, ACCESORIOS DE MONTAJE, ELEMENTOS DE CONEXIÓN Y DE MARCACIÓN. (INCLUYE SUMINISTRO E INSTALACIÓN).</t>
  </si>
  <si>
    <t>ALIMENTACIÓN EN CONDUCTORES DE COBRE, (4NO. 2/0 + 1NO.6) AWG, AISLADOS PARA 600 V C.A., INCLUYE CONDUCTORES, CONEXIONES, ACCESORIOS DE MONTAJE, ELEMENTOS DE CONEXIÓN Y DE MARCACIÓN. (INCLUYE SUMINISTRO E INSTALACIÓN)</t>
  </si>
  <si>
    <t>ALIMENTACIÓN EN CONDUCTORES DE COBRE, (4NO. 1/0 + 1NO.6) AWG, AISLADOS PARA 600 V C.A., INCLUYE CONDUCTORES, CONEXIONES, ACCESORIOS DE MONTAJE, ELEMENTOS DE CONEXIÓN Y DE MARCACIÓN. (INCLUYE SUMINISTRO E INSTALACIÓN)</t>
  </si>
  <si>
    <t>ALIMENTACIÓN EN CONDUCTORES DE COBRE, (4NO. 8+ 1NO.10) AWG, AISLADOS PARA 600 V C.A. INCLUYE CONDUCTORES, CONEXIONES, ACCESORIOS DE MONTAJE, ELEMENTOS DE CONEXIÓN Y DE MARCACIÓN. (INCLUYE SUMINISTRO E INSTALACIÓN)</t>
  </si>
  <si>
    <t>CAJAS DE EMPALME Y SALIDA, EN FUNDICIÓN DE ACERO GALVANIZADO DE 4"X4", DEL DIAMETRO DE LA TUBERÍA(INCLUYE SUMINISTRO E INSTALACIÓN)</t>
  </si>
  <si>
    <t>TUBERÍA SEMIPESADA IMC, DE 3/4`` DE DIÁMETRO, EXPUESTA, CON SUS ACCESORIOS DE MONTAJE. (INCLUYE SUMINISTRO E INSTALACIÓN)</t>
  </si>
  <si>
    <t>TUBERÍA SEMIPESADA IMC, DE 2" DE DIÁMETRO, EXPUESTA, CON SUS ACCESORIOS DE MONTAJE. (INCLUYE SUMINISTRO E INSTALACIÓN)</t>
  </si>
  <si>
    <t>TUBERÍA EMT DE 3" DE DIÁMETRO, EXPUESTA, CON SUS ACCESORIOS DE MONTAJE. (INCLUYE SUMINISTRO E INSTALACIÓN)</t>
  </si>
  <si>
    <t>ACOMETIDA EN CONDUCTORES DE COBRE, (4NO. 1/0 + 1NO. 4) AWG, AISLADOS PARA 600 V C.A. INCLUYE CONDUCTORES, CONEXIONES, ACCESORIOS DE MONTAJE, ELEMENTOS DE CONEXIÓN Y DE MARCACIÓN. (INCLUYE SUMINISTRO E INSTALACIÓN)</t>
  </si>
  <si>
    <t>ACOMETIDA EN CONDUCTORES DE COBRE, (5 NO. 4) AWG, AISLADOS PARA 600 V C.A. INCLUYE CONDUCTORES, CONEXIONES, ACCESORIOS DE MONTAJE, ELEMENTOS DE CONEXIÓN Y DE MARCACIÓN. (INCLUYE SUMINISTRO E INSTALACIÓN)</t>
  </si>
  <si>
    <t>CONDUCTORES MONOPOLARES DE COBRE, AISLADOS PARA 600 V C.A., CALIBRE NO 4 AWG. (INCLUYE SUMINISTRO E INSTALACIÓN)</t>
  </si>
  <si>
    <t>ALIMENTACIÓN EN CONDUCTORES DE COBRE, (4NO. 4/0 + 1NO.4) AWG, AISLADOS PARA 600 V C.A., INCLUYE CONDUCTORES, CONEXIONES, ACCESORIOS DE MONTAJE, ELEMENTOS DE CONEXIÓN Y DE MARCACIÓN. (INCLUYE SUMINISTRO E INSTALACIÓN)</t>
  </si>
  <si>
    <t>ALIMENTACIÓN EN CONDUCTORES DE COBRE, (4NO. 6 + 1NO.8) AWG, AISLADOS PARA 600 V C.A., INCLUYE CONDUCTORES, CONEXIONES, ACCESORIOS DE MONTAJE, ELEMENTOS DE CONEXIÓN Y DE MARCACIÓN. (INCLUYE SUMINISTRO E INSTALACIÓN)</t>
  </si>
  <si>
    <t>ALIMENTACIÓN EN CONDUCTORES DE COBRE, (3NO. 10 + 1NO.12) AWG, AISLADOS PARA 600 V C.A., INCLUYE CONDUCTORES, CONEXIONES, ACCESORIOS DE MONTAJE, ELEMENTOS DE CONEXIÓN Y DE MARCACIÓN. (INCLUYE SUMINISTRO E INSTALACIÓN)</t>
  </si>
  <si>
    <t>ACOMETIDA EN CONDUCTORES DE COBRE, (5NO. 10) AWG, AISLADOS PARA 600 V C.A. INCLUYE CONDUCTORES, CONEXIONES, ACCESORIOS DE MONTAJE, ELEMENTOS DE CONEXIÓN Y DE MARCACIÓN. (INCLUYE SUMINISTRO E INSTALACIÓN)</t>
  </si>
  <si>
    <t>ACOMETIDA EN CONDUCTORES DE COBRE, (3NO. 10) AWG, AISLADOS PARA 600 V C.A. INCLUYE CONDUCTORES, CONEXIONES, ACCESORIOS DE MONTAJE, ELEMENTOS DE CONEXIÓN Y DE MARCACIÓN. (INCLUYE SUMINISTRO E INSTALACIÓN)</t>
  </si>
  <si>
    <t>ALIMENTACIÓN EN CONDUCTORES DE COBRE, (3NO. 6 + 1NO.8) AWG, AISLADOS PARA 600 V C.A., INCLUYE CONDUCTORES, CONEXIONES, ACCESORIOS DE MONTAJE, ELEMENTOS DE CONEXIÓN Y DE MARCACIÓN. (INCLUYE SUMINISTRO E INSTALACIÓN)</t>
  </si>
  <si>
    <t>ACOMETIDA EN CONDUCTORES DE COBRE, (4NO. 10) AWG, AISLADOS PARA 600 V C.A. INCLUYE CONDUCTORES, CONEXIONES, ACCESORIOS DE MONTAJE, ELEMENTOS DE CONEXIÓN Y DE MARCACIÓN. (INCLUYE SUMINISTRO E INSTALACIÓN)</t>
  </si>
  <si>
    <t>ALIMENTACIÓN EN CONDUCTORES DE COBRE, (3NO. 4/0 + 1NO.2) AWG, AISLADOS PARA 600 V C.A., INCLUYE CONDUCTORES, CONEXIONES, ACCESORIOS DE MONTAJE, ELEMENTOS DE CONEXIÓN Y DE MARCACIÓN. (INCLUYE SUMINISTRO E INSTALACIÓN)</t>
  </si>
  <si>
    <t>ACOMETIDA EN CONDUCTORES DE COBRE, (4NO. 2 + 1NO. 8) AWG, AISLADOS PARA 600 V C.A. INCLUYE CONDUCTORES, CONEXIONES, ACCESORIOS DE MONTAJE, ELEMENTOS DE CONEXIÓN Y DE MARCACIÓN. (INCLUYE SUMINISTRO E INSTALACIÓN)</t>
  </si>
  <si>
    <t>ALIMENTACIÓN EN CONDUCTORES DE COBRE, (4NO. 6+ 1NO.10) AWG, AISLADOS PARA 600 V C.A. INCLUYE CONDUCTORES, CONEXIONES, ACCESORIOS DE MONTAJE, ELEMENTOS DE CONEXIÓN Y DE MARCACIÓN. (INCLUYE SUMINISTRO E INSTALACIÓN)</t>
  </si>
  <si>
    <t>TOMACORRIENTES CON CONEXIÓN A TIERRA, TRIFÁSICOS, TRES POLOS, 3 HILOS, 20 A, 250 VC.A., (LÍNEA NEMA 6), PARA TRABAJO PESADO. INCLUYE LA CAJA DE SALIDA, ELEMENTOS DE CONEXIÓN, DE EMPALME Y DE MONTAJE.</t>
  </si>
  <si>
    <t>TUBERÍA EMT DE 1 1/4" DE DIÁMETRO, EXPUESTA, CON SUS ACCESORIOS DE MONTAJE. (INCLUYE SUMINISTRO E INSTALACIÓN).</t>
  </si>
  <si>
    <t>TUBERÍA EMT DE 2" DE DIÁMETRO, EXPUESTA, CON SUS ACCESORIOS DE MONTAJE. (INCLUYE SUMINISTRO E INSTALACIÓN)</t>
  </si>
  <si>
    <t>ACOMETIDA EN CONDUCTORES DE COBRE, (4NO. 1/0 + 1NO.2) AWG, AISLADOS PARA 600 V C.A., INCLUYE CONDUCTORES, CONEXIONES, ACCESORIOS DE MONTAJE, ELEMENTOS DE CONEXIÓN Y DE MARCACIÓN. (INCLUYE SUMINISTRO E INSTALACIÓN)</t>
  </si>
  <si>
    <t>ACOMETIDA EN MEDIA TENSIÓN DESDE LA RED PÚBLICA, EN CONDUCTORES 3 NO. 1/0AWG, XLPE, 15KV, 133%, 1 NO. 2 CU DESNUDO, CON CONOS DE ALIVIO, TERMINALES Y ACCESORIOS (INCLUYE SUMINISTRO E INSTALACIÓN)</t>
  </si>
  <si>
    <t>CANALIZACIÓN SUBTERRÁNEA CON 2 DUCTOS DE 4" PVC DB, ACCESORIOS, EXCAVACIÓN, LLENOS Y ACABADO (INCLUYE SUMINISTRO E INSTALACIÓN)</t>
  </si>
  <si>
    <t>ACOMETIDAS EN MEDIA TENSIÓN DESDE LA RED PÚBLICA, EN CONDUCTORES 3 NO. 2/0AWG, XLPE, 15KV, 133%, 1 NO. 2 CU DESNUDO, CON CONOS DE ALIVIO, TERMINALES Y ACCESORIOS (INCLUYE SUMINISTRO E INSTALACIÓN) DTD-20143150598263</t>
  </si>
  <si>
    <t>ALIMENTACIÓN A ARMARIOS DE POTENCIA, EN CABLE DE CU, AISLADO A 600V, 3 X (3NO. 500MCM Y 1NO. 4/0AWG, THWN), INCLUYE TERMINALES DE CONEXIÓN. (INCLUYE SUMINISTRO E INSTALACIÓN)</t>
  </si>
  <si>
    <t>ALIMENTACIÓN A ARMARIOS EQUIPOS AUXILIARES , EN CABLE DE CU, AISLADO A 600V, 3 X (3NO. 4 + 1NO. 8AWG, THWN), INCLUYE TERMINALES DE CONEXIÓN. (INCLUYE SUMINISTRO E INSTALACIÓN)</t>
  </si>
  <si>
    <t>CANALIZACIÓN SUBTERRÁNEA CON 3 DUCTOS DE 4`` PVC DB, ACCESORIOS, EXCAVACIÓN, LLENOS Y ACABADO. DISTANCIA TRANSPORTE 28 KM. (INCLUYE SUMINISTRO E INSTALACIÓN)</t>
  </si>
  <si>
    <t>CANALIZACIÓN SUBTERRÁNEA CON 3 DUCTOS DE 6`` PVC DB, ACCESORIOS, EXCAVACIÓN, LLENOS Y ACABADO (INCLUYE SUMINISTRO E INSTALACIÓN) TRANSPORTE A 28 KM.</t>
  </si>
  <si>
    <t>CABLE DE COBRE DESNUDO CALIBRE 1/0 AWG, ENTERRADO EN TERRENO NATURAL INCLUYE EXCAVACIÓN, LLENOS Y COMPACTACIÓN DEL PISO. (INCLUYE SUMINISTRO E INSTALACIÓN) DISTANCIA DE TRANSPORTE 28 KM.</t>
  </si>
  <si>
    <t>CABLE DE COBRE DESNUDO CALIBRE 1/0 AWG EXPUESTO (INCLUYE SUMINISTRO E INSTALACIÓN) (INCLUYE 3MT DE CABLE 1/0 POR ML).</t>
  </si>
  <si>
    <t>CABLE DE ALUMINIO AISLADO THW CALIBRE 1/0 AWG, INSTALADO EXPUESTO SOBRE CUBIERTA DE ESTRUCTURA. INCLUYE ELEMENTOS DE FIJACIÓN. (INCLUYE SUMINISTRO E INSTALACIÓN)</t>
  </si>
  <si>
    <t>CABLE DE COBRE DESNUDO CALIBRE 1/0 AWG, EMBEBIDO EN EL CONCRETO. (INCLUYE SUMINISTRO E INSTALACIÓN)</t>
  </si>
  <si>
    <t>CONEXIÓN AL ACERO DE REFUERZO; INCL. SOLDADURA EXOTÉRMICA DE CABLE CALIBRE 2/0 AWG A VARILLA DE ACERO DE REFUERZO 4 DE 90GR, VARILLA DE ACERO ADICIONAL Y SOLDADURAS ELÉCTRICAS ENTRE VARILLAS DE ACERO. (INCL. SUMIN. E INSTAL.)</t>
  </si>
  <si>
    <t>TERMINAL DE COBRE ELECTROPLATEADO PARA CABLE CALIBRE 2/0AWG, DE UN TORNILLO. INCLUYE MONTAJE, TORNILLOS, TUERCA Y ARANDELAS DE ACERO INOXIDABLE. (INCLUYE SUMINISTRO E INSTALACIÓN)</t>
  </si>
  <si>
    <t>CABLE DE ALUMINIO AISLADO THW-SR CALIBRE 1/0 AWG, INSTALADO EXPUESTO SOBRE CUBIERTA DE ESTRUCTURA. INCLUYE ELEMENTOS DE FIJACIÓN. (INCLUYE SUMINISTRO E INSTALACIÓN)</t>
  </si>
  <si>
    <t>CABLE DE COBRE DESNUDO CALIBRE 2/0 AWG, EMBEBIDO EN EL CONCRETO. (INCLUYE SUMINISTRO E INSTALACIÓN)</t>
  </si>
  <si>
    <t>CABLE DE COBRE DESNUDO CALIBRE 2/0 AWG EXPUESTO (INCLUYE SUMINISTRO E INSTALACIÓN)</t>
  </si>
  <si>
    <t>CABLE DE 4 PARES UTP CAT.6A, INCLUYE MARCACIÓN Y CORREAS DE AMARRE TIPO ``VELCRO`` (INCLUYE SUMINISTRO E INSTALACIÓN)</t>
  </si>
  <si>
    <t>ENCHAPE DE PISO Y PARED EN CERAMICA 30X30 CM COLOR BLANCO, H=2,10 (INCLUYE SUMINISTRO E INSTALACIÓN).</t>
  </si>
  <si>
    <t>PAÑETE LISO O RÚSTICO 1:4 PARA MUROS. LAVADO O RÚSTICO. (INCLUYE SUMINISTRO E INSTALACIÓN)</t>
  </si>
  <si>
    <t>PINTURA AL AGUA TIPO EMULSIÓN CON RESINA DE POLIVINIL ACETATO MODIFICADA CON ACRÍLICA PARA INTERIORES. (INCLUYE SUMINISTRO E INSTALACIÓN)</t>
  </si>
  <si>
    <t>IMPERMEABILIZACIONES</t>
  </si>
  <si>
    <t>IMPERMEABILIZACIÓN FACHADA (INCLUYE SUMINISTRO E INSTALACIÓN)</t>
  </si>
  <si>
    <t>PINTURA AMARILLA FRANJA DE SEGURIDAD (INCLUYE SUMINISTRO E INSTALACIÓN)</t>
  </si>
  <si>
    <t>PINTURA CIELO FALSO (INCLUYE SUMINISTRO E INSTALACIÓN).</t>
  </si>
  <si>
    <t>SEPARADOR TIPO TRANSMILENIO (BLOQUE CANALIZADOR AMARILLO) SUMINISTRO E INSTALACIÓN (1.75MX0.25MX0.15M) PINTADO CON PINTURA DE TRAFICO AMARILLA CON MICROESFERAS DE VIDRIO.</t>
  </si>
  <si>
    <t>RETIRO Y REINSTALACIÓN DE SEÑAL BANDERA. INCLUYE SERVICIO DE GRUA. (DISTANCIA MAXIMA DE REUBICACION 200M).</t>
  </si>
  <si>
    <t>CIMENTACION TIPO PILOTE PREEXCAVADO PARA SEÑAL ELEVADA TIPO BANDERA (LONGITUD ENTRE 4 Y 9 M). INCLUYE EXCAVACION</t>
  </si>
  <si>
    <t>SEMAFORO (3X200) S1. LENTES DE POLICARBONATO DE 8" BICICLETAS LUCES, SISTEMA DE ILUMINACIÓN A LEDS, COMPATIBILIDAD C800/900, FIJACION A MASTIL. INCLUYE ELEMENTOS DE FIJACION.</t>
  </si>
  <si>
    <t>SALIDA PARA DATOS EMT 3/4" (EN TAQUILLAS Y TORNIQUETES) DESDE EL RACK DE COMUNICACIONES HASTA EL SITIO DE LA SALIDA EN EL PISO DEL TORNIQUETE O HASTA EL PUESTO EN LA TAQUILLA. INCL. PONCHADO DE LOS JACKS EN LOS EXTREMOS .</t>
  </si>
  <si>
    <t>SALIDA PARA SONIDO EMT 3/4" (POR EL TECHO DEL VAGON) DESDE EL ARMARIO DE COMUNICACIONES HASTA EL SITIO DE LA SALIDA EN EL TECHO DEL VAGON, EN LA MITAD Y EN LOS EXTREMOS DEL MISMO .</t>
  </si>
  <si>
    <t>SALIDA PARA CCTV EMT 3/4" (POR EL TECHO DEL VAGON) DESDE EL ARMARIO DE COMUNICACIONES HASTA EL SITIO DE LA SALIDA EN EL TECHO EN LOS EXTREMOS DE CADA VAGON.</t>
  </si>
  <si>
    <t>SALIDA PARA EL MASTIL DEL GPS EN TUBERIA EMT 1" INCL PEDESTAL EN CONCRETO DE 1.0MX0.80MX0.80M. ESTA SALIDA VA DESDE EL MASTIL DEL GPS A SALIDA DE LA RAMPA NORTE HASTA EL RACK DE DATOS DEL VAGON Y EMBEBIDA EN EL PISO.</t>
  </si>
  <si>
    <t>CAJA DE INSPECCION AP-280. SUMINISTRO E INSTALACION. SE CONSTRUYEN EN EL PISO AL LADO DE LOS VAGONES PARA EL SISTEMA DE ENERGIA Y/O COMUNICACIONES.</t>
  </si>
  <si>
    <t>CAJA PARA MEDIDORES DE ENERGIA. SUMINISTRO E INSTALACION. ESTA CAJA ESTA UBICADA EN EL ARMARIO DEL VAGON NORTE. CONTIENE LOS MEDIDORES DE ENERGIA DE LA ESTACION, PUBLICIDAD Y ANGELCOM.</t>
  </si>
  <si>
    <t>POZO DE TIERRA CON VARILLA DE COBRE DE 2.40M, GEL, CABLE NO. 2/0 AWG. CONSTRUCCION. SON LAS PUESTAS A TIERRA DE LOS VAGONES Y RAMPAS NUEVAS DE CONEXION A PUENTES PEATONALES.</t>
  </si>
  <si>
    <t>MEDIDORES DE ENERGIA TRIFASICO 20-80 AMP PARA LA CUENTA DE LA ESTACION. SUMINISTRO E INSTALACION. SE UBICA EN EL ARMARIO DEL VAGON NORTE. SE ENERGIZARA CUANDO LA CUENTA SEA LEGALIZADA ANTE CODENSA.</t>
  </si>
  <si>
    <t>MEDIDORES DE ENERGIA MONOFASICO PARA LAS CUENTAS DE PUBLICIDAD Y ANGELCOM. SUMINISTRO E INSTALACION. SE UBICA EN EL ARMARIO DEL VAGON NORTE. SE ENERGIZARAN CUANDO LAS CUENTAS SEAN LEGALIZADAS ANTE CODENSA.</t>
  </si>
  <si>
    <t>ACOMETIDA PARCIAL 3NO. 1/0 + 1NO. 2 - 600V-CU. SUMINISTRO E INSTALACION. ACOMETIDA PARCIAL ENTRE ARMARIOS NORTE Y SUR PARA ALIMENTACION ENTRE LOS VAGONES. INSTALADOS POR DEBAJO DEL PISO DE LOS VAGONES.</t>
  </si>
  <si>
    <t>BAJANTE PARA ACOMETIDA 1 D= 3" CALIBRE 14 (L= 4.98) HG, CAPACETE, CINTA BAND IT, CURVA PVC. SUMINISTRO E INSTALACION. INCLUYE APERTURA DE ZANJA PARA INSTALACION DE CURVA Y TUBERIA GALVANIZADA, RESANE Y RETIRO DE ESCOMBROS.</t>
  </si>
  <si>
    <t>NEOPRENO REFORZADO 0.50 X 0.50 X 2" DOBLE REFUERZO. SUMINISTRO E INSTALACION. (INCLUYE LIMPIEZA DE LA SUPERFICIE CON CHORRO DE AIRE A PRESIÓN, HERRAMIENTA MENOR Y COMPRESOR).</t>
  </si>
  <si>
    <t>RELLENO EN ARENA DE RIO. INCLUYE TRANSPORTE, SUMINISTRO, EXTENDIDO MANUAL Y COMPACTACION.</t>
  </si>
  <si>
    <t>GRAVILLA DE 1/2" SUELTA - SUMINISTRO E INSTALACION.</t>
  </si>
  <si>
    <t>DOTACION ABDOMINALES PARA ADULTOS/MAYORES SEGUN ESPECIFICACIONES IDRD - SUMINISTRO E INSTALACION.</t>
  </si>
  <si>
    <t>JUEGO BALANCIN PARA NIÑOS (1-5 AÑOS) SEGUN ESPECIFICACIONES IDRD - SUMINISTRO E INSTALACION.</t>
  </si>
  <si>
    <t>DOTACION BARRAS PARA ADULTOS.SEGUN ESPECIFICACIONES IDRD - SUMINISTRO E INSTALACION.</t>
  </si>
  <si>
    <t>DOTACION CAMINADOR PARA ADULTOS.SEGUN ESPECIFICACIONES IDRD - SUMINISTRO E INSTALACION.</t>
  </si>
  <si>
    <t>DOTACIÓN GIRO DE CADERA PARA ADULTOS. SEGÚN ESPECIFICACIONES IDRD - SUMINISTRO E INSTALACIÓN.</t>
  </si>
  <si>
    <t>GEODREN VIAL DE 160MM X 1.0M. SUMINISTRO E INSTALACION. (INCLUYE EXCAVACION MANUAL (ANCHO = 30CM) Y RELLENO EN MATERIAL SELECCIONADO PROVENIENTE DE EXCAVACION.</t>
  </si>
  <si>
    <t>GEODREN VIAL DE 200MM X 1.0M. SUMINISTRO E INSTALACION. (INCLUYE EXCAVACION MANUAL (ANCHO = 30CM) Y RELLENO EN MATERIAL SELECCIONADO PROVENIENTE DE EXCAVACION.</t>
  </si>
  <si>
    <t>DEMARCACION PICTOGRAMA ZONA ESCOLAR EN PINTURA TERMOPLASTICA. (INCLUYE SUMINISTRO Y APLICACION CON EQUIPO. INCLUYE MICROESFERAS).</t>
  </si>
  <si>
    <t>DEMARCACION METROS LINEALES EN PINTURA TIPO TRAFICO BASE SOLVENTE COLOR BLANCO Y/O AMARILLA. LINEA 0.12M Y 16 MILS (INCLUYE SUMINISTRO Y APLICACION CON EQUIPO. INCLUYE MICROESFERAS TIPO DROP ON PARA LINEAS DE BORDE Y DE CARRIL). HORARIO NOCTURNO</t>
  </si>
  <si>
    <t>CUADRILLA (3 AYUDANTES) HORARIO NOCTURNO</t>
  </si>
  <si>
    <t>CUADRILLA (4 AYUDANTES) HORARIO NOCTURNO</t>
  </si>
  <si>
    <t>DEMARCACION EN PINTURA TIPO TRAFICO BASE SOLVENTE COLOR BLANCO. LINEA 0.20M Y 16 MILS (INCLUYE SUMINISTRO Y APLICACION CON EQUIPO. INCLUYE MICROESFERAS TIPO DROP ON PARA LINEAS DE CARRIL). HORARIO NOCTURNO.</t>
  </si>
  <si>
    <t>DEMARCACION EN IMPRIMANTE TIPO TRAFICO BASE SOLVENTE COLOR NEGRO. ANCHO 0.25M (INCLUYE SUMINISTRO Y APLICACION CON EQUIPO. NO INCLUYE MICROESFERAS).</t>
  </si>
  <si>
    <t>DEMARCACION EN IMPRIMANTE TIPO TRAFICO BASE SOLVENTE COLOR NEGRO. PARADEROS (INCLUYE SUMINISTRO Y APLICACION CON EQUIPO. NO INCLUYE MICROESFERAS).</t>
  </si>
  <si>
    <t>DEMARCACION METROS LINEALES EN PINTURA TIPO TRAFICO BASE SOLVENTE COLOR NEGRO. LINEA 0.15M (INCLUYE SUMINISTRO Y APLICACION CON EQUIPO. NO INCLUYE MICROESFERAS).</t>
  </si>
  <si>
    <t>DEMARCACION METROS CUADRADO EN PINTURA TIPO TRAFICO BASE SOLVENTE COLOR AZUL 16 MILS PARA PRIMERA CAPA. (PARADEROS) (INCLUYE SUMINISTRO Y APLICACION CON EQUIPO. INCLUYE MICROESFERAS).</t>
  </si>
  <si>
    <t>DEMARCACION METROS CUADRADO EN PINTURA TIPO TRAFICO BASE SOLVENTE COLOR AZUL 16 MILS Y 18 MILS (PARADEROS) (INCLUYE SUMINISTRO Y APLICACION CON EQUIPO. INCLUYE MICROESFERAS).</t>
  </si>
  <si>
    <t>EMPATES DE TUBERÍA EN PVC A PVC 2" LINEAL SEGÚN NORMA NS-023 (INCLUYE ACCESORIOS). SUMINISTRO E INSTALACIÓN.</t>
  </si>
  <si>
    <t>EMPATES EN LINEA DE TUBERÍA EN PVC A AC 14" (INCL UNION GIBAULT HD PARA AC CL.25 D=14", UNION DE CONSTRUCCION Y REPARACION PARA PVC D=14", UNION DE TRANSICION PCV-AC CL.25 Y 1M TUB PVC D=14 RDE 21). SUMINISTRO E INSTALACIÓN.</t>
  </si>
  <si>
    <t>EMPATES EN LINEA DE TUBERÍA EN PVC A HF 3" (INCL UNION DE REPARACION PVC U.M. D=3", ADAPTADOR MACHO PVC US D=3" UNION GIBAULT HD CL.25 CL.25 D=3" Y 1M TUB PVC D=3" RDE 21). SUMINISTRO E INSTALACIÓN.</t>
  </si>
  <si>
    <t>REDUCCION CONCENTRICA HD 4" X 2" (SUMINISTRO E INSTALACIÓN).</t>
  </si>
  <si>
    <t>REDUCCION CONCENTRICA HD 6" X 4" (SUMINISTRO E INSTALACIÓN).</t>
  </si>
  <si>
    <t>REDUCCION CONCENTRICA HD 14" X 12" (SUMINISTRO E INSTALACIÓN).</t>
  </si>
  <si>
    <t>DESMONTE Y UBICACIÓN PARADEROS SITP TRASLADO. DE PARADERO EXISTENTE. INCLUYE CONCRETO 3000 PSI HECHO EN OBRA 1:2:2 CON ARENA DE RIO Y TRITURADO 3/4" PARA ANCLAJE. TRANSPORTE Y DISPOSICIÓN DE ESCOMBROS A 21 KM.</t>
  </si>
  <si>
    <t>CASETAS TELEFONICAS. REUBICACION O RETIRO. DESMONTE Y REUBICACION DE CASETA EXISTENTE. INCLUYE CONCRETO 3000 PSI HECHO EN OBRA 1:2:2 CON ARENA DE RIO Y TRITURADO 3/4" PARA ANCLAJE. TRANSP Y DISPOS. DE ESCOMBROS A 21 KM.</t>
  </si>
  <si>
    <t>DESMONTE Y REUBICACIÓN MODULO SERVICIO AL CIUDADANO (REDEP). DE MODULO EXISTENTE. INCLUYE CONCRETO 3000 PSI HECHO EN OBRA 1:2:2 CON ARENA DE RIO Y TRITURADO 3/4" PARA ANCLAJE. TRANSP Y DISPOS. DE ESCOMBROS A 21 KM.</t>
  </si>
  <si>
    <t>SALIDA PARA TOMA MONOFASICA DOBLE. SUMINISTRO E INSTALACION. (INCLUYE ACCESORIOS DE INSTALACION Y FIJACION. NO INCLUYE TUBERIA NI CABLEADO).</t>
  </si>
  <si>
    <t>TUBERIA METALICA EMT DE D= 3/4". SUMINISTRO E INSTALACION. (INCLUYE ACCESORIOS DE INSTALACION Y FIJACION).</t>
  </si>
  <si>
    <t>CABLE THHN NO.10 EN COBRE. SUMINISTRO E INSTALACION. (INCLUYE ACCESORIOS DE INSTALACION).</t>
  </si>
  <si>
    <t>SALIDA PARA TOMA TRIFASICA DE SEGURIDAD. SUMINISTRO E INSTALACION. (INCLUYE ACCESORIOS DE INSTALACION Y FIJACION. NO INCLUYE TUBERIA NI CABLEADO).</t>
  </si>
  <si>
    <t>CABLE NO.2 AWG-THHN-600V EN COBRE. SUMINISTRO E INSTALACION. (INCLUYE ACCESORIOS DE INSTALACION).</t>
  </si>
  <si>
    <t>CABLE NO.14 AWG-THHN-600V EN COBRE. SUMINISTRO E INSTALACION. (INCLUYE ACCESORIOS DE INSTALACION).</t>
  </si>
  <si>
    <t>CABLE NO.12 AWG-THHN-600V EN COBRE. SUMINISTRO E INSTALACION. (INCLUYE ACCESORIOS DE INSTALACION).</t>
  </si>
  <si>
    <t>SALIDA PARA AVISO PUBLICITARIO. SUMINISTRO E INSTALACION. (INCLUYE ACCESORIOS DE INSTALACION Y FIJACION. NO INCLUYE TUBERIA NI CABLEADO).</t>
  </si>
  <si>
    <t>CABLE NO.6 AWG-THHN-600V EN COBRE. SUMINISTRO E INSTALACION. (INCLUYE ACCESORIOS DE INSTALACION).</t>
  </si>
  <si>
    <t>SALIDA PARA TOMA REGULADA. SUMINISTRO E INSTALACIÓN. SALIDA EN PISO DE LA TAQUILLA O TORNIQUETE O CCTV.(INCLUYE ACCESORIOS DE INSTALACION Y FIJACION. NO INCLUYE TUBERIA NI CABLEADO).</t>
  </si>
  <si>
    <t>SALIDA PARA INFORMADORES. SUMINISTRO E INSTALACION. SALIDA EN PISO DE LA TAQUILLA O TORNIQUETE O CCTV.(INCLUYE ACCESORIOS DE INSTALACION Y FIJACION. NO INCLUYE TUBERIA NI CABLEADO).</t>
  </si>
  <si>
    <t>SALIDA PARA BOMBA RIEGO ZONAS VERDES. SUMINISTRO E INSTALACION. ES LA SALIDA AL TAQUE.(INCLUYE ACCESORIOS DE INSTALACION Y FIJACION. NO INCLUYE TUBERIA NI CABLEADO).</t>
  </si>
  <si>
    <t>CABLE NO.8 AWG-THHN-600V EN COBRE. SUMINISTRO E INSTALACION. (INCLUYE ACCESORIOS DE INSTALACION).</t>
  </si>
  <si>
    <t>SALIDA PARA CONTROLADOR. SUMINISTRO E INSTALACION. (INCLUYE ACCESORIOS DE INSTALACION Y FIJACION. NO INCLUYE TUBERIA NI CABLEADO).</t>
  </si>
  <si>
    <t>SALIDA PARA DATOS EN TAQUILLAS O CCTV. SUMIN E INSTAL. INCL. CAJA GALVANIZADA. TOMA DE SALIDA DE DATOS. PONCHADO DE LOS JACKS EN LOS EXTREMOS DEL CABLE Y LA CERTIFICACION DE LAS SALIDAS. (NO INCLUYE TUBERIA NI CABLEADO UTP).</t>
  </si>
  <si>
    <t>CABLE UTP CATEGORIA 6A. SUMINISTRO E INSTALACION. (INCLUYE ACCESORIOS DE INSTALACION).</t>
  </si>
  <si>
    <t>SALIDA PARA SONIDO (POR EL TECHO DE LA ESTACIÓN). SUMINISTRO E INSTALACIÓN. (INCLUYE ACCESORIOS DE INSTALACIÓN. NO INCLUYE TUBERÍA NI CABLEADO).</t>
  </si>
  <si>
    <t>CABLE POLARIZADO 2 NO.14. SUMINISTRO E INSTALACION. (INCLUYE ACCESORIOS DE INSTALACION).</t>
  </si>
  <si>
    <t>SALIDA PARA CCTV (POR EL TECHO DE LA ESTACION). SUMINISTRO E INSTALACION. ES LA SALIDA POR EL TECHO EN LOS EXTREMOS DE CADA ESTACION. (INCLUYE ACCESORIOS DE INSTALACION. NO INCLUYE TUBERIA NI CABLEADO).</t>
  </si>
  <si>
    <t>SALIDA PARA EL MASTIL DEL GPS. INCL PEDESTAL EN CONCRETO DE 1.0MX0.8MX0.8M. SUMIN E INSTAL. EMBEBIDA EN EL PISO. (NO INCLUYE TUBERIA NI CABLEADO).</t>
  </si>
  <si>
    <t>ACOMETIDA TRIFASICA (3 NO.4 + 1 NO.4 + 1NO.4T AWG-THHN-600V-CU). SUMINISTRO E INSTALACION. EN TUBERIA PVC 4".</t>
  </si>
  <si>
    <t>ACOMETIDA TRIFASICA (3 NO.6 + 1 NO.6 + 1NO.8T AWG-THHN-600V-CU). SUMINISTRO E INSTALACION. ACOMETIDAS PARCIALES PARA LOS TABLEROS BRAKERS DE TRANSMILENIO, EN TUBERIA EMT 1 1/4".</t>
  </si>
  <si>
    <t>ACOMETIDA MONOFASICA (1 NO.8 + 1 NO.6 + 1NO.8T AWG-THHN-600V-CU). SUMINISTRO E INSTALACION. ACOMETIDAS PARCIALES PARA LOS TABLEROS BRAKERS DE TABLERO REGULADO MONOFASICO, EN TUBERIA EMT 1".</t>
  </si>
  <si>
    <t>ACOMETIDA MONOFASICA (1 NO.8 + 1 NO.8 + 1NO.8T AWG-THHN-600V-CU). SUMINISTRO E INSTALACION. ACOMETIDAS PARCIALES PARA LOS TABLEROS BRAKERS DE TABLERO PRINCIPAL REGULADO MONOFASICO, EN TUBERIA EMT 1".</t>
  </si>
  <si>
    <t>ACOMETIDA MONOFASICA (1 NO.10 + 1 NO.10 + 1NO.10T AWG-THHN-600V-CU). SUMINISTRO E INSTALACION. ACOMETIDAS PARCIALES PARA LOS TABLEROS BRAKERS DE PUBLICIDAD, EN TUBERIA EMT 3/4".</t>
  </si>
  <si>
    <t>ACOMETIDA (1 NO.8 + 1 NO.8 + 1NO.10 AWG-THHN-600V-CU). SUMINISTRO E INSTALACION.TUBERIA EMT 3/4" DESDE EL TOTALIZADOR DE LA PLANTA ELECTRICA HASTA LA TRANSFERENCIA.</t>
  </si>
  <si>
    <t>2 DUCTOS D=2" GALVANIZADOS. SUMINISTRO E INSTALACION. INCLUYE ELEMENTOS DE FIJACION Y ACCESORIOS.</t>
  </si>
  <si>
    <t>2 DUCTOS D=3" GALVANIZADOS. SUMINISTRO E INSTALACION. INCLUYE ELEMENTOS DE FIJACION Y ACCESORIOS.</t>
  </si>
  <si>
    <t>TABLERO TRIFASICO DE 18 CIRCUITOS, CON ESPACIO PARA TOTALIZADOR. SUMINISTRO E INSTALACION. CORRESPONDE AL TABLERO DE ENERGIA REGULADA DE LOS MODULOS.</t>
  </si>
  <si>
    <t>MEDIDOR DE ENERGIA TRIFASICO 20-80 AMP. SUMINISTRO E INSTALACION. PARALA CUENTA DE LA ESTACION UBICADA EN EL ARMARIO DEL CUARTO ELECTRICO DE TAQUILLAS. SE ENERGIZARA CUANDO LA CUENTA SEA LEGALIZADA ANTE CODENSA.</t>
  </si>
  <si>
    <t>MEDIDOR DE ENERGIA MONOFASICO. SUMINISTRO E INSTALACION. PARA LAS CUENTA DE PUBLICIDAD Y REGULADA. SE UBICA EN EL CUARTO ELECTRICO DE TAQUILLAS. SE ENERGIZARA CUANDO LA CUENTA SEA LEGALIZADA ANTE CODENSA.</t>
  </si>
  <si>
    <t>CABLE DE COBRE DESNUDO NO.2/0 AWG. SUMINISTRO E INSTALACION. PARA EL ANILLO EQUIPOTENCIAL DE LA ESTACION, UNIENDO LOS ELECTRODOS DE CAJA DE 3 MEDIDORES CON LOS DE LOS MODULOS. INCLUYE SOLDADURA EXOTERMICA.</t>
  </si>
  <si>
    <t>CABLE DE MEDIA TENSION XLPE 4/0 ALUMINIO. SUMINISTRO E INSTALACION.</t>
  </si>
  <si>
    <t>DUCTO PVC DB 6". SUMINISTRO E INSTALACION.</t>
  </si>
  <si>
    <t>CONDUCTOR RED BAJA TENSION (3 NO.4 + 1 NO.6 600V- CU THHN). SUMIN E INSTAL. CONDUCTORES DE LA PARCIAL ENTRE TRAFO Y GABINETE DE 3 MEDIDORES, INSTALADOS EN TUBERIA DE 2X4" PVC BAJO EL PISO INSTAL CON GRADO DE DIFICULTAD.</t>
  </si>
  <si>
    <t>CAJA ESPACIO 4 MEDIDORES ENERGIA, BARRAJES INDEPENDIENTES NEUTRO Y TIERRA Y ESPACIO TOTALIZADORES. SUM. E INSTAL. INCL. 1 TOTALIZADOR INDUSTRIAL 3X80A, 1 SUB-BREAKER ENCHUFABLE 3X60A, 1 DE 1X50A Y 1 DE 1X15A. CAJA 0.80X0.18M.</t>
  </si>
  <si>
    <t>TABLERO TRIFASICO 18 CIRCUITOS, ESPACIO TOTALIZADORES. SUM. E INSTAL. INCL. 10 BREAKERS ENCHUFABLES MONOPOLARES 1X15A, 1 BREAKER ENCHUFABLE BIPOLAR 2X15A, 1 DE 1X20A. INCL 1 TOTALIZADOR INDUSTRIAL DE 30A PARA PROTECCION.</t>
  </si>
  <si>
    <t>TABLERO MONOFASICO CON ESPACIO PARA 6 CIRCUITOS. SUM. E INSTAL. INCL. 3 BREAKERS ENCHUFABLES MONOPOLARES DE 1X15A PARA TOMAS DE AVISOS PUBLICITARIOS Y MUPI.</t>
  </si>
  <si>
    <t>TUBERIA EMT D= 1 1/2". SUMINISTRO E INSTALACION. (INCLUYE ACCESORIOS DE INSTALACION Y FIJACION).</t>
  </si>
  <si>
    <t>ACOMETIDA MONOFASICA (18+18+110T AWG-THHN-600V-CU) SUMINISTRO E INSTALACION (ACOMETIDAS PARCIALES PARA LOS TABLEROS BREAKERS DE TAQUILLA Y UPS, EN TUBERIA EMT 1". INCLUYE ACCESORIOS DE INSTALACION Y FIJACION.</t>
  </si>
  <si>
    <t>ACOMETIDA MONOFASICA (14+14+16T AWG-THHN-600V-CU) SUMINISTRO E INSTALACION (ACOMETIDAS PARCIALES PARA LOS TABLEROS REGULADOS DE MODULOS, EN TUBERIA EMT 1 1/2". INCLUYE ACCESORIOS DE INSTALACION Y FIJACION.</t>
  </si>
  <si>
    <t>ACOMETIDA MONOFASICA (110+110+112T AWG-THHN-600V-CU) SUMINISTRO E INSTALACION (ACOMETIDAS PARCIALES PARA LOS TABLEROS BREAKERS DE PUBLICIDAD, EN TUBERIA EMT 3/4". INCLUYE ACCESORIOS DE INSTALACION Y FIJACION.</t>
  </si>
  <si>
    <t>CABLE COBRE DESNUDO 1/0 AWG PARA EL ANILLO EQUIPOTENCIAL DE LA ESTACION, UNIENDO LOS ELECTRODOS DE CAJA DE 4 MEDIDORES CON LOS DE LOS MODULOS EN TUBERIA EMT 1". INCLUYE ACCESORIOS DE FIJACION E INSTALACION.</t>
  </si>
  <si>
    <t>ACOMETIDA TRIFASICA (36+16+18T AWG-THHN-600V-CU) SUMINISTRO E INSTALACION (ACOMETIDAS PARCIALES PARA LOS TABLEROS BREAKERS DE TRANSMILENIO, EN TUBERIA EMT 1 1/2". INCLUYE ACCESORIOS DE INSTALACION Y FIJACION.</t>
  </si>
  <si>
    <t>ACOMETIDA MONOFASICA (16+16+18T AWG-THHN-600V-CU) SUMINISTRO E INSTALACION (ACOMETIDAS PARCIALES PARA LOS TABLEROS BREAKERS DE TAQUILLA Y UPS, EN TUBERIA EMT 1 1/4". INCLUYE ACCESORIOS DE INSTALACION Y FIJACION.</t>
  </si>
  <si>
    <t>ACOMETIDA MONOFASICA (12+12+14T AWG-THHN-600V-CU) SUMINISTRO E INSTALACION (ACOMETIDAS PARCIALES PARA LOS TABLEROS REGULADOS DE LOS MODULOS, EN TUBERIA EMT 3". INCLUYE ACCESORIOS DE INSTALACION Y FIJACION.</t>
  </si>
  <si>
    <t>CONDUCTOR ACOMETIDA EN BAJA TENSION (44+14T AWG-THHN-600V-CU) SUMINISTRO E INSTALACION (CONDUCTORES DE LA ACOMETIDA ENTRE EL PUNTO DE CONEXION CODENSA Y CAJA DE 4 MEDIDORES INSTALADOS EN TUBERIA DE 2X4" PVC.</t>
  </si>
  <si>
    <t>TUBERIA METALICA EMT DE D= 1". SUMINISTRO E INSTALACION. (INCLUYE ACCESORIOS DE INSTALACION Y FIJACION).</t>
  </si>
  <si>
    <t>CONDUCTOR ACOMETIDA EN BAJA TENSION (42+12T AWG-THHN-600V-CU) SUMINISTRO E INSTALACION (CONDUCTORES DE LA ACOMETIDA ENTRE EL PUNTO DE CONEXION CODENSA Y CAJA DE 4 MEDIDORES INSTALADOS EN TUBERIA DE 2X4" PVC.</t>
  </si>
  <si>
    <t>ESCARIFICACION, HUMEDECIMIENTO, NIVELACION Y COMPACTACION CON VIBROCOMPACTADOR DEL MATERIAL GRANULAR EXISTENTE.</t>
  </si>
  <si>
    <t>GEOMALLAS CON FIBRAS CONTINUAS DE MULTIFILAMENTOS DE POLIESTER DE ALTA TENACIDAD (IDU ET SECCION 342-11 TRAFICO T4 - T5, RESISTENCIA ULTIMA &gt; 100KN/M). SUMINISTRO E INSTALACION.</t>
  </si>
  <si>
    <t>GEOMALLAS CON FIBRAS CONTINUAS DE MULTIFILAMENTOS DE POLIESTER DE ALTA TENACIDAD (IDU ET SECCION 342-11 TRAFICO T4 - T5, RESISTENCIA ULTIMA &gt; 75KN/M). SUMINISTRO E INSTALACION.</t>
  </si>
  <si>
    <t>GEODREN VIAL CON TUBERIA CIRCULAR 100MM H= 2.0M. SUMINISTRO E INSTALACION. (NO INCLUYE EXCAVACION NI RELLENOS)</t>
  </si>
  <si>
    <t>SEPARADORES TIPO TRANSMILENIO DELINEADOR TIPO A EN POLIETILENO (0.77M X 0.15M X 0.10M) Y 4 TORNILLOS EN ACERO INOXIDABLE DE 1/2" DE ANCHO Y 4 TORNILLOS DE 1/2" DE LARGO. SUMINISTRO E INSTALACION.</t>
  </si>
  <si>
    <t>SEPARADORES TIPO TRANSMILENIO DELINEADOR TIPO B EN POLIETILENO (0.78M X 0.20M X 0.15M) Y 4 TORNILLOS EN ACERO INOXIDABLE DE 1/2" DE ANCHO Y 5 TORNILLOS DE 1/2" DE LARGO. SUMINISTRO E INSTALACION.</t>
  </si>
  <si>
    <t>SEPARADORES TIPO TRANSMILENIO DELINEADOR TIPO C EN POLIETILENO (0.405M X 0.15M X 0.85M) Y 2 TORNILLOS EN ACERO INOXIDABLE DE 1/2" DE ANCHO Y 4 TORNILLOS DE 1/2" DE LARGO. SUMINISTRO E INSTALACION.</t>
  </si>
  <si>
    <t>FLECHA DIRECCIONAL "A LA IZQUIERDA" (E= 15 MILS. TERMOPLASTICA. AREA: 1.5037 M2 SEGUN EL MANUAL DE SEÑALIZACION VIAL. SUMINISTRO Y APLICACION CON EQUIPO. INCLUYE MICROESFERAS.</t>
  </si>
  <si>
    <t>DEMARCACION DE FLECHA DE TERMINACION DE CARRIL (E= 2.3 MILS. TERMOPLASTICA. AREA: 4.1850 M2 SEGUN EL MANUAL DE SEÑALIZACION VIAL. SUMINISTRO Y APLICACION CON EQUIPO. INCLUYE MICROESFERAS.</t>
  </si>
  <si>
    <t>FLECHA DIRECCIONAL "FRENTE, DERECHA E IZQUIERDA" (E= 2.3 MILS. TERMOPLASTICA. AREA: 3.2095 M2 SEGUN EL MANUAL DE SEÑALIZACION VIAL. SUMINISTRO Y APLICACION CON EQUIPO. INCLUYE MICROESFERAS.</t>
  </si>
  <si>
    <t>DEMARCACION TEXTO PARE. AREA: 1.48 M2. (E= 2.3 MILS, TERMOPLASTICA. SUMINISTRO Y APLICACION CON EQUIPO. INCLUYE MICROESFERAS.</t>
  </si>
  <si>
    <t>DEMARCACION DE ACHURADO. AREA: 1.0 M2. (E= 2.3 MILS, TERMOPLASTICA. SUMINISTRO Y APLICACION CON EQUIPO. INCLUYE MICROESFERAS.</t>
  </si>
  <si>
    <t>DEMARCACION DE LINEA LOGARITMICA. AREA: 0.60 M2. (E= 2.3 MILS, TERMOPLASTICA. SUMINISTRO Y APLICACION CON EQUIPO. INCLUYE MICROESFERAS.</t>
  </si>
  <si>
    <t>DEMARCACION DE LINEA DE PARE. AREA: 0.60 M2. (E= 2.3 MILS, TERMOPLASTICA. SUMINISTRO Y APLICACION CON EQUIPO. INCLUYE MICROESFERAS.</t>
  </si>
  <si>
    <t>DEMARCACION DE LINEA SENDERO PEATONAL. AREA: 0.30 M2. (E= 2.3 MILS, TERMOPLASTICA. SUMINISTRO Y APLICACION CON EQUIPO. INCLUYE MICROESFERAS.</t>
  </si>
  <si>
    <t>DEMARCACION ZONA ANTIBLOQUEO. AREA: 0.30 M2. (E= 2.3 MILS, TERMOPLASTICA. SUMINISTRO Y APLICACION CON EQUIPO. INCLUYE MICROESFERAS.</t>
  </si>
  <si>
    <t>DEMARCACION DE LINEA DE PARADERO DE BUSES. AREA: 5.5775 M2. (E= 2.3 MILS, TERMOPLASTICA. SUMINISTRO Y APLICACION CON EQUIPO. INCLUYE MICROESFERAS.</t>
  </si>
  <si>
    <t>DEMARCACION PICTOGRAMA TRIANGULOS CEDA EL PASO. (E= 2.3 MILS, TERMOPLASTICA. SUMINISTRO Y APLICACION CON EQUIPO. INCLUYE MICROESFERAS.</t>
  </si>
  <si>
    <t>DEMARCACION LINEA DE CEDA EL PASO DISCONTINUA. AREA: 0.32M2. (E= 2.3 MILS, TERMOPLASTICA. SUMINISTRO Y APLICACION CON EQUIPO. INCLUYE MICROESFERAS.</t>
  </si>
  <si>
    <t>BASE DE CONCRETO PARA POSTE TIPO T1 O T2 (0.80M X 0.80M X 0.80M). CONSTRUCCIÓN. INCLUYE EXCAVACIÓN, CONCRETO 3000 PSI HECHO EN OBRA, FUNDIDA, ARMADURA Y CURVA 90° PVC D= 2". HASTA MÉNSULA DE 6.5M.</t>
  </si>
  <si>
    <t>BASE DE CONCRETO PARA POSTE TIPO T1 O T2 (0.80M X 0.80M X 0.80M). CONSTRUCCIÓN. INCLUYE EXCAVACIÓN, CONCRETO 3000 PSI HECHO EN OBRA, FUNDIDA, ARMADURA Y CURVA 90° PVC D= 2". HASTA MÉNSULA DE 8.5M.</t>
  </si>
  <si>
    <t>CURVA 90° PVC D= 2". SUMINISTRO E INSTALACION. NO INCLUYE RELLENOS.</t>
  </si>
  <si>
    <t>PEDESTAL EN CONCRETO DE 3500 PSI GRAVA COMÚN (0.30 M X 0.40 M X 1.00 M) O MEDIDAS SIMILARES. CONSTRUCCIÓN. CON DOS DUCTOS PESADOS DE PVC TIPO DB D= 2".</t>
  </si>
  <si>
    <t>RETIRO DE POSTES T1, T1X Y T2 (INCLUYE GRUA).</t>
  </si>
  <si>
    <t>RETIRO Y REUBICACION DE POSTES T1, T1X Y T2 (INCLUYE GRUA).</t>
  </si>
  <si>
    <t>REUBICACION DE SEMAFORO PEATONAL.</t>
  </si>
  <si>
    <t>POSTE TIPO MASTIL T1X (5.00M) EN TUBO SCH 40 GALVANIZADO Y PINTADO. SUMINISTRO E INSTALACIÓN.</t>
  </si>
  <si>
    <t>REUBICACION DE SEMAFORO VEHICULAR PARA FIJACION DE MASTIL.</t>
  </si>
  <si>
    <t>REUBICACION DE SEMAFORO VEHICULAR PARA FIJACION DE MENSULA.</t>
  </si>
  <si>
    <t>RETIRO DE SOLDADURA PARA TAPAS RECTANGULARES DE CAJAS DE PASO.</t>
  </si>
  <si>
    <t>PLATINA DE POSTE (CUADRADA DE 0.30M X 0.30M FABRICADA EN HIERRO DE 3/8" DE ESPESOR CON 4 ORIFICIOS DE 3/4" Y UNA PERFORACION CENTRAL DE 3" PARA FIJACION DEL POSTE AL ANCLAJE BASE).</t>
  </si>
  <si>
    <t>COLOCACION DE SOLDADURA E-7018 PARA TAPAS RECTANGULARES DE CAJAS DE PASO.</t>
  </si>
  <si>
    <t>APLICACION DE PINTURA EN VIA DE POSTES TIPO MASTIL T1 Y T1X.</t>
  </si>
  <si>
    <t>PINTURA EN VIA DE POSTES TIPO MENSULA T2 (L= 4.50M A 6.50M).</t>
  </si>
  <si>
    <t>TUBERIA DE CONCRETO DE ALTA RESISTENCIA D= 8" (INCLUYE MORTERO DE INSTALACION). SUMINISTRO E INSTALACION.</t>
  </si>
  <si>
    <t>TUBERIA DE CONCRETO DE ALTA RESISTENCIA D= 16" (INCLUYE MORTERO DE INSTALACION). SUMINISTRO E INSTALACION.</t>
  </si>
  <si>
    <t>TUBERIA DE CONCRETO DE ALTA RESISTENCIA D= 18" (INCLUYE MORTERO DE INSTALACION). SUMINISTRO E INSTALACION.</t>
  </si>
  <si>
    <t>TUBERIA DE CONCRETO DE ALTA RESISTENCIA D= 20" (INCLUYE MORTERO DE INSTALACION). SUMINISTRO E INSTALACION.</t>
  </si>
  <si>
    <t>ENTIBADO TIPO ED2, DISCONTINUO EN MADERA, CON PERFILES METALICOS Y PARALES TELESCOPICOS (INCLUYE SUMINISTRO E INSTALACION).</t>
  </si>
  <si>
    <t>EXCAVACION MECANICA PARA REDES PROFUNDIDAD MAYORES A 3.5M (INCLUYE CARGUE).</t>
  </si>
  <si>
    <t>EMPATE EN LÍNEA DE TUBERÍA DE ACERO (HA) A ASBESTO CEMENTO (AC) 3". SUMINISTRO E INSTALACIÓN. (INCLUYE DOS ACOPLES UNIVERSAL D= 3" R1 Y 1MT DE TUBERÍA PVC D= 3" RDE 21).</t>
  </si>
  <si>
    <t>EMPATE EN LÍNEA DE TUBERÍA DE ACERO (HA) A ASBESTO CEMENTO (AC) 4". SUMINISTRO E INSTALACIÓN. (INCLUYE DOS ACOPLES UNIVERSAL D= 4" R1 Y 1MT DE TUBERÍA PVC D= 4" RDE 21).</t>
  </si>
  <si>
    <t>EMPATE EN LÍNEA DE TUBERÍA DE ACERO (HA) A ASBESTO CEMENTO (AC) 12". SUMINISTRO E INSTALACIÓN. (INCLUYE DOS ACOPLES UNIVERSAL D= 12" R1 Y 1MT DE TUBERÍA PVC D= 12" RDE 21).</t>
  </si>
  <si>
    <t>EVALUACION PARA TRATAMIENTOS A LA VEGETACION DE LA SDA. CANTIDAD &lt; 25 ARBOLES (SEGUN RESOLUCION SDA NO. 5589 DEL 30/09/2011.</t>
  </si>
  <si>
    <t>SEGUIMIENTO PARA TRATAMIENTOS A LA VEGETACION DE LA SDA. CANTIDAD &lt; 25 ARBOLES (SEGUN RESOLUCION SDA NO. 5589 DEL 30/09/2011.</t>
  </si>
  <si>
    <t>EVALUACION PARA TRATAMIENTOS A LA VEGETACION DE LA SDA. CANTIDAD 25 - 49 ARBOLES (SEGUN RESOLUCION SDA NO. 5589 DEL 30/09/2011.</t>
  </si>
  <si>
    <t>SEGUIMIENTO PARA TRATAMIENTOS A LA VEGETACION DE LA SDA. CANTIDAD 25 - 49 ARBOLES (SEGUN RESOLUCION SDA NO. 5589 DEL 30/09/2011.</t>
  </si>
  <si>
    <t>EVALUACION PARA TRATAMIENTOS A LA VEGETACION DE LA SDA. CANTIDAD 50 - 99 ARBOLES (SEGUN RESOLUCION SDA NO. 5589 DEL 30/09/2011.</t>
  </si>
  <si>
    <t>SEGUIMIENTO PARA TRATAMIENTOS A LA VEGETACION DE LA SDA. CANTIDAD 50 - 99 ARBOLES (SEGUN RESOLUCION SDA NO. 5589 DEL 30/09/2011.</t>
  </si>
  <si>
    <t>EVALUACION PARA TRATAMIENTOS A LA VEGETACION DE LA SDA. CANTIDAD 100 - 199 ARBOLES (SEGUN RESOLUCION SDA NO. 5589 DEL 30/09/2011.</t>
  </si>
  <si>
    <t>SEGUIMIENTO PARA TRATAMIENTOS A LA VEGETACION DE LA SDA. CANTIDAD 100 - 199 ARBOLES (SEGUN RESOLUCION SDA NO. 5589 DEL 30/09/2011.</t>
  </si>
  <si>
    <t>EVALUACION PARA TRATAMIENTOS A LA VEGETACION DE LA SDA. CANTIDAD 200 - 299 ARBOLES (SEGUN RESOLUCION SDA NO. 5589 DEL 30/09/2011.</t>
  </si>
  <si>
    <t>SEGUIMIENTO PARA TRATAMIENTOS A LA VEGETACION DE LA SDA. CANTIDAD 200 - 299 ARBOLES (SEGUN RESOLUCION SDA NO. 5589 DEL 30/09/2011.</t>
  </si>
  <si>
    <t>EVALUACION PARA TRATAMIENTOS A LA VEGETACION DE LA SDA. CANTIDAD 300 - 399 ARBOLES (SEGUN RESOLUCION SDA NO. 5589 DEL 30/09/2011.</t>
  </si>
  <si>
    <t>SEGUIMIENTO PARA TRATAMIENTOS A LA VEGETACION DE LA SDA. CANTIDAD 300 - 399 ARBOLES (SEGUN RESOLUCION SDA NO. 5589 DEL 30/09/2011.</t>
  </si>
  <si>
    <t>EVALUACION PARA TRATAMIENTOS A LA VEGETACION DE LA SDA. CANTIDAD 400 - 499 ARBOLES (SEGUN RESOLUCION SDA NO. 5589 DEL 30/09/2011.</t>
  </si>
  <si>
    <t>SEGUIMIENTO PARA TRATAMIENTOS A LA VEGETACION DE LA SDA. CANTIDAD 400 - 499 ARBOLES (SEGUN RESOLUCION SDA NO. 5589 DEL 30/09/2011.</t>
  </si>
  <si>
    <t>EVALUACION PARA TRATAMIENTOS A LA VEGETACION DE LA SDA. CANTIDAD 500 - 999 ARBOLES (SEGUN RESOLUCION SDA NO. 5589 DEL 30/09/2011.</t>
  </si>
  <si>
    <t>SEGUIMIENTO PARA TRATAMIENTOS A LA VEGETACION DE LA SDA. CANTIDAD 500 - 999 ARBOLES (SEGUN RESOLUCION SDA NO. 5589 DEL 30/09/2011.</t>
  </si>
  <si>
    <t>EVALUACION PARA TRATAMIENTOS A LA VEGETACION DE LA SDA. CANTIDAD &gt; 1000 ARBOLES (SEGUN RESOLUCION SDA NO. 5589 DEL 30/09/2011.</t>
  </si>
  <si>
    <t>SEGUIMIENTO PARA TRATAMIENTOS A LA VEGETACION DE LA SDA. CANTIDAD &gt;1000 ARBOLES (SEGUN RESOLUCION SDA NO. 5589 DEL 30/09/2011.</t>
  </si>
  <si>
    <t>DESMONTE DE PARADERO URBANO TIPO M10 (INCLUYE CARGUE Y TRANSPORTE A ALMACEN AUTORIZADO POR EL IDU.</t>
  </si>
  <si>
    <t>DESMONTE DE TELÉFONO PUBLICO DE PEDESTAL TIPO M20 (INCLUYE CARGUE Y TRANSPORTE A ALMACÉN AUTORIZADO POR EL IDU (NO INCLUYE REPARACIÓN DEL SITIO).</t>
  </si>
  <si>
    <t>DESMONTE DE BANCA EN CONCRETO TIPO M30 (INCLUYE CARGUE Y TRANSPORTE A ALMACEN AUTORIZADO POR EL IDU (NO INCLUYE REPARACION DEL SITIO).</t>
  </si>
  <si>
    <t>DESMONTE DE PROTECTOR DE ARBOL TIPO M90 (INCLUYE CARGUE Y TRANSPORTE A ALMACEN AUTORIZADO POR EL IDU (NO INCLUYE REPARACION DEL SITIO).</t>
  </si>
  <si>
    <t>CARTELERA TIPO PUNTO CREA DE 1.00M X 1.00M EN ALUMINIO ANODIZADO, CON PAÑO COLOR GRIS, CENEFA SUPERIOR, PUERTAS CORREDIZAS, LOGO INSTITUCIONAL. INCLUYE SUMINISTRO E INSTALACION.</t>
  </si>
  <si>
    <t>CAMARA FOTOGRAFICA DIGITAL COMPACTA. ALQUILER. DE 16.2 MEGAPIXELES. MEMORIA DE 6 GB. VIDEO HD CON PAUSA Y ZOOM. INCLUYE TRANSPORTE, SOPORTE TECNICO.</t>
  </si>
  <si>
    <t>MES</t>
  </si>
  <si>
    <t>CUBIERTA 333C SENCILLA EN ALUZINC CAL. 24. SUM E INSTAL. PANEL SIN TRASLAPOS LONGITUDINALES. PINTURA PLASTISOL/DURANAR POR 1 CARA. COLOR A ESCOGER (E= 24 MICRONES). CLIPS METALICOS OCULTOS AISLANTE EN FIBRA DE VIDRIO DE 38MM.</t>
  </si>
  <si>
    <t>CIELO RASO BAFFLE EN ALUZINC LISO COLOR ALUMINIO MEDIO. SUMINISTRO E INSTALACION. INCL FIJACION CON SISTEMA DE TRABA DE PRESION A UN RIEL PORTAPANEL. SECCION 25MM CON DISTANCIA CADA 100MM Y ALTURA 100MM.</t>
  </si>
  <si>
    <t>CIELO 84R EN ALUZINC LISO COLOR ALUMINIO MEDIO. SUMINISTRO E INSTALACION. INCL FIJACION ALA ESTRUCTURA DEL PORTAPANEL POR MEDIO DE AMARRES CADA METRO. ANCHO DEL PANEL DE 84MM</t>
  </si>
  <si>
    <t>PILOTE D=20 CM CONCRETO TREMIE DE 3000 PSI. (INCL. EXCAVACIÓN, CARGUE Y RETIRO DE SOBRANTES, MOVILIZACIÓN, MONTAJE Y DESMONTAJE EQUIPO, Y CONCRETO).</t>
  </si>
  <si>
    <t>ZAPATA EN CONCRETO PREMEZCLADO DE 3000 PSI (21Mpa), GRAVA COMÚN (Incluye bombeo, Sumin., Formaleteo en madera, Colocación y Curado. No incl. Refuerzo).</t>
  </si>
  <si>
    <t>VIGAS DE CIMENTACIÓN ESTACIONES DE TRANSMILENIO DE 0.45m x 0.45m EN CONCRETO PREMEZCLADO DE 3000 PSI (21 Mpa) GRAVA COMUN (Incluye Sumin., Formaleteo en madera, Colocación y Curado. No incl. Refuerzo)</t>
  </si>
  <si>
    <t>CONCRETO 4000 PSI GRAVA COMÚN PARA TABLERO PUENTE DE 5.30M X 0.20M X 27.00M (PREMEZCLADO. INCLUYE SUMIN., FORMALETEO Y COLOCACIÓN. NO INCL. REFUERZO, CURADO).</t>
  </si>
  <si>
    <t>CONCRETO 3500 PSI GRAVA COMÚN PARA RECALCE DE 0.05M X 0.50M X 1.20M (PREMEZCLADO. INCLUYE SUMIN., FORMALETEO Y COLOCACIÓN. NO INCL. REFUERZO, CURADO).</t>
  </si>
  <si>
    <t>CONCRETO 3500 PSI GRAVA COMÚN PARA TOPE SISMICO DE 0.35M X 0.80M X 1.00M (PREMEZCLADO. INCLUYE SUMIN., FORMALETEO Y COLOCACIÓN. NO INCL. REFUERZO, CURADO).</t>
  </si>
  <si>
    <t>CONCRETO 3000 PSI GRAVA COMÚN PARA PLACA DE APROXIMACIÓN PUENTE VEHICULAR DE 5.00M X 3.50M X 0.20M (PREMEZCLADO. INCLUYE SUMIN., FORMALETEO Y COLOCACIÓN. NO INCL. REFUERZO, CURADO).</t>
  </si>
  <si>
    <t>CONCRETO 3500 PSI GRAVA COMÚN PARA ESPALDAR ESTRIBOS CON MÉNSULA SECCIÓN 5.30M X 1.70M X 0.30M (PREMEZCLADO. INCLUYE SUMIN., FORMALETEO Y COLOCACIÓN. NO INCL. REFUERZO, CURADO).</t>
  </si>
  <si>
    <t>DADO DE CIMENTACION EN CONCRETO 3500 PSI, (24 Mpa) PREMEZCLADO, GRAVA COMÚN. Incluye Suministro, Formaleteo en madera, Bombeo, colocación y curado. (No incl. Refuerzo).</t>
  </si>
  <si>
    <t>CONCRETO 3500 PSI GRAVA COMÚN PARA CONSTRUCCIÓN DE CAISSON DE 1.20M DE DIÁMETRO (INCLUYE EXCAVACIÓN MANUAL, SUMINISTRO DE CAMISA METÁLICA PERDIDA E= 3/8" FORMALETEO Y COLOCACIÓN. SUMIN DE CONCRETO PREMEZCLADO. NO INCL. REFUERZO, CURADO).</t>
  </si>
  <si>
    <t>BARANDA METÁLICA M81 (INSTALADO Y PINTADO)</t>
  </si>
  <si>
    <t>TUBERIA ACERO CARBON ASTM A=53 SCH 40 DE D=12"</t>
  </si>
  <si>
    <t>CANALIZACION VIA PUBLICA NUEVE (9) DUCTOS PVC TIPO TDP 9Ø6"+2Ø3"</t>
  </si>
  <si>
    <t>SEÑAL VERTICAL UNA CARA PARA CICLORUTA PARAL 3M, ÁNGULO DE 2X1/4X3M LAMINA CAL. 16 PINTADA POR UNA CARA 0.60M X 0.60M O 0.75M X 0.75M (INCLUYE SUMINISTRO E INSTALACIÓN)</t>
  </si>
  <si>
    <t>CUADRILLA (TECNICO ELECTRICO + 2 AYUDANTES).</t>
  </si>
  <si>
    <t>TUBERIA GALVANIZADA 2" PARA ANCLAJES</t>
  </si>
  <si>
    <t>TUBERIA CONCRETO D= 32" CL. II REFORZADO. INCLUYE SUMINISTRO E INSTALACIÓN</t>
  </si>
  <si>
    <t>TORRE DE ILUMINACIÓN DE 4 BOMBILLAS DE 1000 WATS CADA UNA. ALQUILER. INCLUYE COMBUSTIBLE A.C.P.M.</t>
  </si>
  <si>
    <t>TUBERIA CONCRETO D= 8" CL. V EXTRARREFORZADA PARA INSTALACIÓN SUPERFICIAL (SUMINISTRO E INSTALACIÓN). INCLUYE MORTERO 2000 PSI PARA RECUBRIMIENTO DE JUNTA.</t>
  </si>
  <si>
    <t>TUBERIA CONCRETO D= 16" CL. V EXTRARREFORZADA PARA INSTALACIÓN SUPERFICIAL (SUMINISTRO E INSTALACIÓN). INCLUYE MORTERO 2000 PSI PARA RECUBRIMIENTO DE JUNTA.</t>
  </si>
  <si>
    <t>SELLO PVC FLEXIBLE PARA SELLOS DE JUNTAS SOMETIDAS A PRESIÓN HIDRÁULICA, ANCHO = 15CM. SUMINISTRO Y COLOCACIÓN</t>
  </si>
  <si>
    <t>GRAVILLA DE 3/4" PEGADA CON MORTERO 1:3 E= 0.15M PARA ENTREGA A CANAL. SUMINISTRO E INSTALACIÓN</t>
  </si>
  <si>
    <t>TAPÓN EXTREMO LISO D= 3". SUMINISTRO E INSTALACIÓN</t>
  </si>
  <si>
    <t>PRUEBA HIDROSTÁTICA EN TUBERÍAS HASTA 12" DE DIÁMETRO, TRAMOS MÁXIMOS DE 500M. INCLUYE DESINFECCIÓN DE TUBERÍA.</t>
  </si>
  <si>
    <t>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</si>
  <si>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</si>
  <si>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t>
  </si>
  <si>
    <t>DETECTORES DE DEMANDA VEHICULAR (CÁMARA). NO INCLUYE CABLES. SUMINISTRO E INSTALACIÓN</t>
  </si>
  <si>
    <t>PUESTA A TIERRA PARA CENTRO DE TRANSFORMACIÓN SUBTERRÁNEO PARCIALMENTE SUMERGIBLE CON TRES PUNTOS A TIERRA. SUMINISTRO, TRANSPORTE Y CONSTRUCCIÓN. INCLUYE SOLDADURA EXOTÉRMICA Y TERMINALES.</t>
  </si>
  <si>
    <t>PILOTE PREEXCAVADO EN CONCRETO TREMIE DE 4000 PSI (280 KG/CM2) ACELERADO A 2 DÍAS. INCLUYE ACELERANTE, ALQUILER DE EQUIPO DE PERFORACIÓN CON OPERARIO, MOTOBOMBA, BENTONITA, MANO DE OBRA, TRANSPORTE Y DISPOSICIÓN FINAL DE ESCOMBROS EN SITIO AUTORIZADO. DISTANCIA DE TRANSPORTE 21 KM.</t>
  </si>
  <si>
    <t>IMPERMEABILIZANTE PARA CONCRETO. SUMINISTRO Y APLICACIÓN</t>
  </si>
  <si>
    <t>ADITIVO DESENCOFRANTE. SUMINISTRO Y APLICACIÓN DE MATERIAL</t>
  </si>
  <si>
    <t>REGATA, ANCHO PROMEDIO 5CM POR 5CM DE PROFUNDIDAD. INCLUYE MATERIALES, EQUIPOS, TRANSPORTE Y DISPOSICIÓN FINAL DE ESCOMBROS A SITIO AUTORIZADO.</t>
  </si>
  <si>
    <t>RESTITUCIÓN DE ESTRUCTURA DE PAVIMENTO FLEXIBLE, PARA APIQUE DE 0.60M X 0.60M (PROFUNDIDAD 1.50M). INCLUYE BASE GRANULAR CLASE A (BG_A) E= 1.35, MEZCLA DENSA EN CALIENTE TIPO MD12 E= 0.05M, MEZCLA DENSA EN CALIENTE TIPO MD20 E= 0.10M, IMPRIMANTE Y RIEGO DE LIGA.</t>
  </si>
  <si>
    <t>ENTIBADO TIPO EC3 CONTINUO METÁLICO CON PARALES METÁLICOS. INCLUYE SUMINISTRO E INSTALACIÓN</t>
  </si>
  <si>
    <t>RELLENO EN RECEBO COMUN (SUMINISTRO E INSTALACIÓN EXTENDIDO MANUAL, HUMEDECIMIENTO Y COMPACTACIÓN. NO INCLUYE TRANSPORTE)</t>
  </si>
  <si>
    <t>CONCRETO DE NIVELACIÓN 2000 PSI GRAVA COMÚN (140 KG/CM2) (PREMEZCLADO. INCLUYE SUMINISTRO, FUNDIDA Y NIVELACIÓN Y COLOCACIÓN. NO INCLUYE REFUERZO, CURADO) PARA MEJORAMIENTO, ADECUACIÓN Y REHABILITACIÓN DE ESPACIO PÚBLICO.</t>
  </si>
  <si>
    <t>SEÑAL VERTICAL GRUPO DE PREVENTIVAS TIPO CUADRADO (75CM X 75CM). INCLUYE SUMONISTRO E INSTALACION.</t>
  </si>
  <si>
    <t>SEÑAL VERTICAL GRUPO DE REGLAMENTARIAS TIPO CIRCULO D=75CM. INCLUYE SUMINISTRO E INSTALACION.</t>
  </si>
  <si>
    <t>SEÑAL VERTICAL GRUPO DE PREVENTIVA SP-40 TIPO RECTANGULO (120CM X 40CM).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</si>
  <si>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</si>
  <si>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</si>
  <si>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</si>
  <si>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TRANSFORMADOR MONOFASICO 15 KVA (TENSION PRIMARIA DE 13.200, TENSION SECUNDARIA 240-120. (INCLUYE SUMINISTRO E INSTALACIÓN)</t>
  </si>
  <si>
    <t>POSTE TIPO MENSULA T2 (3.50M) EN TUBO SCH 40 GALVANIZADO Y PINTADO. SUMINISTRO E INSTALACIÓN.</t>
  </si>
  <si>
    <t>POSTE TIPO MENSULA T2 (4.50M) EN TUBO SCH 40 GALVANIZADO Y PINTADO. SUMINISTRO E INSTALACIÓN.</t>
  </si>
  <si>
    <t>POSTE TIPO MENSULA T2 (6.50M) EN TUBO SCH 40 GALVANIZADO Y PINTADO. SUMINISTRO E INSTALACIÓN.</t>
  </si>
  <si>
    <t>POSTE TIPO MENSULA T2 (8.50M) EN TUBO SCH 40 GALVANIZADO Y PINTADO. SUMINISTRO E INSTALACIÓN.</t>
  </si>
  <si>
    <t>SEMAFORO VEHICULAR DE POLICARBONATO (3X200) LENTES DE POLICARBONATO DE 8" TRES LUCES, SISTEMA DE ILUMINACIÓN A LEDS, TIPO MASTIL. INCLUYE ELEMENTOS DE FIJACION.</t>
  </si>
  <si>
    <t>SEMAFORO VEHICULAR DE POLICARBONATO (3X200) LENTES DE POLICARBONATO DE 8" TRES LUCES, SISTEMA DE ILUMINACIÓN A LEDS, TIPO MENSULA. INCLUYE ELEMENTOS DE FIJACION.</t>
  </si>
  <si>
    <t>SEMAFORO VEHICULAR DE POLICARBONATO (3X200) LENTES DE POLICARBONATO DE 8" TRES LUCES, SISTEMA DE ILUMINACIÓN A LEDS, FLECHA DE GIRO TIPO MENSULA. INCLUYE ELEMENTOS DE FIJACION.</t>
  </si>
  <si>
    <t>SEMAFORO VEHICULAR DE POLICARBONATO (3X200) LENTES DE POLICARBONATO DE 8" TRES LUCES, SISTEMA DE ILUMINACIÓN A LEDS, FLECHA DE GIRO TIPO MASTIL. INCLUYE ELEMENTOS DE FIJACION.</t>
  </si>
  <si>
    <t>SONORIZADORES PARA INVIDENTES (SUMINISTRO E INSTALACION)</t>
  </si>
  <si>
    <t>DEMARCACION LINEA DE PARADA DE TRANSMILENIO. AREA: 3.96 M2 SEGUN PARAMETROS DE DISEÑO DE TRANSMILENIO (E= 2.3 MILS, TERMOPLASTICA. SUMINISTRO Y APLICACION CON EQUIPO. INCLUYE MICROESFERAS.</t>
  </si>
  <si>
    <t>PISO EN CONCRETO COLOR OCRE MR41 (280 Kg/Cm2) GRAVA 1" 28 DIAS  ESTAMPADO e=0.10m (INCLUYE SUMINISTRO Y COLOCACIÓN DE CONCRETO, JUEGO DE MOLDES,  DESMOLDANTE EN POLVO, CURADOR PARA CONCRETO, INCLUYE CORTE Y SELLADO DE JUNTAS.</t>
  </si>
  <si>
    <t>CAPA DE SUELO DE SUBRASANTE ESTABILIZADA CON CAL HIDRATADA TIPO N, IN SITU AL 4%. (SUMINISTRO, EXTENDIDO, NIVELACION, HUMEDECIMIENTO Y COMPACTACION).</t>
  </si>
  <si>
    <t>SEMAFORO VEHICULAR DE POLICARBONATO (3X200) (ALQUILER) LENTES DE POLICARBONATO DE 8" TRES LUCES, SISTEMA DE ILUMINACIÓN A LEDS, INCLUYE SUMINISTRO, INSTALACION Y TRASLADO INTERNO EN OBRA. ELEMENTOS DE FIJACION.</t>
  </si>
  <si>
    <t>SEMAFORO PEATONAL DE POLICARBONATO (2X200) (ALQUILER) LENTES DE POLICARBONATO DE 8" DOS LUCES, SISTEMA DE ILUMINACIÓN A LEDS, INCLUYE SUMINISTRO, INSTALACION Y TRASLADO INTERNO EN OBRA. ELEMENTOS DE FIJACION.</t>
  </si>
  <si>
    <t>BARRICADA METÁLICAS C-20 CON TRES BANDEJAS DE 23CM X 150CM. (ALQUILER). INCLUYE TABLERO DE 60CM DE DIAMETRO "DESVIO" REFLECTIVO GRADO INGENIERIA COMERCIAL. SUMINISTRO E INSTALACION Y TRASLADO INTERNO EN OBRA.</t>
  </si>
  <si>
    <t>ALQUILER DE EQUIPOS</t>
  </si>
  <si>
    <t>GRUA PARA REMOLQUE DE VEHICULOS (ALQUILER). INCLUYE CONDUCTOR Y COMBUSTIBLE. TIEMPO 12 HORAS DIARIAS.</t>
  </si>
  <si>
    <t>PASACALLES IMPRESO EN LONA BANNER (7.0M X 1.0M) TERMINADO CON PALOS EN LOS EXTREMOS. INCLUYE SUMINISTRO E INSTALACION.</t>
  </si>
  <si>
    <t>CONCRETO 3000 PSI GRAVA COMÚN PARA BARRERA NEW JERSEY MONODIRECCIONAL DE 0.90M DE ALTURA X 0.375 DE BASE X 4.76M DE LONG. (PREMEZCLADO. INCLUYE SUMINISTRO, FORMALETEO, COLOCACIÓN. NO INCLUYE REFUERZO NI CURADO).</t>
  </si>
  <si>
    <t>LAMINA MACIZA HR PARA BOCATOMA, INCLUYE MANO DE OBRA, ACCESORIOS E INSTALACION SEGUN DETALLE EN PLANOS Y ESPECIFICACIONES TECNICAS</t>
  </si>
  <si>
    <t>ELEMENTO ENVOLVENTE PEINAZO PARA MODULO. SUMINISTRO E INSTALACION. INCLUYE MANO DE OBRA.</t>
  </si>
  <si>
    <t>MODULO DE PERSIANA DE 1.80 X 2.35 GALVANIZADO PARA CERRAMIENTO, INCLUYE MANO DE OBRA, ACCESORIOS E INSTALACION, SEGUN DETALLE EN PLANOS Y ESPECIFICACIONES TECNICAS. SUMINISTRO E INSTALACION.</t>
  </si>
  <si>
    <t>MODULO DE PERSIANA DE 1.80 X 1.20 GALVANIZADO PARA FACHADA COMERCIAL, INCLUYE MANO DE OBRA, ACCESORIOS SEGUN DETALLE EN PLANOS Y ESPECIFICACIONES TECNICAS. SUMINISTRO E INSTALACION.</t>
  </si>
  <si>
    <t>CUBIERTA EN LAMINA ALVEOLAR EN POLICARBONATO. SUMINISTRO E INSTALACION. INCLUYE MANO DE OBRA Y ACCESORIOS</t>
  </si>
  <si>
    <t>ELEMENTO ENVOLVENTE REMATE PARA CUBIERTA. SUMINISTRO E INSTALACION. INCLUYE MANO DE OBRA</t>
  </si>
  <si>
    <t>MAMPOSTERIA EN BLOQUE e = 0.12m (INCLUYE SUMINISTRO, INSUMOS Y CONSTRUCCIÓN)</t>
  </si>
  <si>
    <t>EDICION, IMPRESION Y DISTRIBUCION DE PIEZAS DE DIVULGACION (PIEZAS EN PAPEL BOND, TAMAÑO CARTA, TIPO FOTOCOPIA).</t>
  </si>
  <si>
    <t>LEVANTAMIENTO DE ACTA DE VECINDAD COMPLETA. (INCLUYE PERSONAL, LOGISTICA, ELABORACION DE FORMATO, PAPELERIA, FOTOGRAFIA Y VIDEO).</t>
  </si>
  <si>
    <t>UN PRE</t>
  </si>
  <si>
    <t>ACTUALIZACION DE SISTEMA DE GESTION DEL ARBOLADO URBANO UBICADO EN TERRENO. SIGAU POR ARBOL PARA TALA, BLOQUEO Y TRASLADO</t>
  </si>
  <si>
    <t>ACTUALIZACION DE SISTEMA DE GESTION DEL ARBOLADO URBANO UBICADO EN TERRENO. SIGAU POR ARBOL PARA PLANTACION</t>
  </si>
  <si>
    <t>LEVANTAMIENTO DE INVENTARIO FORESTAL. INCLUYE ELABORACION FICHA FORESTAL Y VISITA A TERRENO</t>
  </si>
  <si>
    <t>FICHA</t>
  </si>
  <si>
    <t>NIVELACIÓN DE CAJA ETB T-13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</si>
  <si>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ETB T-14 H= 0.30M (INCLUYE DEMOLICION, FORMALETA, COMPRESOR, TRANSPORTE, PLACA SUPERIOR EN CONCRETO DE 3000 PSI, ACERO DE REFUERZO, BLOQUE PARA CÁMARA TELEFÓNICA TELECOM RESISTENCIA 3000 PSI, MORTERO, ARO Y TAPA ETB, TRANSPORTE Y DISPOSICION DE ESCOMBROS Y MANO DE OBRA ).</t>
  </si>
  <si>
    <t>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t>
  </si>
  <si>
    <t>RELOCALIZACIÓN DE MEDIDOR DE ACUEDUCTO D= 1/2" (INCLUYE 1.0M TUBERÍA GALVANIZADA D= 1/2", SOLDADURA, CINTA DE TEFLON, Y CAJILLA PLASTICA FABRICADA EN POLIPROPILENO DE ALTO IMPACTO CON MATERIAL ORIGINAL, DE MEDIDAS 34CM X50.5CM X 3.5CM DE ALTO, Y CAJILLA DE MEDIDAS 34CM X 50.5CM X 28CM DE ALTO</t>
  </si>
  <si>
    <t>RELOCALIZACIÓN DE MEDIDOR DE ACUEDUCTO D= 1" (INCLUYE 1.0M TUBERÍA GALVANIZADA D= 1", SOLDADURA, CINTA DE TEFLON, Y CAJILLA PLASTICA FABRICADA EN POLIPROPILENO DE ALTO IMPACTO CON MATERIAL ORIGINAL, DE MEDIDAS 34CM X 50.5CM X 3.5CM DE ALTO, Y CAJILLA DE MEDIDAS 34CM X 50.5CM X 28CM DE ALTO.</t>
  </si>
  <si>
    <t>RELOCALIZACIÓN DE MEDIDOR DE ACUEDUCTO D= 3/4" (INCLUYE 1.0M TUBERÍA GALVANIZADA D= 1/2", SOLDADURA, CINTA DE TEFLON, Y CAJILLA PLASTICA FABRICADA EN POLIPROPILENO DE ALTO IMPACTO CON MATERIAL ORIGINAL, DE MEDIDAS 34CM X50.5CM X 3.5CM DE ALTO, Y CAJILLA DE MEDIDAS 34CM X 50.5CM X 28CM DE ALTO.</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</si>
  <si>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</si>
  <si>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</si>
  <si>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ADOQUIN EN CONCRETO A-25 (20X10X6cm)  (Suministro e instalación. Incluye base 4cm mortero 2500 PSI y arena de sello)</t>
  </si>
  <si>
    <t>ESTAMPADO PARA CONCRETO MR DE POMPEYANOS, ACCESOS VEHICULARES A PREDIOS Y VÍAS (ACABADO Y CURADO, SUMINISTRO Y MANO DE OBRA. INCLUYE JUEGO DE MOLDES, COLOR ENDURECEDOR DE CUARZO, DESMOLDANTE EN POLVO COLOR, SELLADOR ACRÍLICO TRANSPARENTE SEMILUSTRE).</t>
  </si>
  <si>
    <t>CENEFA LINEAL EN ADOQUÍN DE CONCRETO (20cm X 10cm X 6cm) COLOR ROJO (SUMINISTRO E INSTALACIÓN. INCLUYE BASE EN ARENA DE NIVELACIÓN e= 4cm Y ARENA DE SELLO).</t>
  </si>
  <si>
    <t>CENEFA LINEAL EN ADOQUÍN DE CONCRETO (20cm X 10cm X 8cm) COLOR ROJO PARA RAMPAS DE ACCESO VEHICULAR A PREDIOS (SUMINISTRO E INSTALACIÓN. INCLUYE BASE EN ARENA DE NIVELACIÓN e= 4cm Y ARENA DE SELLO).</t>
  </si>
  <si>
    <t>CENEFA LINEAL EN LOSETA PREFABRICADA TÁCTIL ALERTA Y GUÍA A55 / A56 ANCHO 0.40m (SUMINISTRO E INSTALACIÓN. INCLUYE BASE EN ARENA DE NIVELACIÓN e= 4cm Y ARENA DE SELLO).</t>
  </si>
  <si>
    <t>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t>
  </si>
  <si>
    <t>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</si>
  <si>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OTROS MOBILIARIO EN ESPACIO PUBLICO</t>
  </si>
  <si>
    <t>REJA DE PROTECCIÓN PARA PARQUES VECINALES Y DE BOLSILLO. SEGÚN ESPECIFICACIONES IDRD. (SUMINISTRO E INSTALACIÓN. INCLUYE BASE EN CONCRETO DE 3000 PSI. NO INCLUYE ACERO DE REFUERZO).</t>
  </si>
  <si>
    <t>ESTRUCTURA DE BALONCESTO CON TABLERO ANTIVANDÁLICO SEGÚN ESPECIFICACIONES IDRD. (SUMINISTRO E INSTALACIÓN. INCLUYE EXCAVACIÓN, TRANSPORTE DE MATERIAL PROVENIENTE DE LA EXCAVACIÓN, CONCRETO DE LIMPIEZA Y DADO EN CONCRETO DE 3000 PSI).</t>
  </si>
  <si>
    <t>ESTRUCTURA DE MICROFUTBOL SEGÚN ESPECIFICACIONES IDRD. (SUMINISTRO E INSTALACIÓN. INCLUYE EXCAVACIÓN, TRANSPORTE DE MATERIAL PROVENIENTE DE LA EXCAVACIÓN, CONCRETO DE LIMPIEZA Y DADO EN CONCRETO DE 3000 PSI).</t>
  </si>
  <si>
    <t>PAR</t>
  </si>
  <si>
    <t>RUEDA PARA NIÑOS DE 1 A 5 AÑOS. SEGÚN ESPECIFICACIONES IDRD. (SUMINISTRO E INSTALACIÓN. INCLUYE EXCAVACIÓN Y CONCRETO DE 3000 PSI. NO INCLUYE ACERO DE REFUERZO).</t>
  </si>
  <si>
    <t>TUBERÍA CONCRETO CLASE V D= 24" (INCLUYE MORTERO DE INSTALACIÓN. SUMINISTRO E INSTALACIÓN).</t>
  </si>
  <si>
    <t>TUBERÍA CONCRETO CLASE V D= 27" (INCLUYE MORTERO DE INSTALACIÓN. SUMINISTRO E INSTALACIÓN).</t>
  </si>
  <si>
    <t>TUBERÍA CONCRETO CLASE V D= 40" (INCLUYE MORTERO DE INSTALACIÓN. SUMINISTRO E INSTALACIÓN).</t>
  </si>
  <si>
    <t>BARANDA METÁLICA M80 (SUMINISTRO E INSTALACIÓN. INCLUYE BASE EN CONCRETO).</t>
  </si>
  <si>
    <t>CRUZ HD 12" X 6" JUNTA HIDRÁULICA (SUMINISTRO E INSTALACIÓN)</t>
  </si>
  <si>
    <t>CUBIERTA VERDE (INCLUYE GEOTEXTIL 1800 PARA BASE, LÁMINA DE DRENAJE DE BAJA RETENCIÓN DE AGUA, GEOTEXTIL 1800 PARA RETENCIÓN DE FINOS, TAPETE TIPO CRASSULACEA EXL, TRANSPORTE Y MANO DE OBRA. SUMINISTRO E INSTALACIÓN.</t>
  </si>
  <si>
    <t>CUADRILLA (2 OFICIAL + 2 AYUDANTES)</t>
  </si>
  <si>
    <t>ACOMETIDA A TABLERO 3X2 + 1X4. THW. COBRE</t>
  </si>
  <si>
    <t>SUPER ESTRUCTURA EN CONCRETO DE 6000 PSI PREMEZCLADO, GRAVA COMÚN (Incluye Sumin, bombeo, Formaleteo, Colocación y Curado. No incl. Refuerzo).</t>
  </si>
  <si>
    <t>TUBO EN U SEPARADOR DE CICLORUTA. (SUMINISTRO E INSTALACIÓN. INCLUYE BASE EN CONCRETO DE 3000 PSI HECHO EN OBRA).</t>
  </si>
  <si>
    <t>PISO EN CONCRETO COLOR GRIS MR41 (280 Kg/Cm2) GRAVA 1" 28 DIAS  ESTAMPADO e=0.10m (INCLUYE SUMINISTRO Y COLOCACIÓN DE CONCRETO, JUEGO DE MOLDES,  DESMOLDANTE EN POLVO, CURADOR PARA CONCRETO, INCLUYE CORTE Y SELLADO DE JUNTAS.</t>
  </si>
  <si>
    <t>DEMOLICIÓN CONSTRUCCIONES DE 1 PISO TEJA. INCLUYEN EL CARGUE, TRANSPORTE Y DISPOSICIÓN FINAL DE ESCOMBROS EN SITIO AUTORIZADO (DISTANCIA DE TRANSPORTE 28 KM.). INCLUYE MUROS INTERNOS, EXTERNOS, PLACAS Y CUBIERTAS, ADEMÁS DE LOS ELEMENTOS INTERNOS QUE SE ENCUENTREN EN LOS MISMOS.</t>
  </si>
  <si>
    <t>DEMOLICIÓN CONSTRUCCIONES DE 1 PISO PLACA. INCLUYEN EL CARGUE, TRANSPORTE Y DISPOSICIÓN FINAL DE ESCOMBROS EN SITIO AUTORIZADO (DISTANCIA DE TRANSPORTE 28 KM.). INCLUYE MUROS INTERNOS, EXTERNOS, PLACAS Y CUBIERTAS, ADEMÁS DE LOS ELEMENTOS INTERNOS QUE SE ENCUENTREN EN LOS MISMOS.</t>
  </si>
  <si>
    <t>DEMOLICIÓN CONSTRUCCIONES DE 2 HASTA 3 PISOS. INCLUYEN EL CARGUE, TRANSPORTE Y DISPOSICIÓN FINAL DE ESCOMBROS EN SITIO AUTORIZADO (DISTANCIA DE TRANSPORTE 28 KM.). INCLUYE MUROS INTERNOS, EXTERNOS, PLACAS Y CUBIERTAS, ADEMÁS DE LOS ELEMENTOS INTERNOS QUE SE ENCUENTREN EN LOS MISMOS.</t>
  </si>
  <si>
    <t>DEMOLICIÓN CONSTRUCCIONES DE 4 HASTA 6 PISOS. INCLUYEN EL CARGUE, TRANSPORTE Y DISPOSICIÓN FINAL DE ESCOMBROS EN SITIO AUTORIZADO (DISTANCIA DE TRANSPORTE 28 KM.). INCLUYE MUROS INTERNOS, EXTERNOS, PLACAS Y CUBIERTAS, ADEMÁS DE LOS ELEMENTOS INTERNOS QUE SE ENCUENTREN EN LOS MISMOS.</t>
  </si>
  <si>
    <t>DEMOLICIÓN DE BODEGAS CON DOBLE ALTURA. INCLUYEN EL CARGUE, TRANSPORTE Y DISPOSICIÓN FINAL DE ESCOMBROS EN SITIO AUTORIZADO (DISTANCIA DE TRANSPORTE 28 KM.). INCLUYE MUROS INTERNOS, EXTERNOS, PLACAS Y CUBIERTAS, ADEMÁS DE LOS ELEMENTOS INTERNOS QUE SE ENCUENTREN EN LOS MISMOS.</t>
  </si>
  <si>
    <t>DEMOLICIÓN MEZANINE EN MADERA Y/O PREFABRICADO. INCLUYEN EL CARGUE, TRANSPORTE Y DISPOSICIÓN FINAL DE ESCOMBROS EN SITIO AUTORIZADO (DISTANCIA DE TRANSPORTE 28 KM.). INCLUYE MUROS INTERNOS, EXTERNOS, PLACAS Y CUBIERTAS, ADEMÁS DE LOS ELEMENTOS INTERNOS QUE SE ENCUENTREN EN LOS MISMOS.</t>
  </si>
  <si>
    <t>CERRAMIENTO (8 HILERAS DE ALAMBRE DE PÚAS CALIBRE 12.5, CON PINTURA BLANCA 3 MANOS 60 CM, EN LA PARTE SUPERIOR, CON POSTES DE CONCRETO H=2.5 M Y SECCIÓN DE 10CM X 10CM, INSTALADOS CADA 2.00 M. INCLUYE DADOS DE CIMENTACIÓN 0.30 M X 0.30 M X 0.50 M)</t>
  </si>
  <si>
    <t>CERRAMIENTO (8 HILERAS DE ALAMBRE DE PÚAS CALIBRE 12.5, CON POSTE DE MADERA ROLLIZA DE 8cm DE DIÁMETRO Y 2.00m DE ALTURA, ENTERRADO COMO MIN. 0.40, CON 2.00m., ENTRE POSTES)</t>
  </si>
  <si>
    <t>CERRAMIENTO EN BLOQUE NO.5, DE ALTURA TOTAL DE 1.80 M, CON CIMENTACIÓN CICLÓPEA DE 0.35 M X 0.35 M Y VIGA DE AMARRE DE 0.12 M X 0.15 M Y COLUMNETAS DE 0.20 M X 0.12 M., CADA 3.50 M., ENTRE SÍ. INCLUYE TODOS LOS REFUERZOS EN HIERRO NECESARIOS.</t>
  </si>
  <si>
    <t>CERRAMIENTO EN MALLA ESLABONADA CALIBRE 10.5 Y ALAMBRE DE PUAS (3 HILERAS) INCLUYE AMARRES DE ALAMBRE GALVANIZADO SOLDADO A POSTES EN ACERO INOXIDABLE EN TUBO DE 1-1/2", CADA 2 MTS, ANGULO DE REMATE. EXCAVACIÓN DE 0.20 X 0.20 X 0.40 PARA ANCLAJE Y CONCRETO DE 3000 PSI PARA VIGA.</t>
  </si>
  <si>
    <t>EXPLANACIÓN Y EXTENDIDA MECÁNICA.</t>
  </si>
  <si>
    <t>LIMPIEZA Y ACOPIO MANUAL DE BASURAS</t>
  </si>
  <si>
    <t>CORTE Y RETIRO DE CÉSPED (HASTA 40 CM - INCLUYE RETIRO DE DESPERDICIOS). NO INCLUYE TRANSPORTE Y RETIRO DE SOBRANTES.</t>
  </si>
  <si>
    <t>MATA MALEZA (UNA APLICACIÓN)</t>
  </si>
  <si>
    <t>PODA DE ÁRBOLES MEDIANOS, ALTURA : 8 MTS (ELIMINAR RAMAS SECAS, CON RIESGO DE ROTURA, RAMAS QUE ESTORBEN EL PASO DE PERSONAS O TOQUEN CABLES O EDIFICIOS)</t>
  </si>
  <si>
    <t>FUMIGACIÓN CONTRA ROEDORES (RATICIDA - UNA APLICACIÓN)</t>
  </si>
  <si>
    <t>FUMIGACIÓN CONTRA INSECTOS (INSECTICIDAS- INCLUYE LEVANTAMIENTO DE ANIMALES Y BASURAS, DESINFECTACIÓN CONTRA VIRUS, BACTERIAS Y HONGOS)</t>
  </si>
  <si>
    <t>DIAGNOSTICO DE ESPACIO PUBLICO Y CICLORRUTA Y PUENTES PEATONALES (VISUAL)</t>
  </si>
  <si>
    <t>INSPECCIÓN DE REDES DE ALCANTARILLADO CON SISTEMAS CCTV PARA DIÁMETROS MAYORES A 36"</t>
  </si>
  <si>
    <t>INSPECCIÓN DE REDES DE ALCANTARILLADO CON SISTEMAS CCTV PARA DIÁMETROS ENTRE 6" A 36"</t>
  </si>
  <si>
    <t>DIAGNOSTICO DE ESPACIO PUBLICO Y CICLORRUTA Y PUENTES PEATONALES (VISUAL). INCLUYE LEVANTAMIENTO TOPOGRÁFICO Y GEORREFERENCIACIÓN DE ELEMENTOS</t>
  </si>
  <si>
    <t>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t>
  </si>
  <si>
    <t>BACHEO EN PAVIMENTO FLEXIBLE CON ASFALTO CAUCHO E= 0.14M. (INCLUYE DEMOLICIÓN MANUAL Y CARGUE DE PAVIMENTO FLEXIBLE DE E=0.14M, TRANSPORTE Y DISPOSICIÓN FINAL DE ESCOMBROS, EXCAVACIÓN Y REPOSICIÓN BASE GRANULAR CLASE A (BG_A) E=0.20M, BASE ASFÁLTICA CON ASFALTO CAUCHO E=0.14M )</t>
  </si>
  <si>
    <t>RETIRO DE BOLARDO (O RESTOS). INCLUYE REPARACIÓN DEL SITIO CON CONCRETO DE 1500 PSI HECHO EN OBRA (40X40X10CM) Y SUBBASE GRANULAR B-200 E=0.35. INCLUYE RETIRO DE ESCOMBROS. INCLUYE DEMOLICIÓN Y EXCAVACIÓN.</t>
  </si>
  <si>
    <t>ELEMENTOS DE OFICINA</t>
  </si>
  <si>
    <t>ALQUILER DE PUESTO DE TRABAJO - ESCRITORIO 75X120X50CM</t>
  </si>
  <si>
    <t>ALQUILER DE SILLA PARA ESCRITORIO PARA PUESTO DE TRABAJO</t>
  </si>
  <si>
    <t>ALQUILER DE SILLA PLÁSTICA SIN BRAZOS</t>
  </si>
  <si>
    <t>TARIFAS DE EVALUACIÓN Y DIAGNÓSTICO</t>
  </si>
  <si>
    <t>EVALUACION SUPERFICIAL. INCLUYE LEVANTAMIENTO DE FALLAS (AUSCULTACIÓN VISUAL) PARA DETERMINAR EL PCI (NORMA ASTM D 6433-07) PARA CALZADA SEGMENTO</t>
  </si>
  <si>
    <t>Clz/Sg</t>
  </si>
  <si>
    <t>PROCESAMIENTO Y ANALISIS DE INFORMACION PARA EL DIAGNOSTICO</t>
  </si>
  <si>
    <t>SEG</t>
  </si>
  <si>
    <t>ALQUILER SEÑAL VERTICAL GRUPO I (75X75CM) (INCLUYE SUMINISTRO E INSTALACIÓN)</t>
  </si>
  <si>
    <t>ALQUILER SEÑAL VERTICAL GRUPO I (60X60CM) (INCLUYE SUMINISTRO E INSTALACIÓN)</t>
  </si>
  <si>
    <t>ALQUILER SEÑAL VERTICAL GRUPO I (90X90CM) (INCLUYE SUMINISTRO E INSTALACIÓN)</t>
  </si>
  <si>
    <t>ALQUILER DE PALETA PARE-SIGA EN POLIETILENO.</t>
  </si>
  <si>
    <t>CONO POZO INSPECCIÓN PREFABRICADO D= 1.20M X 0.60M E=0.10M H= 0.75M (INC. SUMINISTRO E INST. NO INC. ARO DE AJUSTE, ARO-TAPA Y TAPA)</t>
  </si>
  <si>
    <t>ALQUILER BARRERA RELLENABLE (2.00X0.55X1.00M)</t>
  </si>
  <si>
    <t>ALQUILER DE SEÑAL LUMINOSA BIDIRECCIONAL 1.50M X 0.50M (INCLUYE INSTALACIÓN, MANTENIMIENTO Y DESINSTALACIÓN).</t>
  </si>
  <si>
    <t>CARCAMO TIPO PLACA DE PROTECCIÓN PARA TUBERÍA Ø 14" NORMA EAAB NS-090 . 3V.2. INCLUYE: DESPERDICIOS, COMPACTACIÓN Y DESPUNTES.</t>
  </si>
  <si>
    <t>BANDERERO (INCLUYE ALQUILER DE PALETA PARE-SIGA EN POLIETILENO). HORARIO NOCTURNO</t>
  </si>
  <si>
    <t>UN/DIA</t>
  </si>
  <si>
    <t>PISOS EN METALDECK 2" CALIBRE 16 (1.50MM) PARA PUENTES VEHICULARES. (INCLUYE TRANSPORTE, HERRAMIENTA MENOR, MANO DE OBRA)</t>
  </si>
  <si>
    <t>PISOS EN METALDECK 2" CALIBRE 18 (1.50MM) PARA PUENTES PEATONALES. (INCLUYE TRANSPORTE, HERRAMIENTA MENOR, MANO DE OBRA)</t>
  </si>
  <si>
    <t>CONCRETO 3000 PSI GRAVA FINA PARA BARANDAS (PREMEZCLADO. INCLUYE SUMIN., FORMALETEO Y COLOCACIÓN. NO INCL. REFUERZO, CURADO).</t>
  </si>
  <si>
    <t>BARANDA METÁLICA PARA PUENTE PEATONAL (INCLUYE DADOS DE CONCRETO 3000 PSI GRAVA COMÚN DE 0.20M X 0.20M, RECUBRIMIENTO EN BARRERA EPÓXICA Y ESMALTE URETANO GRIS. INCLUYE TUBO DE CERRAMIENTO NEGRO DE Ø 2" Y Ø 1/2" - 1.9MM, PLATINA METÁLICA). SUMINISTRO E INSTALACIÓN.</t>
  </si>
  <si>
    <t>PISOS EN TABLILLA DE MADERA TECA TIPO DECK. SUMINISTRO E INSTALACIÓN. (INCLUYE HERRAMIENTA MENOR, TRANSPORTE, MANO DE OBRA).</t>
  </si>
  <si>
    <t>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t>
  </si>
  <si>
    <t>COLUMNA EN CONCRETO DE 3500 PSI, (24 MPa) PREMEZCLADO, GRAVA COMÚN (Incluye suministro, Bombeo, formaleteo en madera, colocación y curado, No incluye refuerzo).</t>
  </si>
  <si>
    <t>MURO ESTRUCTURAL EN CONCRETO 3500 PSI PREMEZCLADO, GRAVA COMÚN. (Incluye suministro, formaleteo, bombeo, colocación y curado. No incl. Refuerzo).</t>
  </si>
  <si>
    <t>ENCHAPE PARA COLUMNAS Y VIGAS EN BLOQUE DE CONCRETO ESTRIADO. MORTERO 1:3 HECHO EN OBRA PARA PEGA, CORTADORA Y DISCO DIAMANTADO (INCLUYE SUMINISTRO E INSTALACIÓN).</t>
  </si>
  <si>
    <t>HIDROPROTECCIÓN Y LAVADO (INCLUYE ALQUILER DE HIDROLAVADORA 1300W. INCLUYE HIDROSELLANTE, ELEMENTOS DE ASEO (DETERGENTE INDUSTRIAL). TRANSPORTE, AGUA, COMBUSTIBLE Y MANO DE OBRA).</t>
  </si>
  <si>
    <t>SELLO DE JUNTAS CON ICOPOR Y SIKAFLEX 1A SELLADO DE JUNTAS (300CC) (INCLUYE SUMINISTRO E INSTALACIÓN)</t>
  </si>
  <si>
    <t>CANAL Y FLANCHE EN LAMINA GALVANIZADA. (INCLUYE SUMINISTRO E INSTALACIÓN)</t>
  </si>
  <si>
    <t>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t>
  </si>
  <si>
    <t>CUNETAS EN MANTO DE HORMIGÓN DE E= 8MM (INCLUYE SUMINISTRO E INSTALACIÓN). ESTA ACTIVIDAD SE REQUIERE PARA EL CONTRATO DE CONSULTORÍA Y OBRA N° IDU 1920 DE 2013.</t>
  </si>
  <si>
    <t>CARPINTERÍA METÁLICA</t>
  </si>
  <si>
    <t>CANALETA PORTACABLES DE 20CM PVC CON ADHESIVO. INCLUYE UNIÓN PROPORCIONAL CADA 2M. SUMINISTRO E INSTALACIÓN</t>
  </si>
  <si>
    <t>CANALETA PORTACABLES DE 32CM PVC CON ADHESIVO. INCLUYE UNIÓN PROPORCIONAL CADA 2M. SUMINISTRO E INSTALACIÓN</t>
  </si>
  <si>
    <t>3 DUCTOS D= 2" PVC PESADO DB (NO INCLUYE RELLENOS). SUMINISTRO E INSTALACIÓN.</t>
  </si>
  <si>
    <t>2 DUCTOS D= 1 1/4" CONDUIT PVC (NO INCLUYE RELLENOS). SUMINISTRO E INSTALACIÓN.</t>
  </si>
  <si>
    <t>ADECUACIÓN DE TERRENO (MOVIMIENTO DE TIERRA Y OBRAS DE ADECUACIÓN PARA ACCESO A MAQUINARIA)</t>
  </si>
  <si>
    <t>BOLSA DE LONA CON SUELO-CEMENTO (CONFINAMIENTO DE TALUDES. PROPORCIÓN 1:0:2.SUMINISTRO, MEZCLADO, LLENADO Y COLOCACIÓN.</t>
  </si>
  <si>
    <t>BOLSA DE LONA CON SUELO-CEMENTO (CONFINAMIENTO DE TALUDES. PROPORCIÓN 1:0:4.SUMINISTRO, MEZCLADO, LLENADO Y COLOCACIÓN.</t>
  </si>
  <si>
    <t>TRATAMIENTO SILVICULTURAL PODA DE RAÍCES (INCLUYE EXCAVACIÓN MANUAL, CORTE, CICATRIZACIÓN Y DISPOSICIÓN FINAL DE ESCOMBROS A 28 KILÓMETROS)</t>
  </si>
  <si>
    <t>PISO PRETENSADO E= 70 MM PARA ESTACIONES Y PUENTES TIPO TRANSMILENIO. SUMINISTRO E INSTALACIÓN.</t>
  </si>
  <si>
    <t>DEMOLICIÓN RECUBRIMIENTO ESTRUCTURAL DE ZONAS CON DESCASCARAMIENTO, HASTA DESCUBRIR EL REFUERZO EXISTENTE VERIFICANDO PH EN CONCRETO. INCLUYE TODOS LOS COSTOS DE SUMINISTRO DE MATERIALES, EQUIPOS, CARGUE Y TRANSPORTE DE MATERIALES SOBRANTES A BOTADERO AUTORIZADO Y MANO DE OBRA.</t>
  </si>
  <si>
    <t>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t>
  </si>
  <si>
    <t>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t>
  </si>
  <si>
    <t>DEMOLICIÓN DE CONCRETO REFORZADO DE TABLERO. INCLUYE DEMOLICIÓN DEL CONCRETO EXISTENTE EMPLEANDO MARTILLOS NEUMÁTICOS O HIDRÁULICOS, RETIRO Y MANEJO DE ESCOMBROS, SUMINISTRO DE EQUIPOS, PERSONAL, TRANSPORTE, ENERGÍA Y MANO DE OBRA.</t>
  </si>
  <si>
    <t>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t>
  </si>
  <si>
    <t>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t>
  </si>
  <si>
    <t>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</si>
  <si>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t>
  </si>
  <si>
    <t>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t>
  </si>
  <si>
    <t>DEMOLICIÓN DE CONCRETO DE RECUBRIMIENTO DE ZAPATAS PARA ADICIÓN DE REFUERZO. INCLUYE LA DEMOLICIÓN DE CONCRETO EXISTENTE EMPLEANDO MARTILLOS NEUMÁTICOS O HIDRÁULICOS, RETIRO Y MANEJO DE ESCOMBROS, SUMINISTRO DE MATERIALES, EQUIPO, PERSONAL, ENERGÍA Y MANO DE OBRA.</t>
  </si>
  <si>
    <t>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</si>
  <si>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t>
  </si>
  <si>
    <t>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t>
  </si>
  <si>
    <t>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t>
  </si>
  <si>
    <t>REGATAS PARA LA COLOCACIÓN DE REFUERZO ADICIONAL EN EL TABLERO 10 CM DE PROFUNDIDAD Y 10 CM DE ANCHO.</t>
  </si>
  <si>
    <t>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t>
  </si>
  <si>
    <t>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t>
  </si>
  <si>
    <t>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t>
  </si>
  <si>
    <t>CM.PER</t>
  </si>
  <si>
    <t>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</si>
  <si>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</si>
  <si>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</si>
  <si>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t>
  </si>
  <si>
    <t>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t>
  </si>
  <si>
    <t>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t>
  </si>
  <si>
    <t>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</si>
  <si>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</si>
  <si>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20X35X4 DUREZA 60 SIN REFUERZO ENTRE LA VIGA Y LA MÉNSULA. SUMINISTRO E INSTALACIÓN. INCLUYE TODOS LOS COSTOS DE SUMINISTRO DE MATERIALES, EQUIPOS, TRANSPORTES, MANEJO, ALMACENAMIENTO, DESPERDICIOS Y MANO DE OBRA.</t>
  </si>
  <si>
    <t>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</si>
  <si>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</si>
  <si>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NEOPRENO DE 60 X 20 X 1,5 D 50 CON PLATINA 3 MM ENTRE LA VIGA METÁLICA Y ESTRIBO. SUMINISTRO E INSTALACIÓN. INCLUYE TODOS LOS COSTOS DE SUMINISTRO DE MATERIALES, EQUIPOS, TRANSPORTES, MANEJO, ALMACENAMIENTO, DESPERDICIOS Y MANO DE OBRA.</t>
  </si>
  <si>
    <t>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t>
  </si>
  <si>
    <t>SUMINISTRO Y APLICACIÓN MEDIANTE IMPREGNACIÓN ACUOSA DE INHIBIDOR DE CORROSIÓN. INCLUYE TODOS LOS COSTOS DE SUMINISTRO DE MATERIALES, EQUIPOS (COMPRESOR, PISTOLA, RODILLO, ANDAMIOS, PROVISIONAL DE ENERGÍA), TRANSPORTES, MANEJO, ALMACENAMIENTO, DESPERDICIOS Y MANO DE OBRA.</t>
  </si>
  <si>
    <t>MÉNSULAS METÁLICAS EN ACERO A-36 CALIBRE DE 1/2" SEGÚN PLANOS DE DISEÑO. SUMINISTRO, FABRICACIÓN E INSTALACIÓN. INCLUYE SUMINISTRO DE MATERIALES, EQUIPOS, TRANSPORTES, MANEJO, ALMACENAMIENTO, DESPERDICIOS Y MANO DE OBRA.</t>
  </si>
  <si>
    <t>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t>
  </si>
  <si>
    <t>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t>
  </si>
  <si>
    <t>IZAJE DE VIGA PARA REEMPLAZO DE APOYOS DE NEOPRENO.</t>
  </si>
  <si>
    <t>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t>
  </si>
  <si>
    <t>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t>
  </si>
  <si>
    <t>NEOPRENO DE 30 X 35 X 4 DUREZA 60 SIN REFUERZO ENTRE LA VIGA Y LA MÉNSULA. SUMINISTRO E INSTALACIÓN. INCLUYE TODOS LOS COSTOS DE SUMINISTRO DE MATERIALES, EQUIPOS, TRANSPORTES, MANEJO, ALMACENAMIENTO, DESPERDICIOS Y MANO DE OBRA.</t>
  </si>
  <si>
    <t>TORONES POSTENSADOS PARA REFORZAMIENTO EXTERNO DE 1/2" TENSIONADO 16,9 TON. SUMINISTRO E INSTALACIÓN, TENSIONAMIENTO, MANO DE OBRA, EQUIPOS EN GENERAL.</t>
  </si>
  <si>
    <t>TON-M</t>
  </si>
  <si>
    <t>CABLE DE REFORZAMIENTO EXTERNO DE 5/8" TENSIONADO 46,5 TON. TENSIONAMIENTO, MANO DE OBRA, EQUIPOS EN GENERAL.</t>
  </si>
  <si>
    <t>HERRAJES. SUMINISTRO E INSTALACIÓN. INCLUYE MATERIALES Y MANO DE OBRA.</t>
  </si>
  <si>
    <t>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t>
  </si>
  <si>
    <t>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t>
  </si>
  <si>
    <t>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t>
  </si>
  <si>
    <t>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</si>
  <si>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t>
  </si>
  <si>
    <t>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</si>
  <si>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</si>
  <si>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t>
  </si>
  <si>
    <t>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</si>
  <si>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t>
  </si>
  <si>
    <t>RESTITUCIÓN DE MURO EN MAMPOSTERÍA ESTRUCTURAL, PARA PROTECCIÓN DE ZONAS ALEDAÑAS A LOS ESTRIBOS, INCLUYE MANO DE OBRA, MATERIALES NECESARIOS, ACERO DE REFUERZO Y GROUTING DE RELLENO.</t>
  </si>
  <si>
    <t>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t>
  </si>
  <si>
    <t>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t>
  </si>
  <si>
    <t>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t>
  </si>
  <si>
    <t>SUMINISTRO DE CONECTORES DE CORTANTES O PLATINAS EN ACERO A-36. (INCLUYE MATERIAL, CORTE CON TORTUGA, TRANSPORTES REQUERIDOS DESDE ALMACÉN A TALLER Y A OBRA)</t>
  </si>
  <si>
    <t>DEMARCACIÓN DE DILATACIÓN MEDIANTE CORTE DEL CONCRETO Y RELLENO CON CINTA O FONDO DE JUNTA EN ESPUMA DE POLIETILENO DE BAJA DENSIDAD DE CELDA CERRADA PREFORMADO, PARA APLICAR MASILLAS EN FRÍO. DE Ø1/4" (6MM).</t>
  </si>
  <si>
    <t>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t>
  </si>
  <si>
    <t>REPARACIÓN DE BARANDAS EXISTENTES. INCLUYE LIMPIEZA, MORTERO DE REPARACIÓN, INHIBIDOR DE CORROSIÓN, PINTURA ANTICARBONATACIÓN, SUMINISTRO DE MANO DE OBRA, EQUIPOS Y MANEJO DE DESPERDICIOS.</t>
  </si>
  <si>
    <t>REPARACIÓN DE BARANDAS EXISTENTES TYPO NEW JERSEY. INCLUYE LIMPIEZA, MORTERO DE REPARACIÓN, INHIBIDOR DE CORROSIÓN, PINTURA ANTICARBONATACIÓN, PINTURA REFLECTIVA, SUMINISTRO DE MANO DE OBRA, EQUIPOS Y MANEJO DE DESPERDICIOS.</t>
  </si>
  <si>
    <t>BARRERA DE SEGURIDAD LATERAL EN CONCRETO 3500 PSI SEGÚN DISEÑO. INCLUYE ANCLAJES A ESTRUCTURA EXISTENTE, COLOCACIÓN DE REFUERZO, FUNDICIÓN EN CONCRETO, CURADO, SUMINISTRO DE MANO DE OBRA, EQUIPOS, MATERIALES Y MANEJO DE DESPERDICIOS.</t>
  </si>
  <si>
    <t>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t>
  </si>
  <si>
    <t>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</si>
  <si>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CONCRETO PARA ANDENES, ESCOBEADO Y FUNDIDO EN SITIO E= 0,10 M. SUMINISTRO Y COLOCACIÓN.</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</si>
  <si>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t>
  </si>
  <si>
    <t>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t>
  </si>
  <si>
    <t>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t>
  </si>
  <si>
    <t>FRESADO PAVIMENTO EXISTENTE, E= 5 CM, INCLUYE CARGUE Y TRANSPORTE A ESCOMBRERA DE MATERIAL SOBRANTE.</t>
  </si>
  <si>
    <t>LIMPIEZA MECÁNICA MEDIANTE PULIDORA CON CEPILLO DE CERDAS DE ALAMBRE EN SITIOS CON PRESENCIA DE CORROSIÓN ELIMINANDO COMPLETAMENTE CORROSIÓN Y ÓXIDO DEL ELEMENTO</t>
  </si>
  <si>
    <t>SANDBLASTING APLICADO EN SITIO GRADO SSPC-SP6 (METAL GRIS COMERCIAL) EN ELEMENTOS TIPO VIGA PARA REMOCIÓN DE OXIDACIÓN.</t>
  </si>
  <si>
    <t>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t>
  </si>
  <si>
    <t>LAVADO DE ESTRUCTURA EN CONCRETO Y/O METÁLICAS. INCLUYE ALQUILER DE HIDROLAVADORA A GASOLINA PRESION 3200 PSI. INCLUYE ANDAMIO TUBULAR, PLANTA ELÉCTRICA, CARROTANQUE IRRIGADOR DE AGUA, COMBUSTIBLE Y MANO DE OBRA.</t>
  </si>
  <si>
    <t>GEOMALLA FORTGRID BX-50. SUMINISTRO E INSTALACIÓN.</t>
  </si>
  <si>
    <t>MEZCLA ASFÁLTICA DENSA EN CALIENTE MD12 CON CEMENTO ASFÁLTICO 60-70 (SUMINISTRO, EXTENDIDO, NIVELACIÓN Y COMPACTACIÓN MECANICA CON VIBROCOMPACTADOR Y COMPACTADOR DE LLANTAS)</t>
  </si>
  <si>
    <t>MEZCLA ASFÁLTICA EN CALIENTE TIPO DENSO MD10 ASFALTO CONVENCIONAL (CEMENTO ASFÁLTICO 60-70) (SUMINISTRO, EXTENDIDO, NIVELACIÓN Y COMPACTACIÓN MECANICA CON VIBROCOMPACTADOR Y COMPACTADOR DE LLANTAS)</t>
  </si>
  <si>
    <t>MEZCLA ASFÁLTICA EN CALIENTE TIPO DENSO MD10 ASF CONVENCIONAL (CEMENTO ASFÁLTICO 60-70) (SUMINISTRO, EXTENDIDO Y NIVELACIÓN MANUAL Y COMPACTACIÓN MECANICA CON VIBROCOMPACTADOR BENITIN DE 1 TONELADA)</t>
  </si>
  <si>
    <t>MEZCLA ASFALTICA EN CALIENTE TIPO DENSO MD12 ASF CONVENCIONAL CON CEMENTO ASFÁLTICO 60-70 (SUMINISTRO, EXTENDIDO Y NIVELACIÓN MANUAL Y COMPACTACIÓN MECANICA CON VIBROCOMPACTADOR BENITIN DE 1 TONELADA INCLUYE OPERARIO Y COMBUSTIBLE)</t>
  </si>
  <si>
    <t>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</si>
  <si>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</si>
  <si>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t>
  </si>
  <si>
    <t>POSTE METÁLICO AP, H=12M (INC. SUMINISTRO, IZAJE, APLOMADO E INSTALACIÓN. INC. BRAZO SENCILLO Y BASE SEGÚN NORMA AP802)</t>
  </si>
  <si>
    <t>CONCRETO 4000 PSI GRAVA COMÚN PREMEZCLADO PARA TABLERO PUENTE (INCLUYE SUMINISTRO E INSTALACIÓN, BOMBEO DE CONCRETO, ADITIVO PARA PUENTE DE ADHERENCIA DE CONCRETO FRESCO Y ENDURECIDO).</t>
  </si>
  <si>
    <t>NEOPRENO REFORZADO 0.30X0.30X3 CM DOBLE REFUERZO DUREZA 60. SUMINISTRO E INSTALACIÓN. (INCLUYE LIMPIEZA DE LA SUPERFICIE CON CHORRO DE AIRE A PRESIÓN, HERRAMIENTA MENOR Y COMPRESOR).</t>
  </si>
  <si>
    <t>CONCRETO 3000 PSI HECHO EN OBRA PARA MURO (HASTA 3.70 M DE ALTO. INCL. SUMINISTRO E INSTALACIÓN, GEODREN PLANAR _H= 1.0 M, EXCAVACIÓN, RETIRO DE ESCOMBROS, MORTERO, RECEBO COMPACTADO Y ACERO DE REFUERZO)</t>
  </si>
  <si>
    <t>NEOPRENO REFORZADO 0.30X0.30X1 CM DOBLE REFUERZO DUREZA 60. SUMINISTRO E INSTALACIÓN. (INCLUYE LIMPIEZA DE LA SUPERFICIE CON CHORRO DE AIRE A PRESIÓN, HERRAMIENTA MENOR Y COMPRESOR).</t>
  </si>
  <si>
    <t>DESMONTE DE LUMINARIA DE 70 W</t>
  </si>
  <si>
    <t>ACTIVIDADES DE CONSERVACION</t>
  </si>
  <si>
    <t>ACTIVIDADES DE CONSERVACIÓN_</t>
  </si>
  <si>
    <t>PIEDRA RAJÓN PARA PROTECCIÓN DEL CANAL E= 30 CM INCLUYE MORTERO 2500 PSI PARA PEGA E= 10 CM (INCLUYE SUMINISTRO E INSTALACIÓN)</t>
  </si>
  <si>
    <t>PRUEBA DE HERMETICIDAD POR EL MÉTODO DE PRESIÓN POSITIVA CON AIRE PARA LAS REDES DE ALCANTARILLADO SANITARIO DE ACUERDO A LAS NORMAS TÉCNICAS VIGENTES (E.A.A.B - SISTECNE_12). TRAMO DE Ø6" A Ø12".</t>
  </si>
  <si>
    <t>TRAMO</t>
  </si>
  <si>
    <t>PRUEBA DE HERMETICIDAD POR EL MÉTODO DE PRESIÓN POSITIVA CON AIRE PARA LAS REDES DE ALCANTARILLADO SANITARIO DE ACUERDO A LAS NORMAS TÉCNICAS VIGENTES (E.A.A.B - SISTECNE_12). TRAMO DE Ø14" A Ø24".</t>
  </si>
  <si>
    <t>PRUEBA DE HERMETICIDAD POR EL MÉTODO DE PRESIÓN POSITIVA CON AIRE PARA LAS REDES DE ALCANTARILLADO SANITARIO DE ACUERDO A LAS NORMAS TÉCNICAS VIGENTES (E.A.A.B - SISTECNE_12). TRAMO DE Ø42" A Ø50".</t>
  </si>
  <si>
    <t>GAVIONES - SUMINISTRO Y CONSTRUCCIÓN. INCLUYE RAJÓN, MALLA PARA GAVIONES Y ALAMBRE RECOCIDO.</t>
  </si>
  <si>
    <t>TUBO GALVANIZADO 3". GOTERO. INCLUYE SUMINISTRO E INSTALACIÓN</t>
  </si>
  <si>
    <t>IZAJE Y DESMONTAJE DE VIGA METÁLICA EXISTENTE. INCLUYE GRÚAS TELESCÓPICAS 50 TON, CARGUE Y TRANSPORTE DE ESTRUCTURA METÁLICA EN CAMA BAJA.</t>
  </si>
  <si>
    <t>SUELO MECÁNICAMENTE REFORZADO. (SUMINISTRO E INSTALACIÓN, INCLUYE GEOTEXTIL NT 2500, GEOMALLA BIAXIAL BX-60, MATERIAL SELECCIONADO, TRANSPORTE Y DISPOSICIÓN DE ESCOMBROS)</t>
  </si>
  <si>
    <t>CAJA DESARENADORA - SUMINISTRO Y CONSTRUCCIÓN SEGÚN DISEÑO. INCLUYE LADRILLO TOLETE COMÚN, MORTERO 1:3 IMPERMEABILIZADO, CONCRETO DE LIMPIEZA 2500 PSI, PLACA INFERIOR Y ACERO DE REFUERZO.</t>
  </si>
  <si>
    <t>ESTRUCTURA DE DISIPACIÓN COLECTOR DE 1.20 M EN CONCRETO IMPERMEABILIZADO 4000 PSI, SEGÚN DISEÑO. INCLUYE SUMINISTRO, CONSTRUCCIÓN, ACERO DE REFUERZO Y FORMALETA, ENCOFRADO Y DESENCOFRADO.</t>
  </si>
  <si>
    <t>JUNTA DE DILATACIÓN TRAMOS 1.00 M (MOVIMIENTO +/- 25 MM)</t>
  </si>
  <si>
    <t>RETIRO DE TUBERÍA METÁLICA EXISTENTE. INCLUYE TRANSPORTE Y DISPOSICIÓN FINAL.</t>
  </si>
  <si>
    <t>PINTURA RECUBRIMIENTO ELÁSTICO EN RESINA ACRÍLICA APLICADA SOBRE CONCRETO. DOS (2) MANOS. INCLUYE SUMINISTRO Y COLOCACIÓN DE PINTURA.</t>
  </si>
  <si>
    <t>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t>
  </si>
  <si>
    <t>SEÑAL ELEVADA BS, TABLERO 3.097M X 2.228M REFLECTIVO DIAMANTE, SOPORTE EN TUBO GALVANIZADO DE 12" EN 7M. CERCHA EN TUBO DE 4" EN 3MM Y 2" EN 2MM. INCLUYE SUMINISTRO E INSTALACIÓN</t>
  </si>
  <si>
    <t>SEÑAL INFORMATIVA SI-05, TABLERO 1.401M X 0.512M REFLECTIVO ALTA INTENSIDAD, PEDESTAL EN ÁNGULO DE 2"X2"X1/4" H= 2.60M EN PINTURA ELECTROSTÁTICA. INCLUYE SUMINISTRO E INSTALACIÓN</t>
  </si>
  <si>
    <t>SEÑAL INFORMATIVA SI-05, TABLERO 1.167M X 0.512M REFLECTIVO ALTA INTENSIDAD, PEDESTAL EN ÁNGULO DE 2"X2"X1/4" H= 2.60M EN PINTURA ELECTROSTÁTICA. INCLUYE SUMINISTRO E INSTALACIÓN</t>
  </si>
  <si>
    <t>SEÑAL INFORMATIVA SI-05, TABLERO 1.190M X 0.512M REFLECTIVO ALTA INTENSIDAD, PEDESTAL EN ÁNGULO DE 2"X2"X1/4" H= 2.60M EN PINTURA ELECTROSTÁTICA. INCLUYE SUMINISTRO E INSTALACIÓN</t>
  </si>
  <si>
    <t>SEÑAL ELEVADA BS, TABLERO 2.414M X 1.380M REFLECTIVO DIAMANTE, SOPORTE EN TUBO GALVANIZADO DE 12" EN 7M. CERCHA EN TUBO DE 4" EN 3MM Y 2" EN 2MM. INCLUYE SUMINISTRO E INSTALACIÓN</t>
  </si>
  <si>
    <t>SEÑAL ELEVADA BS, TABLERO 3.322M X 2.111M REFLECTIVO DIAMANTE, SOPORTE EN TUBO GALVANIZADO DE 12" EN 7M. CERCHA EN TUBO DE 4" EN 3MM Y 2" EN 2MM. INCLUYE SUMINISTRO E INSTALACIÓN</t>
  </si>
  <si>
    <t>REEMPLAZO DE TABLERO SEÑAL ELEVADA BS, POR TABLERO GALVANIZADO CALIBRE 20 3.914M X 1.972M REFLECTIVO DIAMANTE. INCLUYE SUMINISTRO E INSTALACIÓN</t>
  </si>
  <si>
    <t>SEÑAL INFORMATIVA SI-05C, TABLERO 60.64CM X 82.50CM REFLECTIVO ALTA INTENSIDAD, PEDESTAL EN ÁNGULO DE 2"X2"X1/4" H= 2.60M EN PINTURA ELECTROSTÁTICA. INCLUYE SUMINISTRO E INSTALACIÓN</t>
  </si>
  <si>
    <t>SEÑAL INFORMATIVA SI-05C, TABLERO 75.09CM X 82.50CM REFLECTIVO ALTA INTENSIDAD, PEDESTAL EN ÁNGULO DE 2"X2"X1/4" H= 2.60M EN PINTURA ELECTROSTÁTICA. INCLUYE SUMINISTRO E INSTALACIÓN</t>
  </si>
  <si>
    <t>SEÑAL INFORMATIVA SI-05C, TABLERO 76.09CM X 97.51CM REFLECTIVO ALTA INTENSIDAD, PEDESTAL EN ÁNGULO DE 2"X2"X1/4" H= 2.60M EN PINTURA ELECTROSTÁTICA. INCLUYE SUMINISTRO E INSTALACIÓN</t>
  </si>
  <si>
    <t>SEÑAL INFORMATIVA SI-05C, TABLERO 75.01CM X 82.50CM REFLECTIVO ALTA INTENSIDAD, PEDESTAL EN ÁNGULO DE 2"X2"X1/4" H= 2.60M EN PINTURA ELECTROSTÁTICA. INCLUYE SUMINISTRO E INSTALACIÓN</t>
  </si>
  <si>
    <t>SEÑAL INFORMATIVA SI-05, TABLERO 1.119M X 0.512M REFLECTIVO ALTA INTENSIDAD, PEDESTAL EN ÁNGULO DE 2"X2"X1/4" H= 2.60M EN PINTURA ELECTROSTÁTICA. INCLUYE SUMINISTRO E INSTALACIÓN</t>
  </si>
  <si>
    <t>4 DUCTOS D=3" PVC-TDP (NO INCLUYE RELLENOS NI EXCAVACIÓN). SUMINISTRO E INSTALACIÓN.</t>
  </si>
  <si>
    <t>9 DUCTOS D=6" + 2 DUCTOS DE 3" - IMC EN CERCHA METÁLICA. SUMINISTRO E INSTALACIÓN. INCLUYE CONECTOR METÁLICO DE PUESTA A TIERRA DE 3" Y 6" EN CADA EXTREMO.</t>
  </si>
  <si>
    <t>TUBERIA PVC D=14" TIPO U.M. RDE 21 (SUMINISTRO E INSTALACIÓN)</t>
  </si>
  <si>
    <t>9 DUCTOS D=6" + 2 DUCTOS DE 3" - PVC-TDP INCLUYE SUMINISTRO E INSTALACIÓN.</t>
  </si>
  <si>
    <t>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</si>
  <si>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t>
  </si>
  <si>
    <t>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t>
  </si>
  <si>
    <t>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t>
  </si>
  <si>
    <t>PILOTE PREEXCAVADO DE DIÁMETRO 45 CM CONCRETO TREMIE 4000 PSI. ACELERADO A 2 DIAS. INCL. ACERO DE 60000 PSI 103.50 KG/M3, TRANSPORTE Y DISPOSICIÓN FINAL DE ESCOMBROS EN SITIO AUTORIZADO. DISTANCIA DE TRANSPORTE 21 KM. MOVILIZACIÓN, MONTAJE Y DESMONTAJE DE EQUIPOS.</t>
  </si>
  <si>
    <t>TORONES POSTENSADOS PARA REFORZAMIENTO EXTERNO DE 5/8" TENSIONADO 16,9 TON. SUMINISTRO E INSTALACIÓN, TENSIONAMIENTO, MANO DE OBRA, EQUIPOS EN GENERAL.</t>
  </si>
  <si>
    <t>PILOTE PREEXCAVADO DE DIÁMETRO 45 CM CONCRETO TREMIE 4000 PSI. ACELERADO A 2 DIAS. INCL. ACERO DE 60000 PSI 257 KG/M3, TRANSPORTE Y DISPOSICIÓN FINAL DE ESCOMBROS EN SITIO AUTORIZADO. DISTANCIA DE TRANSPORTE 21 KM. MOVILIZACIÓN, MONTAJE Y DESMONTAJE DE EQUIPOS.</t>
  </si>
  <si>
    <t>APOYO ELASTOMERICO DE 30CM X 30CM X 5CM. DUREZA 60 CON REFUERZOS 1/8" INCLUYE SUMINISTRO E INSTALACIÓN</t>
  </si>
  <si>
    <t>APOYO ELASTOMERICO DE 20CM X 20CM X 5CM. DUREZA 60 CON REFUERZOS 1/8" INCLUYE SUMINISTRO E INSTALACIÓN</t>
  </si>
  <si>
    <t>EXCAVACIÓN PARA CAISSON D=1.50M (INCL. EXCAVACIÓN, CARGUE Y RETIRO DE SOBRANTES)</t>
  </si>
  <si>
    <t>CIELO RASO EN BANDEJA TILE DE 610 MM X 610MM EN ALUZINC PERFORADO PERFIL CLP INCLUYE PERFILES DE FIJACIÓN SISTEMA DE SUSPENSIÓN Y ESPACIO PARA LAMPARAS. SUMINISTRO E INSTALACIÓN.</t>
  </si>
  <si>
    <t>VENTANAS EN ALUMINIO TIPO LENHER DE 1,20M X 0,30M CON ALFAJÍA EN ALUMINIO Y VIDRIO LAMINADO DE 3+3 (6 MM). SUMINISTRO E INSTALACIÓN.</t>
  </si>
  <si>
    <t>VINILO ADHESIVO FABRICADA EN LAMINA DE ALUMINIO PARA SALIDAS LATERALES (275CM X 31,6CM) SEGÚN MANUAL DE IMAGEN DE TRANSMILENIO. SUMINISTRO E INSTALACIÓN.</t>
  </si>
  <si>
    <t>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t>
  </si>
  <si>
    <t>CONSTRUCCIÓN PIEZA FUNDIDA EN SITIO SIMILAR A SARDINEL BAJO RAMPA. (INCLUYE SUMINISTRO Y COLOCACIÓN DE CONCRETO DE 3000 PSI GRAVA COMÚN, FORMALETA Y MANO DE OBRA)</t>
  </si>
  <si>
    <t>REJILLA PREFABRICADA EN CONCRETO 0,4M X 0,4M. (INCLUYE SUMINISTRO Y COLOCACIÓN, MORTERO DE 2000 PSI Y MANO DE OBRA)</t>
  </si>
  <si>
    <t>NIVELACIÓN DE CAJA DE INSPECCIÓN TIPO VEHICULAR NORMA CODENSA CS 280 H=0,5M (INCLUYE CONCRETO 3000 PSI PREMEZCLADO, LADRILLO TOLETE RECOCIDO 24X12X6. MORTERO 1:4 IMPERMEABILIZADO HECHO EN OBRA. INCL. REPOSICIÓN DE MARCO Y TAPA PREFABRICADA)</t>
  </si>
  <si>
    <t>GEODRÉN VIAL H= 1.0M O DRENAFLEX PLANAR H= 1.0M, TUBERÍA DE 100MM (INCLUYE COLOCACIÓN BASE GRANULAR CLASE C, SUMINISTRO Y COLOCACIÓN GEODREN)</t>
  </si>
  <si>
    <t>CONTENEDOR DE RAICES TIPO B24 (TIPO E) DE 2,80M X 1,20M H=1,00 M. (INCLUYE CONSTRUCCIÓN DE MUROS EN LADRILLO TOLETE, COLOCACIÓN DE FILTRO EN GRAVILLA. INCLUYE TIERRA NEGRA)</t>
  </si>
  <si>
    <t>BORDE CONTENEDOR DE RAÍCES A-70 (INCLUYE SUMINISTRO E INSTALACIÓN, INCLUYE BASE DE 3CM EN MORTERO 1:3 HECHO EN OBRA)</t>
  </si>
  <si>
    <t>MURO DE CONTENCIÓN EN CONCRETO 3000 PSI PREMEZCLADO, GRAVA FINA.  CON ADICIÓN DE MICROFIBRA DE POLIPROPILENO, . (Incluye suministro, formaleteo, bombeo, colocación y curado. (No incluye refuerzo)</t>
  </si>
  <si>
    <t>MADERAS</t>
  </si>
  <si>
    <t>DENSIFICACIÓN DE TERRENO CON PILOTES EN MADERA INMUNIZADA DIÁMETRO DE 12 CM (INCLUYE TRANSPORTE)</t>
  </si>
  <si>
    <t>PILOTES DE CONCRETO GRAVA FINA DE 3000 PSI (PREBARRENADOS) CON DIÁMETRO 0.30M (INCLUYE: EXCAVACIÓN, FUNDIDA, LOCALIZACIÓN, PREHUECOS, AGUA DE CARROTANQUES, RETIRO DE LODOS Y DESCABECE DE PILOTES)</t>
  </si>
  <si>
    <t>MEZCLA ASFÁLTICA ALTO MÓDULO MAM-20 (SUMINISTRO, EXTENDIDO, NIVELACIÓN Y COMPACTACIÓN. INCLUYE EMULSIÓN ASFÁLTICA CRL-1 - CRR-1)</t>
  </si>
  <si>
    <t>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t>
  </si>
  <si>
    <t>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t>
  </si>
  <si>
    <t>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t>
  </si>
  <si>
    <t>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t>
  </si>
  <si>
    <t>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t>
  </si>
  <si>
    <t>LAVADO Y SONDEO DE REDES DE ALCANTARILLADO ENTRE 6" Y 18" DE DIÁMETRO Y CON GRADO DE COLMATACIÓN MENOR DEL 30%. INCL MANO DE OBRA IDÓNEA, SEÑALIZACIÓN BÁSICA, SUMIN DE COMBUSTIBLE Y AGUA. INCL. IVA</t>
  </si>
  <si>
    <t>LAVADO Y SONDEO DE REDES DE ALCANTARILLADO ENTRE 16" Y 36" DE DIÁMETRO Y CON GRADO DE COLMATACIÓN MENOR DEL 30%. INCLUYE MANO DE OBRA IDÓNEA, SEÑALIZACIÓN BÁSICA, SUMIN DE COMBUSTIBLE Y AGUA. INCL IVA</t>
  </si>
  <si>
    <t>LIMPIEZA GRADO DE LIMPIEZA SEGÚN NORMA SSPC-SP1 - LIMPIEZA CON SOLVENTES PARA ESTRUCTURA PESADA</t>
  </si>
  <si>
    <t>LIMPIEZA GRADO DE LIMPIEZA SEGÚN NORMA SSPC-SP2 - LIMPIEZA MANUAL PARA ESTRUCTURA PESADA</t>
  </si>
  <si>
    <t>LIMPIEZA GRADO DE LIMPIEZA SEGÚN NORMA SSPC-SP3 - LIMPIEZA CON HERRAMIENTAS ELÉCTRICAS PARA ESTRUCTURA PESADA</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</si>
  <si>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</si>
  <si>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</si>
  <si>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</si>
  <si>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</si>
  <si>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EMPATES DE TUBERÍA EN PVC A PVC 10" LINEAL SEGÚN NORMA NS-023 (INCLUYE ACCESORIOS). SUMINISTRO E INSTALACIÓN.</t>
  </si>
  <si>
    <t>MARCO Y TAPA PARA SUMIDERO 0.52M X 0.90M EAAB NP-023. SUMINISTRO E INSTALACIÓN</t>
  </si>
  <si>
    <t>LAVADO DE ANDENES. INCLUYE ALQUILER DE HIDROLAVADORA 1300W. INCLUYE IMPLEMENTOS DE ASEO (DETERGENTE INDUSTRIAL), TRANSPORTE, AGUA, COMBUSTIBLE Y MANO DE OBRA.</t>
  </si>
  <si>
    <t>LIMPIEZA DE CÁRCAMOS (INCLUYE CARGUE, RETIRO Y DISPOSICIÓN FINAL DE SOBRANTES, CON EL 60% DE COLMATACIÓN)</t>
  </si>
  <si>
    <t>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t>
  </si>
  <si>
    <t>CUADRILLA (OFICIAL + 6 AYUDANTES) HORARIO NOCTURNO INCLUYE PRESTACIONES</t>
  </si>
  <si>
    <t>PINTURA EN PLASTICO EN FRIO METILMETACRILATO DE A=10 CM PARA LÍNEAS DE DEMARCACIÓN, CON MICROESFERAS Y ESPESOR SECO SEGÚN NORMA NTC 4744. SUMINISTRO Y APLICACIÓN.</t>
  </si>
  <si>
    <t>INSTALACIÓN ADOQUÍN DE ARCILLA TR. LIVIANO 20X10X6CM (INCLUYE BASE 4CM MORTERO 2000 Y ARENA DE SELLO)</t>
  </si>
  <si>
    <t>CANALIZACIÓN DE TRÁFICO CON SEÑALIZADORES TUBULARES COLOMBINA PLÁSTICA Y TRIPLE CINTA DE SEÑALIZACIÓN (INCLUYE ALQUILER DE SEÑALIZADORES TUBULARES). (NO INCLUYE INSTALACIÓN, MANTENIMIENTO Y DESINSTALACIÓN)</t>
  </si>
  <si>
    <t xml:space="preserve">Nuevo </t>
  </si>
  <si>
    <t>TRANSPORTE DE ESCOMBROS EN SITIO AUTORIZADO (DISTANCIA DE TRANSPORTE 1 KM). A DISTANCIA MAYOR DEL ACARREO LIBRE (90 M) EN SITIO AUTORIZADO POR LA ENTIDAD AMBIENTAL COMPETENTE.</t>
  </si>
  <si>
    <t>M3-KM</t>
  </si>
  <si>
    <t>DERECHO DE BOTADERO DE ESCOMBROS EN SITIO AUTORIZADO POR M3 EN SITIO AUTORIZADO POR LA ENTIDAD AMBIENTAL COMPETENTE.</t>
  </si>
  <si>
    <t>RIEGO DE LIGA CON EMULSIÓN ASFÁLTICA CRR-1 - HORARIO NOCTURNO. (SUMINISTRO, BARRIDO SUPERFICIE Y RIEGO)</t>
  </si>
  <si>
    <t>CUADRILLA (2 AYUDANTES) HORARIO NOCTURNO - HR</t>
  </si>
  <si>
    <t>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t>
  </si>
  <si>
    <t>PINTURA EN PLASTICO EN FRIO METILMETACRILATO DE A=10 CM PARA LÍNEAS DE DEMARCACIÓN, SIN MICROESFERAS Y ESPESOR SECO SEGÚN NORMA NTC 4744. SUMINISTRO Y APLICACIÓN.</t>
  </si>
  <si>
    <t>CUBIERTA LISA TIPO SÁNDWICH DECK, SUM E INST, EN ALUZINC CAL 26 PINTADA AL HORNO POR LAS DOS CARAS COLOR A ELEGIR CON AISLAMIENTO ACÚSTICO EN FIBRA DE VIDRIO DE 30 MM. CON SUS CLIPS DE FIJACIÓN INCL REMATES DE CUBIERTA</t>
  </si>
  <si>
    <t>SUBBASE GRANULAR PEATONAL SBG_PEA. SUMINISTRO, EXTENDIDO MANUAL, NIVELACIÓN, HUMEDECIMIENTO Y COMPACTACIÓN CON VIBROCOMPACTADOR BENITÍN DE 1 TONELADA INCLUYE OPERARIO Y COMBUSTIBLE.</t>
  </si>
  <si>
    <t>MEZCLA ASFÁLTICA EN CALIENTE TIPO DENSO MD20 ASFALTO CONVENCIONAL 80-100 (SUMINISTRO, EXTENDIDO Y NIVELACIÓN MANUAL Y COMPACTACIÓN  MECANICA CON VIBROCOMPACTADOR BENITÍN DE 1 TONELADA Y COMPACTADOR DE LLANTAS INCLUYEN OPERARIO Y COMBUSTIBLE.</t>
  </si>
  <si>
    <t>ESTABILIZACIÓN DE SUBRASANTE CON RAJÓN, INCLUYE EQUIPO DE COMPACTACIÓN (SUMINISTRO, EXTENDIDO A MANO, NIVELACIÓN Y COMPACTACIÓN CON RETROEXCAVADORA SOBRE ORUGA Y BENITÍN DE 1 TONELADA INCLUYEN OPERARIO Y COMBUSTIBLE.</t>
  </si>
  <si>
    <t>SUBBASE GRANULAR CLASE C (SBG_C) (SUMINISTRO, EXTENDIDO MANUAL, NIVELACIÓN, HUMEDECIMIENTO Y COMPACTACIÓN CON VIBROCOMPACTADOR BENITÍN DE 1 TONELADA).</t>
  </si>
  <si>
    <t>BORDILLO PREFABRICADO A80 (SUMINISTRO E INSTALACIÓN. INCLUYE 3CM MORTERO DE PEGA 2000 PSI Y NIVELACIÓN DEL TERRENO CON RELLENO EN MATERIAL SELECCIONADO PROVENIENTE DE EXCAVACIÓN).</t>
  </si>
  <si>
    <t>FRESADO Y REPOSICIÓN DE PAVIMENTO FLEXIBLE E=0.18 M (INCLUYE CARGUE)</t>
  </si>
  <si>
    <t>ESTABILIZACIÓN DE SUBRASANTE CON RECICLADO DE CONCRETO (INCLUYE DEMOLICIÓN, EXTENDIDO, NIVELACIÓN Y COMPACTACIÓN CON RETROEXCAVADORA SOBRE ORUGA Y COMPACTADOR)</t>
  </si>
  <si>
    <t>TARIFA HORA DE RECOLECCIÓN DE MATERIAL DE MUESTREO EN PLANTA U OBRA. (INCLUYE TRANSPORTE, LABORATORISTA, INSPECTOR, 2 AYUDANTES, HERRAMIENTA MENOR Y LONAS).</t>
  </si>
  <si>
    <t>ALQUILER SEÑAL TEMPORAL MÓVIL ECONÓMICA CON TRÍPODE TIPO SIO - SP - SI - SR DE (100 X 50 CM - 75 X 75 CM - 80 X 50 CM) LÁMINA GALVANIZADA CAL. 20 Y ÁNGULOS DE 1" X 1/2" X 1/8"</t>
  </si>
  <si>
    <t>ALQUILER DE BARRICADA METÁLICA CON SEÑAL DE DESVÍO O VÍA CERRADA DE 2.40 M CINTA GRADO INGENIERÍA SHEETING</t>
  </si>
  <si>
    <t>UNIÓN DE REPARACIÓN EXOTÉRMICA PARA UNIÓN DE CONDUCTORES. CAPACIDAD DE 90 GR. INCLUYE MOLDE, CARGA, CHISPERO, PINZAS Y DEMÁS ACCESORIOS DE INSTALACIÓN. SUMINISTRO E INSTALACIÓN.</t>
  </si>
  <si>
    <t>ESTABILIZACIÓN CON RCD. INCLUYE TRASIEGO INTERNO, NIVELACIÓN Y COMPACTACIÓN.</t>
  </si>
  <si>
    <t>LUMINARIA DE EMERGENCIA LED R2 2.4 W UNV P24255, 120 V C.A. 180 LM. INCLUYE ACCESORIOS DE FIJACIÓN E INSTALACIÓN. NO INCLUYE TUBERÍA NI CABLEADO.</t>
  </si>
  <si>
    <t>CABLE DE COBRE DESNUDO CALIBRE NO.2/0 AWG. ENTERRADO EN TERRENO NATURAL. INCLUYE EXCAVACIÓN, RELLENOS Y COMPACTACIÓN DEL PISO. SUMINISTRO E INSTALACIÓN. DISTANCIA DE TRANSPORTE 28 KM.</t>
  </si>
  <si>
    <t>CANALIZACIÓN SUBTERRÁNEA CON 2 DUCTOS DE 2" PVC DB, ACCESORIOS, EXCAVACIÓN, RELLENOS Y ACABADO (INCLUYE SUMINISTRO E INSTALACIÓN)</t>
  </si>
  <si>
    <t>ACOMETIDA DE TRANSFORMADOR A TABLERO DE MEDIA EN CONDUCTORES DE ALUMINIO, 4 CABLES NO. 4/0 AWG, AISLADOS HFFR PARA 600 V C.A.. INCLUYE CONDUCTORES, CONEXIONES, ACCESORIOS DE MONTAJE, ELEMENTOS DE CONEXIÓN Y DE MARCACIÓN. INCLUYE SUMINISTRO E INSTALACIÓN.</t>
  </si>
  <si>
    <t>ACOMETIDA DE GENERADOR DE EMERGENCIA A TRANSFERENCIA EN CONDUCTORES DE ALUMINIO, 4 CABLES NO. 4/0 AWG, AISLADOS HFFR PARA 600 V C.A. INCLUYE CONDUCTORES, CONEXIONES, ACCESORIOS DE MONTAJE, ELEMENTOS DE CONEXIÓN Y DE MARCACIÓN. INCLUYE SUMINISTRO E INSTALACIÓN.</t>
  </si>
  <si>
    <t>INTERRUPTOR SENCILLO PARA CONTROL DE ALUMBRADO INTERIOR. INCLUYE ACCESORIOS DE INSTALACIÓN.</t>
  </si>
  <si>
    <t>CABLE HFFR NO.10 EN COBRE. SUMINISTRO E INSTALACIÓN. INCLUYE ACCESORIOS DE INSTALACIÓN.</t>
  </si>
  <si>
    <t>SALIDA PARA SONIDO EMT 3/4" (POR EL TECHO DE LA PLATAFORMA). INCLUYE SUMINISTRO E INSTALACIÓN</t>
  </si>
  <si>
    <t>SALIDA EMT 3/4" PARA CCTV POR EL TECHO EN TAQUILLA. INCLUYE SUMINISTRO E INSTALACIÓN</t>
  </si>
  <si>
    <t>ROCERÍA EN LOTE PORTAL</t>
  </si>
  <si>
    <t>BAJANTE EN LÁMINA GALVANIZADA CAL. 22 INSPECCIONABLE, INCLUYE PINTURA EPÓXICA GRIS HUMO PARA RECUBRIMIENTO.</t>
  </si>
  <si>
    <t>VIDRIO</t>
  </si>
  <si>
    <t>VIDRIO TEMPLADO DE 10 MM CON PERFORACIONES DE 1" PARA PERMITIR INTERLOCUCIÓN</t>
  </si>
  <si>
    <t>CONSTRUCCIÓN DE BORDILLO EN CONCRETO MR36 FUNDIDO IN SITU. INCLUYE LA PREPARACIÓN DE LA SUPERFICIE DE APOYO</t>
  </si>
  <si>
    <t>PISO EN MÁRMOL ROYAL VETA. ESPESOR MÍNIMO DE 15 MM</t>
  </si>
  <si>
    <t>ANCLAJE PARA TUBERIA EN CONCRETO PREMEZCLADO DE 3000 PSI GRAVA COMUN (Incluye Suministro, formaleteo y colocacion)</t>
  </si>
  <si>
    <t>TEE PVC SOLDAR DE 1/2". SUMINISTRO EN INSTALACIÓN</t>
  </si>
  <si>
    <t>TUBERÍA CONDUIT PVC D=3/4" (INCLUYE SUMINISTRO E INSTALACIÓN)</t>
  </si>
  <si>
    <t>TORNILLOS A 325. INCLUYE MATERIALES, INSUMOS, HERRAMIENTAS Y EQUIPOS, ANDAMIOS, MANO DE OBRA CALIFICADA Y TODO LO NECESARIO PARA DESARROLLAR LA OBRA.</t>
  </si>
  <si>
    <t>CODO 90° CXE PVC SANITARIA D=6" (INCLUYE SUMINISTRO E INSTALACIÓN).</t>
  </si>
  <si>
    <t>TRAGANTE CÚPULA DE 6" X 4" EN ALUMINIO. INCLUYE SUMINISTRO E INSTALACIÓN</t>
  </si>
  <si>
    <t>TRAGANTE CÚPULA DE 5" X 4" PLÁSTICA. INCLUYE SUMINISTRO E INSTALACIÓN</t>
  </si>
  <si>
    <t>TEE REDUCIDA PVC SOLDAR DE 1" X 1/2". SUMINISTRO E INSTALACIÓN</t>
  </si>
  <si>
    <t>UNIÓN UNIVERSAL D=1" (SUMINISTRO E INSTALACIÓN)</t>
  </si>
  <si>
    <t>VÁLVULA CHEQUE 1" (INCLUYE SUMINISTRO E INSTALACIÓN)</t>
  </si>
  <si>
    <t>FLOTADOR MECÁNICO 1" (INCLUYE SUMINISTRO E INSTALACIÓN)</t>
  </si>
  <si>
    <t>CAJA PARA 2 MEDIDORES DE ENERGÍA TRIFÁSICO 5 AMP. 208 V / 120 V, PARA OPERACIÓN CON CT Y PARA LA CUENTA DE LA ESTACIÓN. SUMINISTRO E INSTALACIÓN. INCLUYE MEDIDOR DE ENERGÍA TRIFÁSICO 20-80 AMP, CAJA CONTADOR TRIFÁSICO PARA 2 MEDIDORES</t>
  </si>
  <si>
    <t>ACOMETIDA DESDE TABLERO DE MEDIA A TABLERO DE TRANSFERENCIA EN CONDUCTORES DE ALUMINIO, 4 CABLES NO. 4/0 AWG, AISLADOS HFFR PARA 600 V C.A. INCLUYE CONDUCTORES, CONEXIONES, ACCESORIOS DE MONTAJE, ELEMENTOS DE CONEXIÓN Y DE MARCACIÓN. INCLUYE SUMINISTRO E INSTALACIÓN.</t>
  </si>
  <si>
    <t>ACOMETIDA DE TABLERO DE TRANSFERENCIA A TDP EN CONDUCTORES DE ALUMINIO, 4 CABLES NO. 4/0 AWG, AISLADOS HFFR PARA 600 V C.A. INCLUYE CONDUCTORES, CONEXIONES, ACCESORIOS DE MONTAJE, ELEMENTOS DE CONEXIÓN Y DE MARCACIÓN. INCLUYE SUMINISTRO E INSTALACIÓN.</t>
  </si>
  <si>
    <t>SALIDA PARA DATOS PCV 3/4" DESDE TORNIQUETE HASTA CAJA DE HALADO. INCLUYE SUMINISTRO E INSTALACIÓN</t>
  </si>
  <si>
    <t>DEMARCACIÓN LÍNEA DE INICIO O FIN CARRIL, A= 0.20M L= 1.0M SEPARACIÓN= 1.0M E= 2.3MM EN PINTURA TERMOPLÁSTICA. INCLUYE SUMINISTRO Y APLICACIÓN CON EQUIPO. INCLUYE MICROESFERAS</t>
  </si>
  <si>
    <t>ENCHAPE DE PISO PIZARRA MULTICOLOR DE 30CM X 60CM ESPESOR 7MM O MAYOR. SUMINISTRO E INSTALACIÓN</t>
  </si>
  <si>
    <t>PISO EN CONCRETO DE 3000 PSI GRAVA COMÚN FUNDIDO EN SITIO</t>
  </si>
  <si>
    <t>PAÑETE LISO O RÚSTICO 1:4 IMPERMEABILIZADO. (INCLUYE SUMINISTRO E INSTALACIÓN HECHO EN OBRA)</t>
  </si>
  <si>
    <t>TUBERIA PVC U.M. EXT CORRUGADO/INT LISO U.M. NORMA NTC 3722-1 D=14" (INCLUYE SUMINISTRO E INSTALACIÓN)</t>
  </si>
  <si>
    <t>LAMINA ALFAJOR DE 6MM PARA TAPA DE TANQUE DE 1.0 M X 1.0 M. SUMINISTRO E INSTALACIÓN.</t>
  </si>
  <si>
    <t>TUBERÍA PVC E.L. PARA SOLDAR DE 1/2" RDE 13.5 315 PSI. SUMINISTRO EN INSTALACIÓN.</t>
  </si>
  <si>
    <t>CODO 90° PVC SOLDAR DE 1/2". SUMINISTRO EN INSTALACIÓN.</t>
  </si>
  <si>
    <t>CAJA DE INSPECCIÓN. MEDIDAS INTERNAS DE 0.3MX0.3M MEDIDAS EXTERNAS 0.50M X 0.50M (H=0.50M). INCLUYE SUMINISTRO Y CONSTRUCCIÓN. INCLUYE MARCO Y TAPA. NO INC. BASE Y CAÑUELA)</t>
  </si>
  <si>
    <t>SALIDA EMT 3/4" PARA CCTV E INFORMADORES POR EL TECHO DE LA PLATAFORMA. INCLUYE SUMINISTRO E INSTALACIÓN</t>
  </si>
  <si>
    <t>PLACA DE CONCRETO DE 3000 PSI GRAVA COMÚN DE 8CM DE ESPESOR CON LÁMINA EN METALDECK 2" CALIBRE 22. (INCLUYE TRANSPORTE, HERRAMIENTA MENOR, MANO DE OBRA)</t>
  </si>
  <si>
    <t>TAPÓN DE PRUEBA PVC SANITARIA D=6" (INCLUYE SUMINISTRO E INSTALACIÓN)</t>
  </si>
  <si>
    <t>SEÑALIZACIÓN PREVENTIVA PARA REDES DE SERVICIOS PÚBLICOS CON CINTA DE 500 MT X 4" PELIGRO CALIBRE 3.5 (INCLUYE SUMINISTRO Y COLOCACIÓN)</t>
  </si>
  <si>
    <t>REDUCCION PVC E.L. D=1" A 1/2" (INCLUYE SUMINISTRO E INSTALACIÓN).</t>
  </si>
  <si>
    <t>REGISTRO DE PASO DIRECTO EN BRONCE DE 1/2". SUMINISTRO EN INSTALACIÓN.</t>
  </si>
  <si>
    <t>TRANSFORMADOR SECO TRIFASICO 150 KVA, 11400 V - 208 / 120 V. EN CELDA PARA TRANSFORMADOR (INCLUYE SUMINISTRO E INSTALACIÓN)</t>
  </si>
  <si>
    <t>MARCO EN LÁMINA COLD ROLLED CAL. 20 ANCLADO A MURO CON CHAZOS EXPANSIVOS DE 1/2" - 3" - HOJA EN LÁMINA CELOSÍA COLD ROLLED CAL. 1894.20</t>
  </si>
  <si>
    <t>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t>
  </si>
  <si>
    <t>REHABILITACIÓN ANDEN ADOQUÍN ARCILLA TR LIVIANO SOBRE MORTERO. NO INCL BORDILLO. INCL. RETIRO ADOQUIN E INSTALAR EL MISMO. NO INCLUYE REDES.</t>
  </si>
  <si>
    <t>TRITUBO PE 100 FOPT DE 40MM (1 1/4") RDE 13.5 MULTF. D= 40 X 40 X 40 MM POLIETILENO DE ALTA DENSIDAD. INCLUYE SUMINISTRO E INSTALACIÓN. NO INCLUYE RELLENO.</t>
  </si>
  <si>
    <t>BANDAS SONORAS REDUCTORAS DE VELOCIDAD DE 3CM DE ALTURA, CONSTRUIDA CON GRAVILLA DE 1/2", PINTURA DE LARGA DURACIÓN BLANCA Y RESINA EPÓXICA</t>
  </si>
  <si>
    <t>DESMONTE Y RETIRO DE REJA DE CERRAMIENTO. INCLUYE DEMOLICIÓN DE CIMENTACIÓN, BASE Y REJA. INCLUYE TRANSPORTE A 21 KM Y DISPOSICIÓN DE MATERIALES EN SITIO AUTORIZADO.</t>
  </si>
  <si>
    <t>BANDEJA PARA INTERCAMBIO DE MONEDAS EN ACERO INOXIDABLE CAL. 18 SOPORTADO CON ÁNGULOS METÁLICOS A ANTEPECHO EN MAMPOSTERÍA. SUMINISTRO E INSTALACIÓN.</t>
  </si>
  <si>
    <t>CANALETA METÁLICA DE 12 CM X 5 CM CON TAPA. SUMINISTRO E INSTALACIÓN. INCLUYE TROQUE EN TAQUILLAS PARA ALOJAR LOS CONDUCTORES DE VOZ, DATOS Y ENERGÍA ENTRE LOS PUESTOS DE LAS TAQUILLAS.</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</si>
  <si>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</si>
  <si>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</si>
  <si>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DEMARCACION LINEA CONTINUA A=0.12M (E=15 MILS, ACRÍLICA BASE AGUA. INC. SUMIN. Y APLIC. CON EQUIPO. INCL. MICROESFERAS)</t>
  </si>
  <si>
    <t>DEMARCACION LINEA CONTINUA A=0.15M (E=15 MILS, ACRÍLICA BASE AGUA. INC. SUMIN. Y APLIC. CON EQUIPO. INCL. MICROESFERAS)</t>
  </si>
  <si>
    <t>PINTURA EN PLASTICO EN FRIO METILMETACRILATO PARA MARCAS VIALES, SIN MICROESFERAS Y ESPESOR SECO SEGÚN NORMA NTC 4744. SUMINISTRO Y APLICACIÓN. (CEBRAS, FLECHAS, PICTOGRAMAS, LINEAS DE PARE, SENDEROS PEATONALES, ACHURADOS, ETC).</t>
  </si>
  <si>
    <t>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t>
  </si>
  <si>
    <t>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t>
  </si>
  <si>
    <t>RECONSTRUCCIÓN POR HILADA PARA CAJA DE INSPECCIÓN (2.00M X 2.00M) NORMA CODENSA CS280. INCLUYE MORTERO DE PEGA Y PAÑETE IMPERMEABILIZADO DE 2500 PSI, LADRILLO TOLETE RECOCIDO, MORTERO DE PEGA 1:5. (NO INCLUYE MARCO, TAPA, EXCAVACIONES, RELLENOS, TRANSPORTE Y DISPOSICIÓN DE ESCOMBROS).</t>
  </si>
  <si>
    <t>CONTENEDOR DE RAICES TIPO B22 (TIPO C) (1.60M X 1.60M X 1.60M) INCLUYE MUROS EN CONCRETO GRAVA COMÚN 3000 PSI (210 KG/CM2), SUMINISTRO CONSTRUCCIÓN Y FILTRO EN GRAVILLA 1/2", FORMALETA Y REFUERZO. NO INCLUYE TIERRA NEGRA.</t>
  </si>
  <si>
    <t>DEMARCACIÓN LINEA CONTINUA A= 0.2MT, (E= 15 MILS ACRÍLICA BASE AGUA. INCLUYE SUMINISTRO Y APLICACIÓN CON EQUIPO. INCLUYE MICROESFERAS.</t>
  </si>
  <si>
    <t>SÍMBOLO DE DEMARCACIÓN CORREDOR EXCLUSIVO DE BICICLETA 1.60M X 2.40M (E= 15 MILS. INCLUYE SUMINISTRO Y APLICACIÓN CON EQUIPO. INCLUYE MICROESFERAS.</t>
  </si>
  <si>
    <t>SÍMBOLO DE DEMARCACIÓN CORREDOR EXCLUSIVO DE BICICLETA 0.80M X 1.20M (E= 15 MILS. INCLUYE SUMINISTRO Y APLICACIÓN CON EQUIPO. INCLUYE MICROESFERAS.</t>
  </si>
  <si>
    <t>DEMARCACIÓN DE LETRERO "SOLO BUS" (E= 15 MILS. INCLUYE SUMINISTRO Y APLICACIÓN CON EQUIPO. INCLUYE MICROESFERAS.</t>
  </si>
  <si>
    <t>FLECHA DIRECCIONAL "FRENTE, DERECHA E IZQUIERDA" PARA PAVIMENTO RÍGIDO (E= 15 MILS. ACRÍLICA BASE AGUA. INCLUYE SUMINISTRO Y APLICACIÓN CON EQUIPO. INCLUYE MICROESFERAS.</t>
  </si>
  <si>
    <t>PICTOGRAMA DE CEDA EL PASO EN CICLORRUTA (4 TRIÁNGULOS), (PINTURA ACRÍLICA BASE AGUA (E= 15 MILS. INCLUYE SUMINISTRO Y APLICACIÓN CON EQUIPO. INCLUYE MICROESFERAS.</t>
  </si>
  <si>
    <t>DEMARCACIÓN DE FLECHA DE TERMINACIÓN DE CARRIL (E= 15 MILS. ACRÍLICA BASE AGUA. INCLUYE SUMINISTRO Y APLICACIÓN CON EQUIPO. INCLUYE MICROESFERAS.</t>
  </si>
  <si>
    <t>FLECHA DIRECCIONAL "A LA IZQUIERDA" (E= 15 MILS. ACRÍLICA BASE AGUA. ÁREA: 1.5037 M2 SEGÚN EL MANUAL DE SEÑALIZACIÓN VIAL. SUMINISTRO Y APLICACIÓN CON EQUIPO. INCLUYE MICROESFERAS.</t>
  </si>
  <si>
    <t>DEMARCACIÓN TEXTO PARE. ÁREA: 1.48 M2 (E= 15 MILS, ACRÍLICA BASE AGUA. SUMINISTRO Y APLICACIÓN CON EQUIPO. INCLUYE MICROESFERAS.</t>
  </si>
  <si>
    <t>DEMARCACIÓN DE ACHURADO. AREA: 1.0 M2 (E= 15 MILS, ACRÍLICA BASE AGUA. SUMINISTRO Y APLICACIÓN CON EQUIPO. INCLUYE MICROESFERAS.</t>
  </si>
  <si>
    <t>DEMARCACIÓN DE LINEA LOGARÍTMICA. ÁREA: 0.60 M2 (E= 15 MILS, ACRÍLICA BASE AGUA. SUMINISTRO Y APLICACIÓN CON EQUIPO. INCLUYE MICROESFERAS.</t>
  </si>
  <si>
    <t>DEMARCACION LINEA DE PARE. ÁREA: 0.60 M2 (E= 15 MILS, ACRÍLICA BASE AGUA. SUMINISTRO Y APLICACIÓN CON EQUIPO. INCLUYE MICROESFERAS.</t>
  </si>
  <si>
    <t>DEMARCACION LINEA DE LINEA SENDERO PEATONAL CONTINUA. ÁREA: 0.30 M2 (E= 15 MILS, ACRÍLICA BASE AGUA. SUMINISTRO Y APLICACIÓN CON EQUIPO. INCLUYE MICROESFERAS.</t>
  </si>
  <si>
    <t>DEMARCACION ZONA ANTIBLOQUEO. AREA: 0.30 M2 (E= 15 MILS, ACRILICA BASE AGUA. SUMINISTRO Y APLICACION CON EQUIPO. INCLUYE MICROESFERAS.</t>
  </si>
  <si>
    <t>DEMARCACIÓN DE LINEA DE PARADERO DE BUSES. ÁREA: 5.5775 M2 (E= 15 MILS, ACRÍLICA BASE AGUA. SUMINISTRO Y APLICACIÓN CON EQUIPO. INCLUYE MICROESFERAS.</t>
  </si>
  <si>
    <t>DEMARCACIÓN PICTOGRAMA TRIÁNGULOS CEDA EL PASO. (E= 15 MILS, ACRÍLICA BASE AGUA. SUMINISTRO Y APLICACIÓN CON EQUIPO. INCLUYE MICROESFERAS.</t>
  </si>
  <si>
    <t>DEMARCACION LINEA DE CEDA EL PASO DISCONTINUA. AREA: 0.32M2. (E= 15 MILS, ACRILICA BASE AGUA. SUMINISTRO Y APLICACION CON EQUIPO. INCLUYE MICROESFERAS.</t>
  </si>
  <si>
    <t>DEMARCACION LINEA DE PARADA DE TRANSMILENIO. AREA: 3.96 M2 SEGUN PARAMETROS DE DISEÑO DE TRANSMILENIO (E= 15 MILS, ACRILICA BASE AGUA. SUMINISTRO Y APLICACION CON EQUIPO. INCLUYE MICROESFERAS.</t>
  </si>
  <si>
    <t>TRANSFORMADOR SECO CLASE F TRIFASICO DE 45 KVA, 11.4/0.480-277 KV ZCC 4% (NORMA CODENSA CTS-535) (INCLUYE SUMINISTRO E INSTALACIÓN)</t>
  </si>
  <si>
    <t xml:space="preserve">Nuevo Carrera 7a. </t>
  </si>
  <si>
    <t>REDUCCION PVC E.L. D= 1 1/2" X 1/2" (INCLUYE SUMINISTRO E INSTALACIÓN, SOLDADURA).</t>
  </si>
  <si>
    <t>VIGA CABEZAL SOBRE PILOTES Y/O COLUMNAS EN CONCRETO PREMEZCLADO DE 3500 PSI (24 Mpa) (Incluye suministro, formaleteo metalico, bombeo, colocacion y curado. No incluye refuerzo)</t>
  </si>
  <si>
    <t>COLUMNA EN CONCRETO DE 3000 PSI, (21 MPa) PREMEZCLADO, GRAVA COMÚN (Incluye suministro, Bombeo formaleteo en madera, colocación y curado, No incluye refuerzo).</t>
  </si>
  <si>
    <t>CABLE MONOPOLAR DE ALUMINIO, HF FR PARA 600V C.A. CALIBRE NO. 4/0 AWG (INCLUYE SUMINISTRO E INSTALACIÓN)</t>
  </si>
  <si>
    <t>VIGAS DE CIMENTACION EN CONCRETO PREMEZCLADO DE 3000  PSI (21 Mpa), GRAVA COMUN (Incluye Sumin., Formaleteo metalico, Colocación y Curado. No incl. Refuerzo).</t>
  </si>
  <si>
    <t>VIGA CABEZAL SOBRE PILOTES Y/O COLUMNAS EN CONCRETO PREMEZCLADO DE 4000 PSI (28Mpa) (Incluye suministro, Formaleteo metalico, bombeo, colocacion y curado. No incluye Refuerzo)</t>
  </si>
  <si>
    <t>DEMOLICION MANUAL DE CAJA SENCILLA CS 274 (INCLUYE DEMOLICIÓN DE PLACA PISO, TAPA, MUROS Y CAÑUELAS Y CARGUE)</t>
  </si>
  <si>
    <t>RETIRO DE TRANSFORMADOR AISLADO EN ACEITE (DE 30 KVA A 225 KVA), 11.400 VC.A./208-120 VC.A. INSTALADO EN POSTE (INCLUYE TRASLADO A SITIO DE ACOPIO).</t>
  </si>
  <si>
    <t>DEMOLICION MANUAL DE CAJA SENCILLA CS 280 (INCLUYE DEMOLICIÓN DE PLACA PISO, TAPA, MUROS Y CAÑUELA Y CARGUE).</t>
  </si>
  <si>
    <t>RECONSTRUCCIÓN CÁMARA DE INSPECCIÓN T-13 ETB (H=2.3M. INCLUYE BASE, MUROS, CUBIERTA, ARO-BASE Y ARO-TAPA)</t>
  </si>
  <si>
    <t>VIGA DE CIMENTACION EN CONCRETO PREMEZCLADO DE 4000 PSI (28 Mpa) GRAVA COMUN (Incluye Sumin., Formaleteo metalico, Colocación y Curado. No incl. Refuerzo).</t>
  </si>
  <si>
    <t>RECONSTRUCCIÓN CÁMARA DE INSPECCIÓN T-13A ETB (H=2.3M. INCLUYE BASE, MUROS, CUBIERTA, ARO-BASE Y ARO-TAPA)</t>
  </si>
  <si>
    <t>RECONSTRUCCIÓN CÁMARA DE INSPECCIÓN T-14 ETB (H=2.3M. INCLUYE BASE, MUROS, CUBIERTA, ARO-BASE Y ARO-TAPA)</t>
  </si>
  <si>
    <t>RECONSTRUCCIÓN CÁMARA DE INSPECCIÓN T-14A ETB (H=2.3M. INCLUYE BASE, MUROS, CUBIERTA, ARO-BASE Y ARO-TAPA)</t>
  </si>
  <si>
    <t>RECONSTRUCCIÓN CÁMARA DE INSPECCIÓN T-16 ETB (H=2.3M. INCLUYE BASE, MUROS, CUBIERTA, ARO-BASE Y ARO-TAPA)</t>
  </si>
  <si>
    <t>RECONSTRUCCIÓN CÁMARA DE INSPECCIÓN T-16A ETB (H=2.3M. INCLUYE BASE, MUROS, CUBIERTA, ARO-BASE Y ARO-TAPA)</t>
  </si>
  <si>
    <t>24 DUCTOS D=4" PVC-TDP (INCLUYE SUMINISTRO E INSTALACIÓN. NO INCLUYE RELLENOS)</t>
  </si>
  <si>
    <t>TEE PVC SOLDAR DE 2". (SUMINISTRO EN INSTALACIÓN)</t>
  </si>
  <si>
    <t>VIGAS Y PLACAS AÉREAS EN CONCRETO PREMEZCLADO DE 3000 PSI (21Mpa), GRAVA COMÚN  (Incluye Suministro, Formaleteo en madera, curado y Colocación. No incluye Refuerzo).</t>
  </si>
  <si>
    <t>VIGAS Y PLACAS AÉREAS EN CONCRETO PREMEZCLADO DE 4000 PSI (28 Mpa) GRAVA COMUN (Incluye suministro, formaleteo en madera, colocacion, andamio, cerchas, parales y curado. No incluye refuerzo)</t>
  </si>
  <si>
    <t>DADO EN CONCRETO DE 3000 PSI, (21 MPa) PREMEZCLADO, GRAVA COMÚN (Incluye suministro, formaleteo en madera, Bombeo, colocación y curado, No incluye refuerzo).</t>
  </si>
  <si>
    <t>VIGAS DE CUBIERTA REFORZADAS EN CONCRETO PREMEZCLADO DE 4000 PSI (Incluye suministro, formaleteo metalico, bombeo, colocacion, andamios y curado. No incluye refuerzo)</t>
  </si>
  <si>
    <t>PICTOGRAMA PEATONAL AMARILLO/NEGRO. (INCLUYE SUMINISTRO E INSTALACIÓN)</t>
  </si>
  <si>
    <t>REDUCCION PVC E.L. D= 1 1/2" X 1" (SUMINISTRO E INSTALACIÓN)</t>
  </si>
  <si>
    <t>SEÑAL VERTICAL GRUPO PREVENTIVA SR-38 Y SR-39 TIPO RECTÁNGULO (75X25CM) (INCLUYE SUMINISTRO E INSTALACIÓN)</t>
  </si>
  <si>
    <t>DEMARCACION TEXTO VEL MAX 30 KM/H AREA: 4.80 M2. (E=2.3 MM, TERMOPLASTICA INCLUYE SUMINISTRO Y APLICACIÓN CON EQUIPO. INCLUYE MICROESFERAS).</t>
  </si>
  <si>
    <t>LLAVE MANGUERA 1/2". SUMINISTRO E INSTALACIÓN</t>
  </si>
  <si>
    <t>PICTOGRAMA TRIANGULAR POMPEYANO. (E=2.3 MM, TERMOPLÁSTICA.) (INCLUYE SUMINISTRO Y APLICACIÓN CON EQUIPO, INCLUYE MICROESFERAS). AREA DE LA MARCA: 0.35 M2.</t>
  </si>
  <si>
    <t>CINTA FLEXIBLE PARA SELLO DE JUNTAS A=15CM (SUMINISTRO E INSTALACIÓN).</t>
  </si>
  <si>
    <t>VIGAS Y PLACAS AÉREAS EN CONCRETO PREMEZCLADO DE 5000 PSI (34 Mpa) GRAVA COMUN (Incluye suministro, formaleteo en madera, colocacion y curado. No incluye Refuerzo)</t>
  </si>
  <si>
    <t>COLUMNA EN CONCRETO DE 5000 PSI, (35 MPa) PREMEZCLADO, GRAVA COMÚN (Incluye suministro, Bombeo, formaleteo en madera, colocación y curado, No incluye refuerzo).</t>
  </si>
  <si>
    <t>Nuevo</t>
  </si>
  <si>
    <t>ENCUESTA DE PERCEPCIÓN CIUDADANA. INCL. FORMATO DE ENCUESTA DE PERCEPCIÓN CIUDADANA, DISEÑO DE MUESTRA Y METODOLOGÍA DE RECOLECCIÓN EN CAMPO, BASE DE DATOS EN FORMATO EXCEL, PRESENTACIÓN DE RESULTADOS.</t>
  </si>
  <si>
    <t>CONCRETO 3000 PSI (21 MPA) GRAVA COMÚN PARA ANDENES (PREMEZCLADO. INCLUYE SUMINISTRO, FORMALETEO, COLOCACIÓN Y CURADO. NO INCLUYE REFUERZO).</t>
  </si>
  <si>
    <t>CONCRETO MR41 COLOR OCRE PARA RAMPAS Y ESCALERAS (PREMEZCLADO. INCLUYE SUMINISTRO, FORMALETEO, COLOCACIÓN Y CURADO. NO INCLUYE REFUERZO).</t>
  </si>
  <si>
    <t>CONDUCTOR MONOPOLAR DE COBRE, AISLADOS PARA 600 V C.A., CALIBRE NO. 2 AWG. (INCLUYE SUMINISTRO E INSTALACIÓN).</t>
  </si>
  <si>
    <t>TUBERÍA PVC D=3/4" RDE 21 (SUMINISTRO E INSTALACIÓN)</t>
  </si>
  <si>
    <t>PISO EN PIEDRA MUÑECA BOGOTANA PULIDA (600X400X60MM). INCLUYE MORTERO 1:4, E=6 CM PROMEDIO (SUMINISTRO E INSTALACIÓN)</t>
  </si>
  <si>
    <t>BORDILLO PREFABRICADO A81 (SUMINISTRO E INSTALACIÓN. INCLUYE 3CM MORTERO DE NIVELACIÓN 2000 PSI)</t>
  </si>
  <si>
    <t>LIQUIDAMBAR H=2.5M (INCLUYE EXCAVACIÓN MANUAL, SIEMBRA, CAJA, TIERRA, ABONO, TUTOR, TRANSPORTE Y DISPOSICIÓN FINAL DE ESCOMBROS EN SITIO AUTORIZADO A 28 KM). SUMINISTRO Y PLANTACION.</t>
  </si>
  <si>
    <t>SALIDA PARA ILUMINACIÓN (SUMINISTRO E INSTALACIÓN)</t>
  </si>
  <si>
    <t>HIEDRA MIAMI (INCLUYE 12 UNIDADES POR M2 Y TRANSPORTE Y DISPOSICIÓN FINAL DE ESCOMBROS A 28 KM). SUMINISTRO Y PLANTACIÓN.</t>
  </si>
  <si>
    <t>CABLE CONDUCTOR MONOPOLAR DE 3X6 + 1X6 + 1X8T AWG AL THWN, 600 V.(ALUMINIO Y COBRE) (INCLUYE SUMINISTRO E INSTALACIÓN)</t>
  </si>
  <si>
    <t>DESMONTE Y TRASLADO DE ESTRUCTURAS METALICAS</t>
  </si>
  <si>
    <t>FACHADA EN PANELES DE VIDRIO LAMINADO DE SEGURIDAD EN 3 MÓDULOS VERTICALES CON BORDE PERIMETRAL EN NEOPRENO+ESTRUCTURA METÁLICA EXTERIOR TRAPEZOIDAL, FIJACIÓN A ESTRUCTURA CON BUJES. ESTRUCTURA METÁLICA EXTERIOR Y PERIMETRAL (SUMINISTRO E INSTALACIÓN)</t>
  </si>
  <si>
    <t>PERSIANA EN ALUMINIO EXTRUIDO NATURAL MATE O ACERO GALVANIZADO (INCLUYE SUMINISTRO E INSTALACIÓN)</t>
  </si>
  <si>
    <t>APOYO ELASTOMÉRICO EN NEOPRENO REFORZADO DUREZA 60 PARA APOYO SUPERESTRUCTURA. (SUMINISTRO E INSTALACIÓN).</t>
  </si>
  <si>
    <t>dm3</t>
  </si>
  <si>
    <t>BARANDA EN VIDRIO TEMPLADO OPALIZADO DE 10MM H=1.00M Y PASAMANOS CILINDRICO EN ACERO INOXIDABLE MATE DE D=1 1/2" EDIFICIO ACCESO (ESCALERAS, RAMPAS, TERRAZAS, TORNIQUETES) (SUMINISTRO E INSTALACIÓN).</t>
  </si>
  <si>
    <t>CABLE MONOPOLAR DE COBRE, HF FR PARA 600V C.A. CALIBRE NO. 8 AWG. (INCLUYE SUMINISTRO E INSTALACIÓN)</t>
  </si>
  <si>
    <t>Nuevo - Tintal Alsacia</t>
  </si>
  <si>
    <t>BARRA DE UNION 5/8". (INCLUYE SUMINISTRO E INSTALACIÓN).</t>
  </si>
  <si>
    <t>BRIDA CIEGA EN ACERO D= 24". PRESIÓN DE TRABAJO= 150 PSI.</t>
  </si>
  <si>
    <t>BARRICADA METALICA TIPO IDU CON CERRADO REFLECTIVO NARANJA Y BLANCO GRADO INGENIERIA, MEDIDAS: 2.40M X 1.50M - 3 BANDEJAS DE 20CM X 2.40M. TABLERO DE DESVIO DE 60CM. (INCLUYE CABALLETE, SUMINISTRO E INSTALACIÓN)</t>
  </si>
  <si>
    <t>FIBRA ÓPTICA MONOMODO DE 4 HILOS (INCLUYE SUMINISTRO E INSTALACIÓN)</t>
  </si>
  <si>
    <t>RED TELEFONICA EPM</t>
  </si>
  <si>
    <t>CAMARA DE PASO NO. 2 UNE-EPM TELECOMUNICACIONES NORMA TEL NIN-105.(INCLUYE SUMINISTRO E INSTALACIÓN, NO INCLUYE RELLENOS).</t>
  </si>
  <si>
    <t>CARCAMO AGUAS LLUVIAS 0.45 X 0.60 M. (INCLUYE REJILLA) SUMINISTRO E INSTALACIÓN</t>
  </si>
  <si>
    <t>CERRAMIENTO CONTRA IMPACTO IDRD H=5.00 M. (TUBO GALVANIZADO, VARILLA REDONDA, MALLA ESLABONADA Y ÁNGULO. ACABADO SUPERFICIAL EN PINTURA LÍQUIDA RESISTENTE A LA INTEMPERIE, INCLUYE VIGA DE CIMENTACIÓN) (INCLUYE SUMINISTRO E INSTALACIÓN)</t>
  </si>
  <si>
    <t>SEÑALIZACIÓN CON CINTA DE DEMARCACION CALIBRE 3 (INCLUYE SUMINISTRO Y COLOCACIÓN)</t>
  </si>
  <si>
    <t>CONCRETO 3000 PSI (21 MPA) GRAVA COMÚN PARA MATERA (PREMEZCLADO. INCLUYE SUMINISTRO, FORMALETEO, COLOCACIÓN Y CURADO. NO INCLUYE REFUERZO).</t>
  </si>
  <si>
    <t>DEMARCACIÓN LÍNEA DE INICIO O FIN CARRIL, A= 0.20M L= 1.0M SEPARACIÓN= 1.0M E= 2.3MM EN PINTURA TERMOPLÁSTICA. INCLUYE SUMINISTRO Y APLICACIÓN CON EQUIPO. INCLUYE MICROESFERAS.</t>
  </si>
  <si>
    <t>NIPLE 16" ACERO CARBON EXTREMOS BRIDA/CAMPANA CON SALIDA TANGENCIAL PARA PURGA 4" L= 2500MM. SUMINISTRO E INSTALACIÓN</t>
  </si>
  <si>
    <t>CONCRETO 4000 PSI (28 MPa) GRAVA COMÚN PARA BARRERA NEW JERSEY MONODIRECCIONAL DE 0.90M DE ALTURA X 0.375M DE BASE. (PREMEZCLADO. INCLUYE SUMINISTRO, FORMALETEO, COLOCACIÓN Y CURADO. NO INCLUYE REFUERZO).</t>
  </si>
  <si>
    <t>CONCRETO 4000 PSI (28 Mpa) GRAVA COMÚN PARA CÁMARA (PREMEZCLADO. INCLUYE SUMINISTRO, FORMALETEO, COLOCACIÓN Y CURADO. NO INCLUYE REFUERZO).</t>
  </si>
  <si>
    <t>CONCRETO 4000 PSI (28 MPA) GRAVA COMÚN PARA CÁRCAMO (PREMEZCLADO. INCLUYE SUMINISTRO, FORMALETEO, COLOCACIÓN Y CURADO. NO INCLUYE REFUERZO).</t>
  </si>
  <si>
    <t>CONTENEDOR DE RAICES TIPO B23 (TIPO D) (2.00M X 2.00M X 1.40M). (INCLUYE FILTRO EN GRAVILLA, TIERRA NEGRA. SUMINISTRO Y CONSTRUCCIÓN).</t>
  </si>
  <si>
    <t>NIPLE 12" ACERO CARBON EXTREMO BRIDA Y EXTREMO LISO PARA CINTURÓN DE CIERRE L= 1500MM. (A) SUMINISTRO E INSTALACIÓN</t>
  </si>
  <si>
    <t>NIPLE 4" ACERO CARBON BRIDA Y EXTREMO LISO L= 300MM. (A) SUMINISTRO E INSTALACIÓN</t>
  </si>
  <si>
    <t>DETECTOR DE DEMANDA PEATONAL (BOTONES) NO INCLUYE CABLES. (INCLUYE SUMINISTRO E INSTALACIÓN).</t>
  </si>
  <si>
    <t>NIPLE 4" ACERO CARBON BRIDA/BRIDA L= 250MM. (A) SUMINISTRO E INSTALACIÓN</t>
  </si>
  <si>
    <t>NIPLE 4" ACERO CARBON BRIDA/EXTREMO LISO L= 200MM. (A) SUMINISTRO E INSTALACIÓN</t>
  </si>
  <si>
    <t>SEÑAL VERTICAL DE TRÁNSITO TIPO SP/SR CON LÁMINA RETRORREFLECTIVA PARA CICLORUTA DE 0.45 M X 0.45 M, INCLUYE POSTE. SUMINISTRO E INSTALACIÓN.</t>
  </si>
  <si>
    <t>GEOMALLA TENSAR BX 1100 PARA REFUERZO DE MATERIALES GRANULARES. (INCLUYE SUMINISTRO E INSTALACIÓN).</t>
  </si>
  <si>
    <t>RELLENO EN RECEBO COMUN (SUMINISTRO E INSTALACIÓN EXTENDIDO MECANICO, HUMEDECIMIENTO, COMPACTACIÓN Y TRANSPORTE A 28 KM).</t>
  </si>
  <si>
    <t>NEOPRENO REFORZADO 30CMX30CMX4" DOBLE REFUERZO DUREZA 60. SUMINISTRO E INSTALACIÓN. (INCLUYE LIMPIEZA DE LA SUPERFICIE CON CHORRO DE AIRE A PRESIÓN, HERRAMIENTA MENOR Y COMPRESOR).</t>
  </si>
  <si>
    <t>NEOPRENO REFORZADO 60CMX15CMX1" DOBLE REFUERZO DUREZA 60. SUMINISTRO E INSTALACIÓN. (INCLUYE LIMPIEZA DE LA SUPERFICIE CON CHORRO DE AIRE A PRESIÓN, HERRAMIENTA MENOR Y COMPRESOR).</t>
  </si>
  <si>
    <t>PIEDRA CASCAJO (RAJÓN) (INCLUYE SUMINISTRO E INSTALACIÓN)</t>
  </si>
  <si>
    <t>DEMOLICION DE CANALIZACION DE REDES DE COMUNICACIONES DUCTOS PVC-TDP (INCLUYE RETIRO Y DISPOSICION DE ESCOMBROS)</t>
  </si>
  <si>
    <t>CÁMARA DE CAIDA D=10" H=1.70M (INCLUYE SUMINISTRO E INSTALACIÓN)</t>
  </si>
  <si>
    <t>CÁMARA DE CAIDA D=12" H=0.75M - 3.00M (INCLUYE SUMINISTRO E INSTALACIÓN)</t>
  </si>
  <si>
    <t>CÁMARA DE CAIDA D=16" H=0.85M - 3.15M (INCLUYE SUMINISTRO E INSTALACIÓN)</t>
  </si>
  <si>
    <t>SEÑALIZACIÓN CON COLOMBINA TUBULAR PLASTICA (INCLUYE SUMINISTRO E INSTALACIÓN)</t>
  </si>
  <si>
    <t>EMPATES DE TUBERÍA EN CCP A CCP 16" LINEAL (INCLUYE ACCESORIOS).SUMINISTRO E INSTALACIÓN</t>
  </si>
  <si>
    <t>EMPATES DE TUBERÍA EN CCP A CCP 24" LINEAL (INCLUYE ACCESORIOS).SUMINISTRO E INSTALACIÓN</t>
  </si>
  <si>
    <t>FLECHA LUMINOSA INTERMITENTE DE 1.10 MTS DE LONGITUD Y 40 CMS DE ANCHO CON ESTRUCTURA EN TUBO CUADRADO DE 1" DE 1.60 CMS DE ALTO. (SUMINISTRO E INSTALACIÓN)</t>
  </si>
  <si>
    <t>GEOMALLA UNIAXIAL RESISTENCIA ÚLTIMA 60KN/MK PARA REFUERZO DE MATERIALES GRANULARES. (INCLUYE SUMINISTRO E INSTALACIÓN)</t>
  </si>
  <si>
    <t>PALMA DE CERA (INCLUYE SIEMBRA Y TIERRA NEGRA, TRANSPORTE Y DISPOSICIÓN FINAL DE ESCOMBROS EN SITIO AUTORIZADO). DISTANCIA DE TRANSPORTE 28 KM. SUMINISTRO Y PLANTACIÓN</t>
  </si>
  <si>
    <t>PMT</t>
  </si>
  <si>
    <t>TOMA DE INFORMACION DE TRANSITO DURANTE LA OBRA (INCLUYE PROCESAMIENTO Y LOGISTICA)</t>
  </si>
  <si>
    <t>JUEGO INFANTIL TIPO M-5A DE TRES PUESTOS, ACABADO SUPERFICIAL EN PINTURA EN POLVO SECO TGIC RESISTENTE A LA INTERPERIE. (INCLUYE SUMINISTRO E INSTALACIÓN)</t>
  </si>
  <si>
    <t>JUEGO INFANTIL TIPO M-3 METÁLICO. INCLUYE RODADERO, BARRAS DE FLEXIÓN, ESCALADOR ÁRBOL Y ARCO, PASAMANOS Y ANGULATADO, PLATAFORMAS CUBIERTAS, ACABDO SUPERFICIAL EN PINTURA EN POLVO EN SECO TGIC</t>
  </si>
  <si>
    <t>VÁLVULA TIPO MARIPOSA DE Ø 12" CON EXTREMOS LISOS TUBERIA EN PVC, INCLUYE UNIONES (INCLUYE SUMINISTRO E INSTALACIÓN).</t>
  </si>
  <si>
    <t>BARRA DE ACERO GRADO 50 F 2-1/2" (SUMINISTRO E INSTALACIÓN).</t>
  </si>
  <si>
    <t>PERFORACIÓN HORIZONTAL DIRIGIDA PARA DUCTO CCP D=16" (INCLUYE TUBERÍA).SUMINISTRO E INSTALACIÓN</t>
  </si>
  <si>
    <t>PERFORACIÓN HORIZONTAL DIRIGIDA PARA DUCTO CCP D=24" (INCLUYE TUBERÍA).SUMINISTRO E INSTALACIÓN</t>
  </si>
  <si>
    <t>ML/DIAMETRO</t>
  </si>
  <si>
    <t>BORDE CONTENEDOR DE RAICES (2000X120X135) (INCLUYE SUMINISTRO E INSTALACIÓN, INCLUYE BASE DE 3CM EN MORTERO 1:3 HECHO EN OBRA)</t>
  </si>
  <si>
    <t>REDUCCION HD 24" X 16" (SUMINISTRO E INSTALACIÓN)</t>
  </si>
  <si>
    <t>REDUCCION HD 12" X 6" (SUMINISTRO E INSTALACIÓN)</t>
  </si>
  <si>
    <t>VÁLVULA TIPO MARIPOSA DE Ø 12" CON EXTREMOS LISOS TUBERIA EN PVC INCLUYE UNIONES Y TAPA DE SEGURIDAD CIERRE PERMANENTE (INCLUYE SUMINISTRO E INSTALACIÓN).</t>
  </si>
  <si>
    <t>REDUCCION PVC TIPO U.M. 12" X 8" (SUMINISTRO E INSTALACIÓN)</t>
  </si>
  <si>
    <t>REDUCCION PVC TIPO U.M. 6" X 3" (SUMINISTRO E INSTALACIÓN)</t>
  </si>
  <si>
    <t>SEÑAL CICLORUTA SIC-02, TABLERO 0.70M X 0.18M. INCLUYE POSTE. SUMINISTRO E INSTALACIÓN</t>
  </si>
  <si>
    <t>SEÑAL CICLORUTA SIC-02, TABLERO 0.70M X 0.30M. INCLUYE POSTE. SUMINISTRO E INSTALACIÓN</t>
  </si>
  <si>
    <t>SEÑAL CICLORUTA SIC-02, TABLERO 0.70M X 0.40M. EN LÁMINA GALVANIZADA CAL-16. INCLUYE SOPORTE EN TUBO REDONDO 2" EN REFLECTIVO CON PINTURA ELECTROSTÁTICA. SUMINISTRO E INSTALACIÓN</t>
  </si>
  <si>
    <t>SEÑAL CICLORUTA SIC-02, TABLERO 0.80M X 0.18M. INCLUYE POSTE. SUMINISTRO E INSTALACIÓN</t>
  </si>
  <si>
    <t>SEÑAL CICLORUTA SIC-02, TABLERO 0.80M X 0.80M. EN LÁMINA GALVANIZADA C-16. INCLUYE SOPORTE EN TUBO REDONDO 2" EN REFLECTIVO CON PINTURA ELECTROSTÁTICA. SUMINISTRO E INSTALACIÓN</t>
  </si>
  <si>
    <t>SEÑAL VERTICAL SR 90X30 , INCLUYE POSTE. SUMINISTRO E INSTALACIÓN</t>
  </si>
  <si>
    <t>SEÑAL VERTICAL DE TRÁNSITO TIPO SR CON LÁMINA REFLECTIVA PARA CICLORUTA D=0.45M. INCLUYE POSTE. SUMINISTRO E INSTALACIÓN</t>
  </si>
  <si>
    <t>ACOMETIDA SUBTERRÁNEA DE BAJA TENSIÓN (2 TUBOS DE 2" PVC) INCLUYE SUMINISTRO E INSTALACIÓN.</t>
  </si>
  <si>
    <t>RECONSTRUCCIÓN CAJA DE INSPECCIÓN TRIPLE PARA CANALIZACIÓN NORMA CODENSA CS 277 (INCLUYE MUROS , PAÑETE, MARCO Y TAPAS) MEDIDAS EXTERNAS: 2.79M X 1.69M. MEDIDAS INTERNAS: 2.29M X 1.19M. ALTURA 1.85M</t>
  </si>
  <si>
    <t>RECONSTRUCCIÓN CAJA DE INSPECCIÓN DOBLE PARA CANALIZACIÓN NORMA CODENSA CS 276 (INCLUYE MUROS , PAÑETE, MARCO Y TAPAS) MEDIDAS EXTERNAS: 1.79M X 1.49M. MEDIDAS INTERNAS: 1.49M X 1.19M. ALTURA 1.22M</t>
  </si>
  <si>
    <t>RECONSTRUCCIÓN CAJA DE INSPECCIÓN SENCILLA PARA CANALIZACIÓN NORMA CODENSA CS 275 (INCLUYE MUROS , PAÑETE, MARCO Y TAPAS) MEDIDAS EXTERNAS: 1.69M X 1.19M. MEDIDAS INTERNAS: 0.69M X 1.19M. ALTURA 1.22M.</t>
  </si>
  <si>
    <t>VÁLVULA TIPO MARIPOSA DE Ø 4" CON EXTREMOS LISOS TUBERIA EN PVC INCLUYE UNIONES (INCLUYE SUMINISTRO E INSTALACIÓN).</t>
  </si>
  <si>
    <t>RECONSTRUCCIÓN CAJA DE INSPECCIÓN TIPO VEHICULAR (INCLUYE MUROS , PAÑETE, MARCO Y TAPAS) MEDIDAS EXTERNAS: 2.00M X 2.00M. MEDIDAS INTERNAS: 1.50M X 1.50M. ALTURA 1.80M.</t>
  </si>
  <si>
    <t>VÁLVULA TIPO MARIPOSA DE Ø 6" CON EXTREMOS LISOS TUBERIA EN PVC INCLUYE UNIONES (INCLUYE SUMINISTRO E INSTALACIÓN).</t>
  </si>
  <si>
    <t>REDUCCION PVC TIPO U.M. 8"X6". (SUMINISTRO E INSTALACIÓN)</t>
  </si>
  <si>
    <t>ANCLAJE PARA TUBERIA EN CONCRETO PREMEZCLADO DE 4000 PSI GRAVA COMUN (Incluye suministro, formaleteo, colocacion y curado. No incluye refuerzo)</t>
  </si>
  <si>
    <t>TEE PVC U.M. 4" X 4" (SUMINISTRO E INSTALACIÓN)</t>
  </si>
  <si>
    <t>TEE PVC U.M. 6" X 3" (SUMINISTRO E INSTALACIÓN)</t>
  </si>
  <si>
    <t>TEE PVC U.M. 6" X 4" (SUMINISTRO E INSTALACIÓN)</t>
  </si>
  <si>
    <t>VÁLVULA TIPO MARIPOSA DE Ø 6" CON EXTREMOS LISOS TUBERIA EN PVC INCLUYE UNIONES Y TAPA DE SEGURIDAD CIERRE PERMANENTE (INCLUYE SUMINISTRO E INSTALACIÓN).</t>
  </si>
  <si>
    <t>TEE PVC U.M. 6" X 6" (SUMINISTRO E INSTALACIÓN)</t>
  </si>
  <si>
    <t>VÁLVULA TIPO MARIPOSA DE Ø 8" CON EXTREMOS LISOS TUBERIA EN PVC INCLUYE UNIONES (INCLUYE SUMINISTRO E INSTALACIÓN).</t>
  </si>
  <si>
    <t>VÁLVULA TIPO MARIPOSA DE Ø 8" CON EXTREMOS LISOS TUBERIA EN PVC INCLUYE UNIONES Y TAPA DE SEGURIDAD CIERRE PERMANENTE (INCLUYE SUMINISTRO E INSTALACIÓN).</t>
  </si>
  <si>
    <t>CABEZAL EN CONCRETO PREMEZCLADO DE 4000 PSI (28Mpa) GRAVA COMUN (Incluye suministro, formaleteo metalico, colocacion y curado. No incluye refuerzo)</t>
  </si>
  <si>
    <t>TEE PVC U.M. 8" X 6" (SUMINISTRO E INSTALACIÓN)</t>
  </si>
  <si>
    <t>TEE PVC U.M. 8" X 8" (SUMINISTRO E INSTALACIÓN)</t>
  </si>
  <si>
    <t>NIPLE 24" ACERO CARBON EXTREMOS ESPIGO/CAMPANA L= 3000MM CON SALIDA PARA BOCA DE ACCESO 24" (ACERO). SUMINISTRO E INSTALACIÓN.</t>
  </si>
  <si>
    <t>BAJANTE DE ALIMENTACION DE LONGITUD=6M, D=2", GALVANIZADA (INCLUYE CODO DE ACOMETIDA). (INCLUYE SUMINISTRO E INSTALACIÓN)</t>
  </si>
  <si>
    <t>TUBERÍA EN ACERO Ø24" CON UNIONES ESPIGO/CAMPANA CON EMPAQUE DE CAUCHO. REVEST.INTERIOR Y RECUBR EXT. EN MORTERO CEMENTO. L= 6.00M PRESIÓN TRABAJO 150 PSI. SUMINISTRO E INSTALACIÓN</t>
  </si>
  <si>
    <t>TUBERIA PVC U.M. EXT CORRUGADO/INT LISO U.M. NORMA NTC 3722-1 D=24" (INCLUYE SUMINISTRO E INSTALACIÓN)</t>
  </si>
  <si>
    <t>TUBERIA PVC U.M. EXT CORRUGADO/INT LISO U.M. NORMA NTC 3722-1 D=27" (INCLUYE SUMINISTRO E INSTALACIÓN)</t>
  </si>
  <si>
    <t>TUBERIA PVC U.M. EXT CORRUGADO/INT LISO U.M. NORMA NTC 3722-1 D=30" (INCLUYE SUMINISTRO E INSTALACIÓN)</t>
  </si>
  <si>
    <t>TUBERIA PVC U.M. EXT CORRUGADO/INT LISO U.M. NORMA NTC 3722-1 D=36" (INCLUYE SUMINISTRO E INSTALACIÓN)</t>
  </si>
  <si>
    <t>SEÑAL VERTICAL DE PEDESTAL SITP 1-2 RUTAS H=3.75. (INCLUYE CENEFA, FABRICACIÓN, SUMINISTRO E INSTALACIÓN).</t>
  </si>
  <si>
    <t>CONCRETO 6000 PSI GRAVA COMÚN PARA TAPAS CÁMARA (PREMEZCLADO. INCLUYE SUMINISTRO, FORMALETEO Y COLOCACIÓN. NO INCLUYE REFUERZO).</t>
  </si>
  <si>
    <t>NIPLE 16" ACERO CARBON EXTREMOS BRIDA/CAMPANA L= 2000MM CON SALIDA PARA VENTOSA 2" Y BY-PASS Ø=2". (SUMINISTRO E INSTALACIÓN).</t>
  </si>
  <si>
    <t>TAPA CIRCULAR DE SEGURIDAD PARA TRÁFICO PESADO D= 0.60M. SUMINISTRO E INSTALACIÓN</t>
  </si>
  <si>
    <t>NIPLE 16" ACERO CARBON EXTREMOS BRIDA/CAMPANA L= 2000MM CON SALIDA PARA VENTOSA 2"(ACERO). (SUMINISTRO E INSTALACIÓN).</t>
  </si>
  <si>
    <t>NIPLE 16" ACERO CARBON EXTREMOS ESPIGO/BRIDA L= 2000MM CON SALIDA PARA VENTOSA 2"(ACERO). (SUMINISTRO E INSTALACIÓN).</t>
  </si>
  <si>
    <t>NIPLE 16" ACERO CARBON EXTREMOS ESPIGO/BRIDA L= 2000MM CON SALIDA PARA VENTOSA 2" Y BY-PASS Ø=2". (SUMINISTRO E INSTALACIÓN).</t>
  </si>
  <si>
    <t>CAÑUELA TIPO CU 004 (SUMINISTRO E INSTALACIÓN. INCLUYE 3CM MORTERO 1:5)</t>
  </si>
  <si>
    <t>CERRAMIENTO EN MALLA ELECTROSOLDADA H= 1.50M CALIBRE 10.5 HUECO DE 2". SUMINISTRO E INSTALACIÓN.</t>
  </si>
  <si>
    <t>TUBERIA PVC U.M. EXT CORRUGADO/INT LISO U.M. NORMA NTC 3722-1 D=48" (INCLUYE SUMINISTRO E INSTALACIÓN)</t>
  </si>
  <si>
    <t>VÁLVULA 1 1/2" PARA EXPULSIÓN DE AIRE (SUMINISTRO E INSTALACIÓN)</t>
  </si>
  <si>
    <t>VÁLVULA COMPUERTA D=2" EXTREMOS BRIDADOS (A) (150 PSI). SUMINISTRO E INSTALACIÓN</t>
  </si>
  <si>
    <t>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t>
  </si>
  <si>
    <t>VÁLVULA COMPUERTA D=4" EXTREMOS BRIDADOS (A) (150 PSI). SUMINISTRO E INSTALACIÓN</t>
  </si>
  <si>
    <t>VÁLVULA DE GLOBO DE 4" (A). SUMINISTRO E INSTALACIÓN</t>
  </si>
  <si>
    <t>VÁLVULA DE MARIPOSA Ø 12"A BRIDA - BRIDA (A) (150 PSI). SUMINISTRO E INSTALACIÓN</t>
  </si>
  <si>
    <t>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t>
  </si>
  <si>
    <t>NIPLE 16" ACERO CARBON EXTREMOS ESPIGO/CAMPANA L= 3000MM CON SALIDA BRIDADA PARA BOCA DE ACCESO 16" Y SALIDA PARA VENTOSA 2"(ACERO). (SUMINISTRO E INSTALACIÓN)</t>
  </si>
  <si>
    <t>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t>
  </si>
  <si>
    <t>NIPLE 16" ACERO CARBON EXTREMOS ESPIGO/CAMPANA L= 3000MM CON SALIDA PARA BOCA DE ACCESO 16" (ACERO). (SUMINISTRO E INSTALACIÓN)</t>
  </si>
  <si>
    <t>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t>
  </si>
  <si>
    <t>NIPLE 4" DE ACERO SCH-40 S/C EXTREMOS LISO, L=360MM. (SUMINISTRO E INSTALACIÓN)</t>
  </si>
  <si>
    <t>NIPLE 24" ACERO CARBON EXTREMOS LISOS CON SALIDA PARA PITÓMETRO 1" Y DOS SALIDAS 1 1/2". L= 2000 MM. SUMINISTRO E INSTALACIÓN</t>
  </si>
  <si>
    <t>DELINEADOR DE OBSTÁCULO PARA EL TRÁSITO POR UN LADO DEL OBTÁCULO DE 90CM X 20CM, REFLECTIVO PRISMÁTICO TIPO VII O SUPERIOR, AMARILLO LIMÓN FLUORESCENTE EN LÁMINA GALVANIZADA, PEDESTAL EN ÁNGULO. SUMINISTRO E INSTALACIÓN.</t>
  </si>
  <si>
    <t>DELINEADOR DE CURVA HORIZONTAL DE 40CM X 50CM. REFLECTIVO PRISMÁTICO TIPO VII O SUPERIOR, AMARILLO LIMÓN FLUORESCENTE EN LÁMINA GALVANIZADA, PEDESTAL EN ÁNGULO. SUMINISTRO E INSTALACIÓN</t>
  </si>
  <si>
    <t>TEE PVC U.M. 12" X 6" (SUMINISTRO E INSTALACIÓN)</t>
  </si>
  <si>
    <t>TUBERIA PVC U.M. EXT CORRUGADO/INT LISO U.M. NORMA NTC 3722-1 D=33". (INCLUYE SUMINISTRO E INSTALACIÓN)</t>
  </si>
  <si>
    <t>TEE PVC U.M. 12" X 4" (SUMINISTRO E INSTALACIÓN)</t>
  </si>
  <si>
    <t>TUBERIA PVC U.M. EXT CORRUGADO/INT LISO U.M. NORMA NTC 3722-1 D=42". (INCLUYE SUMINISTRO E INSTALACIÓN)</t>
  </si>
  <si>
    <t>REDUCCION CONCENTRICA HD EXTREMO LISO 12"X4" (SUMINISTRO E INSTALACIÓN)</t>
  </si>
  <si>
    <t>UNIÓN JUNTA DE DESMONTAJE Ø 12 (A) (SUMINISTRO E INSTALACIÓN)</t>
  </si>
  <si>
    <t>UNIÓN JUNTA DE DESMONTAJE Ø 16 (A) (SUMINISTRO E INSTALACIÓN)</t>
  </si>
  <si>
    <t>TAPON PVC TIPO U.M. D=2" (SUMINISTRO E INSTALACIÓN)</t>
  </si>
  <si>
    <t>NIPLE 16" ACERO CARBON EXTREMOS BRIDA/EXTREMO LISO PARA CINTURON DE CIERRE L=1500MM (A). (ACERO). SUMINISTRO E INSTALACIÓN</t>
  </si>
  <si>
    <t>UNIÓN JUNTA DE DESMONTAJE Ø 24 (A) (SUMINISTRO E INSTALACIÓN)</t>
  </si>
  <si>
    <t>VÁLVULA DE COMPUERTA DE Ø 4" (A) CON SELLO EN BRONCE. (SUMINISTRO E INSTALACIÓN)</t>
  </si>
  <si>
    <t>VENTOSA DE DOBLE ACCIÓN DE Ø 2" DE BRIDA (A). (SUMINISTRO E INSTALACIÓN)</t>
  </si>
  <si>
    <t>CODO CCP EN ACERO D=16" ENTRE 67.5° Y 90° L= 1.25M X 1.25M CON REVESTIMIENTO INTERIOR Y EXTERIOR EN MORTERO DE CEMENTO. INCLUYE UNIONES (ESPIGO CAMPANA), EMPAQUES DE CAUCHO, MORTERO PARA UNIÓN. PRESIÓN DE TRABAJO = 150 PSI. (NO INCLUYE MATERIALES PARA ANCLAJE). SUMINISTRO E INSTALACIÓN</t>
  </si>
  <si>
    <t>CODO EN ACERO Ø=4" (INCLUYE SUMINISTRO E INSTALACIÓN)</t>
  </si>
  <si>
    <t>SEÑAL DOBLE DE 0.75X0.75M REFLECTIVO ALTA DENSIDAD TIPO IV EN LÁMINA GALVANIZADA, PEDESTAL EN ÁNGULO SP/SR/SI. SUMINISTRO E INSTALACIÓN.</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</si>
  <si>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</si>
  <si>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(INCLUYE SUMINISTRO E INSTALACIÓN)</t>
  </si>
  <si>
    <t>SEÑAL VERTICAL REGLAMENTARIA CICLORUTA (D= 45 CM) CON PLAQUETA. INCLUYE POSTE. SUMINISTRO E INSTALACIÓN.</t>
  </si>
  <si>
    <t>SEÑAL VERTICAL INFORMATIVA CICLORUTA (D= 45CMX45CM) CON PLAQUETA. INCLUYE POSTE. SUMINISTRO E INSTALACIÓN.</t>
  </si>
  <si>
    <t>SEÑAL VERTICAL GRUPO DE REGLAMENTARIAS TIPO CIRCULO (D= 60CM). INCLUYE POSTE. SUMINISTRO E INSTALACIÓN.</t>
  </si>
  <si>
    <t>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t>
  </si>
  <si>
    <t>SEÑAL VERTICAL GRUPO DE REGLAMENTARIAS TIPO CIRCULO (D= 60CM). CON PLAQUETA INCLUYE POSTE. SUMINISTRO E INSTALACIÓN.</t>
  </si>
  <si>
    <t>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</si>
  <si>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t>
  </si>
  <si>
    <t>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t>
  </si>
  <si>
    <t>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t>
  </si>
  <si>
    <t>BARRERA RELLENABLE (2.00X0.55X1.00M) CON CINTA REFLECTIVA (INCLUYE SUMINISTRO E INSTALACIÓN)</t>
  </si>
  <si>
    <t>3 DUCTOS DE D=4" Y 3 DUCTOS DE D=6" PVC-TDP (INCLUYE SUMINISTRO E INSTALACIÓN. NO INCLUYE RELLENOS)</t>
  </si>
  <si>
    <t>DEMOLICION DE POZO, DIAMETRO INTERIOR D=1.20M, DIAMETRO EXTERIOR D=1.70M, H=1.50M (INCLUYE CARGUE, RETIRO DE MATERIAL, TRANSPORTE Y DISPOSICIÓN FINAL DE ESCOMBROS EN SITIO AUTORIZADO).</t>
  </si>
  <si>
    <t>DEMOLICIÓN DE PLACA (INCLUYE CARGUE, RETIRO DE MATERIAL, TRANSPORTE Y DISPOSICIÓN FINAL DE ESCOMBROS EN SITIO AUTORIZADO).</t>
  </si>
  <si>
    <t>TAPA VALVULA TIPO CHOROTE TRAFICO PESADO (INCLUYE SUMINISTRO E INSTALACIÓN)</t>
  </si>
  <si>
    <t>CÁMARA DE CAIDA D=8" H=1.86M (INCLUYE SUMINISTRO E INSTALACIÓN)</t>
  </si>
  <si>
    <t>CERCHA METÁLICA CUBIERTA CON LÁMINA GALVANIZADA CAL. 18 H=0.80M, EN CRUCE DE PUENTE PARA RED HIDRÁULICA. SUMINISTRO E INSTALACIÓN.</t>
  </si>
  <si>
    <t>CERCHA METÁLICA CUBIERTA CON LÁMINA GALVANIZADA CAL. 18 H=2.00M, EN CRUCE DE PUENTE PARA RED HIDRÁULICA. SUMINISTRO E INSTALACIÓN.</t>
  </si>
  <si>
    <t>POSTE TIPO MASTIL T1X (3.80M) EN TUBO SCH 40 GALVANIZADO Y PINTADO. SUMINISTRO E INSTALACIÓN.</t>
  </si>
  <si>
    <t>SEÑAL VERTICAL GRUPO I (60X60CM) CON PLAQUETA INCLUYE POSTE (INCLUYE SUMINISTRO E INSTALACIÓN)</t>
  </si>
  <si>
    <t>TUBERIA PVC U.M. EXT CORRUGADO/INT LISO U.M. NORMA NTC 3722-1 D=39" (INCLUYE SUMINISTRO E INSTALACIÓN)</t>
  </si>
  <si>
    <t>Nuevo - Av. Rincón</t>
  </si>
  <si>
    <t>ENTIBADO EC-5 CONTINUO MADERA CON PERFILES DE METÁLICOS Y PARALES TELESCÓPICOS. SUMINISTRO E INSTALACIÓN.</t>
  </si>
  <si>
    <t>ENTIBADO EC-6 CONTINUO MADERA CON PERFILES DE METÁLICOS Y PARALES TELESCÓPICOS. SUMINISTRO E INSTALACIÓN.</t>
  </si>
  <si>
    <t>ENTIBADO TIPO H&gt; 8.50 M. SUMINISTRO E INSTALACIÓN.</t>
  </si>
  <si>
    <t>APOYO FIJO EN NEOPRENO DE 0.30M X 0.50M X 0.072M, DUREZA 60 REFORZADO CON 2 PLATINAS DE 1/4" - EJE 1. SUMINISTRO E INSTALACIÓN</t>
  </si>
  <si>
    <t>VÁLVULA COMPUERTA ELÁSTICA HD DN Ø 12" PVC L.F. SUMINISTRO E INSTALACIÓN</t>
  </si>
  <si>
    <t>APOYO FIJO EN NEOPRENO DE 0.40M X 0.60M X 0.047M, DUREZA 60 REFORZADO CON 2 PLATINAS DE 1/4" - EJES 2,3, 4 Y 5. SUMINISTRO E INSTALACIÓN</t>
  </si>
  <si>
    <t>APOYO MÓVIL EN NEOPRENO DE 0.30M X 0.50M X 0.072M, DUREZA 60 REFORZADO CON 2 PLATINAS DE 1/4" - EJE 6. SUMINISTRO E INSTALACIÓN</t>
  </si>
  <si>
    <t>VÁLVULA COMPUERTA ELÁSTICA HD DN Ø 8" PVC L.F. SUMINISTRO E INSTALACIÓN</t>
  </si>
  <si>
    <t>VÁLVULA COMPUERTA ELÁSTICA HD DN Ø 6" PVC L.F. SUMINISTRO E INSTALACIÓN</t>
  </si>
  <si>
    <t>VÁLVULA COMPUERTA ELÁSTICA HD DN Ø 4" PVC L.F. SUMINISTRO E INSTALACIÓN</t>
  </si>
  <si>
    <t>RECUBRIMIENTO DE TALUDES CON MALLA Y MORTERO 1:4 DE E= 3CM (INCLUYE SUMINISTRO, EQUIPOS, MATERIALES Y MANO DE OBRA)</t>
  </si>
  <si>
    <t>CODO G.RAD. PVC 22.50° TIPO U.M. D=4" (SUMINISTRO E INSTALACIÓN)</t>
  </si>
  <si>
    <t>Nuevo - Troncal Caracas</t>
  </si>
  <si>
    <t>CELOSÍA 40MM. CORTASOL EN ALUZINC 0.50M LISO SIN TENSOR COLOR ESTÁNDAR. SUMINISTRO E INSTALACIÓN.</t>
  </si>
  <si>
    <t>ESCALERA METÁLICA PARA ACCESO A CUBIERTA (SUMINISTRO E INSTALACIÓN)</t>
  </si>
  <si>
    <t>REDUCCIÓN EXCÉNTRICA D= 27" - D= 24". SUMINISTRO E INSTALACIÓN.</t>
  </si>
  <si>
    <t>VÁLVULA DE CHEQUE 4" (150PSI) EXTREMOS BRIDADOS (SUMINISTRO E INSTALACIÓN)</t>
  </si>
  <si>
    <t>VÁLVULA VENTOSA HD COMBINADA TRIPLE ACCIÓN (TRIPLE EFECTO) D=3" EXTREMO BRIDA CLASE 150 (Suministro e instalacion)</t>
  </si>
  <si>
    <t>VÁLVULA COMPUERTA ELÁSTICA EXTREMOS BRIDADOS D=3" 150 PSI (SUMINISTRO E INSTALACIÓN)</t>
  </si>
  <si>
    <t>UNIÓN JUNTA DE DESMONTAJE TIPO DRESSER Ø 4" 150 PSI (SUMINISTRO E INSTALACIÓN)</t>
  </si>
  <si>
    <t>CAJA EN CONCRETO PARA DERIVACIÓN DE 2.40 M X 2.40 M X 2.20 M. E= 0.20M. INCLUYE MARCO Y TAPA CAJA INSPECCIÓN CS 275. (SUMINISTRO Y CONSTRUCCIÓN)</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</si>
  <si>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</si>
  <si>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</si>
  <si>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 SUMINISTRO E INSTALACIÓN.</t>
  </si>
  <si>
    <t>RUTEROS MONTANTE RUTA FÁCIL EN VINILO CON ADHESIVO EN VINILO FUNDIDO 32CM X 16CM SOBRE IMPRESIÓN. SEGÚN MANUAL DE IMAGEN TRANSMILENIO. SUMINISTRO E INSTALACIÓN</t>
  </si>
  <si>
    <t>RUTEROS MONTANTE SERVICIOS Y HORARIOS + INFORMACIÓN + RIELES. SEGÚN MANUAL DE IMAGEN TRANSMILENIO. SUMINISTRO E INSTALACIÓN.</t>
  </si>
  <si>
    <t>BAJANTE DE ALIMENTACIÓN D=2"EN TUBERÍA METÁLICA (INCLUYE CURVA EMT 2" PARA ACOMETIDA). (INCLUYE SUMINISTRO E INSTALACIÓN)</t>
  </si>
  <si>
    <t>RECOLECCIÓN DE TACHONES DE CONCRETO EN LAS TRONCALES (1.75M X 0.25M X 0.15M)</t>
  </si>
  <si>
    <t>Nuevo - Portal Américas</t>
  </si>
  <si>
    <t>YEE REDUCIDA PVC SANITARIA 4" X 3" (INCLUYE SUMINISTRO E INSTALACIÓN)</t>
  </si>
  <si>
    <t>COLUMNAS DE GRAVA F= 0.60M (INCLUYE EXCAVACIÓN Y MATERIAL DE GRAVA ENTRE 2" Y 3/4" DESGASTE LOS ÁNGELES MENOR AL 20%, TRANSPORTE, SUMINISTRO, PILOTEADORA Y COLOCACIÓN).</t>
  </si>
  <si>
    <t>BARRA SOPORTE BAÑO MOVILIDAD REDUCIDA</t>
  </si>
  <si>
    <t>PUERTA METÁLICA CON REJILLA</t>
  </si>
  <si>
    <t>SIFÓN PVC 135° D=3" (INCLUYE SUMINISTRO E INSTALACIÓN)</t>
  </si>
  <si>
    <t>SIFÓN PVC 135° D=4" (INCLUYE SUMINISTRO E INSTALACIÓN)</t>
  </si>
  <si>
    <t>ACOMETIDA EN CONDUCTORES DE ALUMINIO 4X(1X2/0) AWG AISLADO HFFR 600 V C.A. INCLUYE CONDUCTORES, CONEXIONES Y ACCESORIOS DE MONTAJE Y MARCACIÓN (INCLUYE SUMINISTRO Y MONTAJE)</t>
  </si>
  <si>
    <t>TUBERÍA EMT DE Ø4", EXPUESTA CON SUS ACCESORIOS DE MONTAJE. INCLUYE SUMINISTRO E INSTALACIÓN.</t>
  </si>
  <si>
    <t>LUMINARIA PANEL LED 1.20 X 0.30MT. INSTALADA EN EL TECHO. INCLUYE SUMINISTRO E INSTALACIÓN, 42W 120V C.A 4396LM</t>
  </si>
  <si>
    <t>LUMINARIA PANEL LED 60 X 60CM. INSTALADA EN EL TECHO. INCLUYE SUMINISTRO E INSTALACIÓN, 33W 120V C.A 3520LM</t>
  </si>
  <si>
    <t>LUMINARIA PANEL LED REDONDO INSTALADA EN EL TECHO. INCLUYE SUMINISTRO E INSTALACIÓN, 12W 120V C.A 710LM</t>
  </si>
  <si>
    <t>ACCESORIOS DE INSTALACIÓN ADICIONALES: CONDULETAS, CONECTORES, RECTOS, ADAPTADOR PVC A EMT, CAJAS METÁLICAS 5800 ENTRE OTROS</t>
  </si>
  <si>
    <t>GLB</t>
  </si>
  <si>
    <t>TUBERIA PVC PRESION E.L. PARA SOLDAR D=1 1/4" RDE 21 PSI 200 (INCLUYE SUMINISTRO E INSTALACIÓN)</t>
  </si>
  <si>
    <t>FOTOCELDA CON BASE (SUMINISTRO E INSTALACIÓN)</t>
  </si>
  <si>
    <t>SALIDA DE DATOS PARA CAMARAS EXTERIORES EN POSTE (INCLUYE SUMINISTRO E INSTALACIÓN)</t>
  </si>
  <si>
    <t>Nuevo - Av. Cali/Ferrocarril</t>
  </si>
  <si>
    <t>CONCRETO GRAVA COMÚN DE 3000 PSI (210 KG/CM2) GRAVA COMÚN PARA PLACA. SUMINISTRO Y COLOCACIÓN (INCLUYE FORMALETA, SUMINISTRO, COLOCACIÓN Y CURADO). NO INCLUYE REFUERZO.</t>
  </si>
  <si>
    <t>JARDINERÍA DE PORTE BAJO. INCLUYE SUMINISTRO, SIEMBRA, TIERRA NEGRA Y ABONO. EN BOLSA DE 7" A 15" DE ALTURA DE 10CM A 20CM</t>
  </si>
  <si>
    <t>LUMINARIA LED I, 16 LED, RA03SIM, 21W, 4000°K 100-227 V. (INCLUYE LUMINARIA, CABLES Y ELEMENTOS DE CONEXIÓN, OBRAS COMPLEMENTARIAS Y ACCESORIOS. INCLUYE SUMINISTRO, INSTALACIÓN, PRUEBAS Y PUESTA EN FUNCIONAMIENTO).</t>
  </si>
  <si>
    <t>JARDINERÍA DE PORTE ALTO. INCLUYE SUMINISTRO, SIEMBRA, TIERRA NEGRA Y ABONO. EN BOLSA DE 26" DE ALTURA DE 50CM A 80CM</t>
  </si>
  <si>
    <t>POSTE METALICO GALVANIZADO EN CALIENTE H=14M CON BRAZO SENCILLO (INCLUYE SUMINISTRO, IZAJE, APLOMADO E INSTALACIÓN).</t>
  </si>
  <si>
    <t>POSTE METALICO GALVANIZADO EN CALIENTE H=14M CON BRAZO DOBLE PROPOSITO DE 1.5M. (INCLUYE SUMINISTRO, IZAJE, APLOMADO E INSTALACIÓN).</t>
  </si>
  <si>
    <t>POSTE METALICO GALVANIZADO EN CALIENTE H=14M CON BRAZO TRIPLE PROPOSITO DE 1.5M. (INCLUYE SUMINISTRO, IZAJE, APLOMADO E INSTALACIÓN).</t>
  </si>
  <si>
    <t>CABLE DE 4X1/0 AWG TTU CU+1X6T (INCLUYE SUMINISTRO E INSTALACIÓN)</t>
  </si>
  <si>
    <t>BAJANTE GALVANIZADA TIPO PESADO CONDUIT L=6M, Ø=2". (SUMINISTRO E INSTALACIÓN)</t>
  </si>
  <si>
    <t>CABLE DE 4X2 AWG TTU CU+1X6T (INCLUYE SUMINISTRO E INSTALACIÓN)</t>
  </si>
  <si>
    <t>UPS 2KVA. INCLUYE SUMINISTRO E INSTALACIÓN</t>
  </si>
  <si>
    <t>VIGA CAJON PREESFORZADA EN CONCRETO PREMEZCLADO DE 5000 PSI (34 Mpa) GRAVA COMUN (Incluye suministro, cimbra de soporte, forza andamios, forza acero losa, formaleteo metalico, curado y colocacion. No incluye refuerzo)</t>
  </si>
  <si>
    <t>TUBERIA CONDUIT GALVANIZADA IMC D=3" (INCLUYE SUMINISTRO E INSTALACIÓN, ACCESORIOS DE FIJACIÓN).</t>
  </si>
  <si>
    <t>EMPATE ORTOGONAL PVC - PVC 12"X12" (INCLUYE SUMINISTRO E INSTALACIÓN DE TEE HD, 3 UNIONES RÁPIDAS, TUBERÍA RDE 21)</t>
  </si>
  <si>
    <t>EMPATE ORTOGONAL PVC - PVC 8"X8" (INCLUYE SUMINISTRO E INSTALACIÓN DE TEE HD, 3 UNIONES RÁPIDAS, TUBERÍA RDE 21)</t>
  </si>
  <si>
    <t>CABLE DE 3X20 XLPE-15-KV-AL (INCLUYE SUMINISTRO E INSTALACIÓN)</t>
  </si>
  <si>
    <t>BARRERA DE SEGURIDAD LATERAL EN CONCRETO 4000 PSI. PREMEZCLADO. INCLUYE SUMINISTRO, FORMALETEO, CURADO Y COLOCACIÓN. NO INCLUYE REFUERZO.</t>
  </si>
  <si>
    <t>CABLE DE 3X4/0 XLPE-15-KV-AL (INCLUYE SUMINISTRO E INSTALACIÓN)</t>
  </si>
  <si>
    <t>CAJA METÁLICA DE PASO 30CMX30CMX10CM (INCLUYE SUMINISTRO E INSTALACIÓN)</t>
  </si>
  <si>
    <t>LUMINARIA RALED IV 128 LED, RA02SII, 200W. COMPLETA PARA ALUMBRADO PÚBLICO. INCLUYE LUMINARIA, CABLES Y ELEMENTOS DE CONEXIÓN , OBRAS COMPLEMENTARIAS Y ACCESORIOS. (SUMINISTRO, INSTALACIÓN, PRUEBAS PUESTA EN FUNCIONAMIENTO).</t>
  </si>
  <si>
    <t>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t>
  </si>
  <si>
    <t>RETIRO DE POSTES DE MT (INCLUYE TRASLADO A SITIO DE ACOPIO, RETIRO DE POSTE, RETENIDAS, ESTRUCTURAS DE AMARRE Y SOPORTE DE RED AÉREA).</t>
  </si>
  <si>
    <t>CAJA DE EMPALME PARA FIBRA ÓPTICA (INCLUYE SUMINISTRO E INSTALACIÓN)</t>
  </si>
  <si>
    <t>COLUMNA EN CONCRETO DE 4000 PSI, (28 MPa) PREMEZCLADO, GRAVA COMÚN (Incluye suministro, Grúa Telescópica, Bombeo, formaleteo metálico, colocación y curado, No incluye refuerzo).</t>
  </si>
  <si>
    <t>VIGA CABEZAL EN CONCRETO PREMEZCLADO DE 4000 PSI (28 Mpa) GRAVA COMUN (Incluye grua telescopica, bombeo, suministro, formaleteo metalico, colocacion y curado. No incluye refuerzo)</t>
  </si>
  <si>
    <t>2 DUCTOS DE 3" EN TUBERÍA IMC, TIPO PESADO, CON CERTIFICADO DE PRODUCTO RETIE (INCLUYE SUMINISTRO E INSTALACIÓN, ACCESORIOS DE FIJACIÓN).</t>
  </si>
  <si>
    <t>POSTE METALICO H=21M. INCLUYE CANASTILLA Y BRAZO SENCILLO. (INC. SUMINISTRO, IZAJE, APLOMADO E INSTALACIÓN. INC. BRAZO SENCILLO Y BASE EN CONCRETO Y BASE GRANULAR B-600)</t>
  </si>
  <si>
    <t>PROYECTOR LED PRO 600W 5000K, 120-277V, 6000 LM, CON DIFUSOR DE VIDRIO PLANO (INCLUYE ACCESORIOS DE FIJACION) (INCLUYE SUMINISTRO E INSTALACIÓN).</t>
  </si>
  <si>
    <t xml:space="preserve">Nuevo - Portal Tunal </t>
  </si>
  <si>
    <t>TRAGANTE CÚPULA DE 4" X 3" PLÁSTICA. (INCLUYE SUMINISTRO E INSTALACIÓN).</t>
  </si>
  <si>
    <t>ACOMETIDA EN BAJA TENSIÓN EN CONDUCTORES ALUMINIO 6X150 MM^2 + 1X70 MM^2, THHN, 600 V, INCLUYE CONECTORES, ACCESORIOS, ELEMENTOS DE MARCACION Y FIJACION (INCLUYE SUMINISTRO E INSTALACIÓN) DESDE TRANSFORMADOR HACIA TABLERO SISTEMA CONTRA INCENDIO.</t>
  </si>
  <si>
    <t>PERFILES DE ACERO A36. INCLUYE MANO DE OBRA, FABRICACIÓN, TRANSPORTE Y MONTAJE. INCLUYE RECUBRIMIENTO TRICAPA, ANTICORROSIVO, PINTURA EPÓXICA Y ESMALTE URETANO, ACCESORIOS E INSTALACIÓN SEGÚN DETALLE EN PLANOS Y ESPECIFICACIONES TÉCNICAS.</t>
  </si>
  <si>
    <t>CONCRETO 3500 PSI GRAVA COMÚN PARA CONSTRUCCIÓN DE CAISSON DE 2.00M DE DIÁMETRO (INCLUYE EXCAVACIÓN MANUAL, SUMINISTRO DE CAMISA METÁLICA PERDIDA E= 3/8" FORMALETEO Y COLOCACIÓN. SUMIN DE CONCRETO PREMEZCLADO. NO INCL. REFUERZO, CURADO).</t>
  </si>
  <si>
    <t>CURADO DE ELEMENTOS DE CONCRETO (SUMINISTRO Y APLICACIÓN)</t>
  </si>
  <si>
    <t>ALQUILER DE ESTRUCTURA METÁLICA PARA SOPORTE PROVISIONAL DE VIGAS DE PUENTE VEHICULAR. INCLUYE MANO DE OBRA, EQUIPOS Y MATERIALES.</t>
  </si>
  <si>
    <t>MONTAJE Y DESMONTAJE DE ESTRUCTURA METÁLICA EN ALQUILER PARA SOPORTE PROVISIONAL DE VIGAS DE PUENTE VEHICULAR. INCLUYE CARGUE, DESCARGUE Y TRANSPORTE DESDE BODEGA; MONTAJE Y DESMONTAJE, CARGUE Y DESMONTE, CARGUE, DESCARGUE Y TRANSPORTE A BODEGA.</t>
  </si>
  <si>
    <t>PILOTE D=100 CM CON CONCRETO TREMIE DE 4000 PSI. (INCL. EXCAVACIÓN, CARGUE, MOVILIZACIÓN, MONTAJE Y DESMONTAJE EQUIPO Y CONCRETO)</t>
  </si>
  <si>
    <t>BRIDA CIEGA EN ACERO D= 16". PRESIÓN DE TRABAJO= 150 PSI.</t>
  </si>
  <si>
    <t>TEE PVC U.M. 8" X 4" (SUMINISTRO E INSTALACIÓN)</t>
  </si>
  <si>
    <t>BRIDA CIEGA EN ACERO (HD), PN 10, D= 2". PRESIÓN DE TRABAJO= 150 PSI. SUMINISTRO E INSTALACIÓN.</t>
  </si>
  <si>
    <t>BRIDA CIEGA EN ACERO (HD), PN 10, D= 4". PRESIÓN DE TRABAJO= 150 PSI. SUMINISTRO E INSTALACIÓN.</t>
  </si>
  <si>
    <t>BRIDA CIEGA EN ACERO (HD), PN 10, D= 12". PRESIÓN DE TRABAJO= 150 PSI. SUMINISTRO E INSTALACIÓN.</t>
  </si>
  <si>
    <t>PASO ESCALERA DE GATO EN POLIPROPILENO DE ALTO IMPACTO CON ALMA DE ACERO S/NS-07. SUMINISTRO E INSTALACIÓN.</t>
  </si>
  <si>
    <t>ELEMENTO DE VENTILACIÓN PARA CÁMARA DE ACCESORIOS EN HG D= 4". (INCLUYE SUMINISTRO E INSTALACIÓN).</t>
  </si>
  <si>
    <t>BARRERAS Y DEMARCACIÓN VIAL</t>
  </si>
  <si>
    <t>CERRAMIENTO ANTICOLADO, INCLUYE PERFIL TUBULAR 3" ALTURA 2.50 M EMBEBIDOS EN CONCRETO CON SEPARACIÓN ENTRE TUBOS DE 19 CM, EXCAVACIÓN, VIGA DE PISO (0.45 M X 0.20 M). SUMINISTRO E INSTALACIÓN</t>
  </si>
  <si>
    <t>FRESADO PAVIMENTO ASFÁLTICO (INCLUYE CARGUE) INCLUYE AGUA, PUNTAS. NO INCLUYE TRANSPORTE DE MAQUINARIA, TRANSPORTE DEL FRESADO NI DISPOSICIÓN FINAL).</t>
  </si>
  <si>
    <t>Nuevo - Carrera 7a</t>
  </si>
  <si>
    <t>COLUMNA EN CONCRETO DE 3000 PSI, (21 MPa) PREMEZCLADO, GRAVA COMÚN (Incluye suministro, Grúa Telescópica, Bombeo, formaleteo metálico, colocación y curado, No incluye refuerzo).</t>
  </si>
  <si>
    <t>Nuevo - Recurrente DTM</t>
  </si>
  <si>
    <t>CAÑUELA TIPO FUNDIDA EN SITIO 1000X300X225 CON CONCRETO 3000 PSI HECHO EN OBRA (SUMINISTRO Y CONSTRUCCIÓN. INCLUYE CONCRETO DE 3000 PSI HECHO EN OBRA, IMPERMEABILIZANTE PARA CONCRETO).</t>
  </si>
  <si>
    <t>GESTION SOCIAL</t>
  </si>
  <si>
    <t>ALQUILER KIT DE EMERGENCIAS (INCLUYE EXTINTOR DE 10 LBS, CAMILLA EN POLIETILENO PRIMEROS AUXILIOS, INMOVILIZADOR CABEZA, CONO DE H= 1.0M Y BOTIQUÍN.</t>
  </si>
  <si>
    <t>VALLA DE 3.00 M X 6.00 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</si>
  <si>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</si>
  <si>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GEOMEMBRANA LISA HDPE 30 MILS. (SUMINISTRO E INSTALACIÓN).</t>
  </si>
  <si>
    <t>ARENA DE RÍO PARA EMBOQUILLADO (INCLUYE SUMINISTRO, BARRIDO PARA SELLADO DE JUNTAS Y COMPACTACIÓN)</t>
  </si>
  <si>
    <t>GEODREN CON TUBERÍA CIRCULAR 100MM H=0.5 O DRENAFLEX CON TUBERÍA CIRCULAR 100MM H=0.5. SUMINISTRO E INSTALACION.</t>
  </si>
  <si>
    <t>CUADRILLA (OFICIAL + 4 AYUDANTES) HORARIO NOCTURNO INCLUYE PRESTACIONES</t>
  </si>
  <si>
    <t>CUADRILLA (2 AYUDANTES) HORARIO NOCTURNO - JR</t>
  </si>
  <si>
    <t>CUADRILLA (OFICIAL + AYUDANTES) HORARIO NOCTURNO INCLUYE PRESTACIONES</t>
  </si>
  <si>
    <t>CUADRILLA (OFICIAL + 2 AYUDANTES) HORARIO NOCTURNO</t>
  </si>
  <si>
    <t>CUADRILLA (OFICIAL + 2 AYUDANTES) HORARIO NOCTURNO INCLUYE PRESTACIONES</t>
  </si>
  <si>
    <t>CUADRILLA (3 OFICIAL + 6 AYUDANTES) HORARIO NOCTURNO</t>
  </si>
  <si>
    <t>CUADRILLA (OFICIAL + AYUDANTES) HORARIO NOCTURNO</t>
  </si>
  <si>
    <t>LOSA DE CONCRETO MR45 (SUMINISTRO, FORMALETEADO, COLOCACIÓN, CURADO, JUNTAS Y ACABADO. INCLUYE CANASTILLA PASA JUNTA.</t>
  </si>
  <si>
    <t>CURADO DE LOSAS DE CONCRETO - HORARIO NOCTURNO. (SUMINISTRO Y APLICACIÓN)</t>
  </si>
  <si>
    <t>CANASTILLA PASAJUNTAS - HORARIO NOCTURNO. (INCLUYE SUMINISTRO Y FIJACIÓN)</t>
  </si>
  <si>
    <t>CORTE DE PAVIMENTO (HORARIO NOCTURNO) - INCLUYE EQUIPO: CORTADORA DE CONCRETO INCLUYE OPERARIO Y COMBUSTIBLE. INCLUYE DISCO DIAMANTADO ASFALTO-CONCRETO 350 MM, AGUA Y MANO DE OBRA.</t>
  </si>
  <si>
    <t>SELLADO DE JUNTAS EN PAVIMENTO FLEXIBLE - HORARIO NOCTURNO (INCLUYE LIMPIEZA, SUMINISTRO E INSTALACIÓN DE FONDO Y EMULSIÓN ASFÁLTICA CRR-1)</t>
  </si>
  <si>
    <t>EXC. CONFORMACION DE SUBRASANTE</t>
  </si>
  <si>
    <t>EXCAVACIÓN MANUAL EN MATERIAL COMÚN. HORARIO NOCTURNO. INCLUYE CARGUE.</t>
  </si>
  <si>
    <t>BASE GRANULAR CLASE B (BG_B) - HORARIO NOCTURNO. (SUMINISTRO, EXTENDIDO MANUAL, HUMEDECIMIENTO Y COMPACTACIÓN)</t>
  </si>
  <si>
    <t>FRESADO PAVIMENTO ASFÁLTICO - HORARIO NOCTURNO. (INCLUYE CARGUE) INCLUYE AGUA, PUNTAS. NO INCLUYE TRANSPORTE DE MAQUINARIA, TRANSPORTE DEL FRESADO NI DISPOSICIÓN FINAL).</t>
  </si>
  <si>
    <t>IMPRIMACIÓN CON EMULSIÓN ASFÁLTICA CRL-0 - HORARIO NOCTURNO. (SUMINISTRO, BARRIDO SUPERFICIE Y RIEGO)</t>
  </si>
  <si>
    <t>MEZCLA ASFÁLTICA EN CALIENTE TIPO DENSO MD20 ASFALTO CONVENCIONAL 60-70 - HORARIO NOCTURNO. (SUMINISTRO, EXTENDIDO, NIVELACIÓN Y COMPACTACIÓN MECANICA CON VIBROCOMPACTADOR Y COMPACTADOR DE LLANTAS)</t>
  </si>
  <si>
    <t>MEZCLA ASFÁLTICA EN CALIENTE TIPO DENSO MD10 ASFALTO CONVENCIONAL - HORARIO NOCTURNO. (CEMENTO ASFÁLTICO 80-100) (SUMINISTRO, EXTENDIDO, NIVELACIÓN Y COMPACTACIÓN MECANICA CON VIBROCOMPACTADOR Y COMPACTADOR DE LLANTAS)</t>
  </si>
  <si>
    <t>EXCAVACIÓN MECÁNICA EN MATERIAL COMÚN - HORARIO NOCTURNO. (INCLUYE CARGUE)</t>
  </si>
  <si>
    <t>BASE GRANULAR BG-A - HORARIO NOCTURNO. (SUMINISTRO, EXTENDIDO, NIVELACIÓN, HUMEDECIMIENTO Y COMPACTACIÓN CON VIBROCOMPACTADOR BENITIN DE 1 TONELADA)</t>
  </si>
  <si>
    <t>DEMOLICIÓN PAVIMENTO ASFÁLTICO. HORARIO NOCTURNO. (INCLUYE CARGUE). NO INCLUYE TRANSPORTE Y DISPOSICIÓN FINAL DE SOBRANTES.</t>
  </si>
  <si>
    <t>DEMOLICIÓN PAVIMENTO ASFÁLTICO - HORARIO NOCTURNO. (ESPESOR VARIABLE. INCLUYE CARGUE). NO INCLUYE TRANSPORTE Y DISPOSICIÓN FINAL DE SOBRANTES.</t>
  </si>
  <si>
    <t>MEZCLA ASFÁLTICA EN CALIENTE TIPO DENSO MD12 CON CEMENTO ASFÁLTICO 60-70 - HORARIO NOCTURNO. (SUMINISTRO, EXTENDIDO Y NIVELACIÓN MANUAL Y COMPACTACIÓN MECANICA CON VIBROCOMPACTADOR BENITIN DE 1 TONELADA INCLUYE OPERARIO Y COMBUSTIBLE)</t>
  </si>
  <si>
    <t>DEMOLICIÓN PISOS DE CONCRETO - HORARIO NOCTURNO. (INCLUYE CARGUE). NO INCLUYE TRANSPORTE Y DISPOSICIÓN FINAL DE SOBRANTES.</t>
  </si>
  <si>
    <t>FRESADO Y REPOSICIÓN DE PAVIMENTO FLEXIBLE E=0.18 M - HORARIO NOCTURNO. (INCLUYE CARGUE)</t>
  </si>
  <si>
    <t>REPLANTEO GENERAL - HORARIO NOCTURNO</t>
  </si>
  <si>
    <t>REPOSICIÓN DE LOSA DE CONCRETO MR45 E=0.20 M - HORARIO NOCTURNO. INCLUYE ACERO DE REFUERZO, DEMOLICIÓN DE PISOS DE CONCRETO, TRANSPORTE Y DISPOSICIÓN FINAL DE ESCOMBROS.</t>
  </si>
  <si>
    <t>ACERO DE REFUERZO - HORARIO NOCTURNO. (INCLUYE SUMINISTRO, FIGURADO Y FIJACIÓN)</t>
  </si>
  <si>
    <t>LOSA DE CONCRETO MR45 - HORARIO NOCTURNO. (SUMINISTRO, FORMALETEADO, COLOCACIÓN, CURADO, JUNTAS Y ACABADO. INCLUYE CANASTILLA PASA JUNTA.</t>
  </si>
  <si>
    <t>BASE GRANULAR CLASE A (BG_A)- HORARIO NOCTURNO. (SUMINISTRO, EXTENDIDO, NIVELACIÓN, HUMEDECIMIENTO Y COMPACTACIÓN CON VIBROCOMPACTADOR)</t>
  </si>
  <si>
    <t>INSTALACION Y PUESTA EN SERVICIO DE CONTROLADOR DE TRAFICO C900 EN LA CIUDAD DE BOGOTÁ, (INCLUYE TRANSPORTE DE CONTROLADOR DESDE LA SDM HASTA LUGAR DE INSTALACIÓN EN BOGOTÁ, MANO DE OBRA E IVA, NO INCLUYE SUMINISTRO DE CONTROLADOR.</t>
  </si>
  <si>
    <t>DEFENSA VIAL METÁLICA DOBLE CRESTA EN ACERO LAMINADO EN FRÍO, VIGAS EN FORMA DOBLE HONDA O W, PARALES Y SEPARADORES METÁLICOS - APLICA NORMAS AASTHO M-180/NTC3755, NTC3783, ARTÍCULO 730 Y 740 DEL INVIAS Y MANUAL DE SEÑALIZACIÓN DEL MINISTERIO DE TRANSPORTE.</t>
  </si>
  <si>
    <t>PROYECTO ESPECÍFICO</t>
  </si>
  <si>
    <t>LEVANTAMIENTO TOPOGRAFICO_</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</si>
  <si>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</si>
  <si>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</si>
  <si>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</si>
  <si>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PROTECCIÓN A ALCANTARILLAS (INCLUYE SUMINISTRO Y COLOCACIÓN DE BOLSAS DE LONA Y GEOTEXTIL NT 1600 O SIMILAR).</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</si>
  <si>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</si>
  <si>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</si>
  <si>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Nuevo - DTM</t>
  </si>
  <si>
    <t>INSTALACIÓN DE TUBERÍA PVC U.M. EXT CORRUGADO/INT LISO U.M. NORMA NTC 3722-1 D=ENTRE 0" HASTA 10" (INCLUYE TRANSPORTE)</t>
  </si>
  <si>
    <t>INSTALACIÓN DE TUBERÍA PVC U.M. EXT CORRUGADO/INT LISO U.M. NORMA NTC 3722-1 D=ENTRE 12" HASTA 24" (INCLUYE TRANSPORTE)</t>
  </si>
  <si>
    <t>INSTALACIÓN DE TUBERÍA PVC U.M. EXT CORRUGADO/INT LISO U.M. NORMA NTC 3722-1 D=MÁS DE 24" (INCLUYE TRANSPORTE)</t>
  </si>
  <si>
    <t>TACHÓN EN CONCRETO L=0.40M HI=0.15M, HS=0.08M (INCLUYE SUMINISTRO E INSTALACIÓN) INCLUYE PEGANTE EPÓXICO Y EQUIPOS PARA LA INSTALACIÓN Y ANCLAJE.</t>
  </si>
  <si>
    <t>INSTALACIÓN ADOQUÍN DE CONCRETO 20X10X6CM (INCLUYE BASE 4CM MORTERO 2000 Y ARENA DE SELLO)</t>
  </si>
  <si>
    <t>RETIRO Y REINSTALACIÓN DE SARDINEL TIPO A10 (INSTALACIÓN. NO INCLUYE MATERIAL DE BASE)</t>
  </si>
  <si>
    <t>RETIRO O REINSTALACIÓN DE SARDINEL TIPO A10 (INSTALACIÓN. NO INCLUYE MATERIAL DE BASE)</t>
  </si>
  <si>
    <t>CONEXIONES KIT SILLA YEE 250 X 200 PVC. SUMINISTRO E INSTALACIÓN.</t>
  </si>
  <si>
    <t>CONEXIONES KIT SILLA YEE 315 X 200 PVC. SUMINISTRO E INSTALACIÓN.</t>
  </si>
  <si>
    <t>CONEXIONES KIT SILLA YEE 400 X 200 PVC. SUMINISTRO E INSTALACIÓN.</t>
  </si>
  <si>
    <t>CONEXIONES KIT SILLA YEE 450 X 200 PVC. SUMINISTRO E INSTALACIÓN.</t>
  </si>
  <si>
    <t>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t>
  </si>
  <si>
    <t>BANDAS SONORAS REDUCTORAS DE VELOCIDAD DE 2CM DE ALTURA, CONSTRUIDA CON GRAVILLA DE 1/2", PINTURA DE LARGA DURACIÓN BLANCA Y RESINA EPÓXICA.</t>
  </si>
  <si>
    <t>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t>
  </si>
  <si>
    <t>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t>
  </si>
  <si>
    <t>RETIRO DE PISO EN LAMINA ALFAJOR</t>
  </si>
  <si>
    <t>DEMARCACION METROS LINEALES EN PINTURA TIPO TRAFICO BASE SOLVENTE COLOR BLANCO Y/O AMARILLA. LINEA 0.12M Y 16 MILS (INCLUYE SUMINISTRO Y APLICACION CON EQUIPO. INCLUYE MICROESFERAS TIPO DROP ON PARA LINEAS DE BORDE Y DE CARRIL).</t>
  </si>
  <si>
    <t>DEMARCACIÓN EN PINTURA TIPO TRAFICO BASE SOLVENTE COLOR BLANCO. LINEA 0.20M Y 16 MILS (INCLUYE SUMINISTRO Y APLICACIÓN CON EQUIPO. INCLUYE MICROESFERAS TIPO DROP ON PARA LINEAS DE CARRIL).</t>
  </si>
  <si>
    <t>LAVADO DE ESTRUCTURA EN CONCRETO Y/O METÁLICAS CON ANDAMIO CERTIFICADO. INCLUYE ALQUILER DE HIDROLAVADORA A GASOLINA PRESIÓN 3200 PSI. INCLUYE PLANTA ELÉCTRICA, AGUA Y MANO DE OBRA.</t>
  </si>
  <si>
    <t>MARCO REJILLA SUMIDERO LATERAL 100 X 65 (SUMINISTRO E INSTALACIÓN)</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</si>
  <si>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</si>
  <si>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</si>
  <si>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DESINSTALACIÓN DE SEPARADOR TIPO TRANSMILENIO (BLOQUE CANALIZADOR AMARILLO, INCLUYE CORTE DE ANCLAJES, CARGUE Y DISPOSICIÓN FINAL.</t>
  </si>
  <si>
    <t>TRATAMIENTO Y DISPOSICIÓN FINAL DE RESIDUOS PELIGROSOS.</t>
  </si>
  <si>
    <t>COLLAR DE DERIVACIÓN DE 4" X 1/2". SUMINISTRO E INSTALACION. (INCLUYE TALADRO ROTOPERCUTOR 3/4", PLANTA ELÉCTRICA 4KW).</t>
  </si>
  <si>
    <t>CÁRCAMO DE PROTECCION EN TUBERÍA Ø 12" NORMA EAAB NS-090 version 2 V.2 (incluye Formaleta, Concreto de 2000 y 3000 PSI, Acero de Refuerzo, curado y Manijas en varilla lisa de 1").</t>
  </si>
  <si>
    <t>INSTALACIÓN DE TUBERÍA PVC D=12" TIPO U.M. RDE 21 (Solo incluye la mano de obra)</t>
  </si>
  <si>
    <t>RELLENO EN GRAVILLA FINA DIÁMETRO 1/2” MEZCLADO CON RESMA DE LÁTEX EN PROPORCIÓN DE GRAVILLA FINA 58-65 KG/M2 Y RESINE LÁTEX 7 A 8 KG/M2 ESPESOR APROXIMADO E: 0.07 M.</t>
  </si>
  <si>
    <t>DEMOLICIÓN Y REPOSICIÓN DE TAPAS PARA POZO (en concreto).</t>
  </si>
  <si>
    <t>INSTALACION CODO HD DE 22.5° O 45°, EXTREMO LISO PARA PVC D= 8” (SOLO INCLUYE MANO DE OBRA).</t>
  </si>
  <si>
    <t>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t>
  </si>
  <si>
    <t>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t>
  </si>
  <si>
    <t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</si>
  <si>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</si>
  <si>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t>
  </si>
  <si>
    <t>TAPAS PARA POZO DE INSPECCIÓN. SUMINISTRO E INSTALACIÓN.</t>
  </si>
  <si>
    <t>PERFORACIÓN PARA ANCLAJE DE VARILLA DE 1" INCLUYE ADHESIVO ESTRUCTURAL. SUMINISTRO E INSTALACIÓN. INCLUYE LA PERFORACIÓN, LIMPIEZA DE LA PERFORACIÓN CON CHORRO DE AIRE, SUMINISTRO DE BROCAS, EQUIPOS, TRANSPORTES, MANEJO, ALMACENAMIENTO MANO DE OBRA.</t>
  </si>
  <si>
    <t>REPARADUCTO PVC D=4" - DUCTO TELEFÓNICO. SUMINISTRO E INSTALACIÓN</t>
  </si>
  <si>
    <t>DEMOLICIÓN MANUAL DE TAPA EXISTENTE DE POZO DE INSPECCIÓN Y REPOSICIÓN TAPA PARA POZO DE D= 0.70 M. SUMINISTRO E INSTALACIÓN.</t>
  </si>
  <si>
    <t>AVISO PUNTO IDU 1.50M X 0.90M (MATERIAL DE IMPRESIÓN VINILO PARA EXTERIORES. INCLUYE SUMINISTRO E INSTALACIÓN).</t>
  </si>
  <si>
    <t>CARTELERA TIPO PUNTO IDU DE 1.00M X 1.00M EN ALUMINIO ANODIZADO, CON PAÑO COLOR GRIS, CENEFA SUPERIOR, PUERTAS CORREDIZAS, LOGO INSTITUCIONAL. INCLUYE SUMINISTRO E INSTALACION.</t>
  </si>
  <si>
    <t>CORTE DE VARILLA DE DIÁMETRO VARIADO ENTRE 1/2" A 1 1/4".</t>
  </si>
  <si>
    <t>LOSA DE CONCRETO MR45 ACELERADO A 3 DÍAS (SUMINISTRO, FORMALETEADO, COLOCACIÓN Y ACABADO. NO INCLUYE ACERO, CURADO Y JUNTAS).</t>
  </si>
  <si>
    <t>LOSA DE CONCRETO MR50 ACELERADO A 3 DÍAS (SUMINISTRO, FORMALETEADO, COLOCACIÓN Y ACABADO. NO INCLUYE ACERO, CURADO Y JUNTAS).</t>
  </si>
  <si>
    <t>GEOCELDA HDPE PERFORADA, ALTURA 15 CM (SUMINISTRO E INSTALACIÓN).</t>
  </si>
  <si>
    <t>MANEJO DE AGUAS (INCLUYE MOTOBOMBA CON COMBUSTIBLE Y OPERADOR)</t>
  </si>
  <si>
    <t>GEODREN CON TUBERÍA CIRCULAR 100 MM H=1.0 O DRENAFLEX CON TUBERÍA CIRCULAR 100 MM H=1.0 (SUMINISTRO E INSTALACIÓN).</t>
  </si>
  <si>
    <t>PENDONES ELABORADOS EN BANNER, CON UNA DIMENSIÓN DE 1.00 M DE ANCHO POR 1.50 M DE LARGO. IMPRESIÓN A FULL COLOR SEGÚN DISEÑOS DE OJALETES.</t>
  </si>
  <si>
    <t>ALQUILER BASTÓN LUMINOSO 5 FUNCIONES GRANDE ST -900 -1 55 X 4.5 CM RECARGABLE.</t>
  </si>
  <si>
    <t>EXCAVACIÓN MECÁNICA EN MATERIAL DE ROCA PARA CONFORMACIÓN DE LA SUBRASANTE (EXCAVACIÓN, PERFORACIÓN, REMOCIÓN, CARGUE)</t>
  </si>
  <si>
    <t>EXCAVACIÓN MECÁNICA EN MATERIAL COMÚN PARA CONFORMACIÓN DE LA SUBRASANTE CON RETROEXCAVADORA (EXCAVACIÓN, REMOCIÓN Y CARGUE)</t>
  </si>
  <si>
    <t>EXCAVACIONES VARIAS SIN CLASIFICAR CON RETROEXCAVADORA (INCLUYE: EXCAVACIÓN, REMOCIÓN Y CARGUE)</t>
  </si>
  <si>
    <t>EXCAVACIONES VARIAS SIN CLASIFICAR CON RETROCARGADOR (INCLUYE: EXCAVACIÓN, REMOCIÓN Y CARGUE)</t>
  </si>
  <si>
    <t>CANALIZACIÓN SUBTERRÁNEA CON 1 DUCTO DE 2 " PVC DB, ACCESORIOS, EXCAVACIÓN, RELLENOS Y ACABADO (INCLUYE SUMINISTRO E INSTALACIÓN)</t>
  </si>
  <si>
    <t>CANALIZACIÓN SUBTERRÁNEA CON 1 DUCTO DE 3" PVC TDP, ACCESORIOS, EXCAVACIÓN, RELLENOS Y ACABADO (INCLUYE SUMINISTRO E INSTALACIÓN)</t>
  </si>
  <si>
    <t>CANALIZACIÓN SUBTERRÁNEA CON 1 DUCTO DE 4" PVC TDP, ACCESORIOS, EXCAVACIÓN, RELLENOS Y ACABADO (INCLUYE SUMINISTRO E INSTALACIÓN)</t>
  </si>
  <si>
    <t>CANALIZACIÓN SUBTERRÁNEA CON 2 DUCTOS DE 3" PVC TDP, ACCESORIOS, EXCAVACIÓN, RELLENOS Y ACABADO (INCLUYE SUMINISTRO E INSTALACIÓN)</t>
  </si>
  <si>
    <t>CANALIZACIÓN SUBTERRÁNEA CON 3 DUCTOS DE 3" PVC TDP, ACCESORIOS, EXCAVACIÓN, RELLENOS Y ACABADO (INCLUYE SUMINISTRO E INSTALACIÓN)</t>
  </si>
  <si>
    <t>REDUCTOR DE VELOCIDAD TIPO RESALTO PARABOLICO DE 4 METROS DE ANCHO. EN CONCRETO PREMEZCLADO 4000 PSI  (280 Kg/cm2) GRAVA COMÚN.  SUMINISTRO E INSTALACION. (INCLUYE FORMALETA,  REFUERZO, CURADO Y PINTURA).</t>
  </si>
  <si>
    <t>CAJA DE PASO SENCILLA PARA SEMAFORIZACIÓN PARA ANDÉN, MEDIDAS INTERNAS (60 CM X 50 CM), MEDIDAS EXTERNAS (75 CM X 85 CM) , ALTURA: 70 CM. INCLUYE BASE, FILTRO, MUROS EN LADRILLO PRECOCIDO, PAÑETE, BORDILLO PERIMETRAL, MARCO Y TAPA SEGÚN ESPECIFICACIONES DE LA SDM.</t>
  </si>
  <si>
    <t>CAJA DE PASO SENCILLA PARA SEMAFORIZACIÓN (60 CM X 50 CM, ALTURA 120CM) PARA CALZADA . INCLUYE BASE, FILTRO, MUROS EN LADRILLO PRECOCIDO, PAÑETE, BORDILLO PERIMETRAL, MARCO Y TAPA SEGÚN ESPECIFICACIONES DE LA SDM.</t>
  </si>
  <si>
    <t>CAJA DE PASO SENCILLA PARA SEMAFORIZACIÓN (70 CM X 120 CM, ALTURA 120CM) PARA ANDÉN . INCLUYE BASE, FILTRO, MUROS EN LADRILLO PRECOCIDO, PAÑETE, BORDILLO PERIMETRAL, MARCO Y TAPA SEGÚN ESPECIFICACIONES DE LA SDM.</t>
  </si>
  <si>
    <t>BANDAS SONORAS REDUCTORAS DE VELOCIDAD DE 5CM DE ALTURA POR 10CM DE ANCHO, CONSTRUIDA CON GRAVILLA DE 1/2", PINTURA DE LARGA DURACIÓN BLANCA Y RESINA EPÓXICA</t>
  </si>
  <si>
    <t>DEMARCACIÓN LINEA DISCONTINUA A=0.10 M (E=2.3 MM,TERMOPLÁSTICA. INCLUYE SUMINISTRO Y APLICACIÓN CON EQUIPO. INCLUYE MICROESFERA</t>
  </si>
  <si>
    <t>DEMARCACIÓN LINEA CONTINUA BLANCA O AMARILLA A=0.12 M (E=2.3 MM, TERMOPLÁSTICA. INCLUYE SUMINISTRO Y APLICACIÓN CON EQUIPO. INCLUYE MICROESFERAS)</t>
  </si>
  <si>
    <t>DEMARCACIÓN LINEA CONTINUA BLANCA O AMARILLA A=0.10 M (E=2.3 MM, TERMOPLÁSTICA. INCLUYE SUMINISTRO Y APLICACIÓN CON EQUIPO. INCLUYE MICROESFERAS)</t>
  </si>
  <si>
    <t>DEMARCACIÓN LINEA CONTINUA BLANCA O AMARILLA A=0.15 M (E=2.3 MM, TERMOPLÁSTICA. INCLUYE SUMINISTRO Y APLICACIÓN CON EQUIPO. INCLUYE MICROESFERAS)</t>
  </si>
  <si>
    <t>TACHA REFLECTIVA UNIDIRECCIONAL BLANCA/ROJA (INCLUYE SUMINISTRO E INSTALACIÓN)</t>
  </si>
  <si>
    <t>SEÑAL VERTICAL INFORMATIVA SI-27C (70 CM X 100 CM). INCLUYE SUMINISTRO E INSTALACION.</t>
  </si>
  <si>
    <t>SEÑAL VERTICAL PREVENTIVA SP-47B TIPO PENTÁGONO CON FLECHA. (INCLUYE SUMINISTRO E INSTALACION).</t>
  </si>
  <si>
    <t>POSTE TIPO MENSULA T2 (2.50M) EN TUBO SCH 40 GALVANIZADO Y PINTADO. INCLUYE SUMINISTRO E INSTALACIÓN.</t>
  </si>
  <si>
    <t>PEDESTAL EN CONCRETO DE 3000 PSI PARA EQUIPO DE CONTROL C800VK, ARMARIO PEQUEÑO (0.33 M X 0.60 M X 0.70 M) . CONSTRUCCIÓN. CON CUATRO DUCTOS PESADOS DE PVC TIPO DB D= 2".</t>
  </si>
  <si>
    <t>TRANSPORTE DE MATERIAL FRESADO PROVENIENTE DE SITIO DE OBRA AL SITIO DISPUESTO PARA MEZCLAS, ESTABILIZAR O DEJAR EN PATIOS DE ACOPIO DEL IDU.</t>
  </si>
  <si>
    <t>PERFORACIÓN PARA ANCLAJE DE VARILLA DE 1". NO INCLUYE ADHESIVO ESTRUCTURAL. INCLUYE LA PERFORACIÓN, LIMPIEZA DE LA PERFORACIÓN CON CHORRO DE AIRE, SUMINISTRO DE BROCAS, EQUIPOS, TRANSPORTES, MANEJO, ALMACENAMIENTO MANO DE OBRA.</t>
  </si>
  <si>
    <t>PERFORACIÓN PARA ANCLAJE DE VARILLA DE D=1 1/4" NO INCLUYE ADHESIVO ESTRUCTURAL. INCLUYE LA PERFORACIÓN, LIMPIEZA DE LA PERFORACIÓN CON CHORRO DE AIRE, SUMINISTRO DE BROCAS, EQUIPOS, TRANSPORTES, MANEJO, ALMACENAMIENTO, MANO DE OBRA. PARA UTILIZAR EN LOSAS DE CONCRETO.</t>
  </si>
  <si>
    <t>PILOTES DE CONCRETO GRAVA COMÚN DE 2000 PSI (PREBARRENADOS) CON DIÁMETRO 0.30 M (INCLUYE: EXCAVACIÓN, FUNDIDA, LOCALIZACIÓN, PREHUECOS, AGUA DE CARROTANQUES, RETIRO DE LODOS Y DESCABECE DE PILOTES)</t>
  </si>
  <si>
    <t>INSTALACIÓN DE MATERIAL DE FRESADO. (EXTENDIDO Y COMPACTACIÓN CON VIBROCOMPACTADOR).</t>
  </si>
  <si>
    <t>PEDESTAL EN CONCRETO DE 3000 PSI PARA EQUIPO DE CONTROL (1.20 M X 0.93 M X 0.65 M)</t>
  </si>
  <si>
    <t>5 DUCTOS D=3" PVC-TDP (NO INCLUYE RELLENOS NI EXCAVACIÓN). SUMINISTRO E INSTALACIÓN.</t>
  </si>
  <si>
    <t>MEDICIÓN DE LA RESISTENCIA AL DESLIZAMIENTO EN ESTRUCTURA DE PAVIMENTO RÍGIDOS Y FLEXIBLES (COEFICIENTE DE FRICCIÓN) CON EQUIPO DE ALTO RENDIMIENTO. INCLUYE MOVILIZACIÓN, TOMA DE INFORMACIÓN, PROCESAMIENTO, ANÁLISIS Y ENTREGA DE RESULTADOS. NO INCLUYE VEHÍCULO ESCOLTA.</t>
  </si>
  <si>
    <t>Km-Car</t>
  </si>
  <si>
    <t>MEDICIÓN DEL PERFIL TRANSVERSAL (AHUELLAMIENTO) Y DE LA REGULARIDAD SUPERFICIAL (IRI) EN PAVIMENTOS RÍGIDOS Y FLEXIBLES CON EQUIPO DE ALTO RENDIMIENTO. INCLUYE MOVILIZACIÓN, TOMA DE INFORMACIÓN, PROCESAMIENTO, ANÁLISIS Y ENTREGA DE RESULTADOS. NO INCLUYE VEHÍCULO ESCOLTA.</t>
  </si>
  <si>
    <t>Nuevo - Proyecto</t>
  </si>
  <si>
    <t>REPOSICIÓN DE SELLO DE JUNTAS DE PAVIMENTO DE CONCRETO HIDRÁULICO, ANCHO HASTA DE 5/8" (16 MM). (INCLUYE LIMPIEZA, SUMINISTRO E INSTALACIÓN DE FONDO Y SELLANTE).</t>
  </si>
  <si>
    <t>REPOSICIÓN DE SELLO DE JUNTAS DE PAVIMENTO DE CONCRETO HIDRÁULICO, ANCHO HASTA DE 7/8" (16 MM). (INCLUYE LIMPIEZA, SUMINISTRO E INSTALACIÓN DE FONDO Y SELLANTE).</t>
  </si>
  <si>
    <t>REPOSICIÓN DE SELLO DE JUNTAS DE PAVIMENTO DE CONCRETO HIDRÁULICO, ANCHO HASTA DE 1 1/4" (32 MM). (INCLUYE LIMPIEZA, SUMINISTRO E INSTALACIÓN DE FONDO Y SELLANTE).</t>
  </si>
  <si>
    <t>RETIRO DE SELLO EXISTENTE DE JUNTAS DE PAVIMENTO DE CONCRETO HIDRÁULICO (INCLUYE DISCO DIAMANTADO ASFALTO-CONCRETO 350 MM, AGUA Y MANO DE OBRA).</t>
  </si>
  <si>
    <t>MATERIAL ADECUADO. SUMINISTRO, EXTENDIDO MANUAL, NIVELACIÓN, HUMEDECIMIENTO Y COMPACTACIÓN.</t>
  </si>
  <si>
    <t>MATERIAL TOLERABLE. SUMINISTRO, EXTENDIDO MANUAL, NIVELACIÓN, HUMEDECIMIENTO Y COMPACTACIÓN.</t>
  </si>
  <si>
    <t>PROTECCIÓN A ALCANTARILLAS CON POLISOMBRA 47%. (INCLUYE SUMINISTRO Y COLOCACIÓN DE POLISOMBRA 47%)</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</si>
  <si>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</si>
  <si>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</si>
  <si>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</si>
  <si>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</si>
  <si>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</si>
  <si>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</si>
  <si>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</si>
  <si>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</si>
  <si>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</si>
  <si>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</si>
  <si>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</si>
  <si>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</si>
  <si>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</si>
  <si>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CANAL DE DRENAJE PREFABRICADO EN POLYCONCRETO, PD-150V, CLASE DE CARGA D400, INCLUYE REJILLA, LONG=1000 MM, H= 270 MM, ANCHO= 200MM, EN COLOR NATURAL, (NO INCLUYE: EXCAVACIÓN, CONCRETO, DRENAJE, RELLENOS, TAPAS O ACCESORIOS)</t>
  </si>
  <si>
    <t>CANAL DE INSPECCIÓN DE DRENAJE PREFABRICADO EN POLYCONCRETO , PD-150V, CLASE DE CARGA D400, INCLUYE REJILLA, LONG=500 MM, H= 270 MM, ANCHO= 200MM, EN COLOR NATURAL, (NO INCLUYE: EXCAVACIÓN, CONCRETO, DRENAJE, RELLENOS, TAPAS O ACCESORIOS)</t>
  </si>
  <si>
    <t>SUMIDERO PARA CANAL DE DRENAJE PREFABRICADO EN POLYCONCRETO CON REJA DE FUNDICIÓN, PD-150V, CLASE DE CARGA D400, LONG=500MM, H= 575 MM, ANCHO= 180 MM, EN COLOR NATURAL, (NO INCLUYE: EXCAVACIÓN, CONCRETO, DRENAJE, RELLENOS, TAPAS O ACCESORIOS)</t>
  </si>
  <si>
    <t>CANAL DE DRENAJE PREFABRICADO EN POLYCONCRETO, RD-200V, CLASE DE CARGA F900, INCLUYE REJILLA, LONG=1000MM, H= 530 MM, ANCHO= 260 MM, EN COLOR NATURAL, (NO INCLUYE: EXCAVACIÓN, CONCRETO, DRENAJE, RELLENOS, TAPAS O ACCESORIOS)</t>
  </si>
  <si>
    <t>CANAL DE INSPECCIÓN DE DRENAJE PREFABRICADO EN POLYCONCRETO, RD-200V, CLASE DE CARGA F900, INCLUYE REJILLA, LONG=660 MM, H= 530 MM, ANCHO= 260 MM, EN COLOR NATURAL, (NO INCLUYE: EXCAVACIÓN, CONCRETO, DRENAJE, RELLENOS, TAPAS O ACCESORIOS)</t>
  </si>
  <si>
    <t>NIPLE HD Ø4" BRIDA B16.5 X LISO LONG. 816 MM. CON PASAMURO Z=665MM(INCLUYE SUMINISTRO E INSTALACIÓN)</t>
  </si>
  <si>
    <t>NIPLE HD Ø4" BRIDA B16.5 X LISO LONG. 1274 MM. CON PASAMURO Z=824MM(INCLUYE SUMINISTRO E INSTALACIÓN)</t>
  </si>
  <si>
    <t>NIPLE HD Ø4" BRIDA B16.5 X LISO LONG. 500 MM. CON PASAMURO Z=310MM (INCLUYE SUMINISTRO E INSTALACIÓN)</t>
  </si>
  <si>
    <t>NIPLE HD Ø4" BRIDA B16.5 X LISO LONG. 1020 MM. CON PASAMURO Z=820MM (INCLUYE SUMINISTRO E INSTALACIÓN)</t>
  </si>
  <si>
    <t>PIEZA ESPECIAL CCP Ø24" LISOXLISO CL 300 LONGITUD 4000MM CON (1) SALIDA VERTICAL SOBRE LOMO DE Ø3" LONGITUD 200MM DE LA CAJA EXTERNA DEL TUBO A BRIDA B.16.5 Y (2) RUANAS PASAMURO Ø24" E=1" HA SOLDADAS. (INCLUYE SUMINISTRO E INSTALACIÓN).</t>
  </si>
  <si>
    <t>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t>
  </si>
  <si>
    <t>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t>
  </si>
  <si>
    <t>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t>
  </si>
  <si>
    <t>CODO EN ACERO F 18" ENTRE 5° Y 22½° JUNTA ESPIGO / CAMPANA CON EMPAQUE DE CAUCHO, CON REVESTIMIENTO INTERIOR Y RECUBRIMIENTO EXTERIOR EN MORTERO DE CEMENTO. L=0,4 X 0,4M. PRESIÓN DE TRABAJO HASTA = 250 PSI . (INCLUYE SUMINISTRO E INSTALACIÓN).</t>
  </si>
  <si>
    <t>CODO EN ACERO F 18" ENTRE 22½° Y 45° JUNTA ESPIGO / CAMPANA CON EMPAQUE DE CAUCHO, CON REVESTIMIENTO INTERIOR Y RECUBRIMIENTO EXTERIOR EN MORTERO DE CEMENTO. L=0,60 X 0,60M. PRESIÓN DE TRABAJO HASTA = 250 PSI. (INCLUYE SUMINISTRO E INSTALACIÓN).</t>
  </si>
  <si>
    <t>CODO EN ACERO F 18" ENTRE 45° Y 67½° JUNTA ESPIGO / CAMPANA CON EMPAQUE DE CAUCHO, CON REVESTIMIENTO INTERIOR Y RECUBRIMIENTO EXTERIOR EN MORTERO DE CEMENTO. L=0,90 X 0,90M. (INCLUYE SUMINISTRO E INSTALACIÓN).</t>
  </si>
  <si>
    <t>CODO EN ACERO F 18" ENTRE 45° Y 67½° JUNTA ESPIGO / CAMPANA CON EMPAQUE DE CAUCHO, CON REVESTIMIENTO INTERIOR Y RECUBRIMIENTO EXTERIOR EN MORTERO DE CEMENTO. L=1,35 X 1,35M. PRESIÓN DE TRABAJO HASTA = 250 PSI. (INCLUYE SUMINISTRO E INSTALACIÓN).</t>
  </si>
  <si>
    <t>CODO EN ACERO F 20" ENTRE 5° Y 22½° JUNTA ESPIGO / CAMPANA CON EMPAQUE DE CAUCHO, CON REVESTIMIENTO INTERIOR Y RECUBRIMIENTO EXTERIOR EN MORTERO DE CEMENTO. L=0,4 X 0,4M. PRESIÓN DE TRABAJO HASTA = 250 PSI. (INCLUYE SUMINISTRO E INSTALACIÓN).</t>
  </si>
  <si>
    <t>CODO EN ACERO F 20" ENTRE 22½° Y 45° JUNTA ESPIGO / CAMPANA CON EMPAQUE DE CAUCHO, CON REVESTIMIENTO INTERIOR Y RECUBRIMIENTO EXTERIOR EN MORTERO DE CEMENTO. L=0,65 X 0,65M. PRESIÓN DE TRABAJO = 250 PSI. (INCLUYE SUMINISTRO E INSTALACIÓN).</t>
  </si>
  <si>
    <t>CODO EN ACERO F 24" ENTRE 5° Y 22½° JUNTA ESPIGO / CAMPANA CON EMPAQUE DE CAUCHO, CON REVESTIMIENTO INTERIOR Y RECUBRIMIENTO EXTERIOR EN MORTERO DE CEMENTO. L=0,45 X 0,45M. PRESIÓN DE TRABAJO HASTA = 250 PSI . (INCLUYE SUMINISTRO E INSTALACIÓN).</t>
  </si>
  <si>
    <t>CODO EN ACERO F 24" ENTRE 22½° Y 45° JUNTA ESPIGO / CAMPANA CON EMPAQUE DE CAUCHO, CON REVESTIMIENTO INTERIOR Y RECUBRIMIENTO EXTERIOR EN MORTERO DE CEMENTO. L=0,80 X 0,80M. PRESIÓN DE TRABAJO = 250 PSI. (INCLUYE SUMINISTRO E INSTALACIÓN).</t>
  </si>
  <si>
    <t>CODO EN ACERO F 24" ENTRE 45° Y 67½° JUNTA ESPIGO / CAMPANA CON EMPAQUE DE CAUCHO, CON REVESTIMIENTO INTERIOR Y RECUBRIMIENTO EXTERIOR EN MORTERO DE CEMENTO. L=1,20 X 1,20M. PRESIÓN DE TRABAJO = 250 PSI. (INCLUYE SUMINISTRO E INSTALACIÓN).</t>
  </si>
  <si>
    <t>CINTURÓN DE CIERRE HA Ø24" E=1/4" (INCLUYE SUMINISTRO E INSTALACIÓN).</t>
  </si>
  <si>
    <t>TUBERÍA HG Ø1 1/2". (INCLUYE SUMINISTRO E INSTALACIÓN).</t>
  </si>
  <si>
    <t>UNIÓN DE DESMONTAJE AUTOPORTANTE HD Ø4" BRIDA B16.5. (INCLUYE SUMINISTRO E INSTALACIÓN).</t>
  </si>
  <si>
    <t>SALIDA PARA ILUMINACIÓN, TUBO PVC 3/4" (LONG= 3M) (INCLUYE SUMINISTRO E INSTALACIÓN).</t>
  </si>
  <si>
    <t>SALIDA PARA MOTORES PUERTAS, TUBO EMT 3/4", (LONG=10M) (INCLUYE SUMINISTRO E INSTALACIÓN).</t>
  </si>
  <si>
    <t>SALIDA PARA PUBLICIDAD, TUBO EMT 3/4", (LONG= 10M) (INCLUYE SUMINISTRO E INSTALACIÓN).</t>
  </si>
  <si>
    <t>SALIDA PARA CCTV E INFORMADORES, TUBO EMT 3/4", (LONG=10M) (INCLUYE SUMINISTRO E INSTALACIÓN).</t>
  </si>
  <si>
    <t>PLANTACIÓN DE ÁRBOL LIQUIDÁMBAR H=1.5MT (INCLUYE EXCAVACIÓN MANUAL, SIEMBRA, CAJA, TIERRA ABONADA, TUTOR, TRANSPORTE Y DISPOSICIÓN FINAL DE ESCOMBROS EN SITIO AUTORIZADO (DISTANCIA DE TRANSPORTE 28 KM). SUMINISTRO Y PLANTACIÓN</t>
  </si>
  <si>
    <t>ADAPTADOR TERMINAL CAMPANA PVC D=6" (SUMINISTRO E INSTALACIÓN)</t>
  </si>
  <si>
    <t>PLANTACIÓN DE PENNISETUM (INCLUYE 16 UNIDADES POR M2) (INCLUYE TRANSPORTE Y DISPOSICIÓN FINAL DE ESCOMBROS EN SITIO AUTORIZADO (DISTANCIA DE TRANSPORTE 28 KM). SUMINISTRO Y PLANTACIÓN</t>
  </si>
  <si>
    <t>PLANTACIÓN DE LIRIOPE (INCLUYE 16 UNIDADES POR M2) (INCLUYE TRANSPORTE Y DISPOSICIÓN FINAL DE ESCOMBROS EN SITIO AUTORIZADO (DISTANCIA DE TRANSPORTE 28 KM). SUMINISTRO Y PLANTACIÓN</t>
  </si>
  <si>
    <t>PLANTACIÓN DE CLAVEL CHINO (INCLUYE 16 UNIDADES POR M2) (INCLUYE TRANSPORTE Y DISPOSICIÓN FINAL DE ESCOMBROS EN SITIO AUTORIZADO (DISTANCIA DE TRANSPORTE 28 KM). SUMINISTRO Y PLANTACIÓN</t>
  </si>
  <si>
    <t>CONCRETO 5000 PSI GRAVA COMÚN PARA CÁMARA (PREMEZCLADO. INCLUYE SUMINISTRO, FORMALETEO, COLOCACIÓN Y CURADO. NO INCLUYE REFUERZO).</t>
  </si>
  <si>
    <t>ZAPATA EN CONCRETO PREMEZCLADO DE 4000 PSI (28Mpa), GRAVA COMÚN (Incluye bombeo, Sumin., Formaleteo en madera, Colocación y Curado. No incl. Refuerzo).</t>
  </si>
  <si>
    <t>DADO DE CIMENTACION EN CONCRETO 4000 PSI, (28 Mpa) GRAVA COMÚN. Premezclado. Incluye Sumin, Formaleteo en madera, Bombeo, Colocación y curado. (No incl. Refuerzo).</t>
  </si>
  <si>
    <t>PRUEBAS DE CARGA ESTÁTICA PUENTES</t>
  </si>
  <si>
    <t>PRUEBAS DE CARGA</t>
  </si>
  <si>
    <t>PRUEBA DE CARGA ESTÁTICA Y DINÁMICA PARA PUENTE PEATONAL EN ESTRUCTURA METÁLICA Y CONCRETO REFORZADO. (INCL. LOGÍSTICA, EQUIPOS Y PERSONAL PARA TOMA INFORMACIÓN, PROCESAMIENTO Y ENTREGA INFORME FINAL.</t>
  </si>
  <si>
    <t>Nuevo Troncal Caracas</t>
  </si>
  <si>
    <t>PISO EN PORCELANATO COLOR GRIS OSCURO TIPO BARI PLUS, ACABADO PULIDO, FORMATO 0,60 CM X 0,60 CM LÍNEA CONVENCIONAL. (INCLUYE SUMINISTRO E INSTALACIÓN).</t>
  </si>
  <si>
    <t>BOLSA DE LONA RELLENA DE ARENA DE PEÑA. (INCLUYE SUMINISTRO E INSTALACIÓN).</t>
  </si>
  <si>
    <t>RETIRO DE SEÑAL VERTICAL CON ENTREGA A ALMACÉN DE LA SDM (APLICA PARA SEÑALES SENCILLAS Y DÚPLEX) (INCLUYE RETIRO DE PEDESTAL Y TABLERO. INCLUYE DEMOLICIÓN DE PISO, RETIRO Y DISPOSICIÓN FINAL DE ESCOMBROS)</t>
  </si>
  <si>
    <t>REUBICACIÓN DE SEÑALES VERTICALES (APLICA PARA RETIRO Y REINSTALACIÓN DE SEÑALES SENCILLAS Y DÚPLEX. INCLUYE DEMOLICIÓN DE PISO, RETIRO Y DISPOSICIÓN FINAL DE ESCOMBROS)</t>
  </si>
  <si>
    <t>PINO ROMERON H=1.5M (INCLUYE EXCAVACIÓN MANUAL, SIEMBRA, CAJA, TIERRA, ABONO, TUTOR, TRANSPORTE Y DISPOSICIÓN FINAL DE ESCOMBROS EN SITIO AUTORIZADO A 28 KM). SUMINISTRO Y PLANTACIÓN.</t>
  </si>
  <si>
    <t>Nuevo - DTP</t>
  </si>
  <si>
    <t>APIQUE MANUAL HASTA 2 M DE 1.5 M X 1.5 M - RELLENO Y ADECUACIÓN DEL SITIO - INCLUYE TRANSPORTE</t>
  </si>
  <si>
    <t>BOLSACRETO 1.20M X 2.40M X 0.40M. SUMINISTRO E INSTALACIÓN. INCLUYE MORTERO 1:3 HECHO EN OBRA.</t>
  </si>
  <si>
    <t>CANAL DE INICIO / FIN DE DRENAJE PREFABRICADO EN POLYCONCRETO , PD-150V, CLASE DE CARGA D400, INCLUYE REJILLA, LONG=500 MM, H= 270 MM, ANCHO= 200MM, EN COLOR NATURAL. INCLUYE TAPA CIEGA (NO INCLUYE: EXCAVACIÓN, CONCRETO, DRENAJE, RELLENOS U OTROS ACCESORIOS)</t>
  </si>
  <si>
    <t>CANAL DE INICIO / FIN DE DRENAJE PREFABRICADO EN POLYCONCRETO, RD-200V, CLASE DE CARGA F900, INCLUYE REJILLA, LONG=660 MM, H= 530 MM, ANCHO= 260 MM, EN COLOR NATURAL. INCLUYE TAPA CIEGA (NO INCLUYE: EXCAVACIÓN, CONCRETO, DRENAJE, RELLENOS, U OTROS ACCESORIOS)</t>
  </si>
  <si>
    <t>LOSETA PODOTACTIL EN POLIPROPILENO. ANCHO 0,40M. ACABADOS SEGÚN NORMA NTC 5610. DEC. 308/2018. INCLUYE LIMPIEZA Y ALISTAMIENTO DE SUPERFICIE. INCLUYE TODOS LOS ELEMENTOS DE COLOCACIÓN, FIJACIÓN Y MANO DE OBRA. SUMINISTRO E INSTALACIÓN.</t>
  </si>
  <si>
    <t>RETIRO Y LAVADO DE SUPERFICIE DE BIOCAPAS MEDIANTE PRODUCTO LIMPIADOR NEW O SIMILAR. LIMPIADOR PARA CONCRETO-LADRILLO</t>
  </si>
  <si>
    <t>APLICACIÓN DE CAPA INHIBIDORA DE CORROSIÓN POR IMPREGNACIÓN (FORMULACIÓN MEJORADA) MÁS RECUBRIMIENTO PROTECTOR EPÓXICO APLICABLE EN ELEMENTOS DE CONCRETO Y METAL BAJO AGUA.</t>
  </si>
  <si>
    <t xml:space="preserve">Nuevo Proyecto </t>
  </si>
  <si>
    <t>ADOQUIN DE CONCRETO COLOR 20X10X8CM (SUMINISTRO E INSTALACIÓN. INCLUYE BASE 4CM, MORTERO 2000 PSI Y ARENA DE SELLO)</t>
  </si>
  <si>
    <t>PIEZA DE REMATE FUNDIDA EN SITIO PARA CAÑUELA TIPO A121 DE 0.3X0.5X0.4 M EN CONCRETO DE 3000 PSI (INCLUYE SUMINISTRO E INSTALACIÓN)</t>
  </si>
  <si>
    <t>ACOMETIDA EN BAJA TENSIÓN EN CONDUCTORES CU 3X6+8 AWG, 600 V (INCLUYE SUMINISTRO E INSTALACIÓN TUBERIA PVC 3" Y CABLES)</t>
  </si>
  <si>
    <t>ACOMETIDA EN BAJA TENSIÓN EN CONDUCTORES CU 3X4+8 AWG, 600 V (INCLUYE SUMINISTRO E INSTALACIÓN TUBERIA PVC 3" Y CABLES)</t>
  </si>
  <si>
    <t>ACOMETIDA EN MEDIA TENSIÓN EN CONDUCTORES ALUMINIO 3X185 MM^2, XLPE, 15KV, 133%, +1 NO. 2 CU DESNUDO, CON CONOS DE ALIVIO, TERMINALES Y ACCESORIOS (INCLUYE SUMINISTRO E INSTALACIÓN TUBERIA PVC 3" Y CABLES)</t>
  </si>
  <si>
    <t>REUBICACION DE SONORIZADORES PARA INVIDENTES (INCLUYE DESMONTE).</t>
  </si>
  <si>
    <t>REUBICACION DE DETECTOR DE DEMANDA PEATONAL (BOTONES) NO INCLUYE CABLES. (INCLUYE DESMONTE).</t>
  </si>
  <si>
    <t>PINTURA EN PLASTICO EN FRIO METILMETACRILATO DE A=20CM PARA LINEAS DE DEMARCACIÓN, CON MICROESFERAS Y ESPESOR SECO SEGÚN NORMA NTC 4744. SUMINISTRO Y APLICACIÓN.</t>
  </si>
  <si>
    <t>SEPARADORES TIPO TRANSMILENIO DELINEADOR TIPO C EN POLIETILENO (1M X 0.15M X 0.8M) Y 2 TORNILLOS EN ACERO INOXIDABLE DE 1/2" DE ANCHO Y 4 TORNILLOS DE 1/2" DE LARGO. SUMINISTRO E INSTALACION.</t>
  </si>
  <si>
    <t>SEMAFORO (3X200) S2. LENTES DE POLICARBONATO DE 8" BICICLETAS LUCES, SISTEMA DE ILUMINACIÓN A LEDS, COMPATIBILIDAD C800/900, FIJACION A MENSULA. INCLUYE ELEMENTOS DE FIJACION.</t>
  </si>
  <si>
    <t>ACOMETIDA EN BAJA TENSIÓN EN CONDUCTORES CU 2X8+8 AWG, 600 V (INCLUYE SUMINISTRO E INSTALACIÓN TUBERIA PVC 3" Y CABLES)</t>
  </si>
  <si>
    <t>ACOMETIDA EN BAJA TENSIÓN EN CONDUCTORES CU 1X8+8 AWG, 600 V (INCLUYE SUMINISTRO E INSTALACIÓN TUBERIA PVC 3" Y CABLES)</t>
  </si>
  <si>
    <t>PUESTA A TIERRA PARA BARRAJES PREFORMADOS DE BAJA TENSION CS340</t>
  </si>
  <si>
    <t>NIVELACIÓN DE CÁMARA ETB T-16 H= 0.30M (DIMENSIONES INTERNAS LARGO:2,66M, ANCHO:2,66M, ALTO 1,80M SEGÚN NORMA ETB) (INCLUYE DEMOLICION, TRANSPORTE Y DISPOSICION DE ESCOMBROS, SUMINISTROS E INSTALACIÓN BLOQUE, CONCRETO PLACA SUPERIOR, REFUERZO,MORTERO, ARO Y TAPA ETB).</t>
  </si>
  <si>
    <t>NIVELACIÓN DE CÁMARA ETB T-18 H= 0.30M (DIMENSIONES INTERNAS LARGO:2,20M, ANCHO:2,20M, ALTO 1,80M SEGÚN NORMA ETB) ((INCLUYE DEMOLICION, TRANSPORTE Y DISPOSICION DE ESCOMBROS, SUMINISTROS E INSTALACIÓN BLOQUE, CONCRETO PLACA SUPERIOR, REFUERZO,MORTERO, ARO Y TAPA ETB).</t>
  </si>
  <si>
    <t>NIVELACIÓN DE CAJA SENCILLA DE PASO ETB H= 0.30M (DIMENSIONES INTERNAS LARGO:0,53M, ANCHO:0,53M, ALTO 1,08M SEGÚN NORMA ETB) (INCLUYE DEMOLICION, TRANSPORTE Y DISPOSICION DE ESCOMBROS, SUMINISTROS E INSTALACIÓN BLOQUE, MORTERO, MARCO Y TAPA).</t>
  </si>
  <si>
    <t>LOSETA ACHURADO TIPO A20 ( INCLUYE SUMINISTRO E INSTALACIÓN.INCLUYE BASE 4CM MORTERO 1:5 Y ARENA DE SELLO)</t>
  </si>
  <si>
    <t>TRANSFORMADOR SEMISUMERGIBLE 115 KVA 11.4 /0.208-0.120 KV DYN5. (SUMINISTRO E INSTALACIÓN)</t>
  </si>
  <si>
    <t>RETIRO DE TELÉFONOS PÚBLICOS (INCLUYE DESCONEXIÓN, DEMOLICIÓN CONCRETO, EXCAVACIÓN, RELLENO CON MATERIAL DE LA EXCAVACIÓN Y DISPOSICIÓN FINAL)</t>
  </si>
  <si>
    <t>ACOMETIDA EN BAJA TENSIÓN EN CONDUCTORES CU 3X2/0 + 1X2 AWG, 600 V (INCLUYE SUMINISTRO E INSTALACIÓN TUBERIA PVC 3" Y CABLES).</t>
  </si>
  <si>
    <t>TRANSFORMADOR SEMISUMERGIBLE 150 KVA 11.4 /0.208-0.120 KV DYN5. (SUMINISTRO E INSTALACIÓN)</t>
  </si>
  <si>
    <t>SECCIONADOR O CAJA DE MANIOBRA DE 6 VÍAS, E-S 600, D200, SERIE 15 KV. SUMINISTRO E INSTALACIÓN</t>
  </si>
  <si>
    <t>CONDUCTOR MONOPOLAR DE ALUMINIO, AISLADO PARA 15 KV - XLPE, SECCION 95 MM2. (INCLUYE SUMINISTRO E INSTALACIÓN).</t>
  </si>
  <si>
    <t>ACOMETIDA EN BAJA TENSIÓN EN CONDUCTORES 3X8+8 AWG (INCLUYE SUMINISTRO E INSTALACIÓN).</t>
  </si>
  <si>
    <t>RETIRO DE RED AÉREA (INCLUYE TRANSPORTE Y DISPOSICIÓN DE SOBRANTES)</t>
  </si>
  <si>
    <t>SECCIONADOR O CAJA DE MANIOBRA DE 4 VÍAS, E-S 600, D200, SERIE 15 KV. SUMINISTRO E INSTALACIÓN</t>
  </si>
  <si>
    <t>TUBERÍA EN POLIETILENO DE 1" (INCLUYE SUMINISTRO E INSTALACIÓN HASTA DOS UNIONES Y 10 M DE TUBERÍA)</t>
  </si>
  <si>
    <t>NIVELACIÓN DE CÁMARA DOBLE TIPO 2"F1" COLOMBIA TELECOMUNICACIONES (DIMENSIONES INTERNAS LARGO: 1.56M, ANCHO:0,50M, ALTO 0,90M SEGÚN NORMA TELECOM) (INCLUYE DEMOLICIÓN, TRANSPORTE Y DISPOSICIÓN DE ESCOMBROS, SUMINISTROS E INSTALACIÓN BLOQUE, MORTERO, MARCO Y TAPA).</t>
  </si>
  <si>
    <t>PILOTE D=0.70 M DE CONCRETO TREMIE 4000 PSI (28 MPA) (INCL. EXCAVACIÓN, CARGUE, MOVILIZACIÓN, MONTAJE, DESCABECE Y DESMONTAJE EQUIPO).</t>
  </si>
  <si>
    <t>ACOMETIDA EN BAJA TENSIÓN EN CONDUCTORES 3X4+6 AWG (INCLUYE SUMINISTRO E INSTALACIÓN).</t>
  </si>
  <si>
    <t>ACOMETIDA EN BAJA TENSIÓN EN CONDUCTORES 3X2+4 AWG (INCLUYE SUMINISTRO E INSTALACIÓN).</t>
  </si>
  <si>
    <t>CONCRETO 4000 PSI GRAVA COMÚN PARA TOPE SÍSMICO (PREMEZCLADO. INCLUYE SUMIN., FORMALETEO Y COLOCACIÓN. NO INCL. REFUERZO, CURADO).</t>
  </si>
  <si>
    <t>NIVELACIÓN DE CAMARA TIPO "D" COLOMBIA TELECOMUNICACIONES (DIMENSIONES INTERNAS LARGO:1,90M, ANCHO:1,06M, ALTO:1,60M SEGÚN NORMA TELECOM)(INCLUYE DEMOLICION, TRANSPORTE Y DISPOSICION DE ESCOMBROS, SUMINISTROS E INSTALACIÓN BLOQUE, MORTERO, MARCO Y TAPA).</t>
  </si>
  <si>
    <t>TUBERÍA FLEXIBLE DE ALTA DENSIDAD NEGRA. TUBO Ø6", TUBERÍA PEAD, PE100, SDR17, DN50, PE.</t>
  </si>
  <si>
    <t>NIVELACIÓN DE CÁMARA ETB T-18A H= 0.30M (DIMENSIONES INTERNAS LARGO:2,20M, ANCHO:2,20M, ALTO 1,80M SEGÚN NORMA ETB) (INCLUYE DEMOLICION, TRANSPORTE Y DISPOSICION DE ESCOMBROS, SUMINISTROS E INSTALACIÓN BLOQUE, CONCRETO PLACA SUPERIOR, REFUERZO,MORTERO, ARO Y TAPA ETB).</t>
  </si>
  <si>
    <t>NIVELACIÓN DE CAMARA TIPO "JC" COLOMBIA TELECOMUNICACIONES (DIMENSIONES INTERNAS LARGO:2,12M, ANCHO:1,26M, ALTO:1,60M SEGÚN NORMA TELECOM)(INCLUYE DEMOLICION, TRANSPORTE Y DISPOSICION DE ESCOMBROS, SUMINISTROS E INSTALACIÓN BLOQUE, CONCRETO PLACA SUPERIOR, REFUERZO,MORTERO, ARO Y TAPA ).</t>
  </si>
  <si>
    <t>NIVELACIÓN DE CAMARA TIPO "F1" COLOMBIA TELECOMUNICACIONES (DIMENSIONES INTERNAS LARGO:0,69M, ANCHO:0,56M, ALTO 0,90M) (INCLUYE DEMOLICION, TRANSPORTE Y DISPOSICION DE ESCOMBROS, SUMINISTROS E INSTALACIÓN BLOQUE, MORTERO, MARCO Y TAPA).</t>
  </si>
  <si>
    <t>NIVELACIÓN DE CAMARA TIPO "F2" COLOMBIA TELECOMUNICACIONES (DIMENSIONES INTERNAS LARGO:0,41M, ANCHO:0,36M, ALTO:0,90M SEGÚN NORMA TELECOM) (INCLUYE DEMOLICION, TRANSPORTE Y DISPOSICION DE ESCOMBROS, SUMINISTROS E INSTALACIÓN BLOQUE, MORTERO, MARCO Y TAPA).</t>
  </si>
  <si>
    <t>ACOMETIDA DOMICILIARIA DE 1" CON COLLAR DE DERIVACION DE 4" X 1/2". SUMINISTRO E INSTALACION. (INCLUYE TUBERIA PF, REGISTROS Y ACCESORIOS, LONGITUD PROMEDIO DE 6.5M, INCLUYE CAJILLA EN POLIPROPILENO PARA MEDIDOR).</t>
  </si>
  <si>
    <t>RECONSTRUCCIÓN CAJA DE INSPECCIÓN DOBLE PARA CANALIZACIÓN RED ETB (DIMENSIONES INTERNAS LARGO:1,02M, ANCHO:0,60M, ALTO:0,81M SEGÚN NORMA ETB) (INCLUYE MUROS , PAÑETE, MARCO Y TAPAS)</t>
  </si>
  <si>
    <t>EMPATES DE TUBERÍA EN PVC A PEAD 6" LINEAL SEGÚN NORMA NS-023 (INCLUYE ACCESORIOS). SUMINISTRO E INSTALACIÓN.</t>
  </si>
  <si>
    <t>RENIVELACIÓN DE ACOMETIDA DOMICILIARIA.</t>
  </si>
  <si>
    <t>TRANSFORMADOR SEMISUMERGIBLE 75 KVA 11.4 /0.208-0.120 KV DYN5. (SUMINISTRO E INSTALACIÓN)</t>
  </si>
  <si>
    <t>RECONSTRUCCIÓN CAJA DE INSPECCIÓN SENCILLA PARA CANALIZACIÓN RED ETB (DIMENSIONES INTERNAS LARGO:0,53M, ANCHO:0,53M, ALTO 1,08M SEGÚN NORMA ETB) (INCLUYE MUROS , PAÑETE, MARCO Y TAPAS)</t>
  </si>
  <si>
    <t>NIVELACIÓN DE CÁMARA ETB T-13A H= 0.30M (DIMENSIONES INTERNAS LARGO:2,55M, ANCHO:1,85M, ALTO 1,80M SEGÚN NORMA ETB) (INCLUYE DEMOLICION, TRANSPORTE Y DISPOSICION DE ESCOMBROS, SUMINISTROS E INSTALACIÓN BLOQUE, CONCRETO PLACA SUPERIOR, REFUERZO,MORTERO, ARO Y TAPA ETB).</t>
  </si>
  <si>
    <t>LAVADO Y MANTENIMIENTO DE SEÑAL VERTICAL (SP-SR-SI), SENCILLA O DUPLEX.</t>
  </si>
  <si>
    <t>TRANSFORMADOR SEMISUMERGIBLE 45 KVA 11.4 /0.208-0.120 KV DYN5. (SUMINISTRO E INSTALACIÓN)</t>
  </si>
  <si>
    <t>CONCRETO 3000 PSI GRAVA COMÚN PARA PIEZA REMATE TIPO HOMBROS PARA RAMPA (PREMEZCLADO. INCLUYE SUMIN., BOMBEO CON AUTOBOMBA, FORMALETEO Y COLOCACIÓN. NO INCL. REFUERZO, CURADO).</t>
  </si>
  <si>
    <t>TRANSFORMADOR SEMISUMERGIBLE 225 KVA 11.4 /0.208-0.120 KV DYN5. (SUMINISTRO E INSTALACIÓN)</t>
  </si>
  <si>
    <t>ADOQUÍN DE CONCRETO A26 (20X10X6) CM (SUMINISTRO E INSTALACIÓN. INCLUYE BASE 3CM ARENA NIVELACIÓN Y ARENA DE SELLO)</t>
  </si>
  <si>
    <t>NIVELACIÓN DE CÁMARA ETB T-16A H= 0.30M (DIMENSIONES INTERNAS LARGO:2,66M, ANCHO:2,66M, ALTO 1,80M SEGÚN NORMA ETB) (INCLUYE DEMOLICION, TRANSPORTE Y DISPOSICION DE ESCOMBROS, SUMINISTROS E INSTALACIÓN BLOQUE, CONCRETO PLACA SUPERIOR, REFUERZO,MORTERO, ARO Y TAPA ETB).</t>
  </si>
  <si>
    <t>TUBERÍA FLEXIBLE DE ALTA DENSIDAD NEGRA. TUBO Ø4", TUBERÍA PEAD, PE100, SDR17, DN50, PE.</t>
  </si>
  <si>
    <t>TUBERÍA FLEXIBLE DE ALTA DENSIDAD NEGRA. TUBO Ø8", TUBERÍA PEAD, PE100, SDR17, DN50, PE.</t>
  </si>
  <si>
    <t>OTROS</t>
  </si>
  <si>
    <t>CAJA PARA VALVULAS GN EN MAMPOSTERÍA 0,5M X 0,5M X 0,7M (INCLUYE SUMINISTRO DE MATERIALES E INSTALACIÓN)</t>
  </si>
  <si>
    <t>CENEFA EN LOSETA PREFABRICADA A58 GUIA (20X20X6) CM. SUMINISTRO E INSTALACIÓN. (INCLUYE 4CM DE MORTERO 1:5 HECHO EN OBRA PARA BASE Y ARENA DE PEÑA PARA SELLO)</t>
  </si>
  <si>
    <t>BLOQUE DE CONCRETO ESTRUCTURAL (0.12X0.2X0.4)M PARA CONTENEDOR DE RAICES (INCLUYE SUMINISTRO E INSTALACIÓN, GROUTING 14 MPA Y GRAFIL D=6 MM PARA REFUERZO HORIZONTAL)</t>
  </si>
  <si>
    <t>NIVELACIÓN DE CÁMARA ETB T-14A H= 0.30M (DIMENSIONES INTERNAS LARGO:2,55M, ANCHO:2,24M, ALTO 1,80M SEGÚN NORMA ETB) (INCLUYE DEMOLICION, TRANSPORTE Y DISPOSICION DE ESCOMBROS, SUMINISTROS E INSTALACIÓN BLOQUE, CONCRETO PLACA SUPERIOR, REFUERZO,MORTERO, ARO Y TAPA ETB).</t>
  </si>
  <si>
    <t>CENEFA EN LOSETA PREFABRICADA A57 TÁCTIL ALERTA (20X20X6) CM. SUMINISTRO E INSTALACIÓN. (INCLUYE 4CM DE MORTERO 1:5 HECHO EN OBRA PARA BASE Y ARENA DE PEÑA PARA SELLO)</t>
  </si>
  <si>
    <t>LUMINARIA LED 103W, 48 LED. 120-227 V. (INCLUYE LUMINARIA, CABLES Y ELEMENTOS DE CONEXIÓN, OBRAS COMPLEMENTARIAS Y ACCESORIOS. INCLUYE SUMINISTRO, INSTALACIÓN, PRUEBAS Y PUESTA EN FUNCIONAMIENTO).</t>
  </si>
  <si>
    <t>TUBERÍA FLEXIBLE DE ALTA DENSIDAD NEGRA. TUBO Ø12", TUBERÍA PEAD, PE100, SDR17, DN50, PE.</t>
  </si>
  <si>
    <t>LUMINARIA LED 37W, 16 LED. 100-227 V. (INCLUYE LUMINARIA, CABLES Y ELEMENTOS DE CONEXIÓN, OBRAS COMPLEMENTARIAS Y ACCESORIOS. INCLUYE SUMINISTRO, INSTALACIÓN, PRUEBAS Y PUESTA EN FUNCIONAMIENTO).</t>
  </si>
  <si>
    <t>LUMINARIA LED 70W, 32 LED. 100-227 V. (INCLUYE LUMINARIA, CABLES Y ELEMENTOS DE CONEXIÓN, OBRAS COMPLEMENTARIAS Y ACCESORIOS. INCLUYE SUMINISTRO, INSTALACIÓN, PRUEBAS Y PUESTA EN FUNCIONAMIENTO).</t>
  </si>
  <si>
    <t>TUBERÍA FLEXIBLE DE ALTA DENSIDAD NEGRA. TUBO Ø10", TUBERÍA PEAD, PE100, SDR17, DN50, PE.</t>
  </si>
  <si>
    <t>EMPATES DE TUBERÍA EN PVC A PEAD 8" LINEAL SEGÚN NORMA NS-023 (INCLUYE ACCESORIOS). SUMINISTRO E INSTALACIÓN.</t>
  </si>
  <si>
    <t>EMPATES DE TUBERÍA EN PVC A PEAD 12" LINEAL SEGÚN NORMA NS-023. SUMINISTRO E INSTALACIÓN. (INCLUYE ACCESORIOS).</t>
  </si>
  <si>
    <t>CIELO RASO TIPO PANEL 300 C LISO LAMINA ALUMINIO 0.70 MM O SIMILAR. INCLUYE ESTRUCTURA SOPORTE CON PORTAPANEL EN ALUZINC, PINTURA POLIESTER 1 CARA, SOPORTES, ANCLAJES Y REMATES PERIMETRALES. (INCLUYE SUMINISTRO E INSTALACIÓN).</t>
  </si>
  <si>
    <t>ESTUCO PLASTICO EN MUROS (INCLUYE SUMINISTRO E INSTALACIÓN).</t>
  </si>
  <si>
    <t>TAPA (REJILLA) PARA CAÑUELA A-124. DIMENSIONES: 600X300X100MM. (INCLUYE SUMINISTRO DE MATERIALES E INSTALACIÓN)</t>
  </si>
  <si>
    <t>HORTENCIA (INCLUYE TIERRA NEGRA, E=20CM, SUMINISTRO Y PLANTACIÓN).</t>
  </si>
  <si>
    <t>SEMÁFORO CUATRO MÓDULOS FIJACIÓN EN MÁSTIL (INCLUYE SUMINISTRO E INSTALACIÓN)</t>
  </si>
  <si>
    <t>SEMÁFORO CUATRO MÓDULOS FIJACIÓN EN MÁSTIL CON FLECHA DE GIRO (INCLUYE SUMINISTRO E INSTALACIÓN)</t>
  </si>
  <si>
    <t>CONCRETO 4000 PSI PARA PLACA SUPERIOR CON RELACIÓN AGUA MATERIAL CEMENTANTE DE &lt; 0,45 Y ADICIÓN DE FIBRE NYCON EN PROPORCIÓN DE 0,6KG/M3 (PREMEZCLADO. INCLUYE SUMINISTRO, FORMALETA, CURADO Y COLOCACIÓN. NO INCLUYE REFUERZO)</t>
  </si>
  <si>
    <t>CONCRETO 4000 PSI PARA MUROS CON RELACIÓN AGUA MATERIAL CEMENTANTE DE &lt; 0,45 Y ADICIÓN DE FIBRE NYCON EN PROPORCIÓN DE 0,6KG/M3 (PREMEZCLADO. INCLUYE SUMINISTRO, FORMALETA, CURADO Y COLOCACIÓN. NO INCLUYE REFUERZO)</t>
  </si>
  <si>
    <t>CONCRETO 4000 PSI PARA CONTRAFUERTES CON RELACIÓN AGUA MATERIAL CEMENTANTE DE &lt;0,45 (PREMEZCLADO. INCLUYE SUMINISTRO, FORMALETA, CURADO Y COLOCACIÓN. NO INCLUYE REFUERZO).</t>
  </si>
  <si>
    <t xml:space="preserve">DADO EN CONCRETO 4000 PSI CON RELACIÓN AGUA MATERIAL CEMENTANTE DE &lt;0,45 (Premezclado. Incluye suministro, formaleteo en madera, curado y colocación. (No incluye refuerzo) </t>
  </si>
  <si>
    <t>APOYO ELASTOMÉRICO EN NEOPRENO REFORZADO CIRCULAR. DIÁMETRO 900MM, H= 200MM, DUREZA-60 (SUMINISTRO E INSTALACIÓN).</t>
  </si>
  <si>
    <t>SUPER ESTRUCTURA EN CONCRETO DE 7000 PSI PREMEZCLADO, GRAVA COMÚN (Incluye Sumin, bombeo, Formaleteo, Colocación y Curado. No incl. Refuerzo).</t>
  </si>
  <si>
    <t>ATAGUÍA (SACOS EN SUELO CEMENTO) (CONFINAMIENTO DE TALUDES. PROPORCIÓN 1:0:2. SUMINISTRO, MEZCLADO, LLENADO Y COLOCACIÓN.</t>
  </si>
  <si>
    <t>TUBERIA METALICA CORRUGADA GALVANIZADA SEGUN NORMA ASTM A-760. DIAMETRO 108". ESPESOR DE 2,5 MM. (INCLUYE TORNILLERIA PARA EL ARMADO DE LAS LÁMINAS ENTRE SI) (INCLUYE SUMINISTRO E INSTALACIÓN).</t>
  </si>
  <si>
    <t>PILOTE D=80 CM CON CONCRETO TREMIE DE 4000 PSI. (INCL. EXCAVACIÓN, CARGUE, MOVILIZACIÓN, MONTAJE Y DESMONTAJE EQUIPO Y CONCRETO)</t>
  </si>
  <si>
    <t>RETIRO Y REUBICACIÓN DE POSTE DE 10 METROS</t>
  </si>
  <si>
    <t>CONCRETO 3000 PSI PARA PEDESTAL (PREMEZCLADO. INCL. SUMINISTRO, FORMALETEO Y COLOCACIÓN. NO INCL. REFUERZO, CURADO).</t>
  </si>
  <si>
    <t>CONCRETO 3000 PSI (21 MPA) PARA PLACA DE PISO INCLUYENDO STEEL DECK DE 2" C-22 Y CONECTORES (PREMEZCLADO. INCLUYE SUMINISTRO, FORMALETEO Y COLOCACIÓN. NO INCL. REFUERZO, CURADO).</t>
  </si>
  <si>
    <t>PEDESTAL EN CONCRETO DE 3000 PSI IMPERMEABLE CON ACERO DE REFUERZO DE 3/8", ESPESOR DE PARED DE 80MM PARA EQUIPO DE CONTROL (1.20 M X 0.90 M X 0.75 M). CONSTRUCCIÓN. CON CUATRO DUCTOS PESADOS DE PVC TIPO DB D= 2".</t>
  </si>
  <si>
    <t>RETIRO DE CERCA EN MADERA. (INCLUYE CARGUE MANUAL). NO INCLUYE TRANSPORTE Y DISPOSICIÓN FINAL DE SOBRANTES</t>
  </si>
  <si>
    <t>LOSETA DE CONCRETO A20 TR. LIVIANO 20X20X6CM COLOR GRIS (SUMINISTRO E INSTALACIÓN. INCLUYE BASE 4CM ARENA NIVELACIÓN Y ARENA DE SELLO)</t>
  </si>
  <si>
    <t>CONDUCTOR RED DE BAJA TENSIÓN 3N2/0+1N1/0 -600V-CU</t>
  </si>
  <si>
    <t>CONDUCTOR RED DE B.T. 3N1/0+1N2 -600V-CU</t>
  </si>
  <si>
    <t>ACOMETIDA TRIFASICA (4N8 AWG-THW-600V-CU)</t>
  </si>
  <si>
    <t>ACOMETIDA TRIFASICA (3N2/0+1N1/0) AWG-THW-600V-CU</t>
  </si>
  <si>
    <t>ACOMETIDA TRIFASICA (3N1/0+1N2) AWG-THW-600V-CU</t>
  </si>
  <si>
    <t>ACOMETIDA TRIFASICA (3N2+1N4) AWG-THW-600V-CU</t>
  </si>
  <si>
    <t>ACOMETIDA BIFASICA (3N8) AWG-THW-600V-CU</t>
  </si>
  <si>
    <t>DEMARCACION PICTOGRAMA TEXTOS DERECHOS DE LOS NIÑOS CON PINTURA ACRILICA BASE SOLVENTE (INCLUYE SUMINISTRO Y APLICACIÓN MEDIDO COMO EL AREA DEL PAÑO QUE CONTIENE EL TEXTO)</t>
  </si>
  <si>
    <t>DEMARCACION PICTOGRAMA NIÑOS CON PINTURA ACRILICA BASE SOLVENTE (INCLUYE SUMINISTRO Y APLICACIÓN MEDIDO COMO EL AREA DEL PAÑO QUE CONTIENE EL DIBUJO)</t>
  </si>
  <si>
    <t>CONTENEDOR DE RAICES (2.10X8.50X1.20M. INC. SUMINISTRO, CONSTRUCCIÓN Y FILTRO EN GRAVILLA. NO INC. TIERRA)</t>
  </si>
  <si>
    <t>CONTENEDOR DE RAICES (1.40X1.80X1.20M. INC. SUMINISTRO, CONSTRUCCIÓN Y FILTRO EN GRAVILLA. NO INC. TIERRA)</t>
  </si>
  <si>
    <t>ACABADO DE PELDAÑOS PARA ESCALAS SOBRE TERRENO EN LADRILLO PRENSADO 24X12X6 PEGADO DE CANTO ACORDE CON DETALLES. (SUMINISTRO E INSTALACION. INCLUYE 4 CM DE MORTERO 3000 PSI PARA BASE Y PEGA)</t>
  </si>
  <si>
    <t>CAÑUELA ESPECIAL A=0.10M, E=0.10M CONCRETO 3000 PSI. (FUNDIDO EN SITIO, CONCRETO HECHO EN OBRA. INC. FORMALET. Y CONST.)</t>
  </si>
  <si>
    <t>CENEFA LINEAL EN LOSETA PREFABRICADA TÁCTIL ALERTA A57 / A58 ANCHO 0.20M COLOR AMARILLO. (SUMINISTRO E INSTALACIÓN. INCLUYE BASE EN ARENA DE NIVELACIÓN E= 4CM Y ARENA DE SELLO).</t>
  </si>
  <si>
    <t>FRANJA EN ADOQUIN DE CONCRETO DEMARCADOR VISUAL A26 20X10X6CM COLOR AMARILLO. (SUMINISTRO E INSTALACIÓN. INCLUYE BASE 3CM ARENA NIVELACIÓN Y ARENA DE SELLO).</t>
  </si>
  <si>
    <t>LOSETA DE CONCRETO A20 TIPO PANOT TR. LIVIANO 20X20X6CM COLOR OCRE Y/O TERRACOTA O SIMILAR (SUMINISTRO E INSTALACIÓN. INCLUYE BASE 4CM ARENA NIVELACIÓN Y ARENA DE SELLO)</t>
  </si>
  <si>
    <t>Nuevo Av. 68</t>
  </si>
  <si>
    <t>ACERO ESTRUCTURAL A709 GRADO 50. (INCLUYE TRANSPORTE, FABRICACIÓN Y MONTAJE CON ANTICORROSIVO Y PINTURA DE ACABADO EN EPÓXICO) (INCLUYE MATERIALES, INSUMOS, HERRAMIENTAS Y EQUIPOS, ANDAMIOS, MANO DE OBRA CALIFICADA Y TODO LO NECESARIO PARA DESARROLLAR LA OBRA.</t>
  </si>
  <si>
    <t>PERGOLA EN SECCIÓN TUBULAR (100 X 100 MM Y 100MM X 50 MM). FACHADA FIJA EN PANELES DE VIDRIO LAMINADO DE SEGURIDAD EN 3 MÓDULOS VERTICALES CON BORDE PERIMETRAL EN NEOPRENO+ESTRUCTURA METÁLICA EXTER. DE PERFIL TRAPEZ. FIJACIÓN A ESTRUCTURA CON BUJES. SUMINISTRO E INSTALACIÓN</t>
  </si>
  <si>
    <t>ADOQUIN EN CONCRETO COLOR CHOCOLATE A-25 20X10X6CM  (SUMINISTRO E INSTALACIÓN. INCLUYE BASE 4CM MORTERO 2500 PSI Y ARENA DE SELLO)</t>
  </si>
  <si>
    <t>NEOPRENO REFORZADO 0.35X0.35X2,5 CM DOBLE REFUERZO DUREZA 60. SUMINISTRO E INSTALACIÓN. (INCLUYE LIMPIEZA DE LA SUPERFICIE CON CHORRO DE AIRE A PRESIÓN, HERRAMIENTA MENOR Y COMPRESOR).</t>
  </si>
  <si>
    <t>UNIDAD LECTORA DE PIEZÓMETRO. SUMINISTRO E INSTALACIÓN</t>
  </si>
  <si>
    <t>MÓDULOS SONOROS (INCLUYE SUMINISTRO E INSTALACIÓN)</t>
  </si>
  <si>
    <t>CODO EN ACERO D=36" ENTRE 5° Y 22 1/2°. JUNTA ESPIGO CAMPANA CON EMPAQUE DE CAUCHO, CON REVESTIMIENTO INTERIOR Y EXTERIOR EN MORTERO DE CEMENTO. . L=0.50M X 0.50M.. PRESIÓN DE TRABAJO 150 PSI. SUMINISTRO E INSTALACIÓN</t>
  </si>
  <si>
    <t>TUBERÍA EN ACERO Ø36" CON UNIONES ESPIGO/CAMPANA CON EMPAQUE DE CAUCHO. REVEST. INTERIOR Y RECUBR EXT. EN MORTERO CEMENTO. NORMA AWWA C200. L= 6.00M PRESIÓN TRABAJO 150 PSI. SUMINISTRO E INSTALACIÓN</t>
  </si>
  <si>
    <t>CODO EN ACERO D=36" ENTRE 22 1/2° Y 45°. JUNTA ESPIGO CAMPANA CON EMPAQUE DE CAUCHO, CON REVESTIMIENTO INTERIOR Y EXTERIOR EN MORTERO DE CEMENTO. . L=0.80MX0.80M. PRESIÓN DE TRABAJO 150 PSI. SUMINISTRO E INSTALACIÓN</t>
  </si>
  <si>
    <t>CODO EN ACERO D=36" ENTRE 45° Y 67 1/2°. JUNTA ESPIGO CAMPANA CON EMPAQUE DE CAUCHO, CON REVESTIMIENTO INTERIOR Y EXTERIOR EN MORTERO DE CEMENTO. . L=1.20MX1.20M. PRESIÓN DE TRABAJO 150 PSI. SUMINISTRO E INSTALACIÓN</t>
  </si>
  <si>
    <t>CODO EN ACERO Ø=36" ENTRE 67 1/2° Y 90° JUNTA ESPIGO Y CAMPANA, CON EMPAQUE DE CAUCHO, CON REVEST.INT. Y RECUBR. EXT. EN MORTERO DE CEMENTO. L= 1.65M X 1.65M PRESIÓN DE TRABAJO 150PSI. SUMINISTRO E INSTALACIÓN</t>
  </si>
  <si>
    <t>REDUCCION EN ACERO 36" X 24" CON EXTREMOS ESPIGO CAMPANA, REVEST.INTERIOR Y RECUBR EXT. EN MORTERO CEMENTO. L= 1,45M PRESIÓN TRABAJO 150 PSI. SUMINISTRO E INSTALACIÓN</t>
  </si>
  <si>
    <t>TEE EN ACERO Ø 24" X 24" CON EXTREMOS ESPIGO/CAMPANA Y BRIDA EN LA DERIVACIÓN, CON REVESTIMIENTO INTERIOR Y RECUBRIMIENTO EXTERIOR EN MORTERO CEMENTO, L=1,50X0,90M. SUMINISTRO E INSTALACIÓN</t>
  </si>
  <si>
    <t>NIPLE EN ACERO Ø 16" EXTREMOS BRIDA/CAMPANA, CON REVESTIMIENTO INTERIOR Y EXTERIOR EN MORTERO CEMENTO. L= 1500MM. SUMINISTRO E INSTALACIÓN</t>
  </si>
  <si>
    <t>NIPLE EN ACERO Ø 24" EXTREMOS ESPIGO/BRIDA, CON REVESTIMIENTO INTERIOR Y EXTERIOR EN MORTERO CEMENTO. L= 2000MM CON SALIDA PARA VENTOSA Ø=2". SUMINISTRO E INSTALACIÓN</t>
  </si>
  <si>
    <t>TUBERÍA EN ACERO Ø30" CON UNIONES ESPIGO/CAMPANA CON EMPAQUE DE CAUCHO. REVEST.INTERIOR Y RECUBR EXT. EN MORTERO CEMENTO. NORMA AWWA C200. L= 6.00M PRESIÓN TRABAJO 150 PSI. SUMINISTRO E INSTALACIÓN</t>
  </si>
  <si>
    <t>CINTURÓN DE CIERRE EN ACERO PARA EMPATES DE TUBERÍA EN WSP A CCP Ø 24" LINEAL. SUMINISTRO E INSTALACIÓN</t>
  </si>
  <si>
    <t>CODO EN ACERO D=30" ENTRE 45° Y 67 1/2°, JUNTA ESPIGO CAMPANA CON EMPAQUE DE CAUHO, CON REVESTIMIENTO INTERIOR Y EXTERIOR EN MORTERO DE CEMENTO. L=1.00M X 1.00M. PRESIÓN DE TRABAJO 150 PSI. SUMINISTRO E INSTALACIÓN</t>
  </si>
  <si>
    <t>REDUCCION EN ACERO 30" X 24" REDUCCION EN ACERO 30" X 24" CON EXTREMOS ESPIGO CAMPANA, REVEST.INTERIOR Y RECUBR EXT. EN MORTERO CEMENTO. L= 0,84M PRESIÓN TRABAJO 150 PSI. SUMINISTRO E INSTALACIÓN</t>
  </si>
  <si>
    <t>UNIÓN DRESSER D=30" - JUNTA DE MONTAJE (SUMINISTRO E INSTALACIÓN)</t>
  </si>
  <si>
    <t>NIPLE EN ACERO Ø=30" EXTREMOS BRIDA/CAMPANA, REVEST.INTERIOR Y RECUBR EXT. EN MORTERO CEMENTO, CON SALIDA TANGENCIAL PARA PURGA 4" L= 2500MM. SUMINISTRO E INSTALACIÓN</t>
  </si>
  <si>
    <t>TEE EN ACERO Ø 30"X24" EXTREMOS ESPIGO/CAMPANA EN LA RAMA PRINCIPAL Y BRIDA EN LA DERIVACIÓN, REVEST.INTERIOR Y RECUBR EXT. EN MORTERO CEMENTO, L= 3000MM. CON SALIDA PARA BOCA DE ACCESO 24". SUMINISTRO E INSTALACIÓN</t>
  </si>
  <si>
    <t>CINTURÓN DE CIERRE EN ACERO Ø 16" PARA EMPATES DE TUBERÍA EN WSP A CCP LINEAL. SUMINISTRO E INSTALACIÓN</t>
  </si>
  <si>
    <t>TEE EN ACERO Ø 20" X 20" CON EXTREMOS ESPIGO/CAMPANA Y BRIDA EN LA DERIVACIÓN (ACERO). SUMINISTRO E INSTALACIÓN</t>
  </si>
  <si>
    <t>UNIÓN DRESSER D=20" (SUMINISTRO E INSTALACIÓN)</t>
  </si>
  <si>
    <t>VÁLVULA DE MARIPOSA Ø 20" (A) (150 PSI). SUMINISTRO E INSTALACIÓN</t>
  </si>
  <si>
    <t>NIPLE EN ACERO Ø 3" CON BRIDA Y EXTREMO LISO L= 300MM, REVESTIMIENTO INTERIOR Y EXTERIOR EN PINTURA EXPOXICA. SUMINISTRO E INSTALACIÓN</t>
  </si>
  <si>
    <t>VÁLVULA DE COMPUERTA DE Ø 3" BRONCE T/P RED WHITE - FIG 236 A. SUMINISTRO E INSTALACIÓN</t>
  </si>
  <si>
    <t>CODO EN ACERO D=20" ENTRE 45° Y 67.5° JUNTA ESPIGO-CAMPANA CON EMPAQUE CAUCHO. REVESTIMIENTO INTERIOR Y EXTERIOR EN MORTERO DE CEMENTO. L=1,00X1,00M PRESIÓN TRABAJO 150 PSI. SUMINISTRO E INSTALACIÓN</t>
  </si>
  <si>
    <t>CINTURÓN DE CIERRE 16" (SUMINISTRO E INSTALACIÓN)</t>
  </si>
  <si>
    <t>REDUCCIÓN PVC TIPO U.M. 8"X4" (SUMINISTRO E INSTALACIÓN)</t>
  </si>
  <si>
    <t>EMPATES DE TUBERÍA EN PVC A HA 12" LINEAL SEGÚN NORMA NS-023 (INCLUYE TUBERIA PVC U.M. D=12" RDE 21=1M; TEE HD EXTREMO LISO 12"X12" =1UN; UNION DRESSER HD D=12"=2UN; UNION REPARACION HD EXTREMO LISO D=12"=1UN; UNION PVC U.M. NORMA NTC 382 D=12"=1UN). SUMINISTRO E INSTALACIÓN</t>
  </si>
  <si>
    <t>MUEBLE O MESA CON PUERTAS EN ACERO INOXIDABLE 1.23M X 0.60M X 0.90M. SUMINISTRO E INSTALACIÓN</t>
  </si>
  <si>
    <t>CODO 45° PVC PRESION E.L. D=1/2". SUMINISTRO EN INSTALACIÓN</t>
  </si>
  <si>
    <t>TUBERÍA HDPE 1.30M (SUMINISTRO E INSTALACIÓN)</t>
  </si>
  <si>
    <t>MUEBLE O MESA CON PUERTAS EN ACERO INOXIDABLE 2.65M X 0.60M X 0.90M. SUMINISTRO E INSTALACIÓN</t>
  </si>
  <si>
    <t>TUBERÍA HDPE 1.40M (SUMINISTRO E INSTALACIÓN)</t>
  </si>
  <si>
    <t>TUBERÍA HDPE 1.50M (SUMINISTRO E INSTALACIÓN)</t>
  </si>
  <si>
    <t>TUBERÍA HDPE 1.60M (SUMINISTRO E INSTALACIÓN)</t>
  </si>
  <si>
    <t>TUBERÍA HDPE 1.80M (SUMINISTRO E INSTALACIÓN)</t>
  </si>
  <si>
    <t>TUBERÍA HDPE 2.00M (SUMINISTRO E INSTALACIÓN)</t>
  </si>
  <si>
    <t>GABINETE RED CONTRA INCENDIOS CLASE 2. (INCLUYE ACCESORIOS, SUMINISTRO E INSTALACIÓN)</t>
  </si>
  <si>
    <t>PRUEBA DE HERMETICIDAD POR EL MÉTODO DE PRESIÓN POSITIVA CON AIRE PARA REDES DE ALCANTARILLADO - TRAMOS DE Ø 27" A Ø 40"</t>
  </si>
  <si>
    <t>CODO 45°CXE PVC SANITARIA D=3" (INCLUYE SUMINISTRO E INSTALACIÓN).</t>
  </si>
  <si>
    <t>TUBERÍA HDPE Ø 3" (SUMINISTRO E INSTALACIÓN) TUBO DE POLIPROPILENO HDPE Ø 3".</t>
  </si>
  <si>
    <t>TUBERÍA HDPE Ø 4" (SUMINISTRO E INSTALACIÓN) TUBO DE POLIPROPILENO HDPE Ø 4".</t>
  </si>
  <si>
    <t>TUBERÍA HDPE Ø 6" (SUMINISTRO E INSTALACIÓN) TUBO DE POLIPROPILENO HDPE Ø 6".</t>
  </si>
  <si>
    <t>CODO G.RAD. HDPE 45º TIPO U.M. D=4" (SUMINISTRO E INSTALACIÓN)</t>
  </si>
  <si>
    <t>CODO G.RAD. HDPE 45º TIPO U.M. D=6" (SUMINISTRO E INSTALACIÓN)</t>
  </si>
  <si>
    <t>CODO G.RAD. HDPE 90º TIPO U.M. D=6" (SUMINISTRO E INSTALACIÓN)</t>
  </si>
  <si>
    <t>CODO G.RAD. HDPE 45º TIPO U.M. D=8" (SUMINISTRO E INSTALACIÓN)</t>
  </si>
  <si>
    <t>EMPATE ORTOGONAL PVC-PVC 12"X8" (INCLUYE SUMINISTRO E INSTALACIÓN DE TEE 12"X8"HD, 4 UNIONES, TUBERÍA RDE 21) (SUMINISTRO E INSTALACIÓN)</t>
  </si>
  <si>
    <t>EMPATES DE TUBERÍA EN ACERO A AC 6" LINEAL SEGÚN NORMA NS-023 (INCLUYE ACCESORIOS). SUMINISTRO E INSTALACIÓN.</t>
  </si>
  <si>
    <t>TAPÓN PVC TIPO U.M D=12" (SUMINISTRO E INSTALACIÓN)</t>
  </si>
  <si>
    <t>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</si>
  <si>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t>
  </si>
  <si>
    <t>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t>
  </si>
  <si>
    <t>JUNTA DE DILATACION JDE, CON SELLO DE HYPALON, DE ANCHO 20CM, EN AMBAS CARAS INSTALAR RELLENO DE SOPORTE TIPO ROD DE ESPUMA POLIOLEFINA PARA EL SELLADOR ELASTICO DE POLIURETANO (I-CURE) Y ENTRE LOS ROD INSTALAR ICOPOR DE ALTA DENSIDAD DE 2CM DE ESPESOR.</t>
  </si>
  <si>
    <t>MORTERO ACRILICO DE REPARACIÓN ALTA RESISTENCIA, AUTOIMPRIMANTE. SUMINISTRO Y APLICACIÓN. INCLUYE COSTOS DE SUMINISTRO DE MATERIALES (RECUBRIMIENTO ANTICORROSIVO EN DOS CAPAS).</t>
  </si>
  <si>
    <t>DEMOLICIÓN COLECTOR EN MAMPOSTERIA ESPESOR 0.25. INCLUYE TRANSPORTE Y DISPOSICIÓN FINAL DE SOBRANTES.</t>
  </si>
  <si>
    <t>PROTECCIÓN DE BORDES (SUMINISTRO E INSTALACIÓN ÁNGULO 2"X2"X 1/4" + 5 VARILLAS 3/8" L= 0.40M)</t>
  </si>
  <si>
    <t>MANIJA DE IZAJE D= 1" PARA TAPA DE CAJA VÁLVULA. SUMINISTRO E INSTALACIÓN</t>
  </si>
  <si>
    <t>ELEMENTOS DE VENTILACIÓN 4" PARA TAPA DE CAJA VÁLVULA. SUMINISTRO E INSTALACIÓN</t>
  </si>
  <si>
    <t>NEOPRENO DE 50X12X2 DUREZA 60 SIN REFUERZO. SUMINISTRO E INSTALACIÓN</t>
  </si>
  <si>
    <t>NEOPRENO DE 50X10X2 DUREZA 60 SIN REFUERZO. SUMINISTRO E INSTALACIÓN</t>
  </si>
  <si>
    <t>EMPATE ORTOGONAL PVC-PVC 12"X6" (INCLUYE SUMINISTRO E INSTALACIÓN DE TEE 12"X6" HD, 4 UNIONES, TUBERÍA RDE 21) (SUMINISTRO E INSTALACIÓN)</t>
  </si>
  <si>
    <t>TEE PVC U.M. 12" X 12" (SUMINISTRO E INSTALACIÓN)</t>
  </si>
  <si>
    <t>TAPÓN HD EXTREMO LISO D=2" (SUMINISTRO E INSTALACIÓN)</t>
  </si>
  <si>
    <t>EMPATES DE TUBERÍA EN PVC A HA 6" LINEAL SEGÚN NORMA NS-023 (INCLUYE ACCESORIOS). SUMINISTRO E INSTALACIÓN.</t>
  </si>
  <si>
    <t>EMPATE ORTOGONAL PVC-PVC 6"X4" (INCLUYE SUMINISTRO E INSTALACIÓN DE TEE 6"X4"PVC, 4 UNIONES, TUBERÍA RDE 21) (SUMINISTRO E INSTALACIÓN)</t>
  </si>
  <si>
    <t>EMPATE ORTOGONAL PEAD-PEAD 6"X4" (INCLUYE SUMINISTRO E INSTALACIÓN DE TEE  6"X4"PEAD, 2 UNIONES, TUBERÍA RDE 21) (SUMINISTRO E INSTALACIÓN)</t>
  </si>
  <si>
    <t>EMPATE ORTOGONAL PEAD-PEAD 8"X4" (INCLUYE SUMINISTRO E INSTALACIÓN DE TEE  8"X4"PEAD, 2 UNIONES, TUBERÍA RDE 21 (SUMINISTRO E INSTALACIÓN)</t>
  </si>
  <si>
    <t>YEE PVC SANITARIA D=6"X 8" (INCLUYE SUMINISTRO E INSTALACIÓN).</t>
  </si>
  <si>
    <t>EMPATE ORTOGONAL PVC-PVC 6"X6" (INCLUYE SUMINISTRO E INSTALACIÓN DE TEE 6"X6"PVC, 4 UNIONES, TUBERÍA RDE 21) (SUMINISTRO E INSTALACIÓN)</t>
  </si>
  <si>
    <t>EMPATE ORTOGONAL PVC-PVC 8"X6" (INCLUYE SUMINISTRO E INSTALACIÓN DE TEE 8"X6"PVC, 4 UNIONES, TUBERÍA RDE 21) (SUMINISTRO E INSTALACIÓN)</t>
  </si>
  <si>
    <t>EMPATE ORTOGONAL PVC-HA 8"X6" (INCLUYE SUMINISTRO E INSTALACIÓN DE TEE 8"X6" HD, 2 ADAPTADORES , 1 BRIDA, TUBERÍA RDE 21)(SUMINISTRO E INSTALACIÓN)</t>
  </si>
  <si>
    <t>EMPATES DE TUBERÍA EN PVC A HA 8" LINEAL SEGÚN NORMA NS-023 (INCLUYE ACCESORIOS). SUMINISTRO E INSTALACIÓN.</t>
  </si>
  <si>
    <t>GIMNASIO EXTERIOR-DOBLE SWING. SUMINISTRO E INSTALACIÓN</t>
  </si>
  <si>
    <t>EMPATES DE TUBERÍA EN PEAD A PEAD 6" LINEAL SEGÚN NORMA NS-023 (INCLUYE ACCESORIOS). SUMINISTRO E INSTALACIÓN.</t>
  </si>
  <si>
    <t>EMPATES DE TUBERÍA EN PEAD A PEAD 6"X6" LINEAL SEGÚN NORMA NS-023 (INCLUYE ACCESORIOS). SUMINISTRO E INSTALACIÓN.</t>
  </si>
  <si>
    <t>MALLA DE CERRAMIENTO M-71. SUMINISTRO E INSTALACIÓN</t>
  </si>
  <si>
    <t>EMPATES DE TUBERÍA EN PVC A PAD 8" LINEAL SEGÚN NORMA NS-023 (INCLUYE ACCESORIOS). SUMINISTRO E INSTALACIÓN.</t>
  </si>
  <si>
    <t>REJILLA PREFABRICADA EN CONCRETO 0,5M X 1,0M X 0,1. (INCLUYE SUMINISTRO Y COLOCACIÓN, MORTERO DE 2000 PSI Y MANO DE OBRA)</t>
  </si>
  <si>
    <t>NIPLE 36" ACERO CARBON EXTREMOS BRIDA/CAMPANA, CON REVESTIMIENTO INTERIOR Y RECUBRIMIENTO EXTERIOR EN MORTERO CEMENTO, CON SALIDA TANGENCIAL PARA PURGA 4" L= 2500MM. SUMINISTRO E INSTALACIÓN</t>
  </si>
  <si>
    <t>TUBERÍA HDPE 8" (SUMINISTRO E INSTALACIÓN)</t>
  </si>
  <si>
    <t>TUBERÍA HDPE 10" (SUMINISTRO E INSTALACIÓN)</t>
  </si>
  <si>
    <t>TUBERÍA HDPE 12" (SUMINISTRO E INSTALACIÓN)</t>
  </si>
  <si>
    <t>TUBERÍA HDPE 14" (SUMINISTRO E INSTALACIÓN)</t>
  </si>
  <si>
    <t>TUBERÍA HDPE 16" (SUMINISTRO E INSTALACIÓN)</t>
  </si>
  <si>
    <t>CONCRETO 4000 PSI RELACIÓN AGUA MATERIAL CEMENTANTE = 0.45 PARA ESTRUCTURAS HIDRÁULICAS SOBRE REDES DE ACUEDUCTO Y ALCANTARILLADO (PREMEZCLADO. INCLUYE SUMIN., FORMALETEO, COLOCACIÓN Y CURADO. NO INCLUYE REFUERZO).</t>
  </si>
  <si>
    <t>CONCRETO F´C 4000 PSI DE BAJA RETRACCIÓN, RELACIÓN AGUA MATERIAL CEMENTANTE = 0.45 PARA ESTRUCTURAS HIDRÁULICAS SOBRE REDES DE ACUEDUCTO Y ALCANTARILLADO (PREMEZCLADO. INCLUYE SUMIN., FORMALETEO, COLOCACIÓN Y CURADO. NO INCLUYE REFUERZO).</t>
  </si>
  <si>
    <t>TEE EN ACERO Ø 30" X 12" CON EXTREMOS ESPIGO/CAMPANA Y BRIDA EN LA DERIVACIÓN, REVESTIMIENTOS INTERIOR Y EXTERIOR EN PINTURA EPÓXICA. SUMINISTRO E INSTALACIÓN</t>
  </si>
  <si>
    <t>UNIÓN JUNTA DE DESMONTAJE Ø 8 (A) (SUMINISTRO E INSTALACIÓN)</t>
  </si>
  <si>
    <t>UNION REPARACION DESLIZANTE PVC D=1" (SUMINISTRO E INSTALACIÓN)</t>
  </si>
  <si>
    <t>TUBERIA DE ACERO AL CARBON SIN COSTURA SCH40 D=1". SUMINISTRO E INSTALACION.</t>
  </si>
  <si>
    <t>TUBERÍA DE ACERO AL CARBÓN SIN COSTURA SCH40 D=2"</t>
  </si>
  <si>
    <t>TRAGANTE CÚPULA DE 3"X 2" DE ALUMINIO. (INCLUYE SUMINISTRO E INSTALACIÓN)</t>
  </si>
  <si>
    <t>EMPATES DE TUBERÍA EN PVC A PEAD 3" LINEAL SEGÚN NORMA NS-023 (INCLUYE ACOPLE UNIVERSAL Ø=3"=1UN; BRIDA LOCA POLIETILENO Ø=3"=1UN; PORTABRIDA POLIETILENO Ø=3"=1UN). SUMINISTRO E INSTALACIÓN.</t>
  </si>
  <si>
    <t>BAJANTE PARA ACOMETIDA IMC 1 D= 6" , CAPACETE, CINTA BAND IT, CURVA PVC. (INCLUYE APERTURA DE ZANJA PARA INSTALACION DE CURVA Y TUBERIA GALVANIZADA, RESANE Y RETIRO DE ESCOMBROS). SUMINISTRO E INSTALACIÓN.</t>
  </si>
  <si>
    <t>TUBERÍA PVC U.M. EXT CORRUGADO/INT LISO U.M. NORMA NTC 3722-1 D=60" (INCLUYE SUMINISTRO E INSTALACIÓN)</t>
  </si>
  <si>
    <t>SOPORTE PARA TUBERÍA DIÁMETRO 3" (INCLUYE SUMINISTRO E INSTALACIÓN)</t>
  </si>
  <si>
    <t xml:space="preserve">Nuevo - Av. Cali </t>
  </si>
  <si>
    <t>PUNTO ECOLÓGICO COMPUESTO POR 3 CANECAS TIPO BARCELONA M-121. (INCLUYE CONCRETO PARA ANCLAJE DE 3000 PSI PREMEZCLADO GRAVA COMÚN Y SUBBASE GRANULAR PEATONAL SBG_PEA). SUMINISTRO E INSTALACIÓN</t>
  </si>
  <si>
    <t>PILOTE D=120 CM CON CONCRETO TREMIE DE 4000 PSI. (INCL. EXCAVACIÓN, CARGUE, MOVILIZACIÓN, MONTAJE Y DESMONTAJE EQUIPO Y CONCRETO)</t>
  </si>
  <si>
    <t>CAMARA DE PASO TIPO P1 TIGO-UNE (H=2.5M. INCLUYE BASE, MUROS, CUBIERTA, ARO-BASE Y ARO-TAPA)</t>
  </si>
  <si>
    <t>CAMARA DE PASO TIPO P3 TIGO-UNE (H=2.5M. INCLUYE BASE, MUROS, CUBIERTA, ARO-BASE Y ARO-TAPA)</t>
  </si>
  <si>
    <t>PILOTE D=60 CM CON CONCRETO TREMIE DE 4000 PSI. (INCL. EXCAVACIÓN, CARGUE, MOVILIZACIÓN, MONTAJE Y DESMONTAJE EQUIPO Y CONCRETO).</t>
  </si>
  <si>
    <t>CODO HD 90° EXTREMO JUNTA HIDRÁULICA PARA PVC D= 8" (SUMINISTRO E INSTALACIÓN)</t>
  </si>
  <si>
    <t>TAPON HD EXTREMO JUNTA HIDRÁULICA D=8" (SUMINISTRO E INSTALACIÓN)</t>
  </si>
  <si>
    <t>TEE HD EXTREMO JUNTA HIDRÁULICA 12"X 12" (SUMINISTRO E INSTALACIÓN)</t>
  </si>
  <si>
    <t>TEE HD EXTREMO JUNTA HIDRÁULICA 8"X 4" (SUMINISTRO E INSTALACIÓN)</t>
  </si>
  <si>
    <t>TEE HD EXTREMO JUNTA HIDRÁULICA 8"X 6" (SUMINISTRO E INSTALACIÓN)</t>
  </si>
  <si>
    <t>VÁLVULA TIPO MARIPOSA DE Ø 18" CLASE 150 CON EXTREMOS BRIDADOS (SUMINISTRO E INSTALACIÓN)</t>
  </si>
  <si>
    <t>CODO HD 22.5° EXTREMO JUNTA HIDRÁULICA PARA PVC D= 3" (SUMINISTRO E INSTALACIÓN)</t>
  </si>
  <si>
    <t>CODO HD 45° EXTREMO JUNTA HIDRÁULICA PARA PVC D= 3" (SUMINISTRO E INSTALACIÓN)</t>
  </si>
  <si>
    <t>CODO HD 90° EXTREMO JUNTA HIDRÁULICA PARA PVC D= 3" (SUMINISTRO E INSTALACIÓN)</t>
  </si>
  <si>
    <t>EMPATE ORTOGONAL PVC - PVC 4"X4" (INCLUYE SUMINISTRO E INSTALACIÓN DE TEE HD, 3 UNIONES RÁPIDAS, TUBERÍA RDE 21)</t>
  </si>
  <si>
    <t>EMPATE ORTOGONAL PVC - PVC 6"X6" (INCLUYE SUMINISTRO E INSTALACIÓN DE TEE HD, 3 UNIONES RÁPIDAS, TUBERÍA RDE 21)</t>
  </si>
  <si>
    <t>BRIDA FLANGE SLIP ON D=6" ACERO SOLDABLE RF 150 LB ANSI B16.5 (SUMINISTRO E INSTALACIÓN)</t>
  </si>
  <si>
    <t>BRIDA FLANGE SLIP ON D=12" ACERO SOLDABLE RF 150 LB ANSI B16.5 (SUMINISTRO E INSTALACIÓN)</t>
  </si>
  <si>
    <t>PROYECTOS ESPECIFICOS</t>
  </si>
  <si>
    <t>TRASLADO ESTACION REGULADORA DE PRESION AV CIUDAD DE CALI CON AMERICAS COSTADO NORTE</t>
  </si>
  <si>
    <t>TRASLADO ESTACION REGULADORA DE PRESION AV CIUDAD DE CALI AMERICAS COSTADO SUR</t>
  </si>
  <si>
    <t>TRASLADO ESTACION REGULADORA DE PRESION AV CALI CON AV PRIMERA DE MAYO</t>
  </si>
  <si>
    <t>LUMINARIA LED 22.7 W, 120 V, 60 HZ (INCLUYE ACCESORIOS DE INSTALACIÓN Y FIJACIÓN, CAJA DE SALIDA, ELEMENTOS DE CONEXIÓN, DE EMPALME Y DE MONTAJE NO INCLUYE TUBERIA NI CABLEADO)</t>
  </si>
  <si>
    <t>LUMINARIA LED 19 W, 120 V, 60 HZ (INCLUYE ACCESORIOS DE INSTALACIÓN Y FIJACIÓN, CAJA DE SALIDA, ELEMENTOS DE CONEXIÓN, DE EMPALME Y DE MONTAJE). NO INCLUYE TUBERIA NI CABLEADO)</t>
  </si>
  <si>
    <t>BATERÍA EXTERNA DE EMERGENCIA 120 V, 60 HZ, (PROPORCIONA ENERGÍA POR 90 MIN A LAS LUMINARIAS)</t>
  </si>
  <si>
    <t>REUBICACIÓN DE SEMÁFORO + BASE PEATONAL.</t>
  </si>
  <si>
    <t>RETIRO SEÑALIZACIÓN TIPO BANDERA</t>
  </si>
  <si>
    <t>TABLETA PREFABRICADA EN CONCRETO 6X20X20 CM COLOR CHOCOLATE O SIMILAR (SUMINISTRO E INSTALACIÓN)</t>
  </si>
  <si>
    <t>TABLETA PREFABRICADA EN CONCRETO 6X20X20 COLOR ARENA O SIMILAR (SUMINISTRO E INSTALACIÓN)</t>
  </si>
  <si>
    <t>TABLETA PREFABRICADA EN CONCRETO 6X20X20 COLOR OCRE O SIMILAR (SUMINISTRO E INSTALACIÓN)</t>
  </si>
  <si>
    <t>CABLE MONOPOLAR DE COBRE HFFR PARA 600V C.A CALIBRE NO. 6 AWG. (INCLUYE SUMINISTRO, INSTALACIÓN Y ACCESORIOS DE INSTALACIÓN).</t>
  </si>
  <si>
    <t>CABLE MONOPOLAR DE COBRE HFFR PARA 600V C.A CALIBRE NO. 12 AWG. (INCLUYE SUMINISTRO, INSTALACIÓN Y ACCESORIOS DE INSTALACIÓN).</t>
  </si>
  <si>
    <t>POSTE ORNAMENTAL METALICO ALTURA H=5 MTS TIPO M130 BRAZO SENCILLO (INCLUYE SUMINISTRO, IZAJE, APLOMADO E INSTALACIÓN)</t>
  </si>
  <si>
    <t>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t>
  </si>
  <si>
    <t>TABLETA PREFABRICADA EN CONCRETO 6X20X20 COLOR MARRÓN (SUMINISTRO E INSTALACIÓN)</t>
  </si>
  <si>
    <t>TABLETA PREFABRICADA EN CONCRETO 6X20X20 COLOR GRIS NATURAL O SIMILAR (SUMINISTRO E INSTALACIÓN)</t>
  </si>
  <si>
    <t>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t>
  </si>
  <si>
    <t>1 DUCTO D= 3" PVC PESADO DB (NO INCLUYE EXCAVACIÓN NI RELLENOS). SUMINISTRO E INSTALACION.</t>
  </si>
  <si>
    <t>TRANSFORMADOR TIPO PEDESTAL PARA AP DE 30 KVA 11.4/0.380-0.220 KV EN ACEITE VEGETAL (INCLUYE SUMINISTRO E INSTALACIÓN).</t>
  </si>
  <si>
    <t>TRANSFORMADOR TIPO PEDESTAL PARA AP DE 45 KVA 11.4/0.380-0.220 KV EN ACEITE VEGETAL (INCLUYE SUMINISTRO E INSTALACIÓN).</t>
  </si>
  <si>
    <t>TRANSFORMADOR TIPO PEDESTAL PARA AP DE 75 KVA 11.4/0.380-0.220 KV EN ACEITE VEGETAL (INCLUYE SUMINISTRO E INSTALACIÓN).</t>
  </si>
  <si>
    <t>TRANSFORMADOR TIPO PEDESTAL PARA AP DE 45 KVA 11.4/0.208-0.120 KV EN ACEITE VEGETAL (INCLUYE SUMINISTRO E INSTALACIÓN).</t>
  </si>
  <si>
    <t>TRANSFORMADOR TIPO PEDESTAL PARA AP DE 75 KVA 11.4/0.208-0.120 KV EN ACEITE VEGETAL (INCLUYE SUMINISTRO E INSTALACIÓN).</t>
  </si>
  <si>
    <t>TRANSFORMADOR TIPO PEDESTAL PARA AP DE 150 KVA 11.4/0.208-0.120 KV EN ACEITE VEGETAL (INCLUYE SUMINISTRO E INSTALACIÓN).</t>
  </si>
  <si>
    <t>CONDUCTOR DE ALUMINIO THHW DE 240 MM2 600 V PVC DE 90° CT (INCLUYE SUMINISTRO E INSTALACIÓN).</t>
  </si>
  <si>
    <t>CABLE CONDUCTOR DE ALUMINIO REFORZADO DESNUDO, CALIBRE NO. 2 AWG (INCLUYE SUMINISTRO E INSTALACIÓN)</t>
  </si>
  <si>
    <t>Nuevo - Ciclo Puentes</t>
  </si>
  <si>
    <t>BORDILLO EN CONCRETO GRAVA COMÚN 1" 2000 PSI, FUNDIDO EN SITIO, A LA VISTA, DE 10CM X 35CM. REFUERZO SEGÚN DISEÑO ESTRUCTURAL, SIMILAR O EQUIVALENTE. (INCLUYE SUMINISTRO, FORMALETEO, FUNDIDA Y CURADO E INSTALACIÓN).</t>
  </si>
  <si>
    <t>PLACA DE CONCRETO LAVADO FUNDIDA EN SITIO DE 3000 PSI (21 MPA), ESPESOR DE PLACA: 10 CM CON MALLA ELECTROSOLDADA DE MM, CON DILATACIONES REMÓVIBLES EN MADERA DE 15 X 15 MM</t>
  </si>
  <si>
    <t>REMATE RAMPA CONCRETO DE 3000 PSI (21 MPA) GRAVA COMÚN FUNDIDO EN SITIO. PREMEZCLADO. INCLUYE SUMINISTRO, FORMALETEO, COLOCACIÓN Y CURADO. NO INCLUYE REFUERZO).</t>
  </si>
  <si>
    <t>PIEDRA RAJÓN HINCADA SOBRE TERRENO NATURAL (INCLUYE SUMINISTRO E INSTALACIÓN)</t>
  </si>
  <si>
    <t>EMPALME DE DERIVACIÓN EN RESINA AP 839 (EMPALME RECTO / DERIVACIÓN RESINA) INCLUYE SUMINISTRO E INSTALACIÓN</t>
  </si>
  <si>
    <t>MALLA ELECTROSOLDADA 0.15 X 0.15 M, D= 8,5 MM, 8,5 MM (INCLUYE SUMINISTRO, FIJACIÓN E INSTALACIÓN)</t>
  </si>
  <si>
    <t>LUMINARIA LED RALED II RA02SII 16 LED 72 W. INCLUYE SUMINISTRO LUMINARIA E INSTALACIÓN.</t>
  </si>
  <si>
    <t>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t>
  </si>
  <si>
    <t>TRASLADO POSTE METÁLICO AP, H=12M, (INCLUYE ESTRUCTURAS, RETENIDAS Y SOPORTES DE RED AÉREA).</t>
  </si>
  <si>
    <t>BORDILLO EN CONCRETO GRAVA COMÚN 1" 2000 PSI, FUNDIDO EN SITIO, A LA VISTA, DE 20CM X 20CM. REFUERZO SEGÚN DISEÑO ESTRUCTURAL, SIMILAR O EQUIVALENTE. (INCLUYE SUMINISTRO E INSTALACIÓN, FORMALETEO, FUNDIDA Y CURADO, ACERO DE REFUERZO Y NIVELACIÓN EN ARENA)</t>
  </si>
  <si>
    <t>CONTENEDOR DE RAICES DE 2,50M X 2,50M H=1,40 M. (INCLUYE CONSTRUCCIÓN DE MUROS EN CONCRETO, MALLA ELECTROSOLDADA, COLOCACIÓN DE FILTRO EN GRAVILLA. NO INCLUYE TIERRA NEGRA)</t>
  </si>
  <si>
    <t>TRASLADO POSTE METÁLICO AP H= 14 (INCLUYE ESTRUCTURAS, RETENIDAS Y SOPORTES DE RED AÉREAS)</t>
  </si>
  <si>
    <t>LUMINARIA LED RALED II 192L T2 103W. SUMINISTRO E INSTALACIÓN EN POSTE.</t>
  </si>
  <si>
    <t>LUMINARIA LED RALED I 64 LED . T2. 37W. SUMINISTRO E INSTALACIÓN EN POSTE.</t>
  </si>
  <si>
    <t>CAJA METÁLICA PARA DERIVACIÓN 30X30X15 CM ET925 (INCLUYE SUMINISTRO E INSTALACIÓN)</t>
  </si>
  <si>
    <t>18 DUCTOS D=6" PVC-TDP (INCLUYE SUMINISTRO E INSTALACIÓN. NO INCLUYE RELLENOS)</t>
  </si>
  <si>
    <t>TUBERÍA DE CORAZA METÁLICA FLEXIBLE 2". INCLUYE SUMINISTRO E INSTALACIÓN. NO INCLUYE EXCAVACIÓN.</t>
  </si>
  <si>
    <t>TUBERÍA DE CORAZA METÁLICA FLEXIBLE 3/4". INCLUYE SUMINISTRO E INSTALACIÓN. NO INCLUYE EXCAVACIÓN.</t>
  </si>
  <si>
    <t>TRASLADO CANECA ACERO INOXIDABLE M121 (INCLUYE TRANSPORTE A SITIO DE ACOPIO E INSTALACION POSTERIOR)</t>
  </si>
  <si>
    <t>DEMOLICIÓN CICLOPARQUEADERO TIPO 2 REF M101</t>
  </si>
  <si>
    <t>TRASLADO BANCA CONCRETO CON ESPALDAR. (TRASLADO EN CAMIONETA A ALMACÉN Y REUBICACIÓN POSTERIOR).</t>
  </si>
  <si>
    <t>SUMINISTRO Y MONTAJE DE FOTOCONTROL INDEPENDIENTE PARA CONTROL MÚLTIPLE DE UN CIRCUITO DE ALUMBRADO CON CARGA MENOR DE 1 000 W (EXISTENTE) AP322</t>
  </si>
  <si>
    <t>LUMINARIA LED RALED II RA02SII 32 LED 72 W. SUMINISTRO E INSTALACIÓN</t>
  </si>
  <si>
    <t>CABLE ELÉCTRICO 4X16 AWG PARA CONTROL DE SEMÁFOROS VEHICULARES TIPO ST CU 600V 75°C. SUMINISTRO E INSTALACIÓN.</t>
  </si>
  <si>
    <t>CABLE ELÉCTRICO 3X16 AWG PARA CONTROL DE SEMÁFOROS PEATONALES TIPO ST CU 600V 75°C. SUMINISTRO E INSTALACIÓN.</t>
  </si>
  <si>
    <t>CABLE ELÉCTRICO 2X8 AWG PARA ACOMETIDA TIPO ST CU 600V 75°C. SUMINISTRO E INSTALACIÓN.</t>
  </si>
  <si>
    <t>FRANJA DE AJUSTE DE ANCHO VARIABLE ENTRE 0.10 A 0.18MT Y PROFUNDIDAD VARIABLE ENTRE 0.06 Y 0.15MT EN CONCRETO DE 2500 PSI HECHO EN OBRA</t>
  </si>
  <si>
    <t>LOSETA PREFABRICADA EN CONCRETO A20 TIPO PANOT DE 20X20X6CM COLOR GRIS (SUMINISTRO E INSTALACIÓN. INCLUYE MORTERO DE 1500 PSI DE NIVELACIÓN)</t>
  </si>
  <si>
    <t>BORRADO DE DEMARCACIÓN VIAL POR FRESADO CON MÁQUINA</t>
  </si>
  <si>
    <t>PIEZA DE REMATE CURVA A117 PARA RAMPA VEHICULAR TIPO C (600X400X450MM). INCLUYE SUMINISTRO E INSTALACIÓN. INCLUYE 3CM DE MORTERO 1:5.</t>
  </si>
  <si>
    <t>PIEZA DE REMATE CURVA A115 PARA RAMPA VEHICULAR TIPO C (600X400X450MM). INCLUYE SUMINISTRO E INSTALACIÓN. INCLUYE 3CM DE MORTERO 1:5.</t>
  </si>
  <si>
    <t>TEE HD EXTREMO LISO 3"X3" (SUMINISTRO E INSTALACIÓN)</t>
  </si>
  <si>
    <t>KIT DE NIVELACIÓN PARA HIDRANTE DE DIÁMETRO DE 3", LONGITUD 300MM. SUMINISTRO E INSTALACIÓN.</t>
  </si>
  <si>
    <t>SEÑAL VERTICAL PREVENTIVA SP-46B TIPO CUADRADO CON FLECHA. EN LÁMINA GALVANIZADA CAL. 16, ÁNGULO DE 2X14. REFLECTIVO DIAMANTE TIPO XI, VERDE LIMÓN. PINTURA ELECTROSTÁTICA. (INCLUYE PEDESTAL Y DADO DE CIMENTACIÓN. INCLUYE SUMINISTRO, INSTALACION, TRANSPORTE Y DISPOSICIÓN DE TRANSPORTE.</t>
  </si>
  <si>
    <t>CANAL DE DRENAJE MONOLÍTICO Y REJA EN CONCRETO POLIMÉRICO RD 100V, H265 F900 (1.00 X 0.16 X 0.265 M)(INCLUYE CONCRETO 21 MPA PARA CAMA Y ATRAQUE. INCLUYE SUMINISTRO, INSTALACIÓN Y PRUEBA DE ESTANQUEIDAD)</t>
  </si>
  <si>
    <t>CANAL DE DRENAJE MONOLÍTICO Y REJA EN CONCRETO POLIMÉRICO RD 150V, H280 F900 (1.00 X 0.21 X 0.28 M)(INCLUYE CONCRETO 21 MPA PARA CAMA Y ATRAQUE. INCLUYE SUMINISTRO, INSTALACIÓN Y PRUEBA DE ESTANQUEIDAD)</t>
  </si>
  <si>
    <t>CANAL DE DRENAJE MONOLÍTICO Y REJA EN CONCRETO POLIMÉRICO RD 150V, H380 F900 (1.00 X 0.21 X 0.38 M)(INCLUYE CONCRETO 21 MPA PARA CAMA Y ATRAQUE. INCLUYE SUMINISTRO, INSTALACIÓN Y PRUEBA DE ESTANQUEIDAD)</t>
  </si>
  <si>
    <t>PERFORACIÓN HORIZONTAL PARA DUCTO DE POLIETILENO D=4" (INCLUYE TUBERÍA).SUMINISTRO, INSTALACIÓN, TRANSPORTE Y DISPOSICIÓN FINAL DE SOBRANTES.</t>
  </si>
  <si>
    <t>SARDINEL ESPECIAL A116 PARA RAMPA VEHICULAR TIPO C (SUMINISTRO E INSTALACIÓN, INCLUYE 3CM DE MORTERO 1:5</t>
  </si>
  <si>
    <t>VÁLVULA DE PIE ANTIGOLPE DE ARIETE - BRONCE D= 3". SUMINISTRO E INSTALACIÓN</t>
  </si>
  <si>
    <t>TUBERÍA CPVC Ø 3/4". SUMINISTRO E INSTALACIÓN</t>
  </si>
  <si>
    <t>PUNTO HIDRÁULICO AGUA CALIENTE CPVC Ø 1/2" DUCHA. INCLUYE SUMINISTRO E INSTALACIÓN, INCLUYE ACCESORIOS, TUBERÍA, SOLDADURA Y CINTA TEFLÓN.</t>
  </si>
  <si>
    <t>PUNTO HIDRÁULICO AGUA CALIENTE CPVC Ø 3/4" CALENTADOR. INCLUYE SUMINISTRO E INSTALACIÓN, INCLUYE ACCESORIOS, TUBERÍA, SOLDADURA Y CINTA TEFLÓN.</t>
  </si>
  <si>
    <t>PUNTO HIDRÁULICO AGUA FRÍA PVCP Ø 1" ORINAL. INCLUYE SUMINISTRO E INSTALACIÓN, INCLUYE ACCESORIOS, TUBERÍA, SOLDADURA Y CINTA TEFLÓN.</t>
  </si>
  <si>
    <t>PUNTO HIDRÁULICO AGUA FRÍA PVCP Ø 1/2" LAVAPLATOS. INCLUYE SUMINISTRO E INSTALACIÓN, INCLUYE ACCESORIOS, TUBERÍA, SOLDADURA Y CINTA TEFLÓN.</t>
  </si>
  <si>
    <t>UNIÓN UNIVERSAL PVC SOLDAR Ø 2". SUMINISTRO E INSTALACIÓN.</t>
  </si>
  <si>
    <t>TUBERÍA CPVC Ø 1/2". SUMINISTRO E INSTALACIÓN, SOLDADURA.</t>
  </si>
  <si>
    <t>UNIÓN CPVC TIPO U.S.Ø 1/2". SUMINISTRO E INSTALACIÓN.</t>
  </si>
  <si>
    <t>UNIÓN CPVC TIPO U.S. Ø 3/4". SUMINISTRO E INSTALACIÓN.</t>
  </si>
  <si>
    <t>CODO 90° CPVC TIPO E.L. Ø 1/2". SUMINISTRO E INSTALACIÓN.</t>
  </si>
  <si>
    <t>TEE CPVC TIPO E.L. Ø 1/2". SUMINISTRO E INSTALACIÓN.</t>
  </si>
  <si>
    <t>TEE CPVC TIPO E.L. Ø 3/4". SUMINISTRO E INSTALACIÓN.</t>
  </si>
  <si>
    <t>PUNTO HIDRÁULICO AGUA FRÍA PVCP Ø 1/2" LLAVE MANGUERA. INCLUYE SUMINISTRO E INSTALACIÓN, INCLUYE ACCESORIOS, TUBERÍA, SOLDADURA Y CINTA TEFLÓN.</t>
  </si>
  <si>
    <t>BUJE SOLDADO SANITARIA PVCS TIPO U.M. Ø4" X Ø2". INCLUYE SUMINISTRO E INSTALACIÓN.</t>
  </si>
  <si>
    <t>BUJE SOLDADO SANITARIA PVCS TIPO U.M. Ø6" X Ø4". INCLUYE SUMINISTRO E INSTALACIÓN.</t>
  </si>
  <si>
    <t>YEE SANITARIA REDUCIDA PVCS TIPO U.M. Ø6" X Ø4". INCLUYE SUMINISTRO E INSTALACIÓN.</t>
  </si>
  <si>
    <t>INTERRUPTOR TRIPLE CONMUTABLE PARA ENCENDIDO/APAGADO DE ILUMINACIÓN. INCLUYE ACCESORIOS DE INSTALACIÓN, FIJACIÓN, CAJA DE SALIDA Y ELEMENTOS DE CONEXIÓN. NO INCLUYE TUBERÍA NI CABLEADO.</t>
  </si>
  <si>
    <t>Nuevo Ciclopuentes</t>
  </si>
  <si>
    <t>TRATAMIENTO INTEGRAL DE ÁRBOLES DE 1M A 5M. (INCLUYE RIEGO, FERTILIZACIÓN EDÁFICA, MANO DE OBRA, PODA GENERAL Y RADICULAR).</t>
  </si>
  <si>
    <t>TRATAMIENTO INTEGRAL DE ÁRBOLES MAYORES A 5M. (INCLUYE RIEGO, FERTILIZACIÓN EDÁFICA, MANO DE OBRA, PODA GENERAL Y RADICULAR).</t>
  </si>
  <si>
    <t>Nuevo Aceras y CicloRutas</t>
  </si>
  <si>
    <t>PINTURA ACRÍLICA BASE AGUA PARA MARCAS VIALES SIN MICROESFERAS, ESPESOR SECO DE 9 MILS Y 60% DE SÓLIDOS POR VOLUMEN, INCLUYE PICTOGRAMAS (INCLUYE SUMINISTRO Y APLICACIÓN CON EQUIPO).</t>
  </si>
  <si>
    <t>UBICACIÓN DE EQUIPO DE CONTROL C900V. (INCLUYE RETIRO E INSTALACIÓN Y PUESTA EN MARCHA).</t>
  </si>
  <si>
    <t>1 DUCTO D= 4" PVC PESADO DB (NO INCLUYE EXCAVACIÓN NI RELLENOS). SUMINISTRO E INSTALACION.</t>
  </si>
  <si>
    <t>2 DUCTO D= 3" PVC PESADO DB (NO INCLUYE EXCAVACIÓN NI RELLENOS). SUMINISTRO E INSTALACION.</t>
  </si>
  <si>
    <t>4 DUCTO D= 3" PVC PESADO DB (NO INCLUYE EXCAVACIÓN NI RELLENOS). SUMINISTRO E INSTALACION.</t>
  </si>
  <si>
    <t>6 DUCTO D= 6" + 3 DUCTOS DE 3" PVC PESADO DB (NO INCLUYE EXCAVACIÓN NI RELLENOS). SUMINISTRO E INSTALACION.</t>
  </si>
  <si>
    <t>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t>
  </si>
  <si>
    <t>RETIRO DE TACHAS REFLECTIVA O ESTOPEROLES CON SU RESPECTIVO ANCLAJE. INCLUYE REPARACIÓN DEL SITIO. (INCLUYE ENTREGA EN PATIO DE LA SDM)</t>
  </si>
  <si>
    <t>RETIRO DE TACHONES, HITOS O RESALTOS PORTÁTILES CON SU RESPECTIVO ANCLAJE. INCLUYE REPARACIÓN DEL SITIO. (INCLUYE ENTREGA EN PATIO DE LA SDM)</t>
  </si>
  <si>
    <t>DEMOLICIÓN MANUAL DE POZOS, CAJAS O CÁMARAS DE EMPRESAS DE SERVICIOS PÚBLICOS EN MAMPOSTERÍA. (INCLUYE MARTILLO NEUMÁTICO DE 60 LB Y COMPRESOR PARA DEMOLICIÓN DE BASE Y TAPA Y CARGUE). NO INCLUYE TRANSPORTE.</t>
  </si>
  <si>
    <t>SEÑAL VERTICAL PREVENTIVA DE (60CM X 60CM) EN REFLECTIVO DE ALTA INTENSIDAD TIPO IV O SUPERIOR Y LÁMINA GALVANIZADA CAL. 16. INCLUYE PEDESTAL EN ÁNGULO Y DADO DE CIMENTACIÓN. (INCLUYE SUMINISTRO, INSTALACIÓN, TRANSPORTE Y DISPOSICIÓN DE SOBRANTES).</t>
  </si>
  <si>
    <t>SEÑAL VERTICAL INFORMATIVA DE (60CM X 60CM) EN REFLECTIVO DE ALTA INTENSIDAD TIPO IV O SUPERIOR Y LÁMINA GALVANIZADA CAL. 16. INCLUYE PEDESTAL EN ÁNGULO Y DADO DE CIMENTACIÓN. (INCLUYE SUMINISTRO, INSTALACIÓN, TRANSPORTE Y DISPOSICIÓN DE SOBRANTES).</t>
  </si>
  <si>
    <t>SEÑAL VERTICAL INFORMATIVA DE (45CM X 45CM) EN REFLECTIVO DE ALTA INTENSIDAD TIPO I, O SUPERIOR Y LÁMINA GALVANIZADA CAL. 16. INCLUYE TUBO GALVANIZADO DE 2" DE DIÁMETRO INTERNO Y DADO DE CIMENTACIÓN. (INCLUYE SUMINISTRO, INSTALACIÓN, TRANSPORTE Y DISPOSICIÓN DE SOBRANTES).</t>
  </si>
  <si>
    <t>SEÑAL VERTICAL PREVENTIVA DE (60CM X 60CM) CON PLAQUETA (ALTO MÍNIMO DE 23 CM) EN REFLECTIVO DE ALTA INTENSIDAD TIPO VI, O SUPERIOR Y LÁMINA GALVANIZADA CAL. 16. INCLUYE PEDESTAL EN ÁNGULO Y DADO DE CIMENTACIÓN. (INCLUYE SUMINISTRO, INSTALACIÓN, TRANSPORTE Y DISPOSICIÓN DE SOBRANTES).</t>
  </si>
  <si>
    <t>Nuevo Centros Fundacionales</t>
  </si>
  <si>
    <t>PISO EN CONCRETO MR 43 (300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</si>
  <si>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</si>
  <si>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DESMONTE Y RETIRO DE BANCA EN MADERA M50 (INCLUYE TRANSPORTE A SITIO AUTORIZADO)</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</si>
  <si>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</si>
  <si>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</si>
  <si>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MANTENIMIENTO DE PISO EN PIEDRA.(INCLUYE RETIRO DE PIEZAS SUELTAS Y REINSTALACIÓN,INCLUYE MORTERO DE PEGA 1:3, ÁREA DE NIVELACIÓN E HIDROPROTECCIÓN Y LAVADO)</t>
  </si>
  <si>
    <t>CONSTRUCCION DE ANDENES</t>
  </si>
  <si>
    <t>ADOQUÍN EN CONCRETO GRIS-EN TRABA COMÚN A-25 10X20X6CM (SUMINISTRO, INSTALACIÓN, INCLUYE MORTERO DE NIVELACIÓN, Y ARENA DE SELLO)</t>
  </si>
  <si>
    <t>CAJA SUBTERRÁNEA EN VÍA PACIFICADA CST2. INCLUYE CONCRETO GRAVA COMÚN DE 4000 PSI, ADITIVO IMPERMEABILIZANTE, ACERO, MICROFIBRA DE POLIPROPILENO, PASOS DE ESCALERA DE GATO. SUMINISTRO E INSTALACIÓN. ÁREA TANQUE A1-7.30M A2-2.21M PERÍMETRO 18.25M, ALTURA- 2.55M.</t>
  </si>
  <si>
    <t>CAJA DE MANIOBRA EN VÍA PACIFICADA CMV. INCLUYE CONCRETO GRAVA COMÚN DE 4000 PSI, MORTERO IMPERMEABILIZADO, ACERO, PASOS DE ESCALERA DE GATO. SUMINISTRO E INSTALACIÓN. ÁREA TANQUE A1-5.50M PERÍMETRO 9.44M, ALTURA- 2.55M.</t>
  </si>
  <si>
    <t>CAJA CS 275-MODIFICADA. INCLUYE CONCRETO GRAVA COMÚN 4000 PSI, ACERO, LADRILLO TOLETE RECOCIDO 24X12X6, MORTERO IMPERMEABILIZANTE, MORTERO 3000 PSI, RECEBO COMÚN, MARCO Y TAPA CAJA SENCILLA CS 275. INCLUYE SUMINISTRO Y CONSTRUCCIÓN.</t>
  </si>
  <si>
    <t>SEÑAL VERTICAL GRUPO DE REGLAMENTARIAS TIPO CIRCULO (D= 45CM). SUMINISTRO E INSTALACIÓN.</t>
  </si>
  <si>
    <t>SEÑAL VERTICAL GRUPO DE PREVENTIVAS TIPO CUADRADO (45CM X 45CM). INCLUYE SUMINISTRO E INSTALACION.</t>
  </si>
  <si>
    <t>SEÑAL VERTICAL GRUPO DE REGLAMENTARIAS SR-01 TIPO OCTAGONO CON ALTURA DE 45CM. INCLUYE SUMINISTRO E INSTALACION.</t>
  </si>
  <si>
    <t>SEÑAL DOBLE DE 0.45X0.45M REFLECTIVO ALTA DENSIDAD TIPO IV EN LÁMINA GALVANIZADA, PEDESTAL EN ÁNGULO SP/SR/SI. SUMINISTRO E INSTALACIÓN.</t>
  </si>
  <si>
    <t>PINTURA EN PLÁSTICO EN FRÍO METILMETACRILATO PARA MARCAS VIALES, CON MICROESFERAS Y ESPESOR SECO SEGÚN NORMA NTC 4744. SUMINISTRO Y APLICACIÓN. (CEBRAS, FLECHAS, PICTOGRAMAS, LINEAS DE PARE, SENDEROS PEATONALES, ACHURADOS, ETC).</t>
  </si>
  <si>
    <t>LUMINARIA YOA MAXI 72 W( INCLUYE SUMINISTROS E INSTALACIÓN, FOTOCELDA, DUCTO, SOPORTE)</t>
  </si>
  <si>
    <t>POSTE EN FIBRA DE VIDRIO H=6M (INCLUYE SUMINISTRO E INSTALACIÓN, NO INCLUYE PEDESTAL)</t>
  </si>
  <si>
    <t>TRANSFORMADOR SEMISUMERGIBLE 112,5 KVA 11,4K/208-120V. (SUMINISTRO E INSTALACIÓN)</t>
  </si>
  <si>
    <t>REDUCCIÓN CONCÉNTRICA PVC DE 3" X 1 1/2"(SUMINISTRO E INSTALACIÓN)</t>
  </si>
  <si>
    <t>BUJE SOLDADO PRESIÓN PVC DE 3" X 1 1/2" (SUMINISTRO E INSTALACIÓN)</t>
  </si>
  <si>
    <t>REGISTRO BOLA 3" TIPO PESADO (INCLUYE SUMINISTRO E INSTALACIÓN, SOLDADURA Y CINTA TEFLON)</t>
  </si>
  <si>
    <t>BUJE SOLDADO PRESIÓN CPVC D=3/4" A 1/2" (INCLUYE SUMINISTRO E INSTALACIÓN).</t>
  </si>
  <si>
    <t>TEE EXTREMO LISO HD 2"X2" (SUMINISTRO E INSTALACIÓN)</t>
  </si>
  <si>
    <t>REGISTRO BOLA 4" TIPO PESADO (INCLUYE SUMINISTRO E INSTALACIÓN, SOLDADURA Y CINTA TEFLON)</t>
  </si>
  <si>
    <t>UNIÓN PVC TIPO U.M. D= 1" (SUMINISTRO E INSTALACIÓN)</t>
  </si>
  <si>
    <t>CODO 45° PVC SOLDAR DE 3/4". (SUMINISTRO E INSTALACIÓN, SOLDADURA)</t>
  </si>
  <si>
    <t>TUBERÍA PVC PRESIÓN E.L. D= 3/4` RDE 21 - 200 PSI (INCLUYE LIMPIEZA Y SOLDADURA ) SUMINISTRO E INSTALACIÓN</t>
  </si>
  <si>
    <t>UNIÓN PVC TIPO U.M. D= 1 1/2" (SUMINISTRO E INSTALACIÓN)</t>
  </si>
  <si>
    <t>UNIÓN PVC TIPO U.M. D= 3/4" (SUMINISTRO E INSTALACIÓN)</t>
  </si>
  <si>
    <t>BUJE SOLDADO PRESIÓN PVC E.L. DE 1 1/4" X 1/2"(SUMINISTRO E INSTALACIÓN)</t>
  </si>
  <si>
    <t>BUJE SOLDADO PRESIÓN PVC E.L. DE 2" X 1 1/4" (SUMINISTRO E INSTALACIÓN)</t>
  </si>
  <si>
    <t>BUJE SOLDADO PRESIÓN PVC E.L. DE 2" X 1"(SUMINISTRO E INSTALACIÓN)</t>
  </si>
  <si>
    <t>BUJE SOLDADO PRESIÓN PVC E.L. DE 2" X 3/4"(SUMINISTRO E INSTALACIÓN)</t>
  </si>
  <si>
    <t>POZO EYECTOR EN CONCRETO 4000 PSI (28 MPA) GRAVA COMÚN - AGUAS LLUVIAS D 1.2M (PREMEZCLADO. INCLUYE SUMINISTRO, FORMALETEO, COLOCACIÓN Y CURADO Y REFUERZO).</t>
  </si>
  <si>
    <t>MAMPOSTERÍA EN BLOQUE 4 E= 0.10M (INCLUYE SUMINISTRO, INSUMOS Y CONSTRUCCIÓN)</t>
  </si>
  <si>
    <t>REALCE DE SARDINEL A UNA ALTURA H= 0.20m, e= 0.20m. CONCRETO DE 3000 PSI. (FUNDIDO EN SITIO). Incluye suministro de concreto, formaleta metálica para sardinel, perforaciones con taladro rotopercutor hasta 3/4" y epóxico para anclaje de acero. (No incluye acero). OBRAS DE CONSERVACIÓN</t>
  </si>
  <si>
    <t>COPA REDUCIDA GALVANIZADA HD 2" x  3/4". (SUMINISTRO E INSTALACIÓN).</t>
  </si>
  <si>
    <t>UNIÓN BRIDA x ACOPLE UNIVERSAL 3"(SUMINISTRO E INSTALACIÓN).</t>
  </si>
  <si>
    <t>UNIÓN BRIDA x ACOPLE UNIVERSAL 4"(SUMINISTRO E INSTALACIÓN).</t>
  </si>
  <si>
    <t>PASAMUROS ACERO INOXIDABLE D= 1 1/2" x 50 cm PARA TUBO DE 1" (INCLUYE SUMINISTRO E INSTALACIÓN).</t>
  </si>
  <si>
    <t>PASAMUROS ACERO INOXIDABLE D= 4" x 50 cm PARA TUBO DE 3" (INCLUYE SUMINISTRO E INSTALACIÓN).</t>
  </si>
  <si>
    <t>MANÓMETRO DE PRESIÓN 0-200 PSI. (INCLUYE SUMINISTRO E INSTALACIÓN).</t>
  </si>
  <si>
    <t>TEE REDUCIDA PVC U.M. 4" x 3" (INCLUYE SUMINISTRO E INSTALACIÓN).</t>
  </si>
  <si>
    <t>PASAMUROS ACERO INOXIDABLE D= 2 1/2" x 50 cm PARA TUBO DE 2" (INCLUYE SUMINISTRO E INSTALACIÓN).</t>
  </si>
  <si>
    <t>PUNTO HIDRÁULICO AGUA FRÍA PVC 1/2" DUCHA. (INCLUYE SUMINISTRO E INSTALACIÓN, INCLUYE ACCESORIOS, TUBERÍA, SOLDADURA Y CINTA TEFLÓN).</t>
  </si>
  <si>
    <t>MAMPOSTERÍA EN BLOQUE  3 e= 0.07 m (Incluye suministro, insumos y construcción)</t>
  </si>
  <si>
    <t>DEMOLICIÓN PISOS DE CONCRETO - RAMPAS VEHICULARES Y PEATONALES EXISTENTES. (Espesor variable hasta 0.10 m. Incluye Cargue, transporte y disposición final de sobrantes escombrera autorizada).</t>
  </si>
  <si>
    <t>TRANSFORMADOR SEMISUMERGIBLE 300 KVA 11,4K/208-120V.  (Suministro e instalación)</t>
  </si>
  <si>
    <t>Nuevo DTE</t>
  </si>
  <si>
    <t>PINTURA SOBRE ESTRUCTURA METÁLICA GALVANIZADA. INCLUYE LIMPIEZA SSPC-SP7, BARRERA EPOXICA e=3mils, ACABADO URETANO e=3mils</t>
  </si>
  <si>
    <t>PARCHEO EN PAVIMENTO FLEXIBLE e=0.14m.  (Incluye demolición manual y cargue de pavimento flexible de e=0.14m, transporte y disposición final de escombros, imprimación, colocación y compactación MD19 e=7cm y MD25 e=7cm , riego CRR-1, imprima CLR-0)</t>
  </si>
  <si>
    <t>MEZCLA ASFÁLTICA EN CALIENTE TIPO DENSO MD19 (Suministro, Extendido y Nivelación Manual y Compactación Mecanica)  Incluye: VIBRO COMPACTADOR BENITIN DE 1 TONELADA - INCLUYE OPERARIO Y COMBUSTIBLE</t>
  </si>
  <si>
    <t>MEZCLA ASFÁLTICA EN CALIENTE TIPO DENSO MD25 (Suministro, Extendido y Nivelación Manual y Compactación mecanica con vibrocompactador Benitin de 1 tonelada incluye operario y combustible)</t>
  </si>
  <si>
    <t>BASE GRANULAR CLASE A (BGA_BG38) o (BGB_BG25) - HORARIO NOCTURNO. (Suministro, Extendido Manual, Humedecimiento y Compactación)</t>
  </si>
  <si>
    <t>BASE GRANULAR CLASE A (BGA_BG38) o (BGB_BG25) (Suministro, Extendido, Nivelación, Humedecimiento y Compactación con vibrocompactador)</t>
  </si>
  <si>
    <t>AGREGADOS RECICLADOS PARA SUBBASE GRANULAR (AR_SBG50) (Suministro, Extendido, Nivelación, Humedecimiento y Compactación con vibrocompactador)</t>
  </si>
  <si>
    <t>MEZCLA ASFÁLTICA EN CALIENTE DENSA MD19 con Cemento Asfáltico - HORARIO NOCTURNO. (Suministro, Extendido y Nivelación Manual y Compactación mecanica con vibrocompactador Benitin de 1 tonelada incluye operario y combustible)</t>
  </si>
  <si>
    <t>MEZCLA ASFÁLTICA EN CALIENTE DENSA MD25 CON CEMENTO ASFÁLTICO - HORARIO NOCTURNO. (Suministro, Extendido, Nivelación y Compactación mecanica con vibrocompactador y compactador de llantas)</t>
  </si>
  <si>
    <t>GEOTEXTIL TEJIDO PARA SEPARACIÓN SUBRASANTE/CAPAS GRANULARES (Incluye Suministro e Instalación)</t>
  </si>
  <si>
    <t>Nuevo - Aceras y CicloRutas</t>
  </si>
  <si>
    <t>RECONSTRUCCIÓN CÁMARA DE INSPECCIÓN T-18A ETB (Incluye muros, cubierta, aro-base y aro-tapa)</t>
  </si>
  <si>
    <t>NIVELACIÓN DE CÁMARA TIPO "F" TELECOMUNICACIONES UNE - EPM H= 0.20m (Dimensiones internas L=0.69 m, B=0,56m, A=0.81 m) (Incluye demolición de cinta y retiro de tapa, cargue, transporte y disposición de escombros, suministro e instalación de ladrillos, mortero.</t>
  </si>
  <si>
    <t>NIVELACIÓN DE CÁMARA TIPO "D" TELECOMUNICACIONES UNE - EPM H= 0.40m (Dimensiones internas L=1.90 m, B=1,06m, A=1.60 m) (Incluye demolición de cinta y retiro de tapa con martillo 60 Lb, cargue, transporte y disposición de escombros, suministro e instalación</t>
  </si>
  <si>
    <t>NIVELACIÓN DE CÁMARA TIPO "2F" TELECOMUNICACIONES UNE - EPM H= 0.23m (Dimensiones internas L=1.50 m, B=0,56m, A=0.90 m) (Incluye demolición de cinta y retiro de tapa, transporte y disposición de escombros, suministro e instalación de ladrillos, mortero, minicargador, acero de refuerzo.</t>
  </si>
  <si>
    <t>NIVELACIÓN DE CÁMARA TIPO "F2" TELECOMUNICACIONES UNE - EPM H= 0.14m (Dimensiones internas L=0.41 m, B=0,36m, A=0.56 m) (Incluye demolición de cinta y retiro de tapa, transporte y disposición de escombros, suministro e instalación de ladrillos, mortero, minicargador, acero de refuerzo.</t>
  </si>
  <si>
    <t>CANAL DE DRENAJE MONOLÍTICO Y REJA EN CONCRETO POLIMÉRICO RD 150V H480 F900 (1.00 X 0.21 X 0.48) m (Incluye concreto 21 MPa para cama y atraque. Incluye suministro, instalación y prueba de estanqueidad).</t>
  </si>
  <si>
    <t>EMPATE ORTOGONAL PVC - AC 4"X4" SEGÚN NORMA NS-023, INCLUYE SUMINISTRO E INSTALACIÓN DE TUBERÍA PVC D=4" U.M RDE 21=1 ML, TEE HD 4"X4" PARA AC=1 UN, UG HD D=4"=3 UN, ADAPTADOR U.S. D=4"=1 UN, UR HD D=4"=1 UN (Suministro e instalación).</t>
  </si>
  <si>
    <t>CANAL DE DRENAJE MONOLÍTICO Y REJA EN CONCRETO POLIMÉRICO PD 100V H230 D400 (1.00 X 0.15 X 0.23) m (Incluye concreto 21 MPa para cama y atraque. Incluye suministro, instalación y prueba de estanqueidad).</t>
  </si>
  <si>
    <t>CANAL DE DRENAJE MONOLÍTICO Y REJA EN CONCRETO POLIMÉRICO RD 200V H330 F900 (1.00 X 0.26 X 0.33) m, INCLUYE CONCRETO 21 Mpa PARA CAMA Y ATRAQUE (Incluye suministro, instalación y prueba de estanqueidad).</t>
  </si>
  <si>
    <t>EMPATE ORTOGONAL PVC - HG 4"X4" SEGÚN NORMA NS-023, INCLUYE SUMINISTRO E INSTALACIÓN DE TUBERÍA PVC D=4" U.M RDE 21=1 ML, TEE HD 4"X4" PARA AC=1 UN, UG HD D=4"=3 UN, ADAPTADOR U.S. D=4"=1 UN, UR HD D=4"=1 UN (Suministro e instalación).</t>
  </si>
  <si>
    <t>EMPATE ORTOGONAL PVC - PVC 4"X3" SEGÚN NORMA NS-023, INCLUYE SUMINISTRO E INSTALACIÓN DE TUBERÍA PVC D=4" U.M RDE 21=1 ML, TEE HD EL 4"X3"=1 UN, UZ U.M PVC D=4"=1 UN, UZ U.M PVC D=3"=1 UN,  UR U.M PVC D=4"=1 UN, UR U.M PVC D=3"=1 UN (Suministro e instalación).</t>
  </si>
  <si>
    <t>EMPATE ORTOGONAL PVC - AC 6"X6" SEGÚN NORMA NS-023, INCLUYE SUMINISTRO E INSTALACIÓN DE TUBERÍA PVC D=6" U.M RDE 21=1 ML, TEE HD 6"X6" PARA AC=1 UN, UG HD D=6"=3 UN, UZ U.M PVC D=6"=1 UN, UR HD D=6"=1 UN (Suministro e instalación).</t>
  </si>
  <si>
    <t>CAJA PARA CONEXIÓN DE DRENAJE EN CONCRETO REFORZADO 28 MPa (Dimensiones internas: (0.9x0.9) m, H=1.94 m, e=0,2 m) (Incluye muros, concreto de limpieza e=0,05 m, placa de base y placa de cubierta e=0,16 m, dos arobases y arotapas HF según NP-024. Suministro y construcción.</t>
  </si>
  <si>
    <t>CAJA PARA CONEXIÓN DE DRENAJE EN CONCRETO REFORZADO 28 MPa (Dimensiones internas: (1.4x1.5) m, H=2.23 m, e=0,2 m) (Incluye muros, concreto de limpieza e=0,05 m, placa de base y placa de cubierta e=0,16 m, dos arobases y arotapas HF según NP-024. Suministro y construcción.</t>
  </si>
  <si>
    <t>TAPÓN HD EXTREMO JUNTA HIDRÁULICA D=3" (Suministro e instalación).</t>
  </si>
  <si>
    <t>TEE HD EXTREMO JUNTA HIDRÁULICA 10"x6" (Suministro e instalación).</t>
  </si>
  <si>
    <t>CODO HD 22.5° EXTREMO JUNTA HIDRÁULICA PARA PVC D= 2" (Suministro e instalación)</t>
  </si>
  <si>
    <t>Proyecto: factibilidad, estudios y diseños de aceras, ciclorutas y conexiones peatonales en la ciudad de Bogotá D.C. Procesos de contratación vigencia 2020. ALQUILER DE ENTIBADO METÁLICO TIPO CAJÓN (E1A-E1B) O DESLIZANTE (E2) SEGÚN NORMA EAAB (Incluye colocación y transporte)</t>
  </si>
  <si>
    <t>M2/MES</t>
  </si>
  <si>
    <t>CAJA PARA CONEXIÓN DE DRENAJE EN CONCRETO REFORZADO 28 MPa (Dimensiones internas: (1.6x0.8) m, H=1.5 m, e=0,2 m) (Incluye muros, concreto de limpieza e=0,05 m, placa de base y placa de cubierta e=0,16 m, dos arobases y arotapas HF según NP-024. Suministro y construcción</t>
  </si>
  <si>
    <t>EMPATE ORTOGONAL PVC - PVC 8"X4" SEGÚN NORMA NS-023, INCLUYE SUMINISTRO E INSTALACIÓN DE TUBERÍA PVC D=8" U.M RDE 21=1 ML, TEE HD EL 8"X4"=1 UN, UZ U.M PVC D=8"=1 UN, UZ U.M PVC D=4"=1 UN,  UR U.M PVC D=8"=1 UN, UR U.M PVC D=4"=1 UN (Suministro e instalación).</t>
  </si>
  <si>
    <t>EMPATE DE TUBERÍA EN PVC A PVC 6"X4" LINEAL SEGÚN NORMA NS-023, INCLUYE  REDUCCIÓN U.M PVC 6"X4" (Suministro e instalación)</t>
  </si>
  <si>
    <t>EMPATE ORTOGONAL PVC - PVC 12"X4" SEGÚN NORMA NS-023, INCLUYE SUMINISTRO E INSTALACIÓN DE TUBERÍA PVC D=4" U.M RDE 21=1 ML, TEE HD EL 12"X4"=1 UN, UZ U.M PVC D=12"=1 UN, UZ U.M PVC D=4"=1 UN,  UR U.M PVC D=12"=1 UN, UR U.M PVC D=4"=1 UN (Suministro e instalación).</t>
  </si>
  <si>
    <t>PILOTE D=0.50 M DE CONCRETO TREMIE 4000 PSI (28 MPA) (Incl. Excavación, Cargue, movilización, montaje, descabece y desmontaje equipo).</t>
  </si>
  <si>
    <t>PILOTE D=0.40 M DE CONCRETO TREMIE 4000 PSI (28 MPA) (Incl. Excavación, Cargue, movilización, montaje, descabece y desmontaje equipo).</t>
  </si>
  <si>
    <t>HUMECTACIÓN CON AGUA PARA CONTROL DE EROSIONES (Incluye suministro y riego manual)</t>
  </si>
  <si>
    <t>LITRO</t>
  </si>
  <si>
    <t>PLANTACIÓN DE ÁRBOL CARISECO H= 1.5 m (Incluye aplicación y mezcla se sustrato, tutor, amarre y siembra. Incluye transporte y disposición final de sobrantes en sitio autorizado. Suministro y plantación)</t>
  </si>
  <si>
    <t>PLANTACIÓN DE ÁRBOL CEDRO H=1.5mt (Incluye siembra, caja, tierra abonada, tutor) SUMINISTRO Y SIEMBRA.</t>
  </si>
  <si>
    <t>PLANTACIÓN DE ÁRBOL SIETECUEROS H= 1.5 m (Incluye aplicación y mezcla se sustrato, tutor, amarre y siembra. Incluye transporte y disposición final de sobrantes en sitio autorizado. Suministro y plantación).</t>
  </si>
  <si>
    <t>PALMA ALEJANDRA H= 1.5 m (Incluye aplicación y mezcla se sustrato, tutor, amarre y siembra. Incluye transporte y disposición final de sobrantes en sitio autorizado. Suministro y plantación)</t>
  </si>
  <si>
    <t>GRAVILLA DE 3/4" - SUMINISTRO E INSTALACIÓN.</t>
  </si>
  <si>
    <t>PROCESO DE INSTALACION  DE MATERIAL GRANULAR (INCLUYE EXTENDIDO, NIVELACIÓN Y COMPACTACION)</t>
  </si>
  <si>
    <t>CONTROL DE POLVO CON CLORURO DE CALCIO</t>
  </si>
  <si>
    <t>5 DUCTOS D=6" +3 DUCTOS D=3" PVC-TDP (Incluye Suministro e Instalación. No Incluye Rellenos).</t>
  </si>
  <si>
    <t>2 DUCTOS D=6" +3 DUCTOS D=2" PVC-TDP (Incluye Suministro e Instalación. No Incluye Rellenos).</t>
  </si>
  <si>
    <t>2 DUCTOS D=6" +3 DUCTOS D=3" PVC-TDP (Incluye Suministro e Instalación. No Incluye Rellenos).</t>
  </si>
  <si>
    <t>CAMARA TIPO "T" TELECOMUNICACIONES UNE - EPM (Dimensiones internas L=0.69 m, B=0,56m, A=0.81 m) (Incluye base, muros en ladrillo, cubierta, aro-base y aro-tapa. Suministro y construcción).</t>
  </si>
  <si>
    <t>1 DUCTOS D=6" PVC-TDP (Incluye Suministro e Instalación. No Incluye Rellenos).</t>
  </si>
  <si>
    <t>CAMARA TIPO "2T" TELECOMUNICACIONES UNE - EPM  (Dimensiones internas L=1.50 m, B=0,56m, A=0.90 m) (Incluye base, muros en ladrillo, cubierta, aro-base y aro-tapa. Suministro y construcción).</t>
  </si>
  <si>
    <t>REDUCCION CONCENTRICA HD 12"x10" (Suministro e Instalación).</t>
  </si>
  <si>
    <t>EMPATE ORTOGONAL PVC - HG 6"X6" SEGÚN NORMA NS-023, INCLUYE SUMINISTRO E INSTALACIÓN DE TUBERÍA PVC D=6" U.M RDE 21=1 ML, TEE HD 6"X6" PARA PVC=1 UN, UR HD D=6"=1 UN, UZ U.M PVC D=6"=1 UN, UD HD D=6"=1 UN (Suministro e instalación).</t>
  </si>
  <si>
    <t>EMPATE DE TUBERÍA EN PVC A HG 6" LINEAL TIPO B SEGÚN NORMA NS-023, INCLUYE TUBERÍA PVC D=6" U.M RDE 21=1 ML, UR HD D=6"=1 UN, UZ PVC D=6"=1 UN (Suministro e instalación).</t>
  </si>
  <si>
    <t>UNION DE REPARACION HD EL D=4" (Suministro e Instalación).</t>
  </si>
  <si>
    <t>LOSETA PODOTACTIL ALERTA/GUÍA EN POLIURETANO DE ALTA DENSIDAD, ANCHO=0.4 m EN COLOR AMARILLO SEGÚN NTC 5610 (Incluye limpieza y alistamiento de superficie, suministro e instalación).</t>
  </si>
  <si>
    <t>CUCHARO H= 1.5 m (Incluye aplicación y mezcla se sustrato, tutor, amarre y siembra. Incluye transporte y disposición final de sobrantes en sitio autorizado. Suministro y plantación).</t>
  </si>
  <si>
    <t>PROTECCIÓN TEMPORAL PARA CERRAMIENTOS Y/O FACHADAS DE BIENES INMUEBLES DE INTERÉS CULTURAL, INCLUYE VARA MADERA ROLLIZA H=1.22 m, LISTÓN DE MADERA, TELA COLOR BLANCO, ESPUMA DE POLIETILENO e=5 mm (Incluye suministro y colocación).</t>
  </si>
  <si>
    <t>CAJA PARA CONEXIÓN DE DRENAJE EN MAMPOSTERÍA (Dimensiones internas: (0.6x0.6) m, H=0.77 m) (Incluye muros, impermeabilización interna y externa, relleno en recebo e=0.10 m, placa de base e=0.20 m, cañuela, placa de cubierta e=0,20 m y tapa en concreto tipo vehicular. Suministro y construcción).</t>
  </si>
  <si>
    <t>HELECHO MACHO, DENSIDAD=6 u/m2 (No incluye tierra negra adicional. No incluye remoción y transporte de sobrantes. Suministro y plantación).</t>
  </si>
  <si>
    <t>PERFORACIÓN HORIZONTAL PARA DUCTO DE POLIETILENO D=6", INCLUYE TUBERÍA (Incluye suministro, instalación, transporte y disposición final de sobrantes)</t>
  </si>
  <si>
    <t>PERFORACIÓN HORIZONTAL PARA DUCTO DE POLIETILENO D=12", INCLUYE TUBERÍA (Incluye suministro, instalación, transporte y disposición final de sobrantes)</t>
  </si>
  <si>
    <t>SEMÁFORO (4x200) S2, LENTES DE POLICARBONATO DE 8" PARA BICICLETAS LUCES, SISTEMA DE ILUMINACIÓN A LEDS, FLECHA DE GIRO, COMPATIBILIDAD C800/900, FIJACIÓN A MÉNSULA. INCLUYE ELEMENTOS DE FIJACIÓN</t>
  </si>
  <si>
    <t>NIVELACIÓN DE CÁMARA TIPO "T" TELECOMUNICACIONES UNE - EPM H= 0.20m (Dimensiones internas L=0.69 m, B=0,56m, A=0.81 m) (Incluye demolición de cinta y retiro de tapa, cargue, transporte y disposición de escombros, suministro e instalación de ladrillos, mortero, marco y tapa)</t>
  </si>
  <si>
    <t>NIVELACIÓN DE CÁMARA TIPO "2T" TELECOMUNICACIONES UNE - EPM H= 0.23m (Dimensiones internas L=1.50 m, B=0,56m, A=0.90 m) (Incluye demolición de cinta y retiro de tapa, cargue, transporte y disposición de escombros, suministro e instalación de ladrillos, mortero, marco y tapa)</t>
  </si>
  <si>
    <t>3 DUCTOS D=6" + 2 DUCTOS D=3" PVC TDP (Incluye suministro e instalación. No Incluye rellenos)</t>
  </si>
  <si>
    <t>4 DUCTOS D=6" + 2 DUCTOS D=3" PVC TDP (Incluye suministro e instalación. No Incluye rellenos)</t>
  </si>
  <si>
    <t>9 DUCTOS D=6" + 3 DUCTOS D=3" PVC TDP (Incluye suministro e instalación. No Incluye rellenos)</t>
  </si>
  <si>
    <t>4 DUCTOS D=6" + 3 DUCTOS D=3" PVC TDP (Incluye suministro e instalación. No Incluye rellenos)</t>
  </si>
  <si>
    <t>ADAPTADOR TERMINAL CAMPANA PVC D=2" (Suministro e Instalación)</t>
  </si>
  <si>
    <t>TRASLADO DE ARMARIOS (Incluye retiro, traslado e instalación de armario. Demolición manual, excavación y colocación de concreto para dados, transporte y disposición de sobrantes)</t>
  </si>
  <si>
    <t>2 DUCTOS D=6" + 2 DUCTOS D=3" PVC TDP (Incluye suministro e instalación. No Incluye rellenos)</t>
  </si>
  <si>
    <t>5 DUCTOS D=6" + 2 DUCTOS D=3" PVC TDP (Incluye suministro e instalación. No Incluye rellenos)</t>
  </si>
  <si>
    <t>1 DUCTOS D=6" + 2 DUCTOS D=3" PVC TDP (Incluye suministro e instalación. No Incluye rellenos)</t>
  </si>
  <si>
    <t>3 DUCTOS D=6" + 3 DUCTOS D=3" PVC TDP (Incluye suministro e instalación. No Incluye rellenos)</t>
  </si>
  <si>
    <t>CAJA DE INSPECCIÓN EN CONCRETO REFORZADO 28 MPa (Dimensiones internas: (1.0x1.0) m, H=2.36 m, e=0,2 m) (Incluye muros, concreto de limpieza e=0,05 m, placa de base e=0,20 m y placa de cubierta e=0,16 m, arobase y arotapa HF según NP-024 y pasos plásticos c/0.40. Suministro y construcción).</t>
  </si>
  <si>
    <t>EMPATE ORTOGONAL PVC - PEAD 6"X6" SEGÚN NORMA NS-023, INCLUYE TEE PE ELECTROFUSIÓN  6"X6"=1 UN, TUBERÍiA POLIETILENO D=6"=2 ML, PORTAFLANCHE PE D=6"=2 UN, BRIDA LOCA PE D=6"=2 UN, BRIDA UNIVERSAL POR ACOPLE UNIVERSAL HD D=6"=2 UN (Suministro e instalación)</t>
  </si>
  <si>
    <t>CAMARA TIPO "D" TELECOMUNICACIONES UNE - EPM (Dimensiones internas L=1.90 m, B=1,06m, A=1.60 m) (Incluye base, muros en bloque, cubierta, aro-base y aro-tapa. Suministro y construcción)</t>
  </si>
  <si>
    <t>CÁMARA TIPO "2F" TELECOMUNICACIONES UNE - EPM (Dimensiones internas L=1.50 m, B=0,56m, A=0.90 m) (Incluye base, muros en ladrillo, cubierta, aro-base y aro-tapa. Suministro y construcción)</t>
  </si>
  <si>
    <t>CÁMARA TIPO "F" TELECOMUNICACIONES UNE - EPM (Dimensiones internas L=0.69 m, B=0,56m, A=0.81 m) (Incluye base, muros en ladrillo, cubierta, aro-base y aro-tapa. Suministro y construcción)</t>
  </si>
  <si>
    <t>TEE PE TERMOFUSIÓN  6"X6" (Incluye suministro e instalación)</t>
  </si>
  <si>
    <t>REDUCCIÓN CONCÉNTRICA PE TERMOFUSIÓN 6"X4" (Incluye suministro e instalación)</t>
  </si>
  <si>
    <t>TAPÓN HD EXTREMO JUNTA HIDRÁULICA D=12" (Suministro e instalación)</t>
  </si>
  <si>
    <t>BARRERA DE SEGURIDAD EN CONCRETO A-165 ( 53x60x150cm). (Suministro, transporte e Instalación).</t>
  </si>
  <si>
    <t>INSTALACIÓN BARRERA DE SEGURIDAD EN CONCRETO (A-165 - 53*60*150). (Instalación).</t>
  </si>
  <si>
    <t>INSTALACIÓN HITO DE 75cm DE ALTURA Y 8 cm DE DIAMETRO CON REFLECTIVOS DE COLOR AMARILLO. (Instalación).</t>
  </si>
  <si>
    <t>INSTALACIÓN SEGREGADOR BICICLETA (TACHÓN PLÁSTICO O CAUCHO ALTA RESISTENCIA COMO POLIPROPILENO DE ALTO IMPACTO, CON INSTALACIÓN ESTRUCTURA DE REFUERZO, ELEMENTOS REFLECTIVOS DE ALTA EFICIENCIA. TIPO TRANSMILENIO 40.5cmx15cmx8.5cm).(Instalación).</t>
  </si>
  <si>
    <t>Nuevo - Emergencia Sanitaria</t>
  </si>
  <si>
    <t>ALQUILER DE DISPENSADOR PLÁSTICO DE TOALLAS TIPO Z_(Según Apéndice Bioseguridad Covid 19)</t>
  </si>
  <si>
    <t>ALQUILER DE MESA PLÁSTICA DE 0.72m x 0.72m x 0.72m_(Según Apéndice Bioseguridad Covid 19)</t>
  </si>
  <si>
    <t>ALQUILER DE TERMÓMETRO INFRARROJO PARA USO EN HUMANOS, LIBRE DE CONTACTO, IMPERMEABLE_(Según Apéndice Bioseguridad Covid 19)</t>
  </si>
  <si>
    <t>ALQUILER LAVAMANOS PORTÁTIL EN ACERO INOXIDABLE CON DOS TANQUES PARA AGUA LIMPIA Y RESIDUAL DE 20 LT C/U_ (Según Apéndice Bioseguridad Covid 19)</t>
  </si>
  <si>
    <t>ALQUILER CAMILLA EN FIBRA CON ARNÉS - INMOVILIZADOR Y SEÑAL. _(Según Apéndice Bioseguridad Covid 19)</t>
  </si>
  <si>
    <t>ALQUILER DE DISPENSADOR DE JABÓN, METÁLICO DE 1LT. _(Según Apéndice Bioseguridad Covid 19)</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</si>
  <si>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</si>
  <si>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t>
  </si>
  <si>
    <t>ALQUILER DE FUMIGADORA DE ESPALDA. ASPERSOR BOMBA MANUAL 20 LITROS. DESINFECCIÓN_ (Según Apéndice Bioseguridad Covid 19) INCLUYE MEZCLA AGUA-HIPOCLORITO 20 mml/LITRO</t>
  </si>
  <si>
    <t>CENEFA LINEAL EN LOSETA LISA BICAPA TIPO A51 (40 X 20 X 6) cm PARA FRANJA DE SEGURIDAD (Suministro, colocación y compactación con equipo manual. Incluye base en arena de nivelación e=4 cm y arena de sello)</t>
  </si>
  <si>
    <t>ANGEO PLÁSTICO (Suministro e instalación)</t>
  </si>
  <si>
    <t>ENROCADO EN PIEDRA PARTIDA CON DIÁMETROS DE 25 A 75 MM (Suministro y colocación)</t>
  </si>
  <si>
    <t>TEE PE100 PN16 TERMOFUSIÓN 12"X6" (Incluye suministro e instalación)</t>
  </si>
  <si>
    <t>TRAGANTE CÚPULA CONCÉNTRICA DE 8"x 6" EN ALUMINIO (Incluye suministro e instalación)</t>
  </si>
  <si>
    <t>EMPATE ORTOGONAL PVC - PVC 3"X3" SEGÚN NORMA NS-023, INCLUYE SUMINISTRO E INSTALACIÓN DE TUBERÍA PVC D=3" U.M RDE 21=1 ML, TEE HD EL 3"X3"=1 UN, UZ U.M PVC D=3"=2 UN, UR U.M PVC D=3"=1 UN (Suministro e instalación)</t>
  </si>
  <si>
    <t>EMPATE DE TUBERÍA EN PVC A HG 8" LINEAL TIPO B SEGÚN NORMA NS-023, INCLUYE TUBERÍA PVC D=8" U.M RDE 21=1 ML, UR HD D=8"=1 UN, UZ PVC D=8"=1 UN (Suministro e instalación)</t>
  </si>
  <si>
    <t>EMPATE ORTOGONAL PVC - HG 8"X8" SEGÚN NORMA NS-023, INCLUYE SUMINISTRO E INSTALACIÓN DE TUBERÍA PVC D=8" U.M RDE 21=1 ML, TEE HD 8"X8" PARA PVC=1 UN, UR U.M PVC D=8"=1 UN, UZ U.M PVC D=8"=1 UN, UD HD D=8"=2 UN (Suministro e instalación)</t>
  </si>
  <si>
    <t>EMPATE ORTOGONAL PVC - AC 8"X8" SEGÚN NORMA NS-023, INCLUYE SUMINISTRO E INSTALACIÓN DE TUBERÍA PVC D=8" U.M RDE 21=1 ML, TEE HD 8"X8" PARA PVC=1 UN, UR U.M PVC D=8"=1 UN, UZ U.M PVC D=8"=1 UN, UD HD D=8"=2 UN (Suministro e instalación)</t>
  </si>
  <si>
    <t>ABONO ORGÁNICO COMPOST (Incluye suministro, transporte y extendido manual)</t>
  </si>
  <si>
    <t>PIEDRA PÓMEZ (Incluye suministro, transporte y extendido manual)</t>
  </si>
  <si>
    <t>REJA TIPO PASARELA FUNDICIÓN CLASE DE CARGA C250, Ancho=323 mm (Incluye suministro e instalación)</t>
  </si>
  <si>
    <t>TUBERÍA PVC SANITARIA D=10" TIPO U.S. (Incluye suministro e instalación)</t>
  </si>
  <si>
    <t>TEE PVC SANITARIA D=6" (Incluye suministro e instalación)</t>
  </si>
  <si>
    <t>CODO 22.5° CXC PVC SANITARIA D=6" (Incluye suministro e instalación).</t>
  </si>
  <si>
    <t>VÁLVULA CHEQUE O ANTIRETORNO DE 2" CLASE 300 (Incluye suministro e instalación).</t>
  </si>
  <si>
    <t>RECUBRIMIENTO EPÓXICO DE DOS COMPONENTES, CON ALTA RESISTENCIA AL ATAQUE QUÍMICO Y MECÁNICO EN LOS MUROS INTERNOS DE LOS CÁRCAMOS (DOS CAPAS DE 0.15mm C/U). Suministro e instalación.</t>
  </si>
  <si>
    <t>TRASLADO ESTACIÓN REGULADORA DE PRESIÓN CON RAMAL PRINCIPAL Y VRP DE 6" Y BY PASS DE 3" (Instalación). PROYECTO. Diseño de la Carrera 4 este entre las diagonales 50 Sur y la Calle 46A Bis Sur - La Victoria</t>
  </si>
  <si>
    <t>SARDINEL DRENANTE H=255mm (Suministro e Instalación. Incluye 3cm Mortero 1:5)</t>
  </si>
  <si>
    <t>SARDINEL DE DRENAJE H=33cm Long=0,5m - INSPECCIÓN (Incluye 3cm Mortero 1:5. Suministro e Instalación.)</t>
  </si>
  <si>
    <t>SARDINEL DRENANTE h=255mm, Long=0,5m-INSPECCIÓN (Incluye 3cm Mortero 1:5. Suministro e Instalación)</t>
  </si>
  <si>
    <t>TAPA INICIO / FINAL PARA SARDINEL DRENANTE h=255mm  (Suministro e Instalación)</t>
  </si>
  <si>
    <t xml:space="preserve">TAPA INICIO / FINAL PARA SARDINEL DE DRENAJE RD 200 H33 (Suministro e Instalación) </t>
  </si>
  <si>
    <t>BARANDA METALICA M-82 PREFABRICADA MOV. REDUCIDA BORDE DE VIA (Incluye dados de concreto 3000psi grava común de 0.20 x 0.20m y recubrimiento en epóxico y esmalte uretano). Suministro e Instalación</t>
  </si>
  <si>
    <t>BARANDA METALICA M-82 PREFABRICADA MOV. REDUCIDA ACCESO A PREDIOS (Incluye recubrimiento en epóxico y esmalte uretano). Suministro e Instalación</t>
  </si>
  <si>
    <t>BLOQUE DE CEMENTO MACIZO PEATONAL COLORES 20X20X6cm (Suministro e Instalación. Arena de sello, corte de adoquin y emboquillado)</t>
  </si>
  <si>
    <t>ALQUILER DE LAVAMANOS PORTATIL DE PEDAL TIPO MANOS LIBRES</t>
  </si>
  <si>
    <t>ALQUILER DE TERMOMETRO DIGITAL, INFRAROJO PARA USO EN HUMANOS, LIBRE DE CONTACTO, IMPERMEABLE. (INCLUYE CALIBRACION)</t>
  </si>
  <si>
    <t>ALQUILER DE DISPENSADOR DE JABÓN LÍQUIDO O GEL ANTIBACTERIAL - ALCOHOL, CON PEDAL METÁLICO</t>
  </si>
  <si>
    <t>ALQUILER DE DISPENSADOR PLÁSTICO DE TOALLAS DE PAPEL</t>
  </si>
  <si>
    <t>PAQUETE DE ELEMENTOS PARA LIMPIEZA Y DESINFECCIÓN PARA 10 TRABAJADORES EN OBRA (INCLUYE ALCOHOL, TOALLAS DE PAPEL, JABON LIQUIDO, GEL ANTIBACTERIAL, SUMINISTRO AGUA PARA EL LAVAMANOS)</t>
  </si>
  <si>
    <t>RECOLECCION, TRANSPORTE Y DISPOSICION DE RESIDUOS LÍQUIDOS PROVENIENTES DE LAVAMANOS PORTATILES. (INCLUYE EQUIPO DE SUCCIÓN)</t>
  </si>
  <si>
    <t>ALQUILER DE BOTIQUIN TIPO B DOTADO PORTATIL</t>
  </si>
  <si>
    <t>CAJILLA PLASTICA Y TAPA EN POLIPROPILENO PARA MEDIDOR. SUMINISTRO E INSTALACION</t>
  </si>
  <si>
    <t>Detección y Georreferenciación con equipos GPR (Radares de penetración terrestre) y de detección EM de tuberías enterradas bajo superficie - Incluye Equipos GNSS, Transporte, Mano de obra, informe, radargrama, planos y demás costos asociados a la actividad.</t>
  </si>
  <si>
    <t>AFOROS DE TRANSITO (MOTORIZADOS Y NO MOTORIZADOS) A PARTIR DE CAPTURA DE VIDEO. Incluye digitación y entrega de base de datos en archivo Excel. Captura día hábil y no hábil, con sus respectivos movimientos. Incluye todos los costos directos e indirectos.</t>
  </si>
  <si>
    <t>Nuevo Demanda Proyecto Av. Boyacá</t>
  </si>
  <si>
    <t>Proyecto Av. Boyacá desde la AC 170 hasta la AC 183</t>
  </si>
  <si>
    <t>Proyecto Av.Boyacá desde la AC 170 hasta la AC 183: PISOS EN LOSETA PREFABRICADA A51 (20x40x6cm) COLOR OCRE. (Suministro e instalación. Incluye Base 4cm de Mortero 2000 PSI y Arena de Sello)</t>
  </si>
  <si>
    <t>Proyecto Av.Boyacá desde la AC 170 hasta la AC 183: PISOS EN LOSETA PREFABRICADA A51 (20x40x6cm) COLOR ARENA. (Suministro e instalación. Incluye Base 4cm de Mortero 2000 PSI y Arena de Sello)</t>
  </si>
  <si>
    <t>Proyecto Av.Boyacá desde la AC 170 hasta la AC 183: PISOS EN LOSETA PREFABRICADA A51 (20x40x6cm) COLOR GRIS. (Suministro e instalación. Incluye Base 4cm de Mortero 2000 PSI y Arena de Sello)</t>
  </si>
  <si>
    <t xml:space="preserve">Proyecto Av.Boyacá desde la AC 170 hasta la AC 183: PISO EN LOSETA PREFABRICADA A55 TACTIL ALERTA (40x40x6cm) COLOR AMARILLO. (Suministro e instalación. Incluye Base 4cm de Mortero 2000 PSI y Arena de Sello) </t>
  </si>
  <si>
    <t>Proyecto Av.Boyacá desde la AC 170 hasta la AC 183: GEOBLOQUE DE POLIESTIRENO EXPANDIDO EPS DENSIDAD 29 a 30 Kg/m3 (Suministro e Instalación)</t>
  </si>
  <si>
    <t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t>
  </si>
  <si>
    <t>Proyecto Av.Boyacá desde la AC 170 hasta la AC 183: VARILLA COOPER WELD 5/8" x 2.44m CON SOLDADURA EXOTERMICA. (Incluye Suministro e Instalación)</t>
  </si>
  <si>
    <t>Proyecto Av.Boyacá desde la AC 170 hasta la AC 183: ACOMETIDA DOMICILIARIA DE 1/2" CON COLLAR DE DERIVACION DE 8" x 1".  INCLUYE TUBERIA PF, REGISTROS Y ACCESORIOS, LONGITUD PROMEDIO 6.5m. INCLUYE CAJILLA EN POLIPROPILENO PARA MEDIDOR. (Suministro e Instalación)</t>
  </si>
  <si>
    <t>Proyecto Av.Boyacá desde la AC 170 hasta la AC 183: ACOMETIDA DOMICILIARIA DE 1" CON COLLAR DE DERIVACION DE 8" X 1". INCLUYE TUBERIA PF, REGISTROS Y ACCESORIOS, LONGITUD PROMEDIO DE 6.5m, INCLUYE CAJILLA EN POLIPROPILENO PARA MEDIDOR. (Suministro e Instalación)</t>
  </si>
  <si>
    <t>Proyecto Av.Boyacá desde la AC 170 hasta la AC 183: CAMARA PREFABRICADA PZ8 RECTA DIAMETRO INTERNO 1.10m, ESPESOR DE PARED: 0.126, INCLUYE AROTAPA Y TAPA. (Suministro e Instalación)</t>
  </si>
  <si>
    <t>Proyecto Av.Boyacá desde la AC 170 hasta la AC 183: CAMARA PREFABRICADA PZ10 RECTA DIAMETRO INTERNO 1.20m, ESPESOR DE PARED: 0.136, INCLUYE AROTAPA Y TAPA. (Suministro e Instalación)</t>
  </si>
  <si>
    <t>Proyecto Av.Boyacá desde la AC 170 hasta la AC 183: DENSIFICACIÓN DE TERRENO CON PILOTES EN MADERA INMUNIZADA POSTE EN MADERA ESTRUCTURAL INMUNIZADA (EUCALIPTO) DIAMETRO 17 A 20cm. (Suministro e Instalación. Incluye transporte y disposición final de escombros a una distancia de 21km))</t>
  </si>
  <si>
    <t>Nuevo Demanda Proyecto NQS x Bosa</t>
  </si>
  <si>
    <t>Proyecto Intersección a Desnivel Autopista Sur (NQS) con Av. Bosa</t>
  </si>
  <si>
    <t xml:space="preserve">Proyecto Intersección a Desnivel Autopista Sur (NQS) con Av. Bosa: 4 DUCTOS D=4" PVC-TDP MAS 5 TRITUBOS (Incluye Suministro e Instalación. No Incluye Rellenos) </t>
  </si>
  <si>
    <t xml:space="preserve">Proyecto Intersección a Desnivel Autopista Sur (NQS) con Av. Bosa: 3 DUCTOS D=4" PVC-TDP MAS 1 TRITUBO (Incluye Suministro e Instalación. No Incluye Rellenos) </t>
  </si>
  <si>
    <t xml:space="preserve">Proyecto Intersección a Desnivel Autopista Sur (NQS) con Av. Bosa: 5 DUCTOS D=4" PVC-TDP MAS 2 TRITUBOS (Incluye Suministro e Instalación. No Incluye Rellenos)  </t>
  </si>
  <si>
    <t>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</si>
  <si>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 xml:space="preserve">Proyecto Intersección a Desnivel Autopista Sur (NQS) con Av. Bosa: 1 DUCTO D=4" MAS  1 DUCTO DE 3" PVC-TDP  (Incluye Suministro e Instalación. No Incluye Rellenos) </t>
  </si>
  <si>
    <t>Proyecto Intersección a Desnivel Autopista Sur (NQS) con Av. Bosa: AISLADOR SÍSMICO CON NÚCLEO DE PLOMO. DIÁMETRO 1.20 m, DESPLAZAMIENTO MÁXIMO 150 mm Y CARGA AXIAL MÁXIMA 10000 kN (Incluye suministro e instalación).</t>
  </si>
  <si>
    <t>Proyecto Intersección a Desnivel Autopista Sur (NQS) con Av. Bosa: ROBLE AUSTRALIANO H=1.5 (Incluye siembra, tierra, abono, transporte y tutor)</t>
  </si>
  <si>
    <t>Proyecto Intersección a Desnivel Autopista Sur (NQS) con Av. Bosa: CANALIZACIÓN 8 DUCTOS D=4" PVC - TDP + 1 TRITUBO PE 100 FOPT DE 40mm (1 1/4") RDE 13.5 (Incluye suministro e instalación. No incluye rellenos) xxx</t>
  </si>
  <si>
    <t>Proyecto Intersección a Desnivel Autopista Sur (NQS) con Av. Bosa: CAUCHO TEQUENDAMA H=1.5 (Incluye siembra, tierra, abono, transporte y tutor)</t>
  </si>
  <si>
    <t>Proyecto Intersección a Desnivel Autopista Sur (NQS) con Av. Bosa: CAJA DE PASO de 1.60m x 1.60m TEL NIN-112 UNE EPM</t>
  </si>
  <si>
    <t>Proyecto Intersección a Desnivel Autopista Sur (NQS) con Av. Bosa: TUBO DE ACERO DE Φ 16" CON EXTREMOS BRIDADOS CON EMPAQUE DE CAUCHO, CON REVESTIMIENTO INTERIOR Y RECUBRIMIENTO EXTERIOR EN MORTERO DE CEMENTO. FABRICADO DE CONFORMIDAD CON LA NORMA AWWA C200 A PARTIR DE LÁMINA ASTMA 36. L=6,00 M. PRESIÓN DE TRABAJO= 150 PSI (Incluye suministro e instalación).</t>
  </si>
  <si>
    <t>Proyecto Intersección a Desnivel Autopista Sur (NQS) con Av. Bosa: CINTURÓN DE CIERRE EN ACERO Φ16" REVESTIDO CON PINTURA ANTICORROSIVA. L=0,30M. FABRICADO APARTIR DE LÁMINA ASTM A 36 DE ESPESOR 6MM. PRESIÓN DE TRABAJO = 150 PSI (Incluye suministro e instalación).</t>
  </si>
  <si>
    <t>Proyecto Intersección a Desnivel Autopista Sur (NQS) con Av. Bosa: NIPLE EN ACERO Φ12" CON BRIDA. REVESTIMIENTOS INTERIOR Y EXTERIOR EN MORTERO DE CEMENTO. L=2.00M. BRIDA ANSI ASME B16.5 CLASE150. INCLUYE UN ANILLO PASAMURO FABRICADO A PARTIR DE LÁMINA ASTM A36. PRESIÓN DE TRABAJO = 150 PSI (Incluye suministro e instalación).</t>
  </si>
  <si>
    <t>Proyecto Intersección a Desnivel Autopista Sur (NQS) con Av. Bosa: CINTURÓN DE CIERRE EN ACERO Φ 24" REVESTIDO CON PINTURA ANTICORROSIVA. L=0,30M. FABRICADO APARTIR DE LÁMINA ASTM A 36 DE ESPESOR 6MM. PRESIÓN DE TRABAJO = 150 PSI (Incluye suministro e instalación).</t>
  </si>
  <si>
    <t>Proyecto Intersección a Desnivel Autopista Sur (NQS) con Av. Bosa: CINTURÓN DE CIERRE EN ACERO Φ36" REVESTIDO CON PINTURA ANTICORROSIVA. L=0,30M. FABRICADO APARTIR DE LÁMINA ASTM A 36 DE ESPESOR 6MM. PRESIÓN DE TRABAJO = 150 PSI (Incluye suministro e instalación).</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</si>
  <si>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 (Incluye suministro e instalación).</t>
  </si>
  <si>
    <t>Proyecto Intersección a Desnivel Autopista Sur (NQS) con Av. Bosa: BASE GRANULAR CLASE A (BG-A) ESTABILIZADA CON CEMENTO ASFALTICO CONVENCIONAL TIPO MGEA_A (Incluye suministro, transporte, colocación y compactación).</t>
  </si>
  <si>
    <t>Proyecto Intersección a Desnivel Autopista Sur (NQS) con Av. Bosa: PICTOGRAMA VELOCIDAD MENOS DE 60 KM/H. (Incluye suministro e instalación).</t>
  </si>
  <si>
    <t>Proyecto Intersección a Desnivel Autopista Sur (NQS) con Av. Bosa: TEE EN ACERO Φ 36" X 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 (Incluye suministro e instalación).</t>
  </si>
  <si>
    <t>Proyecto Intersección a Desnivel Autopista Sur (NQS) con Av. Bosa: Pilote FDP (Full displacement pile) Concreto Tremie 3000 PSI de 40 cm de diámetro.</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</si>
  <si>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 (Incluye suministro e instalación).</t>
  </si>
  <si>
    <t>Proyecto Intersección a Desnivel Autopista Sur (NQS) con Av. Bosa: COMPENSADOR DE DILATACIÓN DE GOMA DN-400 CON CUERPO EN EPDM Y REFUERZO DE NYLON; CON BRIDAS GIRATORIAS ZINCADAS EN ACERO CARBONO TALADRADAS SEGÚN ASA 150 LBS. L= 130 MM (Incluye suministro e instalación).</t>
  </si>
  <si>
    <t>Proyecto Intersección a Desnivel Autopista Sur (NQS) con Av. Bosa: TUBERÍA HD, ACUEDUCTO, PN 16, D=300 mm 12" (Suministro e instalación)</t>
  </si>
  <si>
    <t xml:space="preserve">Proyecto Intersección a Desnivel Autopista Sur (NQS) con Av. Bosa: CAJA PARA LAS DERIVACIONES DE 24" A 12" DE LA RED MATRIZ DE ACUEDUCTO. </t>
  </si>
  <si>
    <t>Proyecto Intersección a Desnivel Autopista Sur (NQS) con Av. Bosa: Demolición de muro existente con cemento expansivo</t>
  </si>
  <si>
    <t>Proyecto Intersección a Desnivel Autopista Sur (NQS) con Av. Bosa: TUBERÍA HD, ACUERDUCTO, PN 16, D=150mm-6" (Suministro e instalación)</t>
  </si>
  <si>
    <t>Proyecto Intersección a Desnivel Autopista Sur (NQS) con Av. Bosa: POSTENSIONAMIENTO PARA SUPERESTRUCTURA FU=1860 MPA ASTM A -416 GR 270 BAJA RELAJACIÓN. (Incluye torones, anclaje, ductos con uniones, servicio de tensionamiento con gato multitorón e inyección con equipos y operarios.</t>
  </si>
  <si>
    <t xml:space="preserve">Proyecto Intersección a Desnivel Autopista Sur (NQS) con Av. Bosa: 4 DUCTOS D=4" PVC-TDP MAS 2 TRITUBOS (Incluye Suministro e Instalación. No Incluye Rellenos) </t>
  </si>
  <si>
    <t>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</si>
  <si>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 xml:space="preserve">Proyecto Intersección a Desnivel Autopista Sur (NQS) con Av. Bosa: CAJA PARA LAS DERIVACIONES DE 36" A 12" DE LA RED MATRIZ DE ACUEDUCTO. </t>
  </si>
  <si>
    <t>Proyecto Intersección a Desnivel Autopista Sur (NQS) con Av. Bosa: FONDO DE JUNTA EN ESPUMA DE POLIETILENO DE BAJA DENSIDAD D= 32 mm. Suministro e instalación</t>
  </si>
  <si>
    <t>Proyecto Intersección a Desnivel Autopista Sur (NQS) con Av. Bosa: ADOQUIN DE ARCILLA COLOR ROJO O SIMILAR (26x6x6cm) (Incluye arena de peña para sello, Base 5cm en mortero de 2000 PSI) Transporte petreos 28 Km. SUMINISTRO E INSTALACIÓN.</t>
  </si>
  <si>
    <t>Proyecto Intersección a Desnivel Autopista Sur (NQS) con Av. Bosa: TUBERÍA HD, ACUEDUCTO, PN 16, D=100mm - 4" (Suministro e instalación)</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</si>
  <si>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</si>
  <si>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BASE ESTABILIZADA CON ASFALTO EN CALIENTE MEZCLADA EN PLANTA (Incluye suministro, extendido, nivelación y compactación).</t>
  </si>
  <si>
    <t>Proyecto Intersección a Desnivel Autopista Sur (NQS) con Av. Bosa: TUBERÍA HD, ACUEDUCTO, PN 16, D=200 mm-8" (Suministro e instalación)</t>
  </si>
  <si>
    <t>Proyecto Intersección a Desnivel Autopista Sur (NQS) con Av. Bosa: JUNTA DE DILATACION ELASTOMÉRICA T-160 PARA DESPLAZAMIENTO 160mm+/-80mm  (Incluye Suministro e instalación y material para anclajes).</t>
  </si>
  <si>
    <t>Proyecto Intersección a Desnivel Autopista Sur (NQS) con Av. Bosa: CÁMARA EN CONCRETO DE 4000 PSI GRAVA COMÚN PREFABRICADO TIPO II. SUMINISTRO E INSTALACIÓN.</t>
  </si>
  <si>
    <t>Proyecto Intersección a Desnivel Autopista Sur (NQS) con Av. Bosa: CONFORMACION DE TERRAPLENES CON MATERIAL DE EXCAVACIÓN. (Incluye equipo y mano de obra)</t>
  </si>
  <si>
    <t>Proyecto Intersección a Desnivel Autopista Sur (NQS) con Av. Bosa: JUNTA DE DILATACION ELASTOMÉRICA PARA DESPLAZAMIENTO MIN=+/- 100 MM A MAX =+/- 115 MM (Incluye Suministro, accesorios, materiales e instalación).</t>
  </si>
  <si>
    <t>Proyecto Intersección a Desnivel Autopista Sur (NQS) con Av. Bosa: TERRAPLÉN EN CENIZA DE ALTO HORNO. INCLUYE ADICIÓN DEL 6% DE CAL. SUMINISTRO E INSTALACIÓN, EXTENDIDO, HUMEDECIMIENTO, COMPACTACIÓN Y TRANSPORTE.</t>
  </si>
  <si>
    <t>Proyecto Intersección a Desnivel Autopista Sur (NQS) con Av. Bosa: VÁLVULA DE MARIPOSA Ø 16"A BRIDA - BRIDA (A) (150 PSI). SUMINISTRO E INSTALACIÓN</t>
  </si>
  <si>
    <t>Nuevo DTP</t>
  </si>
  <si>
    <t>Estudios y Diseños proyectos de Valorización: APIQUE MANUAL HASTA 1.50m DE 0.50m X 0.50m - (Relleno y adecuación del sitio - incluye transporte.)</t>
  </si>
  <si>
    <t>Estudios y Diseños proyectos de Valorización: APIQUE MANUAL EN ZONA DURA DE 0,65m x 0,65m x1,5m (Incluye demolición, excavación, recuperación de muestras alteradas e inalteradas, reparación con base granular y mezcla en frío e=0,10m) - Horario Nocturno</t>
  </si>
  <si>
    <t>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t>
  </si>
  <si>
    <t>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t>
  </si>
  <si>
    <t>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t>
  </si>
  <si>
    <t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t>
  </si>
  <si>
    <t>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t>
  </si>
  <si>
    <t>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t>
  </si>
  <si>
    <t>PROYECTO CONSTRUCCIÓN DE LA AVENIDA BOYACÁ (AK 72) CÁMARA GRP P271 TIPO II (0°) DN ENTRADA 2000 DN SALIDA 2000 (BL1+BL2=2250 MM) DN CHIMENEA  1200 (H=1550 MM), INCLUYE ESCALERA Y ACCESORIOS, NO INCLUYE TRANSPORTE NI TUBERÍA . SUMINISTRO E INSTALACIÓ</t>
  </si>
  <si>
    <t>PROYECTO CONSTRUCCIÓN DE LA AVENIDA BOYACÁ (AK 72) CÁMARA GRP P2 TIPO II (1°-30°) DN ENTRADA 2000 DN SALIDA 2000 (BL1+BL2=3200 MM) DN CHIMENEA  1200 (H=1550 MM), INCLUYE ESCALERA Y ACCESORIOS, NO  INCLUYE TRANSPORTE NI TUBERÍA . SUMINISTRO E INSTALACIÓN</t>
  </si>
  <si>
    <t>PROYECTO CONSTRUCCIÓN DE LA AVENIDA BOYACÁ (AK 72) CÁMARA GRP P70 TIPO II (31°-60°) DN ENTRADA 2000 DN SALIDA 2000 (BL1+BL2=3800 MM) DN CHIMENEA  1200 (H=1550 MM), INCLUYE ESCALERA Y ACCESORIOS, NO INCLUYE TRANSPORTE NI TUBERÍA. SUMINISTRO E INSTALACIÓN</t>
  </si>
  <si>
    <t>IMPERMEABILIZACIÓN DE TABLERO CON MANTO BITUMINOSO ASFÁLTICO IMPERMEABILIZANTE HDPE + FP 250 (A TODO COSTO INCLUYE PREPARACIÓN DE SUPERFICIE)</t>
  </si>
  <si>
    <t>Suministro e instalación de Fibra de Carbono para refuerzo estructural o equivalente. Incluye todos los costos de preparación de superficie, suministro de materiales (Fibra de Carbono o equivalente, adhesivo epóxico, thiner, estopa), equipos (Herramienta Menor, Andamios, Pulidora, Copa de abrasión), Adhesión, Transportes, Manejo, Almacenamiento, Desperdicios y Mano de Obra</t>
  </si>
  <si>
    <t>NEPRENO DE 500mm X 400mm X 63mm DUREZA 60 (5 Láminas de acero) Suministro e instalación. Incluye limpieza de la superficie con chorro de aire a presión, pegante e instalación de Neoprenos nuevos, y todos los costos de suministro de materiales, equipos (Herramienta Menor, Andamios), Transporte, manejo, almacenamiento, desperdicios y manejo de obra.</t>
  </si>
  <si>
    <t>DESMONTE DE BARRERAS METÁLICAS (A TODO COSTO)</t>
  </si>
  <si>
    <t>REFORZAMIENTO DE VIGAS METÁLICAS EN LÁMINA DE ACERO LÁMINA HR 8mm x 20"A588 GR B/A709 GR 50/W DE 8x560x9000 mm INCLUYE SUMINISTRO DE MATERIALES, EQUIPOS, TRANSPORTES, MANEJO, ALMACENAMIENTO, DESPERDICIOS Y MANO DE OBRA</t>
  </si>
  <si>
    <t xml:space="preserve">DESMONTE Y MONTAJE DE DUCTERÍA EMT EXISTENTE INCLUYE MANO DE OBRA NO INCLUYE MATERIALES							</t>
  </si>
  <si>
    <t xml:space="preserve">DESMONTE Y MONTAJE DE CAJAS ELÉCTRICAS METÁLICAS EXISTENTES INCLUYE MANO DE OBRA NO INCLUYE MATERIALES							</t>
  </si>
  <si>
    <t xml:space="preserve">DESMONTE Y MONTAJE DE LUMINARIAS EXISTENTES INCLUYE MANO DE OBRA NO INCLUYE MATERIALES							</t>
  </si>
  <si>
    <t xml:space="preserve">DESMONTE Y MONTAJE DE CABLE EXISTENTE INCLUYE MANO DE OBRA NO INCLUYE MATERIALES							</t>
  </si>
  <si>
    <t>Obras y actividades complementarias para el reforzamiento estructural de puentes vehiculares en Bogotá D.C. Grupo C</t>
  </si>
  <si>
    <t>Ejecución de las obras y actividades complementarias para el reforzamiento estructural de puentes vehiculares en Bogotá D.C. Grupo C - VÁLVULA TIPO MARIPOSA DOBLE EXCENTRICIDAD SIN ACTUADOR 150PSI Ø20" (INCLUYE SUMINISTRO E INSTALACIÓN)</t>
  </si>
  <si>
    <t>Ejecución de Obras y actividades complementarias para el reforzamiento estructural de puentes vehiculares en Bogotá D.C. Grupo C - SUMINISTRO E INSTALACIÓN DE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</si>
  <si>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 SUMINISTRO E INSTALACIÓN DE CODO EN ACERO Ø 20" ENTRE 67½° Y 90° CON UNIONES ESPIGO - CAMPANA CON EMPAQUE DE CAUCHO, CON REVESTIMIENTO INTERIOR Y RECUBRIMIENTO EXTERIOR EN MORTERO DE CEMENTO L=1.50M X 1.50M. PRESIÓN DE TRABAJO =150PSI</t>
  </si>
  <si>
    <t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t>
  </si>
  <si>
    <t>Actualización  estudios y ejecución de obras de actualización sísmica y reforzamiento estructural  puentes vehiculares, Grupo A</t>
  </si>
  <si>
    <t>EXTRACCION Y REEMPLAZO DE NEOPRENO DE 5,0 CM DE ESPESOR, SECCIÓN 40 CM POR 50 CM, DUREZA 60. CON REFUERZO DE 2 LÁMINAS DE 1/4" EN LOS COSTADOS DE CADA TOPE SÍSMICO. SUMINISTRO E INSTALACIÓN.</t>
  </si>
  <si>
    <t>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t>
  </si>
  <si>
    <t>SUMINISTRO Y APLICACIÓN DE UNA CAPA DE ANTICORROSIVO DE 3MM DE ESPESOR DE PELÍCULA SECA IMPRIMANTE EPÓXICO, PREVIA PREPARACIÓN DE LA SUPERFICIE MEDIANTE LIMPIEZA MANUAL O MECÁNICA, SEGÚN LAS NORMAS SSPC-SP2</t>
  </si>
  <si>
    <t>BARRERA METALICA PARA PUENTE PEATONAL - INCLUYE SUMINISTRO E INSTALACION</t>
  </si>
  <si>
    <t>Actualización de estudios y diseños de diagnóstico estructural y actualización sísmica de puentes vehiculares y ejecución de obras de actualización sísmica y reforzamiento estructural de puentes vehiculares, Grupo A. BARRERA METÁLICA VEHICULAR PMH-13 (GALVANIZADO + PINTADO) (SUMINISTRO E INSTALACIÓN A TODO COSTO)</t>
  </si>
  <si>
    <t>MANTENIMIENTO PERIÓDICO - MEJORAMIENTO DE LA SUPERFICIE EXISTENTE CON FRESADO ESTABILIZADO AL 5% CON EMULSIÓN CRL-1</t>
  </si>
  <si>
    <t>Reforzamiento Puentes Vehiculares sobre la Av. Ciudad de Quito y Centenario - CTO 1436 DE 2017</t>
  </si>
  <si>
    <t>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t>
  </si>
  <si>
    <t>Reforzamiento Puentes Vehiculares sobre la Av. Ciudad de Quito y Centenario - CTO 1436 DE 2017. INYECCIONES EPÓXICAS CON ADHESIVO ESTRUCTURAL EN LAS FISURAS EN LOS ELEMENTOS ESTRUCTURALES EXISTENTES (SOLO SE ESTIMARÁN LAS FISURAS PARA LOS ELEMENTOS QUE NO SE VAYAN A REFORZAR)</t>
  </si>
  <si>
    <t>Reforzamiento Puentes Vehiculares sobre la Av. Ciudad de Quito y Centenario - CTO 1436 DE 2017. REPARACIÓN DE LOS MUROS DE APROXIMACIÓN</t>
  </si>
  <si>
    <t>Reforzamiento Puentes Vehiculares sobre la Av. Ciudad de Quito y Centenario - CTO 1436 DE 2017.  INSTALACIÓN BARRERA CO2 (CUBRIRÁ EL PERÍMETRO DE VIGAS, PILAS Y ÁREA INFERIOR DEL TABLERO)</t>
  </si>
  <si>
    <t>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t>
  </si>
  <si>
    <t>Reforzamiento Puentes Vehiculares sobre la Av. Ciudad de Quito y Centenario - CTO 1436 DE 2017. REHABILITACIÓN DE CONDUCCIONES MEDIANTE LA TECNOLOGÍA SPIRAL WOUND LINING PVC (SWL) DIÁMETRO 14”. (INCLUYE MATERIALES, LAVADO E INSPECCIÓN CON CCTV DE TUBERÍAS EN LA FASE DE DIAGNÓSTICO Y POSTERIOR A LA REHABILITACIÓN, SUMINISTRO DE MATERIALES, MÁXIMO 5 CORTES CON ROBOT CORTADOR)</t>
  </si>
  <si>
    <t>Reforzamiento Puentes Vehiculares sobre la Av. Ciudad de Quito y Centenario - CTO 1436 DE 2017. REHABILITACIÓN DE CONDUCCIONES MEDIANTE LA TECNOLOGÍA SPIRAL WOUND LINING PVC (SWL) DIÁMETRO 18”. (INCLUYE MATERIALES, LAVADO E INSPECCIÓN CON CCTV DE TUBERÍAS EN LA FASE DE DIAGNÓSTICO Y POSTERIOR A LA REHABILITACIÓN, SUMINISTRO DE MATERIALES, MÁXIMO 5 CORTES CON ROBOT CORTADOR)</t>
  </si>
  <si>
    <t>Reforzamiento Puentes Vehiculares sobre la Av. Ciudad de Quito y Centenario - CTO 1436 DE 2017.  LOCALIZACIÓN Y REPLANTEO DE REDES</t>
  </si>
  <si>
    <t>Reforzamiento Puentes Vehiculares sobre la Av. Ciudad de Quito y Centenario - CTO 1436 DE 2017. EMPRADIZACION, incluye suministro e instalación de cespedón.</t>
  </si>
  <si>
    <t>Reforzamiento Puentes Vehiculares sobre la Av. Ciudad de Quito y Centenario - CTO 1436 DE 2017. TORONES POSTENSADOS PARA REFORZAMIENTO EXTERNO DE 1/2" TENSIONADO 16,9 TON. SUMINISTRO E INSTALACIÓN, TENSIONAMIENTO, MANO DE OBRA, EQUIPOS EN GENERAL</t>
  </si>
  <si>
    <t>Reforzamiento Puentes Vehiculares sobre la Av. Ciudad de Quito y Centenario - CTO 1436 DE 2017. REFORZAMIENTO PUENTE AV NQS - CLL 19, TORON Ø 5/8" ADHERIDO ASTM 416, GRADO 270K, BAJA RELACIÓN (VIGAS NUEVAS), incluye suministro e instalación mano de obra, equipos en general</t>
  </si>
  <si>
    <t>Reforzamiento Puentes Vehiculares sobre la Av. Ciudad de Quito y Centenario - CTO 1436 DE 2017.  TEE HD EXTREMO LISO 20"X20" (SUMINISTRO E INSTALACIÓN)</t>
  </si>
  <si>
    <t>Reforzamiento Puentes Vehiculares sobre la Av. Ciudad de Quito y Centenario - CTO 1436 DE 2017. VALVULA PURGA D = 4" (INCLUYE SUMINISTRO E INSTALACIÓN)</t>
  </si>
  <si>
    <t>LOSA DE CONCRETO MR45 ACELERADO A 7 DIAS (Suministro, Formaleteado, Colocación y Acabado. No Incluye Acero, Curado, Juntas) VIA TEXTURIZADA</t>
  </si>
  <si>
    <t>PISO EN CONCRETO MR45 (315 Kg/Cm2) GRAVA COMÚN ACELERADO A 7 DÍAS, ESTAMPADO PARA POMPEYANOS Y VIAS A DESNIVEL, COLOR OCRE (Incluye suministro y colocación de concreto, juego de moldes, desmoldante en polvo, curador para concreto, corte y sellado de juntas).</t>
  </si>
  <si>
    <t>RECUBRIMIENTO DE HASTA 5 CM CON MORTERO DE REPARACIÓN DE ALTA  RESISTENCIA DE REFUERZOS EN FIBRA</t>
  </si>
  <si>
    <t>SUMINISTRO E INSTALACIÓN DE REDUCCIÓN EN ACERO Ø 20" x 16" CON ESPIGO Ø 20" Y CAMPANA Ø 16, REVESTIDA INTERIOR Y EXTERIOR CON MORTERO CEMENTO. L= 0,58m PRESIÓN DE TRABAJO= 150 PSI</t>
  </si>
  <si>
    <t>CODO EN ACERO Ø24" ENTRE 67 1/2° Y 90° JUNTA ESPIGO Y CAMPANA, CON EMPAQUE DE CAUCHO, CON REVEST.INT. Y RECUBR. EXT. EN MORTERO DE CEMENTO. L= 1.65m x 1.65m PRESIÓN DE TRABAJO 150PSI. SUMINISTRO E INSTALACIÓN</t>
  </si>
  <si>
    <t>TAPÓN DE ACERO 16" SOLDADO (INCLUYE SUMINISTRO E INSTALACIÓN)</t>
  </si>
  <si>
    <t xml:space="preserve">Factibilidad, estudios y diseños para la construcción de los puntos inestables de la vía Bogotá - La Calera. </t>
  </si>
  <si>
    <t xml:space="preserve">Proyecto factibilidad, estudios y diseños para la construcción de los puntos inestables de la vía Bogotá - La Calera: RELLENO EN CONCRETO CELULAR DE 1500 psi 28 días. (Incluye Suministro e Instalación) </t>
  </si>
  <si>
    <t>Proyecto factibilidad, estudios y diseños para la construcción de los puntos inestables de la vía Bogotá - La Calera: MANTO GEOSINTÉTICO COMPUESTO DE CEMENTO A GRANEL. DIMENSIONES: 1.10m DE ANCHO x 8mm DE ESPESOR .  (Incluye Suministro e Instalación)</t>
  </si>
  <si>
    <t xml:space="preserve">Proyecto factibilidad, estudios y diseños para la construcción de los puntos inestables de la vía Bogotá - La Calera: INCLINOMETRO D=70mm (INCLUYE EQUIPO DE PERFORACIÓN, TAPON SUPERIOR E INFERIOR, SOLDADURA PARA PVC).  (Suministro y Colocación) </t>
  </si>
  <si>
    <t>Proyecto factibilidad, estudios y diseños para la construcción de los puntos inestables de la vía Bogotá - La Calera: MOJON DE CONCRETO DE 0,3 x 0,3 x 0,3m (Incluye Suministro e Instalación)</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</si>
  <si>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</si>
  <si>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LAMINA GALVANIZADA POR KILOGRAMO. (Incluye Suministro y colocación)</t>
  </si>
  <si>
    <t xml:space="preserve">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	</t>
  </si>
  <si>
    <t>MEZCLA ASFÁLTICA EN CALIENTE TIPO MS 20 CON ADICIÓN DE FIBRA SINTÉTICA DE ALTA RESISTENCIA (ARAMIDA Y POLIOLEFINA).SUMINISTRO, EXTENDIDO, NIVELACIÓN Y COMPACTACIÓN</t>
  </si>
  <si>
    <t>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t>
  </si>
  <si>
    <t>JUNTA DE DILATACION ELASTOMÉRICA 160 DESPLAZAMIENTO 160MM+/-80MM  (INCLUYE SUMINISTRO E INSTALACIÓN Y MATERIAL PARA ANCLAJES).</t>
  </si>
  <si>
    <t>REEMPLAZO DE JUNTA DE DILATACION ELASTOMÉRICA 230 DESPLAZAMIENTO 230MM+/-115MM (INLCUYE SUMINSTRO, ACCESORIOS, MATERIALES E INSTALACIÓN)</t>
  </si>
  <si>
    <t>Ampliacion puente vehicular calle 153 por Autonorte -</t>
  </si>
  <si>
    <t>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t>
  </si>
  <si>
    <t>Ampliacion puente vehicular calle 153 por Autonorte - Construcción Pilote FDP (Full displacement pile) Concreto Tremie 3000 PSI de 40 cm de diámetro.</t>
  </si>
  <si>
    <t>Ampliacion puente vehicular calle 153 por Autonorte - Mamposteria en bloque Ecomuro de 40x40x20 cm.  Suministro e instalación.  No incluye acero de dovelas, concreto para viguetas y columnas, ni grouting de nivelación.</t>
  </si>
  <si>
    <t>Ampliacion puente vehicular calle 153 por Autonorte - Obra falsa para la construcción de la ampliación del Puente de la Calle 153 con Autopista Norte (Contiene perfiles C GR 50/gr 36 galvanizado, lamina HR A-36, Pernos, Formaleta, Lamina super T formaleta 1200 x 1600 x 15mm, mano de obra y herramienta menor)</t>
  </si>
  <si>
    <t>Ampliacion puente vehicular calle 153 por Autonorte - Pruebas PIT a pilotes de 0.50-0.60m de diámetro</t>
  </si>
  <si>
    <t>VIGA CABEZAL EN CONCRETO DE 5000 PSI GRAVA COMÚN PREMEZCLADO (INCLUYE SUMINISTRO, FORMALETEO, BOMBEO CON AUTOBOMBA Y CURADO. NO INCLUYE REFUERZO)</t>
  </si>
  <si>
    <t>PLACA DE APROXIMACIÓN PARA PUENTE VEHICULAR EN CONCRETO DE 5000 PSI GRAVA COMÚN (PREMEZCLADO. INCLUYE SUMIN., FORMALETEO, CURADO Y COLOCACIÓN. NO INCL. REFUERZO).</t>
  </si>
  <si>
    <t>VIGA DIAFRAGMA EN CONCRETO DE 5000 PSI GRAVA COMÚN PREMEZCLADO (INCLUYE SUMINISTRO, FORMALETEO, BOMBEO CON AUTOBOMBA Y CURADO. NO INCLUYE REFUERZO)</t>
  </si>
  <si>
    <t>ARQUEOLOGÍA</t>
  </si>
  <si>
    <t>Conteo cualitativo y cuantitativo de fitolitos en las muestras de suelo, interpretando y reconstruyendo el contexto arqueobótanico. Incluye informe.</t>
  </si>
  <si>
    <t>Datación por Carbono 14 y extracción de colageno oseo. Incluye transporte aereo de muestra desde Bogota hasta Ciudad de Mexico. Incluye informe.</t>
  </si>
  <si>
    <t>Elaboración, digitalización y descripción de sección delgada de fragmento ceramica. Incluye informe.</t>
  </si>
  <si>
    <t xml:space="preserve">Prueba de carga estatica en Pilote  hasta 100 Ton. ASTM D1143-07. Incluye Transporte de Equipos </t>
  </si>
  <si>
    <t>Analisis Bioantropologico de  restos oseos humanos, cuarteta basica , informe y base de datos detallada. (Incluye limpieza, registro fotográfico e informe detallado).</t>
  </si>
  <si>
    <t>BEE ESPUMADO (BASE ASFÁLTICA RECICLADA CON BASE ESPUMADA)</t>
  </si>
  <si>
    <t>Ejecución de Obras y actividades complementarias para el reforzamiento estructural de puentes vehiculares en Bogotá D.C. - MICROPILOTE PARA CIMENTACIÓN REFERENCIA TITÁN 73/35 (BARRA AUTOPERFORANTE).</t>
  </si>
  <si>
    <t>Ejecución de Obras y actividades complementarias para el reforzamiento estructural de puentes vehiculares en Bogotá D.C.,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</si>
  <si>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REDUCCION EN ACERO 24"X20" CON ESPIGO 24" Y CAMPANA 20" CON REVESTIMIENTOS INTERIOR Y EXTERIOR EN MORTERO DE CEMENTO. L=0,54 M. PRESIÓN DE TRABAJO=150 PSI.</t>
  </si>
  <si>
    <t>Ejecución de Obras y actividades complementarias para el reforzamiento estructural de puentes vehiculares en Bogotá D.C., REDUCCION EN ACERO 24"X16" CON ESPIGO 24" Y CAMPANA 16" CON REVESTIMIENTOS INTERIOR Y EXTERIOR EN MORTERO DE CEMENTO. L=1,00 M. PRESIÓN DE TRABAJO=150 PSI.</t>
  </si>
  <si>
    <t>REFORZAMIENTO CON TEJIDO UNIDIRECCIONAL DE FIBRA DE CARBONO . (SUMINISTRO E INSTALACIÓN,  INCLUYE TODOS LOS COSTOS DE PREPARACIÓN SUPERFICIE Y SUMINISTRO DE MATERIALES).</t>
  </si>
  <si>
    <t>Ejecución de Obras y actividades complementarias para el reforzamiento estructural de puentes vehiculares en Bogotá D.C., BLOQUE DE POLIESTIRENO EXPANDIDO. Densidad 30 Kg/M3 MEDIDAS 3,07m x 1,30m x 0,53m (2,12 M3). (Incluye transporte e instalación).</t>
  </si>
  <si>
    <t>CONCRETO 2000 PSI GRAVA COMÚN 14 MPA (140 Kg/Cm2) PARA SOLADOS (PREMEZCLADO. INCLUYE SUMINISTRO Y COLOCACIÓN).</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</si>
  <si>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 x1000mm, de 1 metro de longitud, fabricado en Varilla lisa que cumple con la norma F-1554 Grado 55 incluye rosca superior e inferior, incluye dos tuercas A563 grado DH de 1" y dos arandelas F-436 de 1". Peso Unitario = 5,73 kg. Incluye materiales, insumos, herramientas y todo lo necesario para desarrollar la obra.</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</si>
  <si>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por 0.30m de longitud, fabricado en Varilla lisa que cumple con la norma F-1554 Grado 55, incluye rosca superior e inferior, dos tuercas A563 grado DH de 5/8" y dos arandelas F-436 de 5/8". Peso Unitario = 0,62 kg. Incluye  materiales, insumos, herramientas y todo lo necesario para desarrollar la obra.</t>
  </si>
  <si>
    <t>Ampliacion puente vehicular calle 153 por Autonorte -Prueba de carga para puente vehicular.  Incluye nivelación de precisión e informe.  No incluye señalización, vigilancia, permisos, cargas necesarias para la prueba ni el pesaje de las cargas.</t>
  </si>
  <si>
    <t>Ampliacion puente vehicular calle 153 por Autonorte - Prueba dinámica PDA (dirección, instrumentación, toma de señales, análisis CAPWAP e informe)</t>
  </si>
  <si>
    <t>Ampliacion puente vehicular calle 153 por autonorte - Terraplén en ceniza de alto horno y geomalla fortgrid. incluye adición del 6% de cal. suministro e instalación, extendido, humedecimiento, compactación y transporte.</t>
  </si>
  <si>
    <t>Ampliacion puente vehicular calle 153 por autonorte - Base estabilizada con asfalto en caliente mgea-a entregada en planta (Incluye suministro, extendido, nivelación y compactación).</t>
  </si>
  <si>
    <t>CICLOPARQUEO TIPO M-22-A TUBERÍA AGUA NEGRA (SUMINISTRO E INSTALACIÓN, INCLUYE BASE EN CONCRETO DE 3000 PSI HECHO EN OBRA), en tubo de 1 ¼”, calibre 2.5mm, platina de anclaje de 4” x 4” x ¼”, tornillo expansivo de 3 ¼” x ¼”.</t>
  </si>
  <si>
    <t>CICLOPARQUEO TIPO M-22-A TUBERÍA ACERO INOXIDABLE (SUMINISTRO E INSTALACIÓN, INCLUYE BASE EN CONCRETO DE 3000 PSI HECHO EN OBRA), en tubo de acero inoxidable de 1 ½”, calibre 3mm.</t>
  </si>
  <si>
    <t>Estudios y diseños de diagnostico estructural y actualización Sísmica puentes contrato IDU 1574</t>
  </si>
  <si>
    <t xml:space="preserve">Estudios y diseños de diagnostico estructural y actualización Sísmica puentes contrato IDU 1574: 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 </t>
  </si>
  <si>
    <t>Estudios y diseños de diagnostico estructural y actualización Sísmica puentes contrato IDU 1574: Instación de Inclinómetro (Incluye perforación ø 70-85mm, hasta 50 m de profundidad, en suelos blandos, tuberia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</si>
  <si>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</si>
  <si>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</si>
  <si>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PINTURA SOBRE ESTRUCTURA METÁLICA GALVANIZADA. INCLUYE LIMPIEZA SSPC-SP10, BARRERA EPOXICA e=3mils, ACABADO URETANO e=3mils</t>
  </si>
  <si>
    <t>"AMPLIACION PUENTE VEHICULAR CALLE 153 POR AUTONORTE - CONCRETO 5000 PSI GRAVA COMÚN PREMEZCLADO PARA TABLERO PUENTE (INCLUYE SUMINISTRO E INSTALACIÓN, BOMBEO DE CONCRETO, ADITIVO PARA PUENTE DE ADHERENCIA DE CONCRETO FRESCO Y ENDURECIDO)		 					"</t>
  </si>
  <si>
    <t>AMPLIACION PUENTE VEHICULAR CALLE 153 POR AUTONORTE - JUNTA DE DILATACION ELASTOMÉRICA PARA DESPLAZAMIENTO TOTAL DE 180 mm (+/- 90 mm).  Incluye Suministro, accesorios, materiales e instalación.</t>
  </si>
  <si>
    <t>AMPLIACION PUENTE VEHICULAR CALLE 153 POR AUTONORTE - LÁMINA DE POLIESTIRENO EXPANDIDO EPS DENSIDAD 29 a 30 Kg/m3 (Suministro e Instalación) (incluye Icopor D-12 20 MM (LAMINA) DE 1.0m x 1.0m)</t>
  </si>
  <si>
    <t>AMPLIACION PUENTE VEHICULAR CALLE 153 POR AUTONORTE - INCLINOMETRO EN TERRENO L=20 METROS (INCLUYE PERFORACION, SUMINISTRO E INSTALACION)</t>
  </si>
  <si>
    <t>AMPLIACION PUENTE VEHICULAR CALLE 153 POR AUTONORTE - PIEZOMETROS DE TUBO ABIERTO TIPO CASAGRANDE L=20 METROS (INCLUYE PERFORACION, SUMINISTRO E INSTALACION)</t>
  </si>
  <si>
    <t>AMPLIACION PUENTE VEHICULAR CALLE 153 POR AUTONORTE - EXTENSOMETROS FIJOS DE VARILLA DE 20 METROS CON PUNTO DE LECTURA MANUAL Y UNA SOLA POSICION (INCLUYE PERFORACION, LECTURA E INFORME; NO INCLUYE TOPOGRAFIA)</t>
  </si>
  <si>
    <t>DTP - OGA</t>
  </si>
  <si>
    <t>ELEMENTOS DE BIOSEGURIDAD SEGÚN APÉNDICE</t>
  </si>
  <si>
    <t>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JABÓN)._(Según Apéndice Bioseguridad Covid 19_V1)</t>
  </si>
  <si>
    <t>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AGUA)_(Según Apéndice Bioseguridad Covid 19_V1)</t>
  </si>
  <si>
    <t>PAQUETE DE ELEMENTOS PARA LIMPIEZA Y DESINFECCIÓN PARA 10 TRABAJADORES EN OBRA (INCLUYE ALCOHOL, TOALLAS DE PAPEL, JABON LIQUIDO, GEL ANTIBACTERIAL, SUMINISTRO AGUA PARA EL LAVAMANOS)._(Según Apéndice Bioseguridad Covid 19_V2)</t>
  </si>
  <si>
    <t>RECOLECCION, TRANSPORTE Y DISPOSICION DE RESIDUOS LÍQUIDOS PROVENIENTES DE LAVAMANOS PORTATILES. (INCLUYE EQUIPO DE SUCCIÓN)_(Según Apéndice Bioseguridad Covid 19_V2)</t>
  </si>
  <si>
    <t>ALQUILER CAMILLA EN FIBRA CON ARNÉS - INMOVILIZADOR Y SEÑAL._(Según Apéndice Bioseguridad Covid 19_V1 y V2)</t>
  </si>
  <si>
    <t>ALQUILER CARPA VESTIER 2.0M X 2.0M CON ESTRUCTURA, TECHO Y LATERALES EN LONA._(Según Apéndice Bioseguridad Covid 19_V1 y V2)</t>
  </si>
  <si>
    <t>ALQUILER DE DISPENSADOR DE JABÓN LÍQUIDO O GEL ANTIBACTERIAL - ALCOHOL, CON PEDAL METÁLICO_(Según Apéndice Bioseguridad Covid 19_V2)</t>
  </si>
  <si>
    <t>ALQUILER DE DISPENSADOR DE JABÓN, METÁLICO DE 1LT. _(Según Apéndice Bioseguridad Covid 19_V1)</t>
  </si>
  <si>
    <t>ALQUILER DE DISPENSADOR PLÁSTICO DE TOALLAS DE PAPEL_(Según Apéndice Bioseguridad Covid 19_V2)</t>
  </si>
  <si>
    <t>ALQUILER DE DISPENSADOR PLÁSTICO DE TOALLAS TIPO Z_(Según Apéndice Bioseguridad Covid 19_V1)</t>
  </si>
  <si>
    <t>ALQUILER DE FUMIGADORA DE ESPALDA. ASPERSOR BOMBA MANUAL 20 LITROS. DESINFECCIÓN INCLUYE MEZCLA AGUA-HIPOCLORITO 20 mml/LITRO._(Según Apéndice Bioseguridad Covid 19_V1 y V2)</t>
  </si>
  <si>
    <t>ALQUILER DE LAVAMANOS PORTATIL DE PEDAL TIPO MANOS LIBRES._(Según Apéndice Bioseguridad Covid 19_V2)</t>
  </si>
  <si>
    <t>ALQUILER DE MESA PLÁSTICA DE 0.72m x 0.72m x 0.72m._(Según Apéndice Bioseguridad Covid 19_V1 y V2)</t>
  </si>
  <si>
    <t>ALQUILER DE SILLA PLÁSTICA SIN BRAZOS._(Según Apéndice Bioseguridad Covid 19_V1 y V2)</t>
  </si>
  <si>
    <t>ALQUILER DE TERMOMETRO DIGITAL, INFRAROJO PARA USO EN HUMANOS, LIBRE DE CONTACTO, IMPERMEABLE. (INCLUYE CALIBRACION)._(Según Apéndice Bioseguridad Covid 19_V2)</t>
  </si>
  <si>
    <t>ALQUILER DE TERMÓMETRO INFRARROJO PARA USO EN HUMANOS, LIBRE DE CONTACTO, IMPERMEABLE_(Según Apéndice Bioseguridad Covid 19_V1)</t>
  </si>
  <si>
    <t>ALQUILER LAVAMANOS PORTÁTIL EN ACERO INOXIDABLE CON DOS TANQUES PARA AGUA LIMPIA Y RESIDUAL DE 20 LT C/U._(Según Apéndice Bioseguridad Covid 19_V1)</t>
  </si>
  <si>
    <t>ALQUILER DE ENTIBADO METALICO TIPO CAJON (E1A - E1B) (Incluye colocación y transporte)</t>
  </si>
  <si>
    <t>ALQUILER DE ENTIBADO METÁLICO TIPO DESLIZANTE (E2) (Incluye colocación y transporte)</t>
  </si>
  <si>
    <t>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t>
  </si>
  <si>
    <t>RECOLECCION, TRANSPORTE Y DISPOSICION DE RESIDUOS LÍQUIDOS PROVENIENTES DE LAVAMANOS PORTATILES. (INCLUYE EQUIPO DE SUCCIÓN)._(Según Apéndice Bioseguridad Covid 19_V3)</t>
  </si>
  <si>
    <t>ALQUILER DE DISPENSADOR PLÁSTICO DE TOALLAS TIPO Z_(Según Apéndice Bioseguridad Covid 19_V3)</t>
  </si>
  <si>
    <t>ALQUILER DE FUMIGADORA DE ESPALDA. ASPERSOR BOMBA MANUAL 20 LITROS. DESINFECCIÓN INCLUYE MEZCLA AGUA-HIPOCLORITO 20 mml/LITRO._(Según Apéndice Bioseguridad Covid 19_V3)</t>
  </si>
  <si>
    <t>ALQUILER DE LAVAMANOS PORTATIL DE PEDAL TIPO MANOS LIBRES._(Según Apéndice Bioseguridad Covid 19_V3)</t>
  </si>
  <si>
    <t>PAQUETE ELEMENTOS PARA LIMPIEZA Y DESINFECCIÓN PARA 10 TRABAJADORES EN OBRA (INCLUYE ALCOHOL GLICERINADO, TOALLAS DE PAPEL, JABON LIQUIDO, SUMINISTRO AGUA PARA EL LAVAMANOS). _(Según Apéndice Bioseguridad Covid 19_V3)</t>
  </si>
  <si>
    <t>ALQUILER DE DISPENSADOR DE JABÓN LÍQUIDO O ALCOHOL GLICERINADO, CON PEDAL METÁLICO._(Según Apéndice Bioseguridad Covid 19_V3)</t>
  </si>
  <si>
    <t xml:space="preserve">Nuevo DTP </t>
  </si>
  <si>
    <t>CICLOPARQUEADERO PORTAL SUR Y PORTAL SUBA</t>
  </si>
  <si>
    <t>CICLOPARQUEADERO PORTAL SUR Y PORTAL SUBA - SUMINISTRO Y PLANTACION DE ARBOL, ESPECIE MANO DE OSO H=1.5M. INCLUYE SIEMBRA, TIERRA, ABONO, TUTOR Y TRANSPORTE</t>
  </si>
  <si>
    <t>CICLOPARQUEADERO PORTAL SUR Y PORTAL SUBA - JUEGO DE FERULAS INMOVILIZADORAS CARTON PLAST ADULTO POR UNIDAD CON CORREAS DE SUJECION Y CIERRE EN VELCRO (INCLUYE VELCRO, CINCO PIEZAS, PIERNA, TOBILLO, BRAZO, MUÑECA Y CUELLO)</t>
  </si>
  <si>
    <t>CICLOPARQUEADERO PORTAL SUR Y PORTAL SUBA - POYO EN CONCRETO DE 0.15X0.16 M (SUMINISTRO E INSTALACIÓN)</t>
  </si>
  <si>
    <t>CICLOPARQUEADERO PORTAL SUR Y PORTAL SUBA - AFINADO E IMPERMEABILIZACIÓN CON MANTO ASFALTICO (SUMINISTRO E INSTALACIÓN)</t>
  </si>
  <si>
    <t>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t>
  </si>
  <si>
    <t>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t>
  </si>
  <si>
    <t>CICLOPARQUEADERO PORTAL SUR Y PORTAL SUBA - CERRAMIENTO DE REJILLA EN LAMINA COLD ROLLED CAL 18 (INCLUYE FABRICACIÓN, SUMINISTRO E INSTALACIÓN)</t>
  </si>
  <si>
    <t>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t>
  </si>
  <si>
    <t>SUMINISTRO E INSTALACIÓN DE PUERTA ENTAMBORADA HOJA Y MARCO EN COLD ROLLED CALIBRE 18 CON PINTURA ESMALTE GRIS. CERRADURA BOWERY COLLIN POMO CROMO MATE, MONTANTE CON MARCO Y LAMINA COLD ROLLED CAL. 18 PARA PUERTA P-01 DEPOSITO (SUMINISTRO E INSTALACIÓN)</t>
  </si>
  <si>
    <t>CICLOPARQUEADERO PORTAL SUR Y PORTAL SUBA - ALFAJIA METALICA 16 CMS (SUMINISTRO E INSTALACIÓN)</t>
  </si>
  <si>
    <t>CICLOPARQUEADERO PORTAL SUR Y PORTAL SUBA - CICLOPARQUEADERO DUPLICADOR VERTICAL DE PARQUEO PARA BICICLETAS (INCLUYE SUMINISTRO E INSTALACIÓN)</t>
  </si>
  <si>
    <t xml:space="preserve">CICLOPARQUEADERO PORTAL SUR Y PORTAL SUBA - SALIDA PARA LUMINARIA DE INCRUSTAR TIPO LED 12W (AREA MANTENIMIENTO) - SUMINISTRO E INSTALACIÓN (INCLUYE CABLE Y ACCESORIOS, NO INCLUYE LUMINARIA) </t>
  </si>
  <si>
    <t xml:space="preserve">CICLOPARQUEADERO PORTAL SUR Y PORTAL SUBA - SALIDA PARA LUMINARIA TIPO LED 55W - SUMINISTRO E INSTALACIÓN (INCLUYE CABLE Y ACCESORIOS, NO INCLUYE LUMINARIA) </t>
  </si>
  <si>
    <t xml:space="preserve">CICLOPARQUEADERO PORTAL SUR Y PORTAL SUBA - SALIDA PARA LUMINARIA DE EMERGENCIA LED 6W - SUMINISTRO E INSTALACIÓN (INCLUYE CABLE Y ACCESORIOS, NO INCLUYE LUMINARIA) </t>
  </si>
  <si>
    <t xml:space="preserve">CICLOPARQUEADERO PORTAL SUR Y PORTAL SUBA - SALIDA PARA TOMACORRIENTE DOBLE - SUMINISTRO E INSTALACIÓN (INCLUYE CABLE Y ACCESORIOS) </t>
  </si>
  <si>
    <t xml:space="preserve">CICLOPARQUEADERO PORTAL SUR Y PORTAL SUBA - SALIDA PARA EXTRACTOR  - SUMINISTRO E INSTALACIÓN (INCLUYE CABLE, ACCESORIOS Y EXTRACTOR) </t>
  </si>
  <si>
    <t>CICLOPARQUEADERO PORTAL SUR Y PORTAL SUBA - SALIDA PARA TOMA TRIFASICA 208V, 30A  - SUMINISTRO E INSTALACIÓN (INCLUYE CABLE Y ACCESORIOS)</t>
  </si>
  <si>
    <t>CICLOPARQUEADERO PORTAL SUR Y PORTAL SUBA - SALIDA PARA INTERRUPTOR DOBLE - SUMINISTRO E INSTALACIÓN (INCLUYE CABLE Y ACCESORIOS)</t>
  </si>
  <si>
    <t>CICLOPARQUEADERO PORTAL SUR Y PORTAL SUBA - SALIDA PARA INTERRUPTOR TRIPLE - SUMINISTRO E INSTALACIÓN (INCLUYE CABLE Y ACCESORIOS)</t>
  </si>
  <si>
    <t xml:space="preserve"> CICLOPARQUEADERO PORTAL SUR Y PORTAL SUBA -SALIDA PARA SENSOR, INCLUYE SENSOR - SUMINISTRO E INSTALACIÓN (INCLUYE CABLE Y ACCESORIOS)</t>
  </si>
  <si>
    <t>CICLOPARQUEADERO PORTAL SUR Y PORTAL SUBA - ALAMBRADO EN  CABLE DE COBRE 2#8 + 1#10T, CU THHN-THWN, EN TUBERIA EMT DE 1", PARA TABLEROS DE LOCALES  - SUMINISTRO E INSTALACIÓN (INCLUYE CABLE Y ACCESORIOS)</t>
  </si>
  <si>
    <t>CICLOPARQUEADERO PORTAL SUR Y PORTAL SUBA - ALAMBRADO EN  CABLE CU  2(3*1 + 1*1) + 1*4T CU THHW, EN TUBERIA PVC 2 DE 3", PARA T-CCLP - SUMINISTRO E INSTALACIÓN (INCLUYE CABLE Y ACCESORIOS)</t>
  </si>
  <si>
    <t>CICLOPARQUEADERO PORTAL SUR Y PORTAL SUBA - CANALIZACION 2X3" PVC - SUMINISTRO E INSTALACIÓN (INCLUYE CABLE Y ACCESORIOS)</t>
  </si>
  <si>
    <t>CICLOPARQUEADERO PORTAL SUR Y PORTAL SUBA - CABLEADO ELECTRICO PARA RED AP EXISTENTE, EXTERIOR, CON CABLE 2X6 CU +1X10T CU, THHN - SUMINISTRO E INSTALACIÓN (INCLUYE CABLE Y ACCESORIOS)</t>
  </si>
  <si>
    <t>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t>
  </si>
  <si>
    <t>CICLOPARQUEADERO PORTAL SUR Y PORTAL SUBA - CAJA PARA CONTROL DE ALUMBRADO, COMPUESTA POR DOS TELERRUPTORES MONOPLARES  DE 16A,  DOS  PULSADORES,   DOS LAMPARAS  DE SEÑALIZACION, MARCACION Y ELEMENTOS DE CONEXIÓN REQUERIDOS.  - (INCLUYE SUMINISTRO E INSTALACIÓN)</t>
  </si>
  <si>
    <t>CICLOPARQUEADERO PORTAL SUR Y PORTAL SUBA - TOTALIZADOR INDUSTRIAL DE 3X80A (INCLUYE SUMINISTRO E INSTALACIÓN)</t>
  </si>
  <si>
    <t>CICLOPARQUEADERO PORTAL SUR Y PORTAL SUBA - BREAKER INDUSTRIAL TRIFASICO CHINT 100A (INCLUYE SUMINISTRO E INSTALACIÓN)</t>
  </si>
  <si>
    <t>CICLOPARQUEADERO PORTAL SUR Y PORTAL SUBA - CAJA PASO 40X40X20 C20 (INCLUYE SUMINISTRO E INSTALACIÓN)</t>
  </si>
  <si>
    <t>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t>
  </si>
  <si>
    <t>CICLOPARQUEADERO PORTAL SUR Y PORTAL SUBA - CERTIFICACIÓN - INSPECCION RETIE Y RETILAP CICLOPARQEADERO PORTAL SUR</t>
  </si>
  <si>
    <t>CICLOPARQUEADERO PORTAL SUR Y PORTAL SUBA - CERTIFICACIÓN - INSPECCIÓN  RETIE Y RETILAP CICLOPARQUEADERO PORTAL SUBA</t>
  </si>
  <si>
    <t>CICLOPARQUEADERO PORTAL SUR Y PORTAL SUBA - LAMPARA LED HERMETICA 50W  (INCLUYE INSTALACIÓN)</t>
  </si>
  <si>
    <t>CICLOPARQUEADERO PORTAL SUR Y PORTAL SUBA - PANEL LED DE INCRUSTAR 12W  (SUMINISTRO E INSTALACIÓN)</t>
  </si>
  <si>
    <t>CICLOPARQUEADERO PORTAL SUR Y PORTAL SUBA - LUMINARIA EMERGENCIA 4W  (SUMINISTRO, CABLEADO  E INSTALACIÓN)</t>
  </si>
  <si>
    <t>CICLOPARQUEADERO PORTAL SUR Y PORTAL SUBA - SALIDA PARA TELEFONO EN TUBERIA EMT DE 3/4", INCLUYE CABLE UTP 4P CAT. 6A, JACKS RJ45 Y TODOS LOS ELEMENTOS PARA EL BUEN FUNCIONAMIENTO DEL PUNTO DE CONEXIÓN (INCLUYE SUMINISTRO E INSTALACIÓN)</t>
  </si>
  <si>
    <t>CICLOPARQUEADERO PORTAL SUR Y PORTAL SUBA - SALIDA PARA CIRCUITO CERRADO DE TV, EN TUBERIA EMT DE 3/4", INCLUYE CABLE UTP CAT. 6 (INCLUYE SUMINISTRO E INSTALACIÓN)</t>
  </si>
  <si>
    <t>CICLOPARQUEADERO PORTAL SUR Y PORTAL SUBA - PATCH PANEL 24 CAT 6A (ENSAMBLE HERRAJE + JACK) AMP (INCLUYE SUMINISTRO E INSTALACIÓN)</t>
  </si>
  <si>
    <t>CICLOPARQUEADERO PORTAL SUR Y PORTAL SUBA - CAJA METALICA DE PASO DE 15X15*10 CM(INCLUYE SUMINISTRO E INSTALACIÓN)</t>
  </si>
  <si>
    <t>CICLOPARQUEADERO PORTAL SUR Y PORTAL SUBA - CAJA DE PASO DE 10X15X7 CM (INCLUYE SUMINISTRO E INSTALACIÓN)</t>
  </si>
  <si>
    <t>CICLOPARQUEADERO PORTAL SUR Y PORTAL SUBA - CAJA METALICA DE PASO 20CM X 20CM X 10CM (INCLUYE SUMINISTRO E INSTALACIÓN)</t>
  </si>
  <si>
    <t>CICLOPARQUEADERO PORTAL SUR Y PORTAL SUBA - MULTITOMA PARA RACK 8 SALIDAS (INCLUYE SUMINISTRO E INSTALACIÓN)</t>
  </si>
  <si>
    <t>CICLOPARQUEADERO PORTAL SUR Y PORTAL SUBA - ACOMETIDA DE GAS POR LOCAL, INCLUYE MEDIDOR G16 (25M3/H) (SUMINISTRO, INSTALACIÓN Y DERECHOS DE CONEXIÓN VANTI)</t>
  </si>
  <si>
    <t>PATIO ZONAL EL GACO</t>
  </si>
  <si>
    <t>PATIO ZONAL EL GACO - PLACA MACIZA DE CONTRAPISO EN CONCRETO F´C 21 MPa E:0,20M</t>
  </si>
  <si>
    <t>PATIO ZONAL EL GACO - PERFIL IPE - ASTM A572 GR. 50</t>
  </si>
  <si>
    <t>PATIO ZONAL EL GACO - DUCHA ANTIVANDÁLICA CON REGADERA TUBULAR (SUMINISTRO E INSTALACION)</t>
  </si>
  <si>
    <t xml:space="preserve">PATIO ZONAL EL GACO - TUBO EN ACERO SCH 40 D= 1 1/2" </t>
  </si>
  <si>
    <t>PATIO ZONAL EL GACO - TOMA DOBLE VOZ Y DATOS CAT 6</t>
  </si>
  <si>
    <t>PATIO ZONAL EL GACO - CONECTORES PLUG RJ 45 PARA CABLE UTP</t>
  </si>
  <si>
    <t>PATIO ZONAL EL GACO - BREAKER INDUSTRIAL TOTALIZADOR 3X20A (SUMINSTRO E INSTALACION)</t>
  </si>
  <si>
    <t>PATIO ZONAL EL GACO - BREAKER INDUSTRIAL TOTALIZADOR 3X30A (SUMINISTRO E INSTALACION)</t>
  </si>
  <si>
    <t>PATIO ZONAL EL GACO - BREAKER INDUSTRIAL TOTALIZADOR 3X40A (SUMINISTRO E INSTALACION)</t>
  </si>
  <si>
    <t>PATIO ZONAL EL GACO - BREAKER INDUSTRIAL TOTALIZADOR 3X100A (SUMINISTRO E INSTALACION)</t>
  </si>
  <si>
    <t>PATIO ZONAL EL GACO - BREAKER INDUSTRIAL TOTALIZADOR 3X80A (SUMINISTRO E INSTALACION)</t>
  </si>
  <si>
    <t>PATIO ZONAL EL GACO - BREAKER TIPO ENCHUFABLE 1X20A (SUMINISTRO E INSTALACION)</t>
  </si>
  <si>
    <t>PATIO ZONAL EL GACO - CABLE ALUMINIO AISLADO THHW, 500 KCMIL AA8000-CPT 600V 90°C CT</t>
  </si>
  <si>
    <t>PATIO ZONAL EL GACO - SALIDA BIFÁSICA PARA SECADOR DE MANOS EN TUBERÍA CONDUIT EMT Y/O PVC DE 1" (INCLUYE APARATO, SUMINISTRO E INSTALACIÓN)</t>
  </si>
  <si>
    <t>PATIO ZONAL EL GACO - SALIDA TOMACORRIENTE PARA UPS MONOFASICA DE 1 KVA EN TUBERÍA CONDUIT EMT Y/O PVC DE 3/4". (INCLUYE APARATO, SUMINISTRO E INSTALACIÓN)</t>
  </si>
  <si>
    <t>PATIO ZONAL EL GACO - ACOMETIDA EN CABLE DE CU THHN No 3x4 F +1x6N+ 1x8T AWG. INCLUYE ACCESORIOS DE FIJACIÓN Y CONEXIÓN</t>
  </si>
  <si>
    <t>PATIO ZONAL EL GACO - ACOMETIDA EN CABLE DE CU THHN No 3x1/0 F +1x2N+ 1x6T AWG. INCLUYE ACCESORIOS DE FIJACIÓN Y CONEXIÓN</t>
  </si>
  <si>
    <t>PATIO ZONAL EL GACO - TUBERIA ACERO SCH40 1 1/4" (INCLUYE SUMINISTRO E INSTALACION)</t>
  </si>
  <si>
    <t>PATIO ZONAL EL GACO - TUBERIA ACERO SCH40 2 1/2" (INCLUYE SUMINISTRO E INSTALACION)</t>
  </si>
  <si>
    <t>PATIO ZONAL EL GACO - ACOMETIDA EN CABLE DE CU THHN No 3x2/0 F +1x1/0N+ 1x2T AWG. INCLUYE ACCESORIOS DE FIJACIÓN Y CONEXIÓN</t>
  </si>
  <si>
    <t>PATIO ZONAL EL GACO - TUBERIA PVC C-900 DR-18 Ø=4", PRESIÓN DE TRABAJO=235 PSI. (INCLUYE SUMINISTRO E INSTALACION)</t>
  </si>
  <si>
    <t>PATIO ZONAL EL GACO - ACOMETIDA EN CABLE DE CU THHN No 3x4/0 F +1x2/0N+ 1x2T AWG. INCLUYE ACCESORIOS DE FIJACIÓN Y CONEXIÓN</t>
  </si>
  <si>
    <t>PATIO ZONAL EL GACO - TUBERIA PVC C-900 DR-18 Ø=6", PRESIÓN DE TRABAJO=235 PSI. (INCLUYE SUMINISTRO E INSTALACION)</t>
  </si>
  <si>
    <t>PATIO ZONAL EL GACO - ACOMETIDA PRINCIPAL BT. INCLUYE ACCESORIOS DE FIJACIÓN Y CONEXIÓN (INCLUYE CABLE No.2 AWG 600V 90°, CABLE No. 2/0 AWG THHN-600V COBRE,  CABLE COBRE 4/0 AWG 600V 90° C THHN/THWN,  BORNA TERMINAL DE ALUMINIO 1 HUECO, 4/0 AWG)</t>
  </si>
  <si>
    <t>PATIO ZONAL EL GACO - TEE HD EXTREMO JUNTA MECANICA 6"x6"x6", PARA PVC C-900. (INCLUYE SUMINISTRO E INSTALACION)</t>
  </si>
  <si>
    <t>PATIO ZONAL EL GACO - CABLE DE COBRE No 3x12 AWG (SUMINISTRO E INSTALACION)</t>
  </si>
  <si>
    <t>PATIO ZONAL EL GACO - TEE HD EXTREMO JUNTA MECANICA REDUCIDA 6"X6"X4", PARA PVC C-900. (INCLUYE SUMINISTRO E INSTALACION)</t>
  </si>
  <si>
    <t>PATIO ZONAL EL GACO - TEE HD EXTREMO JUNTA MECANICA 4"X4"X4", PARA PVC C-900. (INCLUYE SUMINISTRO E INSTALACION)</t>
  </si>
  <si>
    <t>PATIO ZONAL EL GACO - MALLA METÁLICA PLASTIFICADA (0,05X0,05M) PINTURA ANTICORROSIVA Y ESMALTE POLIESTER COLOR VERDE RAL 6028, ANCLADA A MURO EXISTENTE, PARA MURO VERDE .</t>
  </si>
  <si>
    <t>PATIO ZONAL EL GACO - CODO HD EXTREMO JUNTA MECANICA  90°X6" (INCLUYE SUMINISTRO E INSTALACION)</t>
  </si>
  <si>
    <t>PATIO ZONAL EL GACO - DIVISIONES DE BAÑO EN ACERO INOXIDABLE (INCLUYE PUERTA)</t>
  </si>
  <si>
    <t>PATIO ZONAL EL GACO - ANTEPECHO EN BLOQUE No.5, MORTERO 1:4 (HECHO EN OBRA) PARA RECUBRIMIENTO PERIMETRAL DE CUBIERTA EN CONCRETO</t>
  </si>
  <si>
    <t>PATIO ZONAL EL GACO - CODO HD EXTREMO JUNTA MECANICA 90°X4" (INCLUYE SUMINISTRO E INSTALACION)</t>
  </si>
  <si>
    <t>PATIO ZONAL EL GACO - CODO HD EXTREMO JUNTA MECANICA 45°X6" (INCLUYE SUMINISTRO E INSTALACION)</t>
  </si>
  <si>
    <t>PATIO ZONAL EL GACO - REDUCCIÓN HD EXTREMO JUNTA MECANICA  Ø6"X4" (INCLUYE SUMINISTRO E INSTALACION)</t>
  </si>
  <si>
    <t>PATIO ZONAL EL GACO - BRIDA RANURADA Ø4" (INCLUYE SUMINISTRO E INSTALACION)</t>
  </si>
  <si>
    <t>PATIO ZONAL EL GACO - BRIDA RANURADA Ø6" (INCLUYE SUMINISTRO E INSTALACION)</t>
  </si>
  <si>
    <t>PATIO ZONAL EL GACO - JUEGO EMPAQUES Y TORNILLERIA PARA BRIDA 4" (INCLUYE SUMINISTRO E INSTALACION)</t>
  </si>
  <si>
    <t>PATIO ZONAL EL GACO - JUEGO EMPAQUES Y TORNILLERIA PARA BRIDA 6" (INCLUYE SUMINISTRO E INSTALACION)</t>
  </si>
  <si>
    <t xml:space="preserve"> PATIO ZONAL EL GACO - ADAPTADOR HEMBRA EN COBRE DE 1/2" (SUMINISTRO E INSTALACION)</t>
  </si>
  <si>
    <t>PATIO ZONAL EL GACO - TAPÓN RANURADO Ø4" (INCLUYE SUMINISTRO E INSTALACION)</t>
  </si>
  <si>
    <t xml:space="preserve"> PATIO ZONAL EL GACO - CONDUFLEX PLÁSTICO DE 3/4" (SUMINISTRO E INSTALACION)</t>
  </si>
  <si>
    <t>PATIO ZONAL EL GACO - TAPÓN RANURADO Ø6" (INCLUYE SUMINISTRO E INSTALACION)</t>
  </si>
  <si>
    <t>PATIO ZONAL EL GACO - CONDUFLEX PLÁSTICO DE 1/2" (SUMINISTRO E INSTALACION)</t>
  </si>
  <si>
    <t>PATIO ZONAL EL GACO - RESTRICTOR HEXAGONAL HD TUF GRIP Ø6" (INCLUYE SUMINISTRO E INSTALACION)</t>
  </si>
  <si>
    <t>PATIO ZONAL EL GACO - RESTRICTOR HEXAGONAL HD TUF GRIP Ø4" (INCLUYE SUMINISTRO E INSTALACION)</t>
  </si>
  <si>
    <t>PATIO ZONAL EL GACO - KIT ADAPTADOR TRANSICIÓN HD 4200 Ø6" (INCLUYE SUMINISTRO E INSTALACION)</t>
  </si>
  <si>
    <t>PATIO ZONAL EL GACO - KIT ADAPTADOR TRANSICIÓN HD 4200 Ø4" (INCLUYE SUMINISTRO E INSTALACION)</t>
  </si>
  <si>
    <t>PATIO ZONAL EL GACO - RESTRICTOR HIERRO DÚCTIL SERIE 400 C-900 Ø6" (INCLUYE SUMINISTRO E INSTALACION)</t>
  </si>
  <si>
    <t>PATIO ZONAL EL GACO - RESTRICTOR HIERRO DÚCTIL SERIE 400 C-900 Ø4" (INCLUYE SUMINISTRO E INSTALACION)</t>
  </si>
  <si>
    <t>PATIO ZONAL EL GACO - VÁLVULA ANGULAR 2 1/2″ H/M ROSCADA 300 PSI BRONCE UL/FM (INCLUYE SUMINISTRO E INSTALACION)</t>
  </si>
  <si>
    <t>PATIO ZONAL EL GACO - ACOPLE RIGIDO RANURADO 1-¼" (INCLUYE SUMINISTRO E INSTALACION)</t>
  </si>
  <si>
    <t>PATIO ZONAL EL GACO - ACOPLE RIGIDO RANURADO 1-½" (INCLUYE SUMINISTRO E INSTALACION)</t>
  </si>
  <si>
    <t>PATIO ZONAL EL GACO - ACOPLE RIGIDO RANURADO 2" (INCLUYE SUMINISTRO E INSTALACION)</t>
  </si>
  <si>
    <t>PATIO ZONAL EL GACO - ACOPLE RIGIDO RANURADO 2-1/2" (INCLUYE SUMINISTRO E INSTALACION)</t>
  </si>
  <si>
    <t xml:space="preserve"> PATIO ZONAL EL GACO - ARBUSTO TIPO SIETE CUEROS/NAZARENO DE ALTURA 60-70CM</t>
  </si>
  <si>
    <t>PATIO ZONAL EL GACO - ACOPLE RIGIDO RANURADO 3" (INCLUYE SUMINISTRO E INSTALACION)</t>
  </si>
  <si>
    <t>PATIO ZONAL EL GACO - ACOPLE RIGIDO RANURADO 4" (INCLUYE SUMINISTRO E INSTALACION)</t>
  </si>
  <si>
    <t xml:space="preserve"> PATIO ZONAL EL GACO - Fachada en Ladrillo bloque estructural No. 12  ( 39 x 19 x 12)cm. (Suministro e instalación)</t>
  </si>
  <si>
    <t xml:space="preserve"> PATIO ZONAL EL GACO - AFINADO SIMPLE E= 4CMS (MORTERO SECO) (INCLUYE SUMINISTRO E INSTALACIÓN)</t>
  </si>
  <si>
    <t xml:space="preserve"> PATIO ZONAL EL GACO - ESPEJO BISELADO DE 5MM SOBRE MARCO DE MADERA (INCLUYE SUMINISTRO E INSTALACIÓN)</t>
  </si>
  <si>
    <t>PATIO ZONAL EL GACO - REGISTRO BOLA 3/4" PVC (INCLUYE SUMINISTRO E INSTALACION)</t>
  </si>
  <si>
    <t>PATIO ZONAL EL GACO - REGISTRO BOLA 1 1/2" PVC (INCLUYE SUMINISTRO E INSTALACION)</t>
  </si>
  <si>
    <t>PATIO ZONAL EL GACO - REGISTRO BOLA 2" PVC (INCLUYE SUMINISTRO E INSTALACION)</t>
  </si>
  <si>
    <t>PATIO ZONAL EL GACO - TEE 3" PVC (INCLUYE SUMINISTRO E INSTALACION)</t>
  </si>
  <si>
    <t>PATIO ZONAL EL GACO - TEE 4" PVC (INCLUYE SUMINISTRO E INSTALACION)</t>
  </si>
  <si>
    <t>PATIO ZONAL EL GACO - CODO PVCP 90° 3/4"  (INCLUYE SUMINISTRO E INSTALACION)</t>
  </si>
  <si>
    <t>PATIO ZONAL EL GACO - CODO PVCP 45° 1 1/4"  (INCLUYE SUMINISTRO E INSTALACION)</t>
  </si>
  <si>
    <t>PATIO ZONAL EL GACO - TEE 2 1/2" PVC (INCLUYE SUMINISTRO E INSTALACION)</t>
  </si>
  <si>
    <t>PATIO ZONAL EL GACO - SOPORTES COLGANTES UL/FM 1-1/4" (Incluye suministro e instalacion)</t>
  </si>
  <si>
    <t>PATIO ZONAL EL GACO - SOPORTES COLGANTES UL/FM 1-1/2" (Incluye suministro e instalacion)</t>
  </si>
  <si>
    <t>PATIO ZONAL EL GACO - SOPORTES COLGANTES UL/FM 2" (Incluye suministro e instalacion)</t>
  </si>
  <si>
    <t>PATIO ZONAL EL GACO - MANOMETRO GLICERINA CUBIERTA DE 2 1/2", 0 A 300 PSI Ø1/4" (INCLUYE SUMINISTRO E INSTALACION)</t>
  </si>
  <si>
    <t>PATIO ZONAL EL GACO - ROCIADOR PENDIENTE, ORIFICIO 3/4", TEMPERATURA 165° F, BRONZE Ø 3/4" - K=8,0 (INCLUYE SUMINISTRO E INSTALACION)</t>
  </si>
  <si>
    <t>PATIO ZONAL EL GACO - ABRAZADERA TIPO PERA UL/FM 1" (INCLUYE SUMINISTRO E INSTALACION)</t>
  </si>
  <si>
    <t xml:space="preserve">PATIO ZONAL EL GACO: LUMINARIA LED EMERGENCIA R12 x 1.6W. (Incluye suministro e instalación)	</t>
  </si>
  <si>
    <t>PATIO ZONAL EL GACO: LUMINARIA LED HERMETICA 50W DL. (Incluye suministro e instalación)</t>
  </si>
  <si>
    <t>PATIO ZONAL EL GACO: LED REFLECTOR JETA 50W DL. (Incluye suministro e instalación)</t>
  </si>
  <si>
    <t>PATIO ZONAL EL GACO - SOPORTES COLGANTES UL/FM 3" (Incluye suministro e instalacion)</t>
  </si>
  <si>
    <t>PATIO ZONAL EL GACO: LUMINARIA LED HIGH BAY 200W DL GC015. (Incluye suministro e instalación)</t>
  </si>
  <si>
    <t>PATIO ZONAL EL GACO: PLANTA ELÉCTRICA 400 kW CON CABINA. Voltaje 220 V. (Incluye suministro e instalación)</t>
  </si>
  <si>
    <t>PATIO ZONAL EL GACO: TOMA TRIFILAR DE INCRUSTAR 50A/250V. (Incluye suministro e instalación)</t>
  </si>
  <si>
    <t>PATIO ZONAL EL GACO: PANEL LED REDONDO 18 W LUZ BLANCA FRÍA 1080 LUMENES DE INCRUSTAR. (Incluye suministro e instalación)</t>
  </si>
  <si>
    <t>PATIO ZONAL EL GACO - SOPORTES COLGANTES UL/FM 4" (Incluye suministro e instalacion)</t>
  </si>
  <si>
    <t>PATIO ZONAL EL GACO: ACOMETIDA EN CABLE THHN No 3x10 F +1x10N+ 1x10T AWG. Incluye Accesorios de Fijación  y conexión</t>
  </si>
  <si>
    <t>PATIO ZONAL EL GACO - SOPORTE ANTISÍSMICO 4 VÍAS (Incluye suministro e instalacion)</t>
  </si>
  <si>
    <t xml:space="preserve">PATIO ZONAL EL GACO: LUMINARIA LED PANEL RD 24W DL. (Incluye suministro e instalación) </t>
  </si>
  <si>
    <t>PATIO ZONAL EL GACO - SOPORTE AUTO-AJUSTABLE (Incluye suministro e instalacion)</t>
  </si>
  <si>
    <t xml:space="preserve"> PATIO ZONAL EL GACO - LISTÓN ESPARTA MULTICOLOR CARA UNICA 15 x 45 CM (SUMINISTRO E INSTALACION)</t>
  </si>
  <si>
    <t>PATIO ZONAL EL GACO: CODO CU 90° 3/4". (Incluye suministro e instalación)</t>
  </si>
  <si>
    <t xml:space="preserve"> PATIO ZONAL EL GACO - PISO EN PORCELANATO BELFORT MIEL 24X120 CM (SUMINISTRO E INSTALACION)</t>
  </si>
  <si>
    <t>PATIO ZONAL EL GACO - CHEQUE RANURADO Ø2" (Incluye suministro e instalacion)</t>
  </si>
  <si>
    <t xml:space="preserve"> PATIO ZONAL EL GACO - VENTANA TIPO V-02 REJILLA EN VIDRIO, ALUMINIO MATE, VIDRIO TEMPLADO DE SEGURIDAD TRANSPARENTE 6MM, DE 60X100CM (Incluye suministro e instalacion)</t>
  </si>
  <si>
    <t xml:space="preserve"> PATIO ZONAL EL GACO - VENTANA TIPO V-03 GUILLOTINA VERTICAL, EN ALUMINIO MATE, VIDRIO TEMPLADO DE SEGURIDAD TRANSPARENTE 6MM, DE 220x100CM (Incluye suministro e instalacion)</t>
  </si>
  <si>
    <t>PATIO ZONAL EL GACO - CHEQUE RANURADO Ø2½" (Incluye suministro e instalacion)</t>
  </si>
  <si>
    <t xml:space="preserve"> PATIO ZONAL EL GACO -  TUBO POLIETILENO 1" (SUMINISTRO E INSTALACIÓN)</t>
  </si>
  <si>
    <t>PATIO ZONAL EL GACO - CHEQUE RANURADO Ø3" (Incluye suministro e instalacion)</t>
  </si>
  <si>
    <t>PATIO ZONAL EL GACO - CHEQUE RANURADO Ø4" (Incluye suministro e instalacion)</t>
  </si>
  <si>
    <t>PATIO ZONAL EL GACO - VÁLVULA MARIPOSA Ø1½" (Incluye suministro e instalacion)</t>
  </si>
  <si>
    <t>PATIO ZONAL EL GACO - VÁLVULA MARIPOSA Ø2" (Incluye suministro e instalacion)</t>
  </si>
  <si>
    <t>PATIO ZONAL EL GACO - LUMINARIA LED PANEL SQ 40W DL 100-277V (Incluye suministro e instalacion)</t>
  </si>
  <si>
    <t>PATIO ZONAL EL GACO - LUMINARIA LED LINEAL COMERCIAL 40W DL UNV (Incluye suministro e instalacion)</t>
  </si>
  <si>
    <t>PATIO ZONAL EL GACO - TUBO DE COBRE 3/4" (Incluye suministro e instalacion)</t>
  </si>
  <si>
    <t>PATIO ZONAL EL GACO - GEOMEMBRANA LISA HDPE 40 MILS. (Incluye suministro e instalacion).</t>
  </si>
  <si>
    <t>PATIO ZONAL EL GACO - ACCESORIOS RANURADOS 150 LBS 1" (Incluye suministro e instalacion)</t>
  </si>
  <si>
    <t>PATIO ZONAL EL GACO - ACCESORIO RANURADO 1¼" (Incluye suministro e instalacion)</t>
  </si>
  <si>
    <t>PATIO ZONAL EL GACO - ACCESORIO RANURADO 1½" (Incluye suministro e instalacion)</t>
  </si>
  <si>
    <t>PATIO ZONAL EL GACO - ACCESORIO RANURADO 2" (Incluye suministro e instalacion)</t>
  </si>
  <si>
    <t>PATIO ZONAL EL GACO - PLUG TELEFONICO CONECTOR RJ 11 (Incluye suministro e instalacion)</t>
  </si>
  <si>
    <t>PATIO ZONAL EL GACO - GABINETE 60 CM X 60 CM X 60 CM (Incluye suministro e instalacion)</t>
  </si>
  <si>
    <t>PATIO ZONAL EL GACO - GABINETE 60 CM X 60 CM X 210 CM (Incluye suministro e instalacion)</t>
  </si>
  <si>
    <t>PATIO ZONAL EL GACO - PATCH PANEL 24 PUNTOS (Incluye suministro e instalacion)</t>
  </si>
  <si>
    <t>PATIO ZONAL EL GACO - PATCHCORD CTA 6 (Incluye suministro e instalacion)</t>
  </si>
  <si>
    <t xml:space="preserve"> PATIO ZONAL EL GACO - TABLERO TRIFÁSICO 3F-5H DE 12 CIRCUITOS  PARA BREAKERS ENCHUFABLES (Incluye suministro e instalacion)</t>
  </si>
  <si>
    <t>PATIO ZONAL EL GACO - TABLERO TRIFÁSICO 3F-5H DE 36 CIRCUITOS PARA BREAKERS ENCHUFABLES (Incluye suministro e instalacion)</t>
  </si>
  <si>
    <t>PATIO ZONAL EL GACO - BREAKER TIPO ENCHUFABLE 2X20A (Incluye suministro e instalacion)</t>
  </si>
  <si>
    <t>PATIO ZONAL EL GACO - BREAKER TIPO ENCHUFABLE 3X20A (Incluye suministro e instalacion)</t>
  </si>
  <si>
    <t>PATIO ZONAL EL GACO - FACE PLATE SENCILLO (Incluye suministro e instalacion)</t>
  </si>
  <si>
    <t xml:space="preserve"> PATIO ZONAL EL GACO -  CODO DE 90° EN ACERO GALVANIZADO DE 1" (SUMINISTRO E INSTALACION)</t>
  </si>
  <si>
    <t xml:space="preserve"> PATIO ZONAL EL GACO -  VALVULA BOLA 3/4" PARA GAS (SUMINISTRO E INSTALACION)</t>
  </si>
  <si>
    <t>PATIO ZONAL EL GACO - REDUCCIÓN EN COBRE DE 3/4" A 1/2" (SUMINISTRO E INSTALACION)</t>
  </si>
  <si>
    <t>PATIO ZONAL EL GACO - CODO DE 90° EN COBRE DE 1/2" (SUMINISTRO E INSTALACION)</t>
  </si>
  <si>
    <t>PATIO ZONAL EL GACO - ADAPTADOR MACHO EN COBRE DE 1/2" (SUMINISTRO E INSTALACION)</t>
  </si>
  <si>
    <t>PATIO ZONAL EL GACO - TUBERIA DE 1/2" EN COBRE (SUMINISTRO E INSTALACION)</t>
  </si>
  <si>
    <t>Nuevo DTINI</t>
  </si>
  <si>
    <t>PISO EN POLIPROPILENO DE ALTO IMPACTO e: 25MM PARA TABLERO DE PUENTES PEATONALES TIPO TRANSMILENIO. INCLUYE SUMINISTRO, INSTALACIÓN Y TRANSPORTE</t>
  </si>
  <si>
    <t>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t>
  </si>
  <si>
    <t>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t>
  </si>
  <si>
    <t>PISO EN POLIPROPILENO DE ALTO IMPACTO PARA ESCALERA DE PUENTES PEATONALES, ANCHO 38cm e=2cm. INCLUYE SUMINISTRO, INSTALACIÓN Y TRANSPORTE</t>
  </si>
  <si>
    <t>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t>
  </si>
  <si>
    <t>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t>
  </si>
  <si>
    <t>PATIO ZONAL EL GACO: RELLENO CON CENIZA - ESCORIA DE ALTO HORNO. INCLUYE CONFOMACIÓN COMPACTACIÓN Y TRANSPORTE</t>
  </si>
  <si>
    <t>PATIO ZONAL EL GACO: Puntos Rociadores hasta 0,80 m Ø¾"</t>
  </si>
  <si>
    <t>PATIO ZONAL EL GACO: Cheque ranurado Ø1½"</t>
  </si>
  <si>
    <t>PATIO ZONAL EL GACO:  Sensor de flujo Ø1½" (Reducción ranurada 2" a 1 1/2")</t>
  </si>
  <si>
    <t>PATIO ZONAL EL GACO:  BANDEJA PORTACABLE TIPO MALLA DE 40 CM DE ANCHO</t>
  </si>
  <si>
    <t>PATIO ZONAL EL GACO:  Organizador de cables para RACK 80x80 2RU.</t>
  </si>
  <si>
    <t>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</si>
  <si>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t>
  </si>
  <si>
    <t>PATIO ZONAL EL GACO: SALIDA PARA INTERRUPTOR CONMUTABLE SENCILLO EN TUBERÍA CONDUIT EMT Y/O PVC DE 3/4" (INCLUYE, INSTALACION, SUMINISTRO E INSTALACIÓN)</t>
  </si>
  <si>
    <t>PATIO ZONAL EL GACO: SALIDA PARA INTERRUPTOR DOBLE EN TUBERÍA CONDUIT EMT Y/O PVC DE 3/4" (INCLUYE APARATO, SUMINISTRO E INSTALACION)</t>
  </si>
  <si>
    <t>PATIO ZONAL EL GACO: SALIDA PARA SENSOR DE MOVIMIENTO EN TUBERÍA CONDUIT EMT Y/O PVC DE 3/4" (INCLUYE APARATO, SUMINISTRO E INSTALACIÓN)</t>
  </si>
  <si>
    <t>PATIO ZONAL EL GACO: SALIDA LUMINARIA EXTERIOR EN TUBERÍA CONDUIT EMT Y/O PVC DE 3/4" (SUMINISTRO E INSTALACIÓN - NO INCLUYE LUMINARIA)</t>
  </si>
  <si>
    <t>PATIO ZONAL EL GACO: SALIDA LUMINARIA DE EMERGENCIA EN TUBERÍA CONDUIT EMT Y/O PVC DE 3/4" (INCLUYE APARATO, SUMINISTRO E INSTALACION)</t>
  </si>
  <si>
    <t>PATIO ZONAL EL GACO: ACOMETIDA EN CABLE DE CU THHN No 3x8 F +1x10N+ 1x10T AWG. INCLUYE ACCESORIOS DE FIJACIÓN Y CONEXIÓN</t>
  </si>
  <si>
    <t>PATIO ZONAL EL GACO: ACOMETIDA EN CABLE DE CU THHN No 3x6 F +1x8N+ 1x10T AWG. INCLUYE ACCESORIOS DE FIJACIÓN Y CONEXIÓN</t>
  </si>
  <si>
    <t>PATIO ZONAL EL GACO: LUMINARIA LED GDS 63.2W (INCLUYE APARATO, SUMINISTRO E INSTALACION)</t>
  </si>
  <si>
    <t>PATIO ZONAL EL GACO: SUMINISTRO E INSTALACIÓN DE CABLE XLPE 15 KV 240MM2 AL. SE INCLUYE ACCESORIOS DE FIJACIÓN Y SOPORTE. MATERIALES CERTIFICADOS E INSTALADOS SEGÚN NORMA NTC 2050.</t>
  </si>
  <si>
    <t>PATIO ZONAL EL GACO: SUMINISTRO E INSTALACIÓN DE CABLE XLPE 35 KV 240MM2 AL. SE INCLUYE ACCESORIOS DE FIJACIÓN Y SOPORTE. MATERIALES CERTIFICADOS E INSTALADOS SEGÚN NORMA NTC 2050.</t>
  </si>
  <si>
    <t>PATIO ZONAL EL GACO: NIPLE DE 5 CM EN ACERO GALVANIZADO DE 1" (SUMINISTRO E INSTALACION)</t>
  </si>
  <si>
    <t>PATIO ZONAL EL GACO: UNIÓN EN ACERO GALVANIZADO DE 1" (SUMINISTRO E INSTALACION)</t>
  </si>
  <si>
    <t>PATIO ZONAL EL GACO: UNIÓN EN COBRE DE 3/4" (SUMINISTRO E INSTALACION)</t>
  </si>
  <si>
    <t>PATIO ZONAL EL GACO: GEOTEXTIL TEJIDO TR6000 HF. (SUMINISTRO E INSTALACIÓN).</t>
  </si>
  <si>
    <t>PATIO ZONAL EL GACO: EQUIPO EYECTOR (SUMINISTRO E INSTALACION CON SWITCH FLOTADOR, TABLERO ELECTRICO, ALARMA SONORA)</t>
  </si>
  <si>
    <t>PATIO ZONAL EL GACO: EQUIPO DE PRESION (INCLYE TODOS LOS ACCESORIOS NECESARIOS PARA SU FUNCIONAMIENTO)</t>
  </si>
  <si>
    <t>PATIO ZONAL EL GACO: EQUIPO DE BOMBEO PARA RCI  (INCLYE TODOS LOS ACCESORIOS NECESARIOS PARA SU FUNCIONAMIENTO)</t>
  </si>
  <si>
    <t>PATIO ZONAL EL GACO - JUEGO DE PRE MOLDEADOS TIPO EXTERIOR PARA CABLE XLPE 15KVA 240 MM2 (SUMINISTRO E INSTALACION)</t>
  </si>
  <si>
    <t>PATIO ZONAL EL GACO - SUMINISTRO E INSTALACIÓN DE CABLE XLPE 15 KV 240MM2 AL. SE INCLUYE ACCESORIOS DE FIJACIÓN Y SOPORTE. MATERIALES CERTIFICADOS E INSTALADOS SEGÚN NORMA NTC 2050</t>
  </si>
  <si>
    <t>PATIO ZONAL EL GACO - REDUCCIÓN EN ACERO GALVANIZADO DE 1" A 3/4" (SUMINISTRO E INSTALACION)</t>
  </si>
  <si>
    <t>PATIO ZONAL EL GACO - TEE EN COBRE DE 3/4" (SUMINISTRO E INSTALACION)</t>
  </si>
  <si>
    <t>PATIO ZONAL EL GACO - TEJA EN METACRILATO TRANSPARENTE DE 1,5 CM DE GROSOR (SUMINISTRO E INSTALACION)</t>
  </si>
  <si>
    <t>PATIO ZONAL EL GACO - ADAPTADOR MACHO EN COBRE DE 3/4" (SUMINISTRO E INSTALACION)</t>
  </si>
  <si>
    <t>PATIO ZONAL EL GACO - PORCELANATO PARED PARA GRES NAVIA ACERO COLOR GRIS SIMILAR O EQUIVALENTE (SUMINISTRO E INSTALACION)</t>
  </si>
  <si>
    <t>PATIO ZONAL EL GACO - PISO EN PORCELANATO ADOBERY COLOR WENGUE SIMILAR O EQUIVALENTE (SUMINISTRO E INSTALACION)</t>
  </si>
  <si>
    <t>PATIO ZONAL EL GACO - POCETA EN ACERO INOXIDABLE (SUMINISTRO E INSTALACION)</t>
  </si>
  <si>
    <t>PATIO ZONAL EL GACO - MANTO PERMANENTE TRM 500 (INCLUYE SUMINISTRO E INSTALACION)</t>
  </si>
  <si>
    <t>PATIO ZONAL EL GACO - BANDEJA PORTAEQUIPOS 370 mm (SUMINISTRO E INSTALACIÓN)</t>
  </si>
  <si>
    <t>PATIO ZONAL EL GACO - BANDEJA DE FIBRA OPTICA 24 PUERTOS (SUMINISTRO E INSTALACIÓN)</t>
  </si>
  <si>
    <t>PATIO ZONAL EL GACO - CONECTORES LC (SUMINISTRO E INSTALACIÓN)</t>
  </si>
  <si>
    <t>PATIO ZONAL EL GACO - ADAPTADOR MACHO - EN BRONCE DE 1" (SUMINISTRO E INSTALACION)</t>
  </si>
  <si>
    <t>VENTANA TIPO V-01  PIVOTE VERTICAL,  EN ALUMINIO, VIDRIO TEMPLADO DE SEGURIDAD INCOLORO 6MM,  CON BASCULANTE Y DEMAS ELEMENTOS PARA SU NORMAL FUNCIONAMIENTO. MEDIDA 100x 220CM (Incluye suministro en instalacion)</t>
  </si>
  <si>
    <t>PUERTA TIPO P-03 EN ALUMINIO CON VIDRIO, DE SEGURIDAD INCOLORO DE 6MM. Y DEMAS ELEMENTOS PARA SU NORMAL FUNCIONAMIENTO. MEDIDA 80x220 CM. (Incluye suministro e Instalacion)</t>
  </si>
  <si>
    <t>PATIO ZONAL EL GACO - TEE HD RANURADA UL/HM 2½" (INCLUYE SUMINISTRO E INSTALACION).</t>
  </si>
  <si>
    <t>PATIO ZONAL EL GACO - CODO HD RANURADO UL/HM 3" (INCLUYE SUMINISTRO E INSTALACION).</t>
  </si>
  <si>
    <t>PATIO ZONAL EL GACO - SEMICODO HD RANURADO UL/HM  4" (INCLUYE SUMINISTRO E INSTALACION).</t>
  </si>
  <si>
    <t>PATIO ZONAL EL GACO - Canal de drenaje Q max Neo 300 (1 m) por componentes, (INCLUYE CUERPO PARTE INFERIOR Y SUPERIOR, 2 REJILLAS EN ACERO GAVANIZADO, SUMINISTRO E INSTALACION)</t>
  </si>
  <si>
    <t>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</si>
  <si>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</si>
  <si>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</si>
  <si>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</si>
  <si>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</si>
  <si>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t>
  </si>
  <si>
    <t>PATIO ZONAL EL GACO - Adaptador cambio de sección para canal de drenaje QMAX 550 a sumidero fabricado en polietileno, de sección oval. Longitud total 800 mm, altura exterior 740 mm y ancho exterior 665 mm. Peso: 11,8 kg. (INCLUYE SUMINISTRO E INSTALACIÓN.</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</si>
  <si>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t>
  </si>
  <si>
    <t>PATIO ZONAL EL GACO - Adaptador cambio de sección para canal de drenaje a sumidero fabricado en polietileno, de sección oval. Longitud total 800 mm, altura exterior 895 mm y ancho exterior 765 mm. Peso: 15,8 kg. (INCLUYE SUMINISTRO E INSTALACION).</t>
  </si>
  <si>
    <t>PATIO ZONAL EL GACO - Tanque para regulación de flujos pluviales (150 m3) 19,20x4,80 (INCLUYE SUMINISTRO E INSTALACION).</t>
  </si>
  <si>
    <t>PATIO ZONAL EL GACO - Tanque para regulación de flujos pluviales (70 m3) 10,80x4,20 (INCLUYE SUMINISTRO E INSTALACION).</t>
  </si>
  <si>
    <t>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</si>
  <si>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t>
  </si>
  <si>
    <t>PATIO ZONAL EL GACO: Reja Passarela FF F400 50 cm S300 (incluye Marco) (INCLUYE SUMINISTRO E INSTALACIÓN).</t>
  </si>
  <si>
    <t>PATIO ZONAL EL GACO - TANQUE SEPARADOR DE HIDROCARBUROS (INCLUYE SUMINISTRO E INSTALACIÓN).</t>
  </si>
  <si>
    <t>PATIO ZONAL EL GACO - TANQUE DE FILTRACION (INCLUYE SUMINISTRO E INSTALACION).</t>
  </si>
  <si>
    <t>PATIO ZONAL EL GACO: Jack RJ-45 para incrustar categoría 6 (INCLUYE SUMINISTRO E INSTALACON).</t>
  </si>
  <si>
    <t>PATIO ZONAL EL GACO - KIT FAN OUT SC/LC PARA FIBRA MULTIMODO OM3 (SUMINISTRO E INSTALACIÓN).</t>
  </si>
  <si>
    <t xml:space="preserve"> PATIO ZONAL EL GACO: PDU VERTICAL PARA RACK (SUMINISTRO E INSTALACIÓN).</t>
  </si>
  <si>
    <t>PATIO ZONAL EL GACO: PATCH CORD DE FIBRA ÓPTICA SC/LC L=2m (SUMINISTRO E INSTALACIÓN).</t>
  </si>
  <si>
    <t>PATIO ZONAL EL GACO: Terminal Premoldeada Tipo Interior para 15 KV 2-250 KCM (INCLUYE SUMINISTRO E INSTALACIÓN).</t>
  </si>
  <si>
    <t xml:space="preserve">Nuevo STEST </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</si>
  <si>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</si>
  <si>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</si>
  <si>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</si>
  <si>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</si>
  <si>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t>
  </si>
  <si>
    <t>PATIO ZONAL EL GACO: DRENES VERTICALES TIPO MECHA CON PERFORACION  (INCLUYE SUMINISTRO E INSTALACIÓN, LA MOVILIZACIÓN Y LA DESMOVILIZACIÓN DE EQUIPOS PARA PERFORACION DE DRENES TIPO MECHA)</t>
  </si>
  <si>
    <t>PATIO ZONAL EL GACO: Niples pasa-muros acero inoxidable ranurados 1" de 60cm de longitud. Incluye suministro e instalación</t>
  </si>
  <si>
    <t>PATIO ZONAL EL GACO: Niples pasa-muros acero inoxidable ranurados 1 1/4" de 60cm de longitud. Incluye suministro e instalación</t>
  </si>
  <si>
    <t>PATIO ZONAL EL GACO: Válvula mariposa Ø2½". Incluye suministro e instalación</t>
  </si>
  <si>
    <t>PATIO ZONAL EL GACO: Válvula mariposa Ø3". Incluye suministro e instalación</t>
  </si>
  <si>
    <t>PATIO ZONAL EL GACO: Válvula mariposa Ø4". Incluye suministro e instalación</t>
  </si>
  <si>
    <t>PATIO ZONAL EL GACO: Sensor de flujo Ø2". Incluye suministro e instalación</t>
  </si>
  <si>
    <t>PATIO ZONAL EL GACO: Sensor de flujo Ø2½". Incluye suministro e instalación</t>
  </si>
  <si>
    <t>PATIO ZONAL EL GACO: Sensor de flujo Ø3". Incluye suministro e instalación</t>
  </si>
  <si>
    <t>PATIO ZONAL EL GACO: Sensor de flujo Ø4". Incluye suministro e instalación</t>
  </si>
  <si>
    <t>PATIO ZONAL EL GACO: Válvula desaireadora Ø ¾". Incluye suministro e instalación</t>
  </si>
  <si>
    <t>PATIO ZONAL EL GACO: Válvula desaireadora Ø 1". Incluye suministro e instalación</t>
  </si>
  <si>
    <t>PATIO ZONAL EL GACO: Válvula OS&amp;Y Flanchada 4" Supervisada. Incluye suministro e instalación</t>
  </si>
  <si>
    <t>PATIO ZONAL EL GACO: Válvula OS&amp;Y Flanchada 6" Supervisada. Incluye suministro e instalación</t>
  </si>
  <si>
    <t>PATIO ZONAL EL GACO: GABINETE RACK AÉREO TIPO 1 UR de alto 16 x ancho 40 x fondo 40cm. Incluye suministro e instalación</t>
  </si>
  <si>
    <t>PATIO ZONAL EL GACO: Niples pasa-muros acero inoxidable ranurados 1 1/2" de 60cm de longitud. Incluye suministro e instalación</t>
  </si>
  <si>
    <t>PATIO ZONAL EL GACO: Niples pasa-muros acero inoxidable ranurados 2" de 60cm de longitud. Incluye suministro e instalación</t>
  </si>
  <si>
    <t>PATIO ZONAL EL GACO: Ajardinamiento tipo cerca viva con plantas trepadoras. Incluye Suministro, Transporte y Plantación. Incluye Mano de obra de jardinería</t>
  </si>
  <si>
    <t>PATIO ZONAL EL GACO: ASCENSOR HIDRÁULICO (SIN CUARTO DE MAQUINAS) CON PUERTAS AUTOMÁTICAS. Incluye suministro, transporte e instalación</t>
  </si>
  <si>
    <t>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</si>
  <si>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</si>
  <si>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</si>
  <si>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</si>
  <si>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</si>
  <si>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PATIO ZONAL EL GACO: Niples pasa-muros acero inoxidable ranurados 6" de 60cm de longitud</t>
  </si>
  <si>
    <t>PATIO ZONAL EL GACO: CAL HIDRATADA AL 10%. (SUMINISTRO, EXTENDIDO, NIVELACION, HUMEDECIMIENTO Y COMPACTACION).</t>
  </si>
  <si>
    <t>Nuevo DTC</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</si>
  <si>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t>
  </si>
  <si>
    <t>RECUPERACIÓN DEL ESPACIO PÚBLICO SOBRE LOS PREDIOS REMANENTES DEL IDU</t>
  </si>
  <si>
    <t>Proyecto: RECUPERACIÓN DEL ESPACIO PÚBLICO SOBRE LOS PREDIOS REMANENTES DEL IDU. GRUPOS 1 Y 2. VIGENCIA 2022 - M-13-A / BANCA RECTANGULAR / LARGA CON M-11-A ADOSADO. Suministro e Instalación.</t>
  </si>
  <si>
    <t>Proyecto: RECUPERACIÓN DEL ESPACIO PÚBLICO SOBRE LOS PREDIOS REMANENTES DEL IDU. GRUPOS 1 Y 2. VIGENCIA 2022 - M-13-A / BANCA RECTANGULAR / MEDIANA CON M-11-A ADOSADO. Suministro e Instalación.</t>
  </si>
  <si>
    <t>Proyecto: RECUPERACIÓN DEL ESPACIO PÚBLICO SOBRE LOS PREDIOS REMANENTES DEL IDU. GRUPOS 1 Y 2. VIGENCIA 2022 - M-30-A / ALCORQUE CUADRADO / EN U. Suministro e Instalación.</t>
  </si>
  <si>
    <t>Proyecto: RECUPERACIÓN DEL ESPACIO PÚBLICO SOBRE LOS PREDIOS REMANENTES DEL IDU. GRUPOS 1 Y 2. VIGENCIA 2022 - M-16-A / BOLARDO ESFERA / 40 CM. Suministro e Instalación</t>
  </si>
  <si>
    <t>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t>
  </si>
  <si>
    <t>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t>
  </si>
  <si>
    <t>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</si>
  <si>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</si>
  <si>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</si>
  <si>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"BICICLETA RECUMBENT". (GARANTÍA DE 1 AÑO). Suministro e Instalación</t>
  </si>
  <si>
    <t>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</si>
  <si>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"BANCO ABDOMINAL INCLINADA". (GARANTÍA DE 1 AÑO). Suministro e Instalación</t>
  </si>
  <si>
    <t>Proyecto: RECUPERACIÓN DEL ESPACIO PÚBLICO SOBRE LOS PREDIOS REMANENTES DEL IDU. GRUPOS 1 Y 2. VIGENCIA 2022 - SUMINISTRO, PUESTO EN OBRA E INSTALACIÓN DE GIMNASIO AL AIRE LIBRE TIPO PLUS "BANCO ABDOMINAL PLANA". (GARANTÍA DE 1 AÑO). Suministro e Instalación</t>
  </si>
  <si>
    <t>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t>
  </si>
  <si>
    <t>Proyecto: RECUPERACIÓN DEL ESPACIO PÚBLICO SOBRE LOS PREDIOS REMANENTES DEL IDU. GRUPOS 1 Y 2. VIGENCIA 2022 - SUMINISTRO, PUESTO EN OBRA E INSTALACIÓN DE GIMNASIO AL AIRE LIBRE TIPO PLUS "TRIPLE PECHO ESPALDA PIERNA". (GARANTÍA DE 1 AÑO). Suministro e Instalación</t>
  </si>
  <si>
    <t>Proyecto: RECUPERACIÓN DEL ESPACIO PÚBLICO SOBRE LOS PREDIOS REMANENTES DEL IDU. GRUPOS 1 Y 2. VIGENCIA 2022 - SUMINISTRO, PUESTO EN OBRA E INSTALACIÓN DE GIMNASIO AL AIRE LIBRE TIPO PLUS "MULTIFUNCIONAL A4". (GARANTÍA DE 1 AÑO). Suministro e Instalación</t>
  </si>
  <si>
    <t>Proyecto: RECUPERACIÓN DEL ESPACIO PÚBLICO SOBRE LOS PREDIOS REMANENTES DEL IDU. GRUPOS 1 Y 2. VIGENCIA 2022 - SUMINISTRO, PUESTO EN OBRA E INSTALACIÓN DE GIMNASIO AL AIRE LIBRE TIPO PLUS "MODULO JINETE". (GARANTÍA DE 1 AÑO). Suministro e Instalación</t>
  </si>
  <si>
    <t>Proyecto: RECUPERACIÓN DEL ESPACIO PÚBLICO SOBRE LOS PREDIOS REMANENTES DEL IDU. GRUPOS 1 Y 2. VIGENCIA 2022 - SUMINISTRO, PUESTO EN OBRA E INSTALACIÓN DE GIMNASIO AL AIRE LIBRE TIPO PLUS "MODULO GRX". (GARANTÍA DE 1 AÑO). Suministro e Instalación</t>
  </si>
  <si>
    <t>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t>
  </si>
  <si>
    <t>PROYECTO CONSTRUCCION PUENTES SAN AGUSTIN Y LOS ANDES</t>
  </si>
  <si>
    <t>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t>
  </si>
  <si>
    <t>PROYECTO CONSTRUCCION PUENTES SAN AGUSTIN Y LOS ANDES - PRUEBA DE CARGA ESTÁTICA PARA PUENTE VEHICULAR CON SUPERESTRUCTURA EN CONCRETO. (INCLUYE LOGISTICA, EQUIPOS Y PERSONAL PARA TOMA DE INFORMACION, PROCESAMIENTO DE LA MISMA Y ENTREGA DE INFORME FINAL)</t>
  </si>
  <si>
    <t>PATIO ZONAL EL GACO - LOSA DE PISO ALIGERADA CON CASETÓN PERDIDO EN CONCRETO COLOR GRIS F'C 28 Mpa, H: 0,30M CON TORTA SUPERIOR E INFERIOR E: 0,05M Y VIGUETAS DE 0,10M (Incluye: Casetón perdido y dilatación perimetral con sellador plástico)</t>
  </si>
  <si>
    <t>PATIO ZONAL EL GACO - LOSA DE PISO ALIGERADA CON CASETON PERDIDO EN CONCRETO COLOR GRIS F´C 28 MPa, H: 0,40M CON TORTA SUPERIOR E= 0,07M Y TORTA INFERIOR E:0,15 M Y VIGUETAS DE 0,15M (Incluye: Casetón perdido y dilatación perimetral con sellador plástico)</t>
  </si>
  <si>
    <t>PATIO ZONAL EL GACO - LOSA DE PISO ALIGERADA CON CASETÓN PERDIDO EN CONCRETO COLOR GRIS F´C 28 MPa, H: 0,60M CON TORTA SUPERIOR E= 0,05M Y TORTA INFERIOR E:0,10 M Y VIGUETAS DE 0,15M (Incluye: Casetón perdido y dilatación perimetral con sellador plástico)</t>
  </si>
  <si>
    <t>PATIO ZONAL EL GACO - PLACA ENTREPISO ALIGERADA CON CASETÓN PERDIDO EN CONCRETO COLOR GRIS F´C 28 MPA H: 0,35 TORTA SUPERIOR E INFERIOR CON E:0,05M Y VIGUETAS 0,10MT (Incluye: Casetón perdido y dilatación perimetral con sellador plástico)</t>
  </si>
  <si>
    <t>PATIO ZONAL EL GACO - LOSA DE PISO ALIGERADA CON CASETON PERDIDO, CON VIGUETAS DE 0,15 X 0,60 M EN CONCRETO COLOR GRIS F´C 28 MPA, ESPESOR DE LOSETA E:0,20M(Incluye: Casetón pedido y dilación perimetral con sellador plástico)</t>
  </si>
  <si>
    <t>PATIO ZONAL EL GACO - CERTIFICACION DE CONECTORIZACION DE FIBRA OPTICA (POR PAR)</t>
  </si>
  <si>
    <t>PATIO ZONAL EL GACO - UPS 1 KVA MONOFASICA VIN 120V, VOUT 120V (SUMINISTRO E INSTALACION)</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</si>
  <si>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t>
  </si>
  <si>
    <t>PATIO ZONAL EL GACO - FIBRA MULTIMODO 12 HILOS (INCLUYE SUMINISTRO E INSTALACION)</t>
  </si>
  <si>
    <t>PATIO ZONAL EL GACO - TOPELLANTA T-60 EN CONCRETO (INCLUYE SUMINISTRO E INSTALACIÓN, INCLUYE ANCLAJE PARA INSTALACION)</t>
  </si>
  <si>
    <t>PATIO ZONAL EL GACO - TAPA CIEGA PARA CONECTORES DE FIBRA (INCLUYE SUMINISTRO E INSTALACION)</t>
  </si>
  <si>
    <t>PATIO ZONAL EL GACO - CABLE DE ACERO TENSADO ENTRE ANCLAJES. (Incluye suministro e instalación).</t>
  </si>
  <si>
    <t>PATIO ZONAL EL GACO - PISO GRES PORCELANATO COLOR MARFIL MATE 60X60 CM O SIMILAR. (INCLUYE SUMINISTRO E INSTALACIÓN).</t>
  </si>
  <si>
    <t>PATIO ZONAL EL GACO - LÁMINA DE DRYWALL SUPÉRBORARD 6 MM X 2440 MM X 1220 MM (SUMINISTRO E INSTALACIÓN).</t>
  </si>
  <si>
    <t>VIGA CAJON PREESFORZADA EN CONCRETO PREMEZCLADO DE 5000 PSI (34 Mpa) GRAVA COMUN, CON APOYO EN VIGA METÁLICA HEA 450 (Incluye suministro, cimbra de soporte, forza andamios, forza acero losa, formaleteo metálico, curado y colocación. No incluye refuerzo)</t>
  </si>
  <si>
    <t>APOYO ELASTOMÉRICO EN NEOPRENO SIN REFUERZO DUREZA 60 PARA APOYO SUPERESTRUCTURA. (SUMINISTRO E INSTALACIÓN).</t>
  </si>
  <si>
    <t>Ejecución de Obras para la Construcción paso peatonal y vehicular sobre la Quebrada La Hoya del Ramo en la Ciudad de Bogotá D.C</t>
  </si>
  <si>
    <t>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t>
  </si>
  <si>
    <t>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t>
  </si>
  <si>
    <t>PAQUETE ELEMENTOS PARA LIMPIEZA Y DESINFECCIÓN PARA 10 TRABAJADORES EN OBRA (INCLUYE ALCOHOL GLICERINADO, TOALLAS DE PAPEL, JABON LIQUIDO, SUMINISTRO AGUA PARA EL LAVAMANOS). _(Según Apéndice Bioseguridad Covid 19_V4)</t>
  </si>
  <si>
    <t>RECOLECCION, TRANSPORTE Y DISPOSICION DE RESIDUOS LÍQUIDOS PROVENIENTES DE LAVAMANOS PORTATILES. (INCLUYE EQUIPO DE SUCCIÓN)._(Según Apéndice Bioseguridad Covid 19_V4)</t>
  </si>
  <si>
    <t>ALQUILER DE LAVAMANOS PORTATIL DE PEDAL TIPO MANOS LIBRES._(Según Apéndice Bioseguridad Covid 19_V4)</t>
  </si>
  <si>
    <t>ALQUILER DE DISPENSADOR DE JABÓN LÍQUIDO O ALCOHOL GLICERINADO, CON PEDAL METÁLICO._(Según Apéndice Bioseguridad Covid 19_V4)</t>
  </si>
  <si>
    <t>ALQUILER DE DISPENSADOR PLÁSTICO DE TOALLAS TIPO Z_(Según Apéndice Bioseguridad Covid 19_V4)</t>
  </si>
  <si>
    <t xml:space="preserve">PATIO ZONAL ALAMEDA EL JARDIN </t>
  </si>
  <si>
    <t>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t>
  </si>
  <si>
    <t>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t>
  </si>
  <si>
    <t>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t>
  </si>
  <si>
    <t>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t>
  </si>
  <si>
    <t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t>
  </si>
  <si>
    <t>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t>
  </si>
  <si>
    <t>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t>
  </si>
  <si>
    <t>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t>
  </si>
  <si>
    <t>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t>
  </si>
  <si>
    <t>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t>
  </si>
  <si>
    <t>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t>
  </si>
  <si>
    <t>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t>
  </si>
  <si>
    <t>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t>
  </si>
  <si>
    <t>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t>
  </si>
  <si>
    <t>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t>
  </si>
  <si>
    <t>PROYECTO ESPECIFICO PATIO ZONAL ALAMEDA EL JARDIN - AFINADO SIMPLE E= 4CMS (MORTERO SECO) (INCLUYE SUMINISTRO E INSTALACIÓN)</t>
  </si>
  <si>
    <t>PROYECTO ESPECIFICO PATIO ZONAL ALAMEDA EL JARDIN - AFINADO IMPERMEABLE E= 4CMS (INCLUYE SUMINISTRO E INSTALACIÓN)</t>
  </si>
  <si>
    <t>PROYECTO ESPECIFICO PATIO ZONAL ALAMEDA EL JARDIN - BALDOSA HEXAGONAL PREPULIDA LISTONES GRIS. COLOR VERDE, PARA EXTERIORES 30 X 30 CM. ESPESOR 25 MM. SUMINISTRO E INSTALACIÓN</t>
  </si>
  <si>
    <t>PROYECTO ESPECIFICO PATIO ZONAL ALAMEDA EL JARDIN - PISO LAMINADO SPC (STONE PLASTIC COMPOSITE), TRAFICO COMERCIAL, ACABADO TEXTURA MATE, TONO CASTAÑO, CON DILATACION EN ALUMINIO. SUMINISTRO E INSTALACIÓN</t>
  </si>
  <si>
    <t>PROYECTO ESPECIFICO PATIO ZONAL ALAMEDA EL JARDIN - PISO EN PORCELANATO GRIS FORMATO 30 X 60. SUMINISTRO E INSTALACIÓN</t>
  </si>
  <si>
    <t>PROYECTO ESPECIFICO PATIO ZONAL ALAMEDA EL JARDIN - BALDOSA EN MICROGRANO COLOR NEGRO AZABACHE FORMATO 30X30. SUMINISTRO E INSTALACIÓN</t>
  </si>
  <si>
    <t>PROYECTO ESPECIFICO PATIO ZONAL ALAMEDA EL JARDIN - PORCELANATO PARA PARED COLOR BLANCO FORMATO 20.5 X 20.5. SUMINISTRO E INSTALACIÓN</t>
  </si>
  <si>
    <t>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t>
  </si>
  <si>
    <t>PROYECTO ESPECIFICO PATIO ZONAL ALAMEDA EL JARDIN - ESPEJO EN CRISTAL FLOTADO DE 4MM SIN BISELAR, CON BORDE PULIDO AHERIDO A MURO CON SILICONA ANTIHONGOS TRANSPARENTE (INCLUYE SUMINISTRO E INSTALACIÓN). SUMINISTRO E INSTALACIÓN</t>
  </si>
  <si>
    <t>PROYECTO ESPECIFICO PATIO ZONAL ALAMEDA EL JARDIN - PANEL SEPARADOR DE ORINALES DE 1,00 M X 0,50 M O APROXIMADO, ANCLADO A MURO EN LAMINA DE ACERO INOXIDABLE. SUMINISTRO E INSTALACIÓN</t>
  </si>
  <si>
    <t>PROYECTO ESPECIFICO PATIO ZONAL ALAMEDA EL JARDIN - TAPA PARA REGISTRO DE 20 X 20 CM. SUMINISTRO E INSTALACIÓN</t>
  </si>
  <si>
    <t>PROYECTO ESPECIFICO PATIO ZONAL ALAMEDA EL JARDIN - TUBERÍA PVC - S8, D=10" NORMA NTC 3722-3. SUMINISTRO E INSTALACIÓN</t>
  </si>
  <si>
    <t>PROYECTO ESPECIFICO PATIO ZONAL ALAMEDA EL JARDIN - TUBERÍA PVC-P DE 1/2" RDE 9. SUMINISTRO E INSTALACIÓN</t>
  </si>
  <si>
    <t>PROYECTO ESPECIFICO PATIO ZONAL ALAMEDA EL JARDIN - TUBERÍA PVC-P DE 3/4" RDE 11. SUMINISTRO E INSTALACIÓN</t>
  </si>
  <si>
    <t>PROYECTO ESPECIFICO PATIO ZONAL ALAMEDA EL JARDIN - REGISTRO EN BRONCE DE PASO DIRECTO ROSCADO DE 3/4". SUMINISTRO E INSTALACIÓN</t>
  </si>
  <si>
    <t>PROYECTO ESPECIFICO PATIO ZONAL ALAMEDA EL JARDIN - REGISTRO EN BRONCE DE PASO DIRECTO ROSCADO DE 1". SUMINISTRO E INSTALACIÓN</t>
  </si>
  <si>
    <t>PROYECTO ESPECIFICO PATIO ZONAL ALAMEDA EL JARDIN - REGISTRO EN BRONCE DE PASO DIRECTO ROSCADO DE 1 1/4". SUMINISTRO E INSTALACIÓN</t>
  </si>
  <si>
    <t>PROYECTO ESPECIFICO PATIO ZONAL ALAMEDA EL JARDIN - REGISTRO EN BRONCE DE PASO DIRECTO ROSCADO DE 1 1/2". SUMINISTRO E INSTALACIÓN</t>
  </si>
  <si>
    <t>PROYECTO ESPECIFICO PATIO ZONAL ALAMEDA EL JARDIN - REGISTRO EN BRONCE DE PASO DIRECTO ROSCADO DE 2". SUMINISTRO E INSTALACIÓN</t>
  </si>
  <si>
    <t>PROYECTO ESPECIFICO PATIO ZONAL ALAMEDA EL JARDIN - TUBERÍA DE ACERO AL CARBON SCH10 D=4". SUMINISTRO E INSTALACIÓN</t>
  </si>
  <si>
    <t>PROYECTO ESPECIFICO PATIO ZONAL ALAMEDA EL JARDIN - TUBERÍA DE ACERO AL CARBON SCH10 D=6". SUMINISTRO E INSTALACIÓN</t>
  </si>
  <si>
    <t>PROYECTO ESPECIFICO PATIO ZONAL ALAMEDA EL JARDIN - TUBERÍA DE ACERO AL CARBON SCH10 D=3". SUMINISTRO E INSTALACIÓN</t>
  </si>
  <si>
    <t>PROYECTO ESPECIFICO PATIO ZONAL ALAMEDA EL JARDIN - TUBERÍA DE ACERO AL CARBON SCH10 D=2". SUMINISTRO E INSTALACIÓN</t>
  </si>
  <si>
    <t>PROYECTO ESPECIFICO PATIO ZONAL ALAMEDA EL JARDIN - TUBERÍA DE ACERO AL CARBON SCH40 D=1". SUMINISTRO E INSTALACIÓN</t>
  </si>
  <si>
    <t>PROYECTO ESPECIFICO PATIO ZONAL ALAMEDA EL JARDIN - SALIDA LUMINARIA PARA INTERIORES EN TUBERÍA CONDUIT EMT Y/O PVC DE 3/4" (SUMINISTRO E INSTALACION - NO INCLUYE LUMINARIA)</t>
  </si>
  <si>
    <t>PROYECTO ESPECIFICO PATIO ZONAL ALAMEDA EL JARDIN - ACOMETIDA EN CABLE DE CU THHN No 3x6 F +1x8N+ 1x10T AWG. INCLUYE ACCESORIOS DE FIJACIÓN Y CONEXIÓN</t>
  </si>
  <si>
    <t>PROYECTO ESPECIFICO PATIO ZONAL ALAMEDA EL JARDIN - ACOMETIDA EN CABLE DE CU THHN No 3x4 F +1x6N+ 1x8T AWG. INCLUYE ACCESORIOS DE FIJACIÓN Y CONEXIÓN</t>
  </si>
  <si>
    <t>PROYECTO ESPECIFICO PATIO ZONAL ALAMEDA EL JARDIN - ACOMETIDA EN CABLE DE CU THHN No 3x1/0 F +1x2N+ 1x6T AWG. INCLUYE ACCESORIOS DE FIJACIÓN Y CONEXIÓN</t>
  </si>
  <si>
    <t>PROYECTO ESPECIFICO PATIO ZONAL ALAMEDA EL JARDIN - ACOMETIDA EN CABLE DE CU THHN No 3x4/0 F +1x2/0N+ 1x2T AWG. INCLUYE ACCESORIOS DE FIJACIÓN Y CONEXIÓN</t>
  </si>
  <si>
    <t>PROYECTO ESPECIFICO PATIO ZONAL ALAMEDA EL JARDIN - TN6-1 MODULO MANTENIMIENTO. TABLERO IP54 USO EXTERIOR, INCLUYE BREAKER TOTALIZADOR, INTERRUPTORES SEGÚN PLANO UNIFILAR, CABLEADO DE POTENCIA, CERTIFICADO RETIE. SUMINISTRO E INSTALACIÓN</t>
  </si>
  <si>
    <t>PROYECTO ESPECIFICO PATIO ZONAL ALAMEDA EL JARDIN - TN3-1 MODULO PINTURA. TABLERO IP54 USO EXTERIOR, INCLUYE BREAKER TOTALIZADOR, INTERRUPTORES SEGÚN PLANO UNIFILAR, CABLEADO DE POTENCIA, CERTIFICADO RETIE. SUMINISTRO E INSTALACIÓN.</t>
  </si>
  <si>
    <t>PROYECTO ESPECIFICO PATIO ZONAL ALAMEDA EL JARDIN - TN3-1 MODULO LAVADO. TABLERO IP54 USO EXTERIOR, INCLUYE BREAKER TOTALIZADOR, INTERRUPTORES SEGÚN PLANO UNIFILAR, CABLEADO DE POTENCIA, CERTIFICADO RETIE. SUMINISTRO E INSTALACIÓN</t>
  </si>
  <si>
    <t xml:space="preserve">PROYECTO ESPECIFICO PATIO ZONAL ALAMEDA EL JARDIN - SIFON PVC 135° D=3". SUMINISTRO E INSTALACIÓN </t>
  </si>
  <si>
    <t>PROYECTO ESPECIFICO PATIO ZONAL ALAMEDA EL JARDIN: TRAMPA DE GRASAS DE 95 LT. (Incluye Suministro e Instalación)</t>
  </si>
  <si>
    <t>PROYECTO ESPECIFICO PATIO ZONAL ALAMEDA EL JARDIN: ENDURECEDOR DE  PISO A  BASE DE  CUARZO  (Incluye Suministro e Instalación)</t>
  </si>
  <si>
    <t>PROYECTO ESPECIFICO PATIO ZONAL ALAMEDA EL JARDIN: 	DIVISIONES CANTILIVER ANCLADAS A MURO Y PUERTAS SANITARIOS EN ACERO INOXIDABLE, LÍNEA INSTITUCIONAL. (PUERTAS INCLUYEN CERRADO Y GANCHO ROPA). Suministro e instalación</t>
  </si>
  <si>
    <t xml:space="preserve">PROYECTO ESPECIFICO PATIO ZONAL ALAMEDA EL JARDIN: 	MACROMEDIDOR PARA AGUA POTABLE DE 2". TIPO HELICE WOLTMANN, DIÁMETRO DE 2". Suministro e instalación </t>
  </si>
  <si>
    <t xml:space="preserve">PROYECTO ESPECIFICO PATIO ZONAL ALAMEDA EL JARDIN: 	TANQUE 1000 HI-PRESS 1000 LITROS VERTICAL . Suministro e instalación  </t>
  </si>
  <si>
    <t xml:space="preserve">PROYECTO ESPECIFICO PATIO ZONAL ALAMEDA EL JARDIN: 	JUEGO DE PRE MOLDEADOS TIPO EXTERIOR PARA CABLE XLPE 15KVA PARA CALIBRES ENTRE 2-4-0. Suministro e instalación  </t>
  </si>
  <si>
    <t xml:space="preserve">PROYECTO ESPECIFICO PATIO ZONAL ALAMEDA EL JARDIN: 	PLANTA ELÉCTRICA DE 300 KVA. VOLTAJE 220V. Suministro e instalación  </t>
  </si>
  <si>
    <t>PROYECTO ESPECIFICO PATIO ZONAL ALAMEDA EL JARDIN: BORDILLO ANTEPECHO POLIMERO TIPO B PARA VENTANAS, EN CONCRETO 0.40 x 0.25 MTS. (ALIGERADO). (SUMINSTRO E INSTALACION)</t>
  </si>
  <si>
    <t>PROYECTO ESPECIFICO PATIO ZONAL ALAMEDA EL JARDIN: LAMPARA FLUORESCENTE COMPACTO - EXTERIORES (Suministro e instalación)</t>
  </si>
  <si>
    <t>PROYECTO ESPECIFICO PATIO ZONAL ALAMEDA EL JARDIN: SENSOR DE MOVIMIENTO 360° PARA LUMINARIA - FOTOCONTROL (Incluye Suministro e Instalación).</t>
  </si>
  <si>
    <t>PROYECTO ESPECIFICO PATIO ZONAL ALAMEDA EL JARDIN: LAMPARA HALOGENA DE INCRUSTAR EN PISO (Suministro e instalación)</t>
  </si>
  <si>
    <t>PROYECTO ESPECIFICO PATIO ZONAL ALAMEDA EL JARDIN: CONCRETO TREMIE 4000 PSI (28 Mpa) PARA PANTALLAS (INCLUYE SUMINISTRO E INSTALACIÓN. NO INCLUYE REFUERZO)</t>
  </si>
  <si>
    <t>PROYECTO ESPECIFICO PATIO ZONAL ALAMEDA EL JARDIN: CONCRETO PULIDO SIN ACABADO (INCLUYE SUMINISTRO E INSTALACIÓN)</t>
  </si>
  <si>
    <t>PROYECTO ESPECIFICO PATIO ZONAL ALAMEDA EL JARDIN: ESCALERA MACIZA A LA VISTA EN CONCRETO COLOR GRIS F ́C 5000 PSI, (CONSTRUCCION: INCLUYE AUTOBOMBA, CONCRETO DE 5000 PSI, CAMILLA DE MADERA NUEVA, DESMOLDANTE EN POLVO, MANO DE OBRA)</t>
  </si>
  <si>
    <t>PROYECTO ESPECIFICO PATIO ZONAL ALAMEDA EL JARDIN: CONCRETO IMPERMEABILIZADO SUPERESTRUCTURA DE 5000 PSI PREMEZCLADO, GRAVA COMÚN (INCLUYE SUMINISTRO, BOMBEO, FORMALETEO, COLOCACIÓN, CURADO Y JUNTAS. NO INCL. REFUERZO).</t>
  </si>
  <si>
    <t>PROYECTO ESPECIFICO PATIO ZONAL ALAMEDA EL JARDIN: SALIDA BIFÁSICA PARA SECADOR DE MANOS EN TUBERÍA CONDUIT EMT Y/O PVC DE 3/4" (SUMINISTRO E INSTALACIÓN)</t>
  </si>
  <si>
    <t>PROYECTO ESPECIFICO PATIO ZONAL ALAMEDA EL JARDIN: BREAKER INDUSTRIAL TOTALIZADOR 3X30A (SUMINSTRO E INSTALACION)</t>
  </si>
  <si>
    <t>PROYECTO ESPECIFICO PATIO ZONAL ALAMEDA EL JARDIN: BREAKER INDUSTRIAL TOTALIZADOR 3X40A (SUMINSTRO E INSTALACION)</t>
  </si>
  <si>
    <t>PROYECTO ESPECIFICO PATIO ZONAL ALAMEDA EL JARDIN: BREAKER INDUSTRIAL TOTALIZADOR 3X20A (SUMINSTRO E INSTALACION)</t>
  </si>
  <si>
    <t>PROYECTO ESPECIFICO PATIO ZONAL ALAMEDA EL JARDIN: BREAKER INDUSTRIAL TOTALIZADOR 3X50A, 3X60A y 3X80A (SUMINSTRO E INSTALACION)</t>
  </si>
  <si>
    <t>PROYECTO ESPECIFICO PATIO ZONAL ALAMEDA EL JARDIN: TABLERO BOMBAS DE ACUERDO A DIAGRAMA UNIFILAR (SUMINISTRO E INSTALACION)</t>
  </si>
  <si>
    <t>PROYECTO ESPECIFICO PATIO ZONAL ALAMEDA EL JARDIN: SALIDA PARA INTERRUPTOR CONMUTABLE (SUMINISTRO E INSTALACION)</t>
  </si>
  <si>
    <t>PROYECTO ESPECIFICO PATIO ZONAL ALAMEDA EL JARDIN: BREAKER TIPO ENCHUFABLE 1X20A (SUMINSTRO E INSTALACION)</t>
  </si>
  <si>
    <t>Nuevo STED</t>
  </si>
  <si>
    <t>Proyecto:Ejecución de las obras y actividades complementarias para el reforzamiento estructural de puentes vehiculares - Grupo 3</t>
  </si>
  <si>
    <t>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t>
  </si>
  <si>
    <t>ESTUDIOS Y DISEÑOS PARA SITIOS INESTABLES EN BOGOTÁ D.C.</t>
  </si>
  <si>
    <t>ESTUDIOS Y DISEÑOS PARA SITIOS INESTABLES EN BOGOTÁ D.C - SUBMURACIÓN EN CONCRETO POBRE F'C =14 MPA. INCLUYE SUMINISTRO Y COLOCACIÓN</t>
  </si>
  <si>
    <t>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t>
  </si>
  <si>
    <t>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t>
  </si>
  <si>
    <t>ESTUDIOS Y DISEÑOS PARA SITIOS INESTABLES EN BOGOTÁ D.C - CABEZALES PARA TENSIONAMIENTO DE ANCLAJES EN CONCRETO F'C=28MPA. (INCLUYE ACERO DE REFUERZO)</t>
  </si>
  <si>
    <t>ESTUDIOS Y DISEÑOS PARA SITIOS INESTABLES EN BOGOTÁ D.C - ANCLAJE FLEXIBLE DE CABLE ESPIRAL Ø=10.5MM . INCLUYE PERFORACIÓN Y DADO EN CONCRETO PARA PROTECCIÓN</t>
  </si>
  <si>
    <t>ESTUDIOS Y DISEÑOS PARA SITIOS INESTABLES EN BOGOTÁ D.C - PLATINA DE ACERO LAMINADO A36 PARA APLICACIONES ESTRUCTUDARES. DIMENSIONES 0.3M*0.3M E=25MM</t>
  </si>
  <si>
    <t>ESTUDIOS Y DISEÑOS PARA SITIOS INESTABLES EN BOGOTÁ D.C - CABLE ACERADO Ø=10,0MM, INCLUYE PLATINA, GRAPAS Y ANCLAJE EXPANSIVO DE SUJECIÓN</t>
  </si>
  <si>
    <t>ESTUDIOS Y DISEÑOS PARA SITIOS INESTABLES EN BOGOTÁ D.C - TRANSPORTE DE MATERIALES PÉTREOS A LA REGIÓN DE SUMAPAZ</t>
  </si>
  <si>
    <t>ESTUDIOS Y DISEÑOS PARA SITIOS INESTABLES EN BOGOTÁ D.C. CAISSON ØINT= 0,90 M CON ANILLOS E=12CM EN CONCRETO DE F'C=21MPA. INCLUYE EXCAVACIÓN. NO INCLUYE ACERO DE REFUERZO</t>
  </si>
  <si>
    <t>ESTUDIOS Y DISEÑOS PARA SITIOS INESTABLES EN BOGOTÁ D.C. CAISSON ØINT= 1,00 M CON ANILLOS E=12CM EN CONCRETO DE F'C=21MPA. INCLUYE EXCAVACIÓN. NO INCLUYE ACERO DE REFUERZO</t>
  </si>
  <si>
    <t>ESTUDIOS Y DISEÑOS PARA SITIOS INESTABLES EN BOGOTÁ D.C. CAISSON ØINT= 1,10 M CON ANILLOS E=12CM EN CONCRETO DE F'C=21MPA. INCLUYE EXCAVACIÓN. NO INCLUYE ACERO DE REFUERZO</t>
  </si>
  <si>
    <t>ESTUDIOS Y DISEÑOS PARA SITIOS INESTABLES EN BOGOTÁ D.C. CAISSON ØINT= 1,20M CON ANILLOS E=12CM EN CONCRETO DE F'C=21MPA. INCLUYE EXCAVACIÓN. NO INCLUYE ACERO DE REFUERZO</t>
  </si>
  <si>
    <t>ESTUDIOS Y DISEÑOS PARA SITIOS INESTABLES EN BOGOTÁ D.C. CAISSON ØINT= 0.80 M CON ANILLOS E=10CM EN CONCRETO DE F'C=21MPA. INCLUYE EXCAVACIÓN  Y RETIRO. NO INCLUYE ACERO DE REFUERZO</t>
  </si>
  <si>
    <t>ESTUDIOS Y DISEÑOS PARA SITIOS INESTABLES EN BOGOTÁ D.C. - DESARME DE GAVIONES. NO INCLUYE RETIRO Y DISPOSICIÓN FINAL DE ESCOMBROS</t>
  </si>
  <si>
    <t>EJECUCIÓN DE OBRAS Y ACTIVIDADES COMPLEMENTARIAS PARA EL REFORZAMIENTO ESTRUCTURAL DE PUENTES VEHICULARES EN BOGOTÁ D.C. GRUPO 3, POLIETILENO (MATERIAL ORIGINAL CAL 6). (INCLUYE SUMINISTRO E INSTALACIÓN).</t>
  </si>
  <si>
    <t>RETIRO DE TUBERIA DE CONCRETO Diámetro = 1,40m  (Incluye cargue, retiro de material, transporte y disposición final de escombros en sitio autorizado).</t>
  </si>
  <si>
    <t>FACTIBILIDAD, ESTUDIOS Y DISEÑOS PARA LA AVENIDA PRIMERO DE MAYO DESDE LA CARRERA 2 ESTE HASTA LA CALLE 11 SUR</t>
  </si>
  <si>
    <t>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t>
  </si>
  <si>
    <t>AVENIDA CONTADOR (CL. 134)</t>
  </si>
  <si>
    <t>AVENIDA CONTADOR (CL. 134) - BANCA EN CONCRETO M-01-A (SUMINISTRO E INSTALACIÓN)</t>
  </si>
  <si>
    <t>AVENIDA CONTADOR (CL. 134) - Reconstrucción de bordillo Concreto f'c 28MPa incluye tratamiento al acero de refuerzo existente</t>
  </si>
  <si>
    <t>AVENIDA CONTADOR (CL. 134) - BOLARDO METALICO M-15-A (SUMINISTRO E INSTALACIÓN. INCLUYE BASE EN CONCRETO 3000 PSI, PREMEZCLADO)</t>
  </si>
  <si>
    <t>AVENIDA CONTADOR (CL. 134) - PAPELERA DOBLE EN ACERO M-121 (SUMINISTRO E INSTALACIÓN. INCLUYE BASE EN CONCRETO 3000 PSI, PREMEZCLADO)</t>
  </si>
  <si>
    <t>AVENIDA CONTADOR (CL. 134) - GEOMEMBRANA LISA HDPE 40 MILS. (Incluye suministro e instalacion).</t>
  </si>
  <si>
    <t>AVENIDA CONTADOR (CL. 134) - 10 DUCTOS D=4" PVC-TDP (INCLUYE SUMINISTRO E INSTALACIÓN. NO INCLUYE RELLENOS)</t>
  </si>
  <si>
    <t>AVENIDA CONTADOR (CL. 134) - Recubrimiento de protección a la corrosión, cementoso, modificado con resina epóxica, de tres componentes, con inhibidor de corrosión y puente de adherencia. Suministro y aplicación</t>
  </si>
  <si>
    <t>AVENIDA CONTADOR (CL. 134) - SUMINISTRO E INSTALACIÓN DE BARANDA VEHICULAR. ACERO ESTRUCTURAL A500-GR-C Y A572 GR50</t>
  </si>
  <si>
    <t>AVENIDA CONTADOR (CL. 134) - PUENTE DE ADHERENCIA TIPO SIKADUR 32 PRIMER Ó EQUIVALENTE</t>
  </si>
  <si>
    <t>AVENIDA CONTADOR (CL. 134) - DESMONTE DE BARANDA VEHICULAR</t>
  </si>
  <si>
    <t>AVENIDA CONTADOR (CL. 134) - SANDBLASTING, IMPRIMACIÓN, APLICACIÓN DE RECUBRIMIENTO EPÓXICO Y PINTURA ACRÍLICA</t>
  </si>
  <si>
    <t>ESTUDIOS Y DISEÑOS PARA SITIOS INESTABLES EN BOGOTÁ D.C - MATERIAL SELECCIONADO PARA CONFORMACIÓN DE CAPA DE RODADURA EN AFIRMADO. INCLUYE SUMINISTRO, EXTENDIDO, NIVELACIÓN, HUMEDECIMIENTO Y COMPACTACIÓN CON VIBROCOMPACTADOR</t>
  </si>
  <si>
    <t>ESTUDIOS Y DISEÑOS PARA SITIOS INESTABLES EN BOGOTÁ D.C - VIGA DE AMARRE EN CONCRETO DE F'C = 21 MPA GRAVA COMÚN (INCLUYE TRANSPORTE DE MATERIAL)</t>
  </si>
  <si>
    <t>ESTUDIOS Y DISEÑOS PARA SITIOS INESTABLES EN BOGOTÁ D.C - MANTO PARA CONTROL DE EROSIÓN TERRATRAC TRM15 O EQUIVALENTE (INCLUYE SUMINISTRO E INSTALACIÓN)</t>
  </si>
  <si>
    <t>ESTUDIOS Y DISEÑOS PARA SITIOS INESTABLES EN BOGOTÁ D.C - RELLENO CON TRITURADO ENTRE 1" Y 1 1/2" INCLUYE SUMINISTRO, TRANSPORTE, EXTENDIDO MANUAL Y COLOCACIÓN</t>
  </si>
  <si>
    <t>ESTUDIOS Y DISEÑOS PARA SITIOS INESTABLES EN BOGOTÁ D.C - GEODREN PLANAR, A= 0,50M PARA MUROS MECANICAMENTE ESTABILIZADA. INCLUYE SUMINISTRO E INSTALACIÓN</t>
  </si>
  <si>
    <t>ESTUDIOS Y DISEÑOS PARA SITIOS INESTABLES EN BOGOTÁ D.C - GEODREN PLANAR ANCHO 0,5M DISPUESTO HORIZONTALMENTE EN TRASADOS MURO DE MAPOSTERIA MECANICAMENTE ESTABLIZADO. INCLUYE SUMINISTRO E INSTALACIÓN</t>
  </si>
  <si>
    <t>ESTUDIOS Y DISEÑOS PARA SITIOS INESTABLES EN BOGOTÁ D.C - TUBERÍA PVC PARA DRENAJE Ø=2" SIN FILTRO. INCLUYE SUMINISTRO E INSTALACIÓN</t>
  </si>
  <si>
    <t>ESTUDIOS Y DISEÑOS PARA SITIOS INESTABLES EN BOGOTÁ D.C - CONSTRUCCIÓN DE CAJA RECOLECTORA DE AGUAS LLUVIAS EN CONCRETO PREMEZCLADO DE 3000 PSI FUNDIDO EN SITIO DE 1MX1MX1.40M. INCLUYE ACERO DE REFUERZO, CONSTRUCCIÓN DE PLACA DE FONDO, MUROS EN CONCRETO IMPERMEABILIZADO Y TAPA</t>
  </si>
  <si>
    <t>PROYECTO ESPECIFICO PUENTE PEATONAL ATIRANTADO CALLE 174</t>
  </si>
  <si>
    <t>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t>
  </si>
  <si>
    <t>CONSTRUCCION DE PILOTES PARA REVISION DE PARAMETROS TECNICOS DE CONSTRUCCION DEL PUENTE AVDA. CIUDAD DE CALI X AVDA. FERROCARRIL</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</si>
  <si>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t>
  </si>
  <si>
    <t>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t>
  </si>
  <si>
    <t>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t>
  </si>
  <si>
    <t>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t>
  </si>
  <si>
    <t>LAMINA ALFAJOR (INCLUYE SUMINISTRO E INSTALACIÓN).</t>
  </si>
  <si>
    <t>DIAGNOSTICO DE PUENTES VEHICULARES SOBRE CUERPO DE AGUA BOGOTA D.C.</t>
  </si>
  <si>
    <t>DIAGNOSTICO DE PUENTES VEHICULARES SOBRE CUERPO DE AGUA BOGOTA D.C. - INSPECCIÓN BÁSICA DE PUENTES SOBRE CUERPOS DE AGUA; INCLUYE EQUIPOS PARA CAPTURA, VISUALIZACIÓN, MEDICIÓN Y/O TOMA DE DATOS EN CAMPO. NO INCLUYE PERSONAL, TRANSPORTE Y OTROS COSTOS NO ESPECIFICADOS.</t>
  </si>
  <si>
    <t>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t>
  </si>
  <si>
    <t>CONSTRUCCIÓN DE LA INTERSECCIÓN A DESNIVEL DE PUENTE ARANDA</t>
  </si>
  <si>
    <t>CONSTRUCCIÓN DE LA INTERSECCIÓN A DESNIVEL DE PUENTE ARANDA -TEE 18"X8"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</si>
  <si>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-TEE 36"X12" WSP ACERO CARBON NORMA AWWA C200 150 PSI CON RECUBRIMIENTO SEGÚN AWWA C205 CON EXTREMOS ESPIGO/CAMPANA Y BRIDA EN LA DERIVACIÓN, CON REVESTIMIENTO INTERIOR Y RECUBRIMIENTO EXTERIOR EN MORTERO DE CEMENTO. (Incluye suministro e instalación).</t>
  </si>
  <si>
    <t>CONSTRUCCIÓN DE LA INTERSECCIÓN A DESNIVEL DE PUENTE ARANDA -CODO WSP D=18" ENTRE 67.5° Y 90° L=0.60m x 0.60m EN ACERO REVEST. INT. Y RECUBR EXT. EN MORTERO DE CEMENTO. SUMIN. E INSTAL. INCL. UNIONES (ESPIGO Y CAMPANA). PRESION DE TRABAJO=350 PSI.</t>
  </si>
  <si>
    <t>CONSTRUCCIÓN DE LA INTERSECCIÓN A DESNIVEL DE PUENTE ARANDA -NIPLE EN ACERO Ø=18" EXTREMOS BRIDA/CAMPANA, REVESTIMIENTO INTERIOR Y RECUBRIMIENTO EXTERIOR EN MORTERO DE CEMENTO, CON SALIDA TANGENCIAL PARA PURGA 4" L= 2500mm. SUMINISTRO E INSTALACIÓN. PRESIÓN DE TRABAJO 150 PSI.</t>
  </si>
  <si>
    <t>CONSTRUCCIÓN DE LA INTERSECCIÓN A DESNIVEL DE PUENTE ARANDA -REDUCCIÓN EN ACERO D=18" A D=12" CON ESPIGO EN D=18" Y CAMPANA EN D=12", CON REVESTIMIENTO INTERIOR Y RECUBIRMIENTO EXTERIOR EN MORTERO DE CEMENTO. L=0,20M. PRESIÓN DE TRABAJO 150 PSI.</t>
  </si>
  <si>
    <t>CONSTRUCCIÓN DE LA INTERSECCIÓN A DESNIVEL DE PUENTE ARANDA - TEE HD EXTREMO JUNTA HIDRÁULICA 12"x8" (Suministro e Instalación)</t>
  </si>
  <si>
    <t>CONSTRUCCIÓN DE LA INTERSECCIÓN A DESNIVEL DE PUENTE ARANDA -REDUCCIÓN EN ACERO D=18" A D=8" CON ESPIGO EN D=18" Y CAMPANA EN D=8", CON REVESTIMIENTO INTERIOR Y RECUBIRMIENTO EXTERIOR EN MORTERO DE CEMENTO. L=0,20M. PRESIÓN DE TRABAJO 150 PSI.</t>
  </si>
  <si>
    <t>CONSTRUCCIÓN DE LA INTERSECCIÓN A DESNIVEL DE PUENTE ARANDA - TEE HD EXTREMO JUNTA HIDRÁULICA 12"x6" (Suministro e Instalación)</t>
  </si>
  <si>
    <t>CONSTRUCCIÓN DE LA INTERSECCIÓN A DESNIVEL DE PUENTE ARANDA -REDUCCIÓN EN ACERO D=20" A D=18" CON ESPIGO EN D=20" Y CAMPANA EN D=18", CON REVESTIMIENTO INTERIOR Y RECUBIRMIENTO EXTERIOR EN MORTERO DE CEMENTO. L=0,20M. PRESIÓN DE TRABAJO 150 PSI.</t>
  </si>
  <si>
    <t>CONSTRUCCIÓN DE LA INTERSECCIÓN A DESNIVEL DE PUENTE ARANDA - TEE HD EXTREMO JUNTA HIDRÁULICA 6"x 6" (Suministro e Instalación)</t>
  </si>
  <si>
    <t>CONSTRUCCIÓN DE LA INTERSECCIÓN A DESNIVEL DE PUENTE ARANDA - VÁLVULA TIPO MARIPOSA DE Ø 8" CLASE 150 CON EXTREMOS BRIDADOS (Suministro e Instalación)</t>
  </si>
  <si>
    <t>CONSTRUCCIÓN DE LA INTERSECCIÓN A DESNIVEL DE PUENTE ARANDA - TEE HD EXTREMO JUNTA HIDRÁULICA 8"x 8" (Suministro e Instalación)</t>
  </si>
  <si>
    <t>CONSTRUCCIÓN DE LA INTERSECCIÓN A DESNIVEL DE PUENTE ARANDA -REDUCCIÓN EN ACERO D=24" A D=18" CON ESPIGO EN D=24" Y CAMPANA EN D=18", CON REVESTIMIENTO INTERIOR Y RECUBIRMIENTO EXTERIOR EN MORTERO DE CEMENTO. L=0,20M. PRESIÓN DE TRABAJO 150 PSI.</t>
  </si>
  <si>
    <t>CONSTRUCCIÓN DE LA INTERSECCIÓN A DESNIVEL DE PUENTE ARANDA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</si>
  <si>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-NIPLE EN ACERO Ø=36" EXTREMOS ESPIGO/CAMPANA, REVESTIMIENTO INTERIOR Y RECUBRIMIENTO EXTERIOR EN MORTERO DE CEMENTO, CON SALIDA PARA PITOMETRO 2" L= 3000mm. SUMINISTRO E INSTALACIÓN. PRESIÓN DE TRABAJO 150 PSI.</t>
  </si>
  <si>
    <t>CONSTRUCCIÓN DE LA INTERSECCIÓN A DESNIVEL DE PUENTE ARANDA - CÁMARA EN CONCRETO DE 4000 PSI GRAVA COMÚN PREFABRICADO TIPO II. SUMINISTRO E INSTALACIÓN.</t>
  </si>
  <si>
    <t xml:space="preserve"> CONSTRUCCIÓN DE LA INTERSECCIÓN A DESNIVEL DE PUENTE ARANDA -REDUCCIÓN EN ACERO D=36" A D=30" CON ESPIGO EN D=36" Y CAMPANA EN D=30", CON REVESTIMIENTO INTERIOR Y RECUBIRMIENTO EXTERIOR EN MORTERO DE CEMENTO. L=0,20M. PRESIÓN DE TRABAJO 150 PSI.</t>
  </si>
  <si>
    <t xml:space="preserve"> CONSTRUCCIÓN DE LA INTERSECCIÓN A DESNIVEL DE PUENTE ARANDA -CODO 42" WSP ENTRE 5° Y 22.5° WSP ACERO CARBON NORMA AWWA C200 150 PSI, CON RECUBRIMIENTO SEGÚN NORMA AWWA C205, EXTREMO ESPIGO, CAMPANA. (Incluye suministro e instalación)</t>
  </si>
  <si>
    <t>CONSTRUCCIÓN DE LA INTERSECCIÓN A DESNIVEL DE PUENTE ARANDA - TUBO EN ACERO Ø 45" PN 10 TIPO CILINDRO DE ACERO CON REFUERZO DE VARILLA, CON UNIONES ESPIGO / CAMPANA CON EMPAQUE DE CAUCHO, CON REVESTIMIENTO INTERIOR Y RECUBRIMIENTO EXTERIOR EN MORTERO CEMENTO. FABRICADOS SEGÚN NORMA AWWA C200 PARTIR DE LÁMINA ASTM A 36 L=6.00m PRESIÓN DE TRABAJO= 150 PSI</t>
  </si>
  <si>
    <t xml:space="preserve"> CONSTRUCCIÓN DE LA INTERSECCIÓN A DESNIVEL DE PUENTE ARANDA -UNIÓN DE DESMONTAJE RÍGIDA D=36" CLASE 150 (Suministro e instalación)</t>
  </si>
  <si>
    <t>CONSTRUCCIÓN DE LA INTERSECCIÓN A DESNIVEL DE PUENTE ARANDA - VÁLVULA TIPO MARIPOSA DE Ø 4" CLASE 150 CON EXTREMOS BRIDADOS (Suministro e Instalación)</t>
  </si>
  <si>
    <t xml:space="preserve"> CONSTRUCCIÓN DE LA INTERSECCIÓN A DESNIVEL DE PUENTE ARANDA -VÁLVULA TIPO MARIPOSA DE Ø 36", ASTM A536, CL 150 #, CON EXTREMOS BRIDADOS ANSI/ASME B16.47 (Suministro e instalación)</t>
  </si>
  <si>
    <t>CONSTRUCCIÓN DE LA INTERSECCIÓN A DESNIVEL DE PUENTE ARANDA - VÁLVULA TIPO MARIPOSA DE Ø 6" CLASE 150 CON EXTREMOS BRIDADOS (Suministro e Instalación)</t>
  </si>
  <si>
    <t>CONSTRUCCIÓN DE LA INTERSECCIÓN A DESNIVEL DE PUENTE ARANDA -  CODO EN ACERO Ø 45" DE 22 1/2° Y 45° PN 10 TIPO CILINDRO DE ACERO CON REFUERZO DE VARILLA, CON UNIONES ESPIGO / CAMPANA CON EMPAQUE DE CAUCHO, CON REVESTIMIENTO INTERIOR Y RECUBRIMIENTO EXTERIOR EN MORTERO CEMENTO. L= 095m x 0.95m PRESIÓN DE TRABAJO 150 PSI</t>
  </si>
  <si>
    <t xml:space="preserve"> CONSTRUCCIÓN DE LA INTERSECCIÓN A DESNIVEL DE PUENTE ARANDA -ACOMETIDA DOMICILIARIA PARA TUB. P/PAL EN 4" a medidor en 3/4". SUMINISTRO E INSTALACIÓN. (INCLUYE TUBERIA PF D=3/4", CAJILLA EN POLIPROPILENO, REGISTROS Y ACCESORIOS, LOG. PROM. = 6.50m). Para habilitar la compatibilidad con lectores de pantalla, pulsa Ctrl+Alt+Z. Para obtener información acerca de las combinaciones de teclas, pulsa Ctrl+barra diagonal.</t>
  </si>
  <si>
    <t>CONSTRUCCIÓN DE LA INTERSECCIÓN A DESNIVEL DE PUENTE ARANDA - CODO EN ACERO Ø 27" DE 22 1/2° Y 45° PN 10 TIPO CILINDRO DE ACERO CON REFUERZO DE VARILLA, CON UNIONES ESPIGO / CAMPANA CON EMPAQUE DE CAUCHO, CON REVESTIMIENTO INTERIOR Y RECUBRIMIENTO EXTERIOR EN MORTERO CEMENTO. L= 0.85m x 0.85m PRESIÓN DE TRABAJO 150 PSI</t>
  </si>
  <si>
    <t>CONSTRUCCIÓN DE LA INTERSECCIÓN A DESNIVEL DE PUENTE ARANDA - CODO HD 22.5° EXTREMO JUNTA HIDRÁULICA PARA PVC D= 6" (Suministro e Instalación)</t>
  </si>
  <si>
    <t xml:space="preserve"> CONSTRUCCIÓN DE LA INTERSECCIÓN A DESNIVEL DE PUENTE ARANDA -ACOMETIDA DOMICILIARIA PARA TUB. P/PAL EN 6" a medidor en 3/4". SUMINISTRO E INSTALACIÓN. (INCLUYE TUBERIA PF D=3/4", CAJILLA EN POLIPROPILENO, REGISTROS Y ACCESORIOS, LOG. PROM. = 6.50m).</t>
  </si>
  <si>
    <t>CONSTRUCCIÓN DE LA INTERSECCIÓN A DESNIVEL DE PUENTE ARANDA -  TEE HD EXTREMO JUNTA HIDRÁULICA 6"x 4" (Suministro e Instalación)</t>
  </si>
  <si>
    <t>CONSTRUCCIÓN DE LA INTERSECCIÓN A DESNIVEL DE PUENTE ARANDA - UNION PVC U.M. EXT CORRUGADO/INT LISO U.M. NORMA NTC 3722-1 D=160MM (6") (Suministro e Instalación)</t>
  </si>
  <si>
    <t>CONSTRUCCIÓN DE LA INTERSECCIÓN A DESNIVEL DE PUENTE ARANDA -  TEE HD EXTREMO JUNTA HIDRÁULICA 12" x 4" (Suministro e Instalación)</t>
  </si>
  <si>
    <t>CONSTRUCCIÓN DE LA INTERSECCIÓN A DESNIVEL DE PUENTE ARANDA - REDUCCION  EN ACERO 27° A 24° EN CCP. (Incluye espigo Ø=27" y campana Ø=24", revestida interior y exteriormente con mortero de cemento. L=0.35m. Presión de trabajo=150 psi).</t>
  </si>
  <si>
    <t>CONSTRUCCIÓN DE LA INTERSECCIÓN A DESNIVEL DE PUENTE ARANDA - REDUCCIÓN  EN ACERO 45° x 42° CON ESPIGO Ø=45" Y CAMPANA Ø=42", revestida interior y exteriormente con mortero de cemento. L=0.35m. Presión de trabajo=150 psi) SUMINISTRO E INSTALACIÓN</t>
  </si>
  <si>
    <t>CONSTRUCCIÓN DE LA INTERSECCIÓN A DESNIVEL DE PUENTE ARANDA - CODO HD 22.5° EXTREMO JUNTA HIDRÁULICA PARA PVC D= 8" (Suministro e Instalación)</t>
  </si>
  <si>
    <t>CONSTRUCCIÓN DE LA INTERSECCIÓN A DESNIVEL DE PUENTE ARANDA -TEE 45"X18" WSP ACERO CARBON NORMA AWWA C200 150 PSI CON RECUBRIMIENTO SEGÚN AWWA C205 CON EXTREMOS ESPIGO/CAMPANA Y BRIDA EN LA DERIVACIÓN, CON REVESTIMIENTO INTERIOR Y RECUBRIMIENTO EXTERIOR EN MORTERO DE CEMENTO. L=1,50M X 0,75M. BRIDA ANSI ASME B16,5 CLASE 150. PRESIÓN DE TRABAJO = 150 PSI.  (Incluye suministro e instalación).</t>
  </si>
  <si>
    <t>CONSTRUCCIÓN DE LA INTERSECCIÓN A DESNIVEL DE PUENTE ARANDA - TAPON HD EXTREMO JUNTA HIDRÁULICA D=4"  (Suministro e Instalación)</t>
  </si>
  <si>
    <t>CONSTRUCCIÓN DE LA INTERSECCIÓN A DESNIVEL DE PUENTE ARANDA - CODO HD 45° EXTREMO JUNTA HIDRÁULICA PARA PVC D= 8" (Suministro e Instalación)</t>
  </si>
  <si>
    <t>CONSTRUCCIÓN DE LA INTERSECCIÓN A DESNIVEL DE PUENTE ARANDA - TUBO EN ACERO Ø 20" CON UNIONES ESPIGO/CAMPANA CON EMPAQUE DE CAUCHO. REVEST.INTERIOR Y RECUBR EXT. EN MORTERO CEMENTO. L= 6.00m PRESIÓN TRABAJO 150 PSI. NORMA AWWA C200 A PARTIR DE LÁMINA ASTM A 36</t>
  </si>
  <si>
    <t>CONSTRUCCIÓN DE LA INTERSECCIÓN A DESNIVEL DE PUENTE ARANDA - TEE HD EXTREMO JUNTA HIDRÁULICA 4"x 4" (Suministro e Instalación)</t>
  </si>
  <si>
    <t>CONSTRUCCIÓN DE LA INTERSECCIÓN A DESNIVEL DE PUENTE ARANDA - TAPON HD EXTREMO JUNTA HIDRÁULICA D=6"  (Suministro e Instalación)</t>
  </si>
  <si>
    <t>CONSTRUCCIÓN DE LA INTERSECCIÓN A DESNIVEL DE PUENTE ARANDA -REDUCCIÓN EN ACERO D=45" D=36" CON CAMPANA D=45" Y ESPIGO D=36", CON REVESTIMIENTO INTERIOR Y RECUBRIMIENTO EXTERIOR  EN MORTERO DE CEMENTO. PRESIÓN DE TRABAJO = 150 PSI. (Incluye suministro e instalación).</t>
  </si>
  <si>
    <t>CONSTRUCCIÓN DE LA INTERSECCIÓN A DESNIVEL DE PUENTE ARANDA - VÁLVULA TIPO MARIPOSA DE Ø 24" CLASE 150 CON EXTREMOS BRIDADOS (Suministro e Instalación)</t>
  </si>
  <si>
    <t>CONSTRUCCIÓN DE LA INTERSECCIÓN A DESNIVEL DE PUENTE ARANDA - TUBO EN ACERO Ø 27" PN10 TIPO CILINDRO DE ACERO CON REFUERZO DE VARILLA. CON UNIONES ESPIGO/CAMPANA CON EMPAQUE DE CAUCHO. REVEST.INTERIOR Y RECUBR EXT. EN MORTERO CEMENTO. L= 6.00m PRESIÓN TRABAJO 150 PSI FABRICADO SEGÚN NORMA AWWA C200</t>
  </si>
  <si>
    <t>CONSTRUCCIÓN DE LA INTERSECCIÓN A DESNIVEL DE PUENTE ARANDA -NIPLE EN ACERO Ø=36" EXTREMOS ESPIGO/CAMPANA, REVESTIMIENTO INTERIOR Y RECUBRIMIENTO EXTERIOR EN MORTERO DE CEMENTO, CON SALIDA BRIDADA (ANSI B16.5) PARA VENTOSA 6" PRESIÓN DE DISEÑO 150 PSI (Suministro e instalación)</t>
  </si>
  <si>
    <t>CONSTRUCCIÓN DE LA INTERSECCIÓN A DESNIVEL DE PUENTE ARANDA - VALVULA COMPUERTA ELASTICA VASTAGO NO ASCENDENTE JUNTA HIDRÁULICA D=6" (Suministro e Instalación)</t>
  </si>
  <si>
    <t>CONSTRUCCIÓN DE LA INTERSECCIÓN A DESNIVEL DE PUENTE ARANDA - VALVULA COMPUERTA ELASTICA VASTAGO NO ASCENDENTE EXTREMO JUNTA HIDRÁULICA D=4" (Suministro e Instalación)</t>
  </si>
  <si>
    <t>CONSTRUCCIÓN DE LA INTERSECCIÓN A DESNIVEL DE PUENTE ARANDA - CÁMARA EN CONCRETO PREFABRICADA TIPO I (Suministro e instalación)</t>
  </si>
  <si>
    <t>CONSTRUCCIÓN DE LA INTERSECCIÓN A DESNIVEL DE PUENTE ARANDA - CODO 45° PVC ALCANTARILLADO D= 6". (Suministro en instalación)</t>
  </si>
  <si>
    <t>CONSTRUCCIÓN DE LA INTERSECCIÓN A DESNIVEL DE PUENTE ARANDA - SALIDA NORMAL EN ACERO Ø6" CON EXTREMO BRIDADO. REVESTIMIENTO INTERIOR Y EXTERIOR EN PINTURA EPÓXICA. L= 0.15m. INSTALADA EN FABRICA SOBRE TUBO O ACCESORIO HASTA Ø45". NO INCLUYE VALOR DEL TUBO SOBRE EL CUAL VA INSTALADA. BRIDA ASME ANSI B16.5. CLASE 150. PRESIÓN DE TRABAJO = 150 PSI.</t>
  </si>
  <si>
    <t>CONSTRUCCIÓN DE LA INTERSECCIÓN A DESNIVEL DE PUENTE ARANDA - CODO HD 45° EXTREMO JUNTA HIDRÁULICA PARA PVC D= 6" (Suministro e Instalación)</t>
  </si>
  <si>
    <t>CONSTRUCCIÓN DE LA INTERSECCIÓN A DESNIVEL DE PUENTE ARANDA -NIPLE EN ACERO Ø=18" EXTREMOS ESPIGO/CAMPANA, REVESTIMIENTO INTERIOR Y RECUBRIMIENTO EXTERIOR EN MORTERO DE CEMENTO, CON SALIDA BRIDADA SEGÚN ANSI B16.5 PARA VENTOSA 3". PRESIÓN DE DISEÑO 150 PSI. (Suministro e instalación)</t>
  </si>
  <si>
    <t>CONSTRUCCIÓN DE LA INTERSECCIÓN A DESNIVEL DE PUENTE ARANDA - CODO HD 22.5° EXTREMO JUNTA HIDRÁULICA PARA PVC D= 12" (Suministro e Instalación)</t>
  </si>
  <si>
    <t>CONSTRUCCIÓN DE LA INTERSECCIÓN A DESNIVEL DE PUENTE ARANDA - CODO HD 45° EXTREMO JUNTA HIDRÁULICA PARA PVC D= 12" (Suministro e Instalación)</t>
  </si>
  <si>
    <t>CONSTRUCCIÓN DE LA INTERSECCIÓN A DESNIVEL DE PUENTE ARANDA - CODO HD 90° EXTREMO JUNTA HIDRÁULICA PARA PVC D= 12" (Suministro e Instalación)</t>
  </si>
  <si>
    <t>CONSTRUCCIÓN DE LA INTERSECCIÓN A DESNIVEL DE PUENTE ARANDA - CODO HD 90° EXTREMO JUNTA HIDRÁULICA PARA PVC D= 4" (Suministro e Instalación)</t>
  </si>
  <si>
    <t>CONSTRUCCIÓN DE LA INTERSECCIÓN A DESNIVEL DE PUENTE ARANDA -CINTURÓN DE CIERRE EN ACERO Φ 42". PRESIÓN DE TRABAJO 150 PSI. REVESTIDO CON PINTURA ANTICORROSIVA. SUMINISTRADO SUELTO PARA SER INSTALADO EN OBRA POR OTROS. L=0,30M. FABRICADO A PARTIR DE LÁMINA ASTM A 36.</t>
  </si>
  <si>
    <t>CONSTRUCCIÓN DE LA INTERSECCIÓN A DESNIVEL DE PUENTE ARANDA - CODO HD 45° EXTREMO JUNTA HIDRÁULICA PARA PVC D= 4" (Suministro e Instalación)</t>
  </si>
  <si>
    <t>CONSTRUCCIÓN DE LA INTERSECCIÓN A DESNIVEL DE PUENTE ARANDA - CODO HD 22.5° EXTREMO JUNTA HIDRÁULICA PARA PVC D= 4" (Suministro e Instalación)</t>
  </si>
  <si>
    <t>CONSTRUCCIÓN DE LA INTERSECCIÓN A DESNIVEL DE PUENTE ARANDA -CINTURÓN DE CIERRE EN ACERO Φ 30". PRESIÓN DE TRABAJO 150 PSI. REVESTIDO CON PINTURA ANTICORROSIVA. SUMINISTRADO SUELTO PARA SER INSTALADO EN OBRA POR OTROS. L=0,30M. FABRICADO A PARTIR DE LÁMINA ASTM A 36.</t>
  </si>
  <si>
    <t>CONSTRUCCIÓN DE LA INTERSECCIÓN A DESNIVEL DE PUENTE ARANDA -CINTURÓN DE CIERRE EN ACERO Φ 20". PRESIÓN DE TRABAJO 150. REVESTIDO CON PINTURA ANTICORROSIVA. SUMINISTRADO SUELTO PARA SER INSTALADO EN OBRA POR OTROS. L=0,30M. FABRICADO A PARTIR DE LÁMINA ASTM A 36.</t>
  </si>
  <si>
    <t>CONSTRUCCIÓN DE LA INTERSECCIÓN A DESNIVEL DE PUENTE ARANDA -NIPLE EN ACERO Ø=30" EXTREMOS ESPIGO/CAMPANA, REVESTIMIENTO INTERIOR Y EXTERIOR EN MORTERO DE CEMENTO, CON SALIDA BRIDADA SEGÚN ANSI B16.5 PARA VENTOSA 6". PRESIÓN DE DISEÑO 350 PSI (Suministro e instalación)</t>
  </si>
  <si>
    <t>CONSTRUCCIÓN DE LA INTERSECCIÓN A DESNIVEL DE PUENTE ARANDA - CODO HD 90° EXTREMO JUNTA HIDRÁULICA PARA PVC D= 6" (Suministro e Instalación)</t>
  </si>
  <si>
    <t>CONSTRUCCIÓN DE LA INTERSECCIÓN A DESNIVEL DE PUENTE ARANDA - CODO HD 11.25° JUNTA HIDRAULICA PARA PVC D=12" (Suministro e Instalación)</t>
  </si>
  <si>
    <t>CONSTRUCCIÓN DE LA INTERSECCIÓN A DESNIVEL DE PUENTE ARANDA - VALVULA COMPUERTA ELASTICA VASTAGO NO ASCENDENTE EXTREMO JUNTA HIDRÁULICA D=8" (Suministro e Instalación)</t>
  </si>
  <si>
    <t>CONSTRUCCIÓN DE LA INTERSECCIÓN A DESNIVEL DE PUENTE ARANDA - VALVULA COMPUERTA ELASTICA VASTAGO NO ASCENDENTE EXTREMO JUNTA HIDRÁULICA D=12" (Suministro e Instalación).</t>
  </si>
  <si>
    <t>CONSTRUCCIÓN DE LA INTERSECCIÓN A DESNIVEL DE PUENTE ARANDA - TEE EN ACERO Ø 16" x 12" CON EXTREMOS ESPIGO/CAMPANA Y BRIDA EN LA DERIVACIÓN (A). SUMINISTRO E INSTALACIÓN</t>
  </si>
  <si>
    <t>CONSTRUCCIÓN DE LA INTERSECCIÓN A DESNIVEL DE PUENTE ARANDA - VÁLVULA  DE CHEQUE 4" (A) (150PSI) (Suministro e instalación)</t>
  </si>
  <si>
    <t>CONSTRUCCIÓN DE LA INTERSECCIÓN A DESNIVEL DE PUENTE ARANDA - CODO EN ACERO D=24" CON REVESTIMIENTO INTERIOR Y EXTERIOR EN MORTERO DE CEMENTO. ENTRE 22 1/2° Y 45° L=0.80M X 0.80M. INCLUYE JUNTA ESPIGO-CAMPANA CON EMPAQUES DE CAUCHO. SUMINISTRO E INSTALACIÓN</t>
  </si>
  <si>
    <t>CONSTRUCCIÓN DE LA INTERSECCIÓN A DESNIVEL DE PUENTE ARANDA - CODO EN ACERO Ø=24" ENTRE 67 1/2° Y 90° JUNTA ESPIGO Y CAMPANA, CON EMPAQUE DE CAUCHO, CON REVEST.INT. Y RECUBR. EXT. EN MORTERO DE CEMENTO. L= 1.75m x 1.75m PRESIÓN DE TRABAJO 150PSI. SUMINISTRO E INSTALACIÓN</t>
  </si>
  <si>
    <t>CONSTRUCCIÓN DE LA INTERSECCIÓN A DESNIVEL DE PUENTE ARANDA - NIPLE EN ACERO Ø=24" EXTREMOS ESPIGO/BRIDA L=2000mm CON SALIDA PARA VENTOSA Ø4" Y BY-PASS Ø4"(Incluye suministro e instalación)</t>
  </si>
  <si>
    <t>CONSTRUCCIÓN DE LA INTERSECCIÓN A DESNIVEL DE PUENTE ARANDA - TUBO EN ACERO F 18" CON UNIONES ESPIGO / CAMPANA CON EMPAQUE DE CAUCHO, CON REVESTIMIENTO INTERIOR Y RECUBRIMIENTO EXTERIOR EN MORTERO DE CEMENTO. FABRICADO DE CONFORMIDAD CON LA NORMA AWWA C 200 A PARTIR DE LÁMINA ASTM A 36 DE ESPESOR 4MM. L=6,00M. PRESIÓN DE TRABAJO HASTA = 250 PSI.(Incluye suministro e instalación).</t>
  </si>
  <si>
    <t>CONSTRUCCIÓN DE LA INTERSECCIÓN A DESNIVEL DE PUENTE ARANDA - EMPATES DE TUBERÍA EN PVC A PEAD 4" LINEAL SEGÚN NORMA NS-023 (INCLUYE ACCESORIOS). SUMINISTRO E INSTALACIÓN.</t>
  </si>
  <si>
    <t>CONSTRUCCIÓN DE LA INTERSECCIÓN A DESNIVEL DE PUENTE ARANDA - NIPLE EN ACERO Ø=36" EXTREMOS ESPIGO/BRIDA, CON REVESTIMIENTO INTERIOR Y RECUBRIMIENTO EXTERIOR EN MORTERO CEMENTO, L=2000mm CON SALIDA PARA VENTOSA Ø4" Y BY-PASS Ø4". SUMINISTRO E INSTALACIÓN</t>
  </si>
  <si>
    <t>CONSTRUCCIÓN DE LA INTERSECCIÓN A DESNIVEL DE PUENTE ARANDA - CODO EN ACERO D=30"  ENTRE 5° Y 22 1/2°, JUNTA ESPIGO CAMPANA CON EMPAQUE DE CAUCHO, CON REVESTIMIENTO INTERIOR Y EXTERIOR EN MORTERO DE CEMENTO. L=0.45M X 0.45M. PRESIÓN DE TRABAJO 150 PSI. SUMINISTRO E INSTALACIÓN</t>
  </si>
  <si>
    <t>CONSTRUCCIÓN DE LA INTERSECCIÓN A DESNIVEL DE PUENTE ARANDA -  CONCRETO 4000 PSI GRAVA COMÚN PARA DADOS DE COLUMNAS (Premezclado. Incluye Sumin, Formaleteo, bombeo, Colocación y curado. No incl. Refuerzo).</t>
  </si>
  <si>
    <t>CONSTRUCCIÓN DE LA INTERSECCIÓN A DESNIVEL DE PUENTE ARANDA - BASE GRANULAR CLASE A (BG-A) ESTABILIZADA CON CEMENTO ASFALTICO CONVENCIONAL TIPO MGEA_A (Incluye suministro, transporte, colocación y compactación)</t>
  </si>
  <si>
    <t>CONSTRUCCIÓN DE LA INTERSECCIÓN A DESNIVEL DE PUENTE ARANDA - CONCRETO 4000 PSI GRAVA COMÚN PARA COLUMNAS. (Premezclado. Incluye Suministro, Formaleteo y Colocación. No incl. Refuerzo, Curado)</t>
  </si>
  <si>
    <t>CONSTRUCCIÓN DE LA INTERSECCIÓN A DESNIVEL DE PUENTE ARANDA - CONCRETO 4000 PSI GRAVA COMÚN ( 28 MPA) PARA ESTRIBOS (Premezclado. Incluye Suministro, Formaleteo, Bombeo,  Colocación y Curado. No incluye Refuerzo)</t>
  </si>
  <si>
    <t>CONSTRUCCIÓN DE LA INTERSECCIÓN A DESNIVEL DE PUENTE ARANDA - POSTENSIONAMIENTO PARA SUPERESTRUCTURA FU=1860 MPA ASTM A -416 GR 270 BAJA RELAJACIÓN. (Incluye torones, anclaje, ductos con uniones, servicio de tensionamiento con gato multitorón e inyección con equipos y operarios.</t>
  </si>
  <si>
    <t>CONSTRUCCIÓN DE LA INTERSECCIÓN A DESNIVEL DE PUENTE ARANDA - CONCRETO 3000 PSI (21 MPA) GRAVA COMÚN PARA LOSA DE APROXIMACIÓN (Premezclado. Incluye suministro, formaleteo, colocación y curado. No incluye refuerzo)</t>
  </si>
  <si>
    <t>CONSTRUCCIÓN DE LA INTERSECCIÓN A DESNIVEL DE PUENTE ARANDA - IMPERMEABILIZACIÓN EN LAMINAS PARA TABLERO DE SUPERESTRUCTURA (Incluye Suministro e instalación)</t>
  </si>
  <si>
    <t>CONSTRUCCIÓN DE LA INTERSECCIÓN A DESNIVEL DE PUENTE ARANDA - JUNTA DE DILATACION ELASTOMÉRICA PARA DESPLAZAMIENTO MIN=+/- 65 MM A MAX =+/- 80 MM (Incluye Suministro, accesorios, materiales e instalación).</t>
  </si>
  <si>
    <t>CONSTRUCCIÓN DE LA INTERSECCIÓN A DESNIVEL DE PUENTE ARANDA - APOYO ELASTOMÉRICO TIPO SLIDE-FLON 60x70x7,5 cm PARA SUPERESTRUCTURA ^=+/- 180 mm Y CARGA AXIAL SEGÚN PLANOS. Incluye lámina de fijación, lámina de teflón, accesorios, suministro e instalación</t>
  </si>
  <si>
    <t>CONSTRUCCIÓN DE LA INTERSECCIÓN A DESNIVEL DE PUENTE ARANDA - NEOPRENO REFORZADO DUREZA 60 PARA TOPES SISMICOS PARA SUPERESTRUCTURAS  (Incluye suministro e instalación).</t>
  </si>
  <si>
    <t>CONSTRUCCIÓN DE LA INTERSECCIÓN A DESNIVEL DE PUENTE ARANDA - JUNTA DE DILATACION JNA-330 PARA DESPLAZAMIENTO =+/- 165 MM A MAX (Incluye Suministro, accesorios, materiales e instalación)</t>
  </si>
  <si>
    <t>CONSTRUCCIÓN DE LA INTERSECCIÓN A DESNIVEL DE PUENTE ARANDA - CONCRETO 4000 PSI GRAVA COMÚN PARA ESTRUCTURA DE APROXIMACIÓN (Colocación de concreto Premezclado con grava común. Incluye Suministro, Formaleta metálica, Bombeo, Curado. No incluye Refuerzo).</t>
  </si>
  <si>
    <t>CONSTRUCCIÓN DE LA INTERSECCIÓN A DESNIVEL DE PUENTE ARANDA - CONCRETO 3500 PSI (24 MPA) GRAVA COMÚN PARA BARRERA DE PROTECCIÓN. (Premezclado. Incluye Suministro, bombeo, Formaleteo, Colocación y Curado. No incl. Refuerzo)</t>
  </si>
  <si>
    <t>CONSTRUCCIÓN DE LA INTERSECCIÓN A DESNIVEL DE PUENTE ARANDA - BARRAJE PREFORMADO BT DE 6 SALIDAS PARA AP INCLUYE FUSIBLE DE PROTECCIÓN DE CABLE 500 AMP, NORMA CODENSA SC340. JGO x1. INCLUYE SOPORTE PARA BARRAJE JGOx2</t>
  </si>
  <si>
    <t>CONSTRUCCIÓN DE LA INTERSECCIÓN A DESNIVEL DE PUENTE ARANDA - PRUEBA DE CARGA ESTÁTICA PARA PUENTE VEHICULAR CON SUPERESTRUCTURA EN CONCRETO. (INCLUYE LOGISTICA, EQUIPOS Y PERSONAL PARA TOMA DE INFORMACION, PROCESAMIENTO DE LA MISMA Y ENTREGA DE INFORME FINAL)</t>
  </si>
  <si>
    <t>CONSTRUCCIÓN DE LA INTERSECCIÓN A DESNIVEL DE PUENTE ARANDA - MATERIAL GRANULAR DRENANTE (1 1/2") PARA LLENOS EN MUROS DE CONTENCION (Suministro, Extendido Manual,  Compactación con vibrocompactador patecabra)</t>
  </si>
  <si>
    <t>ESTUDIOS Y DISEÑOS PARA SITIOS INESTABLES EN BOGOTÁ D.C - CONSTRUCCIÓN DE TERRAZAS EN MADERA ROLLIZA H=1,20M. INCLUYE EXCAVACIÓN Y RECONFORMACIÓN DEL TERRENO</t>
  </si>
  <si>
    <t>ESTUDIOS Y DISEÑOS PARA SITIOS INESTABLES EN BOGOTÁ D.C - DISIPADOR EN GUADUA. INCLUYE SUMINISTRO E INSTALACIÓN DE GUADUA INMUNIZADA Ø= 10-12CM Y COLOCACIÓN DE MATERIAL PETREO DRENANTE</t>
  </si>
  <si>
    <t>ESTUDIOS Y DISEÑOS PARA SITIOS INESTABLES EN BOGOTÁ D.C - PANTALLA EN GUADUA INMUNIZADA H=1,00M. INCLUYE EXCAVACIÓN, RECONFORMACIÓN DEL TERRENO Y CIMENTACIÓN EN CONCRETO F'C= 14MPA DE PARALES</t>
  </si>
  <si>
    <t>ESTUDIOS Y DISEÑOS PARA SITIOS INESTABLES EN BOGOTÁ D.C - CONSTRUCCIÓN TERRAZAS EN GUADUA INMUNIZADA. INCLUYE EXCAVACIÓN Y RECONFORMACIÓN DEL TERRENO</t>
  </si>
  <si>
    <t>ESTUDIOS Y DISEÑOS PARA SITIOS INESTABLES EN BOGOTÁ D.C - SUMINISTRO E INSTALACIÓN GEOROLLO (BIOROLL) REVEGETADO TIPO FILTER DRENCH O SIMILAR, PARA CONTROL DE EROSIÓN Y DISMINUCIÓN DE ENERGÍA DEL FLUJO EN ÁREAS DE ESCORRENTÍA. INCLUYE TRASIEGO INTERNO MENOR A 100M</t>
  </si>
  <si>
    <t>ESTUDIOS Y DISEÑOS PARA SITIOS INESTABLES EN BOGOTÁ D.C - SISTEMA DE GEOBIOESTABILIZACIÓN DE GEOBIOMALLA SJ-HB-150 O SIMILAR CON FINES DE GEOBIOPROTECCIÓN Y REVEGETALIZACIÓN PARA CONTROL DE EROSIÓN Y ESTABILIZACIÓN DE TALUDES. INCLUYE TRASIEGO INTERNO MENOR A 100M</t>
  </si>
  <si>
    <t>ESTUDIOS Y DISEÑOS PARA SITIOS INESTABLES EN BOGOTÁ D.C - SUMINISTRO E INSTALACIÓN MALLA ROMBOIDAL DE ALTA RESISTENCIA 150KN/M EN ACERO CON MANTO PARA CONTROL DE EROSIÓN TIPO TECCO® G45/2 O EQUIVALENTE. INCLUYE MALLA ROMBOIDAL SISTEMA TECCO® G45/2, TECCO® SPIKE PLATE P33/40, CLIP DE UNIÓN, SUJETACABLES, ANCLAJES DE CABEZA FLEXIBLE Y CABLE PERIMETRAL. NO INCLUYE ANCLAJES PASIVOS</t>
  </si>
  <si>
    <t>ESTUDIOS Y DISEÑOS PARA SITIOS INESTABLES EN BOGOTÁ D.C - SUMINISTRO E INSTALACIÓN MALLA ROMBOIDAL DE ALTA RESISTENCIA 150KN/M EN ACERO CON MANTO PARA CONTROL DE EROSIÓN TIPO TECCO® G45/2 O EQUIVALENTE. INCLUYE MALLA ROMBOIDAL SISTEMA TECCO® G65/3, TECCO® SPIKE PLATE P33/40, CLIP DE UNIÓN, SUJETACABLES, ANCLAJES DE CABEZA FLEXIBLE Y CABLE PERIMETRAL. NO INCLUYE ANCLAJES PASIVOS</t>
  </si>
  <si>
    <t>ESTUDIOS Y DISEÑOS PARA SITIOS INESTABLES EN BOGOTÁ D.C -ANCLAJE PASIVO CON BARRA ROSCADA Ø=28MM, FY= 500N/MM2 (GEWI® PLUS 670/800 28MM  O EQUIVALENTE). INCLUYE ACOPLE GEWI® PLUS 28 MM, TUERCA CALOTA GEWI® PLUS 28 55°MM Y ESPACIADOR PARA BARRA DE 28 MM.. INCLUYE PERFORACIÓN, LECHADA, TUERCA Y CENTRADORES</t>
  </si>
  <si>
    <t>ESTUDIOS Y DISEÑOS PARA SITIOS INESTABLES EN BOGOTÁ D.C -ANCLAJE ACTIVO CON BARRA ROSCADA Ø=18MM, FY= 500N/MM2 (BARRA DYWIDAG 18MM 950/1050). INCLUYE TUERCA HEXAGONAL DYWIDAG 18MM Y ACOPLE DYWIDAG 18MM 950/1050. INCLUYE PERFORACIÓN, LECHADA EN BULBO DE ANCLAJE A 3M, TUERCA Y CENTRADORES</t>
  </si>
  <si>
    <t>ESTUDIOS Y DISEÑOS PARA SITIOS INESTABLES EN BOGOTÁ D.C - RELLENO CON TRITUARADO DE 2". INCLUYE SUMINISTRO, TRANSPORTE, EXTENDIDO MANUAL Y COLOCACIÓN</t>
  </si>
  <si>
    <t>PROYECTO REFORZAMIENTO ESTRUCTURAL DEL PUENTE VEHICULAR DE LA CALLE 80 X NQS</t>
  </si>
  <si>
    <t>REFORZAMIENTO ESTRUCTURAL DEL PUENTE VEHICULAR AV. MEDELLÍN (CALLE 80) POR AV. NQS (Cra. 30) EN BOGOTÁ D.C - CONCRETO DE FC=4000 PSI ACELERADO A 3 DÍAS PARA RECALCE Y REFORZAMIENTO DE DADOS DE CIMENTACIÓN, EN ZONAS DE ADICIÓN DE REFUERZO. SUMINISTRO Y COLOCACIÓN. INCLUYE TODOS LOS COSTOS DE SUMINISTRO DE MATERIALES, EQUIPOS, HERRAMIENTA MENOR, BOMBEO, LIMPIEZA, ETC,</t>
  </si>
  <si>
    <t>REFORZAMIENTO ESTRUCTURAL DEL PUENTE VEHICULAR AV. MEDELLÍN (CALLE 80) POR AV. NQS (Cra. 30) EN BOGOTÁ D.C - RECRECIMIENTO CARAS FRONTALES DE PILAS EN CONCRETO DE 4000 PSI. INCLUYE FORMALETA, CONCRETO Y ANDAMIOS CERTIFICADOS, TRABAJO HASTA 4 M DE ALTURA</t>
  </si>
  <si>
    <t>REFORZAMIENTO ESTRUCTURAL DEL PUENTE VEHICULAR AV. MEDELLÍN (CALLE 80) POR AV. NQS (Cra. 30) EN BOGOTÁ D.C - NEOPRENO DE 1.5 CM DE ESPESOR, SECCIÓN DE 60 CM POR 20 CM, DUREZA 60 EN LOS COSTADOS DE CADA VIGA METÁLICA,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</si>
  <si>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REFORZAMIENTO ESTRUCTURAL DEL PUENTE VEHICULAR AV. MEDELLÍN (CALLE 80) POR AV. NQS (Cra. 30) EN BOGOTÁ D.C - MÉNSULA METÁLICA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</si>
  <si>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CONCRETO DE FC=4000 PSI GRAVA COMÚN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t>
  </si>
  <si>
    <t>REFORZAMIENTO ESTRUCTURAL DEL PUENTE VEHICULAR AV. MEDELLÍN (CALLE 80) POR AV. NQS (Cra. 30) EN BOGOTÁ D.C - POLIESTIRENO LÁMINA DE 1,00X1,00X0,05 M, DENSIDAD 35 KG/M3 E=0.05M. SUMINISTRO E INSTALACIÓN</t>
  </si>
  <si>
    <t>REFORZAMIENTO ESTRUCTURAL DEL PUENTE VEHICULAR AV. MEDELLÍN (CALLE 80) POR AV. NQS (Cra. 30) EN BOGOTÁ D.C - RIOSTRA METÁLICA NQS H=0,80 A=1,10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</si>
  <si>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RIOSTRA METÁLICA NQS H=0,80 A=0,55 PUENTE AV. NQS CON AV. CALLE 80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</si>
  <si>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RIGIDIZADORES METÁLICOS EN ACERO A-709 SEGÚN PLANOS DE DISEÑO, SUMINISTRO, FABRICACIÓN E INSTALACIÓN. INCLUYE SUMINISTRO DE MATERIALES, EQUIPOS, TRANSPORTES, MANEJO, ALMACENAMIENTO, DESPERDICIOS Y MANO DE OBRA</t>
  </si>
  <si>
    <t>REFORZAMIENTO ESTRUCTURAL DEL PUENTE VEHICULAR AV. MEDELLÍN (CALLE 80) POR AV. NQS (Cra. 30) EN BOGOTÁ D.C - NEOPRENO DE 5 CM DE ESPESOR, SECCIÓN  35 CM POR 25 CM, DUREZA 60 REFORZADO CON TRES PLATINAS 5 MM PARA APOYO DOVELAS. SUMINISTRO E INSTALACIÓN. INCLUYE LIMPIEZA DE LA SUPERFICIE CON CHORRO DE AIRE A PRESIÓN, PEGANTE E INSTALACIÓN DE NEOPRENOS NUEVOS, Y TODOS LOS COSTOS DE SUMINISTRO DE MATERIALES, EQUIPOS (HERRAMIENTA MENOR, ANDAMIOS), TRANSPORTES, MANEJO, ALMACENAMIENTO, DESPERDICIOS Y MANO DE OBRA</t>
  </si>
  <si>
    <t>ESTUDIOS Y DISEÑOS PARA SITIOS INESTABLES EN BOGOTÁ D.C -TABLESTACADO METÁLICO RECUPERABLE EN ACERO TIPO ESTRUCTURAL. INCLUYE SUMINISTRO E INSTALACIÓN.</t>
  </si>
  <si>
    <t>ESTUDIOS Y DISEÑOS PARA SITIOS INESTABLES EN BOGOTÁ D.C - SISTEMA DE GEOBIOESTABILIZACIÓN COMBINADO PARA CONTROL DE EROSIÓN Y REVEGETALIZACIÓN (GEOBIOMALLA TIPO SJ O SIMILAR Y MEMBRANA FLEXIBLE DE RETENCIÓN Y REFUERZO, ANCLADA Y ARRIOSTRADA). INCLUYE TRASIEGO INTERNO MENOR A 100M</t>
  </si>
  <si>
    <t>REFORZAMIENTO ESTRUCTURAL DEL PUENTE VEHICULAR AV. MEDELLÍN (CALLE 80) POR AV. NQS (Cra. 30) EN BOGOTÁ D.C - JUNTA ELASTOMÉRICA MOVIMIENTO 50 MM +/- 25 MM (INCLUYE SUMINISTRO E INSTALACIÓN Y TODOS LOS COSTOS DE SUMINISTRO E INSTALACIÓN DE MATERIAL PARA ANCLAJE)</t>
  </si>
  <si>
    <t>REFORZAMIENTO ESTRUCTURAL DEL PUENTE VEHICULAR AV. MEDELLÍN (CALLE 80) POR AV. NQS (Cra. 30) EN BOGOTÁ D.C - MICROPILOTE D=30 CM 3000 PSI BAJO PUENTE CON RESTRICCIÓN DE ALTURA EN SECCIONES DE 2 M CADA UNA (INCLUYE EXCAVACIÓN, CARGUE Y RETIRO DE SOBRANTES, MOVILIZACIÓN, MONTAJE Y DESMONTAJE EQUIPO, Y CONCRETO)</t>
  </si>
  <si>
    <t>REFORZAMIENTO ESTRUCTURAL DEL PUENTE VEHICULAR AV. MEDELLÍN (CALLE 80) POR AV. NQS (Cra. 30) EN BOGOTÁ D.C - INSTRUMENTACIÓN DE REDES MATRICES DE ACUEDUCTO ANEXAS AL PUENTE VEHICULAR DE LA AV. CALLE 80 CON AV. NQS PARA EL CONTROL DE ESFUERZOS EN PROCESOS CONSTRUCTIVOS A REALIZARSE EN ZONAS CERCANAS A DICHAS TUBERÍAS INCLUYE: INCLINÓMETRO BIDIRECCIONAL 15 ML, 7 CELDAS DE PRESIÓN ORTOGONAL, EXCAVACIÓN, VIBROCOMPACTADOR, BASE GRANULAR, TRANSPORTE DE PETREOS, DERECHOS DE BOTADERO, TRANSPORTE DE EQUIPO Y PERSONAL PARA INSTRUMENTACIÓN REDES MATRICES DE ACUEDUCTO</t>
  </si>
  <si>
    <t>REFORZAMIENTO ESTRUCTURAL DEL PUENTE VEHICULAR AV. MEDELLÍN (CALLE 80) POR AV. NQS (Cra. 30) EN BOGOTÁ D.C -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</si>
  <si>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IZAJE COMPUTARIZADO POR APOYO DE NEOPRENO, INCLUYE TRANSPORTES, EQUIPOS Y TÉCNICO. NO INCLUYE ESTRUCTURA DE APOYO</t>
  </si>
  <si>
    <t>REFORZAMIENTO ESTRUCTURAL DEL PUENTE VEHICULAR AV. MEDELLÍN (CALLE 80) POR AV. NQS (Cra. 30) EN BOGOTÁ D.C - PERFORACIÓN E INSTALACIÓN DE TUBERÍA DE 12" EN POLIPROPILENO POR SISTEMA DE PERFORACIÓN HORIZONTAL DIRIGIDA EN TERRENO BLANDO, INCLUYE TUBERÍA, UNIONES POR ELECTRO DIFUSIÓN, ACCESORIOS, MANO DE OBRA E INVESTIGACIÓN POR GEORRADAR</t>
  </si>
  <si>
    <t>CONSTRUCCIÓN INTERSECCIÓN A DESNIVEL PUENTE ARANDA Y DEMÁS OBRAS COMPLEMENTARIAS TRONCAL CALLE 13</t>
  </si>
  <si>
    <t>CONSTRUCCIÓN INTERSECCIÓN A DESNIVEL PUENTE ARANDA Y DEMÁS OBRAS COMPLEMENTARIAS TRONCAL CALLE 13 - TOTEM H=12M, DESMONTE.INCLUYE TRASLADO Y MONTAJE EN SITIO SELECCIONADO TRANSPORTE DE ESTRUCTURA DE TOTEM SEGUN PLANOS DE DISEÑO, INCLUYE TODOS LOS ACABADOS, LOGOS Y MAPA, SIN RELOJ PARA EXTERIORES DE DOBLE CARA.</t>
  </si>
  <si>
    <t xml:space="preserve"> CONSTRUCCIÓN INTERSECCIÓN A DESNIVEL PUENTE ARANDA Y DEMÁS OBRAS COMPLEMENTARIAS TRONCAL CALLE 13-PRUEBA DE CARGA ESTÁTICA PARA PUENTE PEATONAL METÁLICO TIPO TRANSMILENIO (INCLUYE: EJECUCIÓN DE LAS PRUEBAS MEDIANTE NIVELACIÓN DE PRECISIÓN Y TRANSPORTE DE EQUIPOS DE MEDIDA A OBRA).</t>
  </si>
  <si>
    <t>CONSTRUCCIÓN INTERSECCIÓN A DESNIVEL PUENTE ARANDA Y DEMÁS OBRAS COMPLEMENTARIAS TRONCAL CALLE 13 - DEMARCACION DE FLECHA FRONTAL/GIRO, DE TERMINACION DE CARRIL (E= 2.3 MILS. TERMOPLASTICA. AREA: 4.24 M2 SEGUN EL MANUAL DE SEÑALIZACION VIAL. SUMINISTRO Y APLICACION CON EQUIPO. INCLUYE MICROESFERAS.</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</si>
  <si>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</si>
  <si>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EN LAMINA DE ACERO INOXIDABLE CAL 18 MURO ANCHO INCLUYE LAMINA 4" X 8" PARA PANELES ENTAMBORADOS Y REFUERZOS INTERNOS PLATINAS DE ANCLAJE PASAVIDRIOS EN LAMINA COLD ROLL 18 TORNILLOS PINTURA ELECTROESTATICA Y LIMPIEZA QUÍMICA. SUMINISTRO E INSTALACIÓN.</t>
  </si>
  <si>
    <t>CONSTRUCCIÓN INTERSECCIÓN A DESNIVEL PUENTE ARANDA Y DEMÁS OBRAS COMPLEMENTARIAS TRONCAL CALLE 13 - NEOPRENO PARA PLATAFORMA DE DESCENSO PASAJEROS EN VAGONES. SUMINISTRO E INSTALACIÓN. INCLUYE EQUIPO MENOR, TALADRO, PULIDORA, PLANTA ELÉCTRICA, PEGANTE PEGACAUCHO, TORNILLOS AUTOPERFORANTES</t>
  </si>
  <si>
    <t>CONSTRUCCIÓN INTERSECCIÓN A DESNIVEL PUENTE ARANDA Y DEMÁS OBRAS COMPLEMENTARIAS TRONCAL CALLE 13 - JUNTA DE DILATACION ELASTOMÉRICA PARA DESPLAZAMIENTO MIN=+/- 115 MM A MAX =+/- 130 MM (INCLUYE SUMINISTRO, ACCESORIOS, MATERIALES E INSTALACIÓN).</t>
  </si>
  <si>
    <t xml:space="preserve">CONSTRUCCIÓN INTERSECCIÓN A DESNIVEL PUENTE ARANDA Y DEMÁS OBRAS COMPLEMENTARIAS TRONCAL CALLE 13 -JUNTA DE DILATACION ELASTOMÉRICA PARA DESPLAZAMIENTO MIN=+/- 80 MM A MAX =+/- 100 MM (INCLUYE SUMINISTRO, ACCESORIOS, MATERIALES E INSTALACIÓN). </t>
  </si>
  <si>
    <t>CONSTRUCCIÓN INTERSECCIÓN A DESNIVEL PUENTE ARANDA Y DEMÁS OBRAS COMPLEMENTARIAS TRONCAL CALLE 13 - JUNTA DE DILATACION ELASTOMÉRICA PARA DESPLAZAMIENTO MIN=+/- 100 MM A MAX =+/- 115 MM (INCLUYE SUMINISTRO, ACCESORIOS, MATERIALES E INSTALACIÓN).</t>
  </si>
  <si>
    <t>CONSTRUCCIÓN INTERSECCIÓN A DESNIVEL PUENTE ARANDA Y DEMÁS OBRAS COMPLEMENTARIAS TRONCAL CALLE 13 -DEMARCACION TEXTO ZONA ESCOLAR. AREA: 5.65 M2. (E=2.3 MM, TERMOPLASTICA, SUMINISTRO Y APLICACIÓN CON EQUIPO. INCLUYE MICROESFERAS).</t>
  </si>
  <si>
    <t>CONSTRUCCIÓN INTERSECCIÓN A DESNIVEL PUENTE ARANDA Y DEMÁS OBRAS COMPLEMENTARIAS TRONCAL CALLE 13 -CONCRETO 3000 PSI GRAVA COMÚN PARA PLACAS DE CONTRAPISO (PREMEZCLADO. INCLUYE SUMINISTRO, FORMALETEO Y COLOCACIÓN. NO INCLUYE REFUERZO, CURADO).</t>
  </si>
  <si>
    <t>CONSTRUCCIÓN INTERSECCIÓN A DESNIVEL PUENTE ARANDA Y DEMÁS OBRAS COMPLEMENTARIAS TRONCAL CALLE 13 - CONCRETO 3000 PSI GRAVA COMÚN PARA RAMPAS Y ESCALERAS (PREMEZCLADO. INCL. SUMINISTRO, FORMALETEO Y COLOCACIÓN. NO INCL. REFUERZO, CURADO).</t>
  </si>
  <si>
    <t>CONSTRUCCIÓN INTERSECCIÓN A DESNIVEL PUENTE ARANDA Y DEMÁS OBRAS COMPLEMENTARIAS TRONCAL CALLE 13 -CUBREJUNTAS PISOS EN LÁMINA ACERO INOXIDABLE CAL. 18 ANCHO 30 CM.</t>
  </si>
  <si>
    <t>CONSTRUCCIÓN INTERSECCIÓN A DESNIVEL PUENTE ARANDA Y DEMÁS OBRAS COMPLEMENTARIAS TRONCAL CALLE 13 - TABLETA TACTIL EN LAMINA METALICA, ANCHO 0.20M INSTALADA ALINEADA CON LA SUPERFICIE DEL PISO (INCLUYE SUMINISTRO E INSTALACIÓN).</t>
  </si>
  <si>
    <t>CONSTRUCCIÓN INTERSECCIÓN A DESNIVEL PUENTE ARANDA Y DEMÁS OBRAS COMPLEMENTARIAS TRONCAL CALLE 13 - MARCO DE PASAMANOS EN ESTR. METÁLICA TUBULAR RECT. 1-1/2"X2". INCLUYE 3 ELEM. APOYO, BUJES FIJAC. DE PANELES DE VIDRIO LAMINADO Y DE SEGUR. Y PINTURA ELECTROSTÁTICA RAL 7012. (SUMINISTRO E INSTALACIÓN)</t>
  </si>
  <si>
    <t>CONSTRUCCIÓN INTERSECCIÓN A DESNIVEL PUENTE ARANDA Y DEMÁS OBRAS COMPLEMENTARIAS TRONCAL CALLE 13 -CANAL EN LÁMINA GALVANIZADA EN LAMINA GALVANIZADA CAL. 16 DESARROLLO 2.14M CON WASH PRIMER, ANTICORROSIVO Y ACABADO EN PINTURA. INCLUYE ÁNGULO, PLATINA Y SOLDADURA PARA FIJACIÓN. SUMINISTRO E INSTALACIÓN.</t>
  </si>
  <si>
    <t>CONSTRUCCIÓN INTERSECCIÓN A DESNIVEL PUENTE ARANDA Y DEMÁS OBRAS COMPLEMENTARIAS TRONCAL CALLE 13 -PUERTA SENCILLA PARA ESTACIÓN TIPO TRANSMILENIO (2.443X2.382) EN VIDRIO LAMINADO DE SEGURIDAD. INCLUYE PERFIL PERIMETRAL EN ALUMINIO, PINTURA ELCTROSTÁTICA (SUMINISTRO E INSTALACIÓN)</t>
  </si>
  <si>
    <t>CONSTRUCCIÓN INTERSECCIÓN A DESNIVEL PUENTE ARANDA Y DEMÁS OBRAS COMPLEMENTARIAS TRONCAL CALLE 13 - PUERTA PREFERENCIAL PARA ESTACIÓN TIPO TRANSMILENIO (4.752M X 2.382M) EN VIDRIO LAMINADO DE SEGURIDAD. INCLUYE PERFIL PERIMETRAL EN ALUMINIO, PINTURA ELCTROSTÁTICA. (SUMINISTRO E INSTALACIÓN)</t>
  </si>
  <si>
    <t>CONSTRUCCIÓN INTERSECCIÓN A DESNIVEL PUENTE ARANDA Y DEMÁS OBRAS COMPLEMENTARIAS TRONCAL CALLE 13 - PINTURA DE TRÁFICO PARA PUERTAS DE ACCESO. 3 MANOS, E=10CM. (SUMINISTRO E INSTALACIÓN)</t>
  </si>
  <si>
    <t>CONSTRUCCIÓN INTERSECCIÓN A DESNIVEL PUENTE ARANDA Y DEMÁS OBRAS COMPLEMENTARIAS TRONCAL CALLE 13 -TUBO DE ACERO GALVANIZADO Ø 2" PARA POSADERO LONGITUDINAL (SUMINISTRO E INSTALACIÓN)</t>
  </si>
  <si>
    <t>CONSTRUCCIÓN INTERSECCIÓN A DESNIVEL PUENTE ARANDA Y DEMÁS OBRAS COMPLEMENTARIAS TRONCAL CALLE 13 - PERFIL LONGITUDINAL EN ALUMINIO EN FORMA DE "H", SIRVE COMO CORTAGOTERAS, CON DESAGUES INFERIORES DONDE NO HAY PUERTA, PARA EVITAR CORTINA DE AGUA EN EL ACCESO AL BUS (SUMINISTRO E INSTALACIÓN)</t>
  </si>
  <si>
    <t>CONSTRUCCIÓN INTERSECCIÓN A DESNIVEL PUENTE ARANDA Y DEMÁS OBRAS COMPLEMENTARIAS TRONCAL CALLE 13 -PISO EN LAMINA ALFAJOR 3/16" FIJADOS A ANGULOS ESTRUCTURA CADA 60CM. TEXTURA RETICULADA (SUMINISTRO E INSTALACIÓN)</t>
  </si>
  <si>
    <t>CONSTRUCCIÓN INTERSECCIÓN A DESNIVEL PUENTE ARANDA Y DEMÁS OBRAS COMPLEMENTARIAS TRONCAL CALLE 13 - PANELES EN VIDRIO LAMINADO Y DE SEGURIDAD PARA PASAMANOS EXTERIOR, FIJACIÓN CON BUJES. (SUMINISTRO E INSTALACIÓN)</t>
  </si>
  <si>
    <t>CONSTRUCCIÓN INTERSECCIÓN A DESNIVEL PUENTE ARANDA Y DEMÁS OBRAS COMPLEMENTARIAS TRONCAL CALLE 13 -PERFIL METÁLICO TIPO "C" DE SECCIÓN VARIABLE + ATIEZADORES, COMO REMATE, CONSERVANDO LA GEOMETRÍA DE LA CUBIERTA Y SOLDADA A LOS PERFILES LONGITUDINALES EN "H". COLOR RAL 7039 (SUMINISTRO E INSTALACIÓN)</t>
  </si>
  <si>
    <t>CONSTRUCCIÓN INTERSECCIÓN A DESNIVEL PUENTE ARANDA Y DEMÁS OBRAS COMPLEMENTARIAS TRONCAL CALLE 13 - PASAMANOS EXTERIOR EN PLATINAS VERTICALES 2" X 5/8" + TOPE, PIE EN LONGITUDINAL, EN TUBULAR DE ACERO D=2" SOLDADO A PLATINAS (SUMINISTRO E INSTALACIÓN)</t>
  </si>
  <si>
    <t>CONSTRUCCIÓN INTERSECCIÓN A DESNIVEL PUENTE ARANDA Y DEMÁS OBRAS COMPLEMENTARIAS TRONCAL CALLE 13 -LÁMINA METÁLICA EN ACERO GALVANIZADA PERIMETRAL, CAL.12, DOBLADA PARA PROTECCIÓN DEL AISLAMIENTO TERMOACÚSTICO Y REMATE DE LA FACHADA FRONTAL DE LA ESTACIÓN (SUMINISTRO E INSTALACIÓN)</t>
  </si>
  <si>
    <t>CONSTRUCCIÓN INTERSECCIÓN A DESNIVEL PUENTE ARANDA Y DEMÁS OBRAS COMPLEMENTARIAS TRONCAL CALLE 13 - CUBIERTA EN TEJA CON AISLAMIENTO EN FIBRA TIPO "SANDWICH DECK" EN ALUZINC 0.5MM, LISO COLOR GRIS UNA CARA EN PANELES 525C, INCLUYE AISLAMIENTO EN POLIURETANO PUR INYECTADO ESPESOR 30MM, CLIPS DE FIJACIÓN Y TODO LO NECESARIO PARA INSTALACIÓN. (SUMINISTRO E INSTALACIÓN)</t>
  </si>
  <si>
    <t>CONSTRUCCIÓN INTERSECCIÓN A DESNIVEL PUENTE ARANDA Y DEMÁS OBRAS COMPLEMENTARIAS TRONCAL CALLE 13 - CABLE MONOPOLAR DE ALUMINIO, THHW PARA 600 V C.A., CALIBRE No 6 AWG. (Suministro e Instalación)</t>
  </si>
  <si>
    <t>CONSTRUCCIÓN INTERSECCIÓN A DESNIVEL PUENTE ARANDA Y DEMÁS OBRAS COMPLEMENTARIAS TRONCAL CALLE 13 - BARANDA EN VIDRIO TEMPLADO 6 MM, H=1.0M Y PASAMANOS CILÍNDRICO EN ACERO INOXIDABLE MATE DE D= 2" TORNIQUETES PLATAFORMAS. (SUMINISTRO E INSTALACIÓN)</t>
  </si>
  <si>
    <t>CONSTRUCCIÓN INTERSECCIÓN A DESNIVEL PUENTE ARANDA Y DEMÁS OBRAS COMPLEMENTARIAS TRONCAL CALLE 13 - VÁLVULA TIPO MARIPOSA DE Ø 4" CLASE 150 CON EXTREMOS BRIDADOS (Suministro e Instalación)</t>
  </si>
  <si>
    <t>CONSTRUCCIÓN INTERSECCIÓN A DESNIVEL PUENTE ARANDA Y DEMÁS OBRAS COMPLEMENTARIAS TRONCAL CALLE 13 -CIELO RASO LIVIANO EN 75C ALUZINC 0.50MM ACABADO BRILLANTE. INCLUYE PORTAPANEL TIPO 75C, CUELGAS Y TODO LO NECESARIO PARA INSTALACIÓN. (SUMINISTRO E INSTALACIÓN)</t>
  </si>
  <si>
    <t>CONSTRUCCIÓN INTERSECCIÓN A DESNIVEL PUENTE ARANDA Y DEMÁS OBRAS COMPLEMENTARIAS TRONCAL CALLE 13 - VÁLVULA TIPO MARIPOSA DE Ø 6" CLASE 150 CON EXTREMOS BRIDADOS (Suministro e Instalación)</t>
  </si>
  <si>
    <t>CONSTRUCCIÓN INTERSECCIÓN A DESNIVEL PUENTE ARANDA Y DEMÁS OBRAS COMPLEMENTARIAS TRONCAL CALLE 13 -ALETA PARA AGARRE DE ARNES EN PLATINA 1/4" PERNADA A VIGA DE CUBIERTA + PLATINA 1/2" CON PERFORACIÓN 15MM, TORNILLOS GALVANIZADOS. ACERO ESTRUCTURAL PARA ESTACIÓN TIPO TRANSMILENIO. (SUMINISTRO, FABRICACIÓN, MONTAJE Y TRANSPORTE DE ESTRUCTURA METÁLICA CON EL SIGUIENTE ESQUEMA DE PROTECCIÓN Y PINTURA. SISTEMA DE PROTECCIÓN, LIMPIEZA SP6, PRIMER: IMPRIMANTE EPÓXICO FOSFATO DE ZINC DE 3.0 MILS PELÍCULA SECA. ACABADO: RECUBRIMIENTO ESMALTE URETANO SERIE 36 RAL 7045(GRIS) DE 3.0 MILS ESPESOR DE PELÍCULA SECA. CHORRO ABRASIVO COMERCIAL).</t>
  </si>
  <si>
    <t>CONSTRUCCIÓN INTERSECCIÓN A DESNIVEL PUENTE ARANDA Y DEMÁS OBRAS COMPLEMENTARIAS TRONCAL CALLE 13 - UNIÓN DESMONTAJE AUTOPORTANTE Ø 12" RÍGIDA CLASE 150 (Suministro e Instalación)</t>
  </si>
  <si>
    <t>CONSTRUCCIÓN INTERSECCIÓN A DESNIVEL PUENTE ARANDA Y DEMÁS OBRAS COMPLEMENTARIAS TRONCAL CALLE 13 - PERSIANA DE MADERA: MARCO ESTRUCTURAL METÁLICO, ACERO ESTRUCTURAL A572, GRADO 50, PINTADO Y LISTONES DE MADERA DE ANCHO 6CM, ESPESOR 2CM Y LONGITUD VARIABLE, INSTALADOS EN PANDERETA. (SUMINISTRO E INSTALACIÓN)</t>
  </si>
  <si>
    <t>CONSTRUCCIÓN INTERSECCIÓN A DESNIVEL PUENTE ARANDA Y DEMÁS OBRAS COMPLEMENTARIAS TRONCAL CALLE 13 - VÁLVULA COMPUERTA ELÁSTICA VASTAGO NO ASCENDENTE EXTREMO BRIDADO D=3" (Suministro e Instalación)</t>
  </si>
  <si>
    <t>CONSTRUCCIÓN INTERSECCIÓN A DESNIVEL PUENTE ARANDA Y DEMÁS OBRAS COMPLEMENTARIAS TRONCAL CALLE 13 - TUBERÍA SIN ZANJA D=16". SUMINISTRO E INSTALACIÓN (INCLUYE EXCAVACIÓN, TRANSPORTE Y DISPOSICIÓN FINAL DE ESCOMBROS, MANIPULACIÓN DE LOS EQUIPOS DE GUIADO Y EL HINCADO DE LA TUBERIA).</t>
  </si>
  <si>
    <t>CONSTRUCCIÓN INTERSECCIÓN A DESNIVEL PUENTE ARANDA Y DEMÁS OBRAS COMPLEMENTARIAS TRONCAL CALLE 13 - MACROMEDIDOR TIPO WOLTMAN DE 3" (Incluye Suministro e instalación)</t>
  </si>
  <si>
    <t>CONSTRUCCIÓN INTERSECCIÓN A DESNIVEL PUENTE ARANDA Y DEMÁS OBRAS COMPLEMENTARIAS TRONCAL CALLE 13 -PUERTA METALICA ENRROLLABLE, EN LAMINA DE ACERO GALVANIZADO CALIBRE 18, CON MARCO METALICO. ACABADO EN PINTURA ELECTROSTATICA Y CON SISTEMA ELECTROMECANICO DE FUNCIONAMIENTO (INCLUYE SUMINISTRO E INSTALACIÓN).</t>
  </si>
  <si>
    <t>CONSTRUCCIÓN INTERSECCIÓN A DESNIVEL PUENTE ARANDA Y DEMÁS OBRAS COMPLEMENTARIAS TRONCAL CALLE 13 - CICLOPARQUEADERO METÁLICO SENCILLO, SEGÚN DETALLE ESPECÍFICO</t>
  </si>
  <si>
    <t>CONSTRUCCIÓN INTERSECCIÓN A DESNIVEL PUENTE ARANDA Y DEMÁS OBRAS COMPLEMENTARIAS TRONCAL CALLE 13 - CODO EN ACERO D=16" ENTRE 22 ½° Y 45° CCP JUNTA ESPIGO-CAMPANA CON EMPAQUE DE CAUCHO, CON REVEST.INT. Y RECUBR. EXT. EN MORTERO DE CEMENTO. L=0.60X0.60M. PRESION DE TRABAJO 150PSI. SUMINISTRO E INSTALACIÓN</t>
  </si>
  <si>
    <t>CONSTRUCCIÓN INTERSECCIÓN A DESNIVEL PUENTE ARANDA Y DEMÁS OBRAS COMPLEMENTARIAS TRONCAL CALLE 13 - VÁLVULA CONTROL DE NIVEL DE TANQUE DE BOLA 3"(Suministro e instalación)</t>
  </si>
  <si>
    <t>CONSTRUCCIÓN INTERSECCIÓN A DESNIVEL PUENTE ARANDA Y DEMÁS OBRAS COMPLEMENTARIAS TRONCAL CALLE 13 - CONCRETO 4000 PSI GRAVA COMÚN PARA COLUMNAS. (PREMEZCLADO. INCLUYE SUMINISTRO, FORMALETEO Y COLOCACIÓN. NO INCL. REFUERZO, CURADO).</t>
  </si>
  <si>
    <t xml:space="preserve">CONSTRUCCIÓN INTERSECCIÓN A DESNIVEL PUENTE ARANDA Y DEMÁS OBRAS COMPLEMENTARIAS TRONCAL CALLE 13 -LOGO DE LA ALCALDÍA O TRANSMILENIO EN ADHESIVO VINILICO ESMERILADO EFECTO SAND BLASTING FROSTED CRYSTAL. ALTO: 50CM </t>
  </si>
  <si>
    <t>CONSTRUCCIÓN INTERSECCIÓN A DESNIVEL PUENTE ARANDA Y DEMÁS OBRAS COMPLEMENTARIAS TRONCAL CALLE 13 - PUERTA PIVOTADA P-03 (3.362M X 2.352M) EN MÓDULOS HORIZONTALES DE LÁMINA MICROPERFORADA CON DISEÑO TIPO "FOLLAJE DE ÁRBOL"+ ESTRUCTURA METÁLICA EXTERIOR (VER DISEÑO DE FACHADA) DE PERFIL TRAPEZOIDAL. CONSIDERAR GUÍA EMPOTRADA EN EL PISO CON EL GIRO QUE DESCRIBE LA PUERTA PARA FACILITAR SU OPERACIÓN. OBRA ADECUACIÓN AL SISTEMA TRANSMILENIO DE LA CRA. 7A.CONSTRUCCIÓN E INSTALACIÓN DE CARPINTERÍA METÁLICA EN ALUMINIO POLYCRON ANODIC CLEAR, CRISTAL INCOLORO 10MM TEMPLADO AD. SISTEMA PUERTA AUTOMÁTICA TIPO ENMARCADA. NO SE INCLUYE RECEPTOR O ACCESORIO ADICIONAL A LOS BÁSICOS DEL SISTEMA. (SUMINISTRO E INSTALACIÓN).</t>
  </si>
  <si>
    <t>CONSTRUCCIÓN INTERSECCIÓN A DESNIVEL PUENTE ARANDA Y DEMÁS OBRAS COMPLEMENTARIAS TRONCAL CALLE 13 - VÁLVULA VENTOSA HD CÁMARA DOBLE ACCIÓN (DOBLE EFECTO) D=6" EXTREMO EN BRIDA CLASE 150 (Suministro e Instalación)</t>
  </si>
  <si>
    <t>CONSTRUCCIÓN INTERSECCIÓN A DESNIVEL PUENTE ARANDA Y DEMÁS OBRAS COMPLEMENTARIAS TRONCAL CALLE 13 - CONCRETO 4000 PSI PARA PLACAS Y VIGAS AEREAS (PREMEZCLADO. INCLUYE SUMINISTRO, FORMALETEO Y COLOCACIÓN. NO INCLUYE REFUERZO, CURADO, ANDAMIO, CERCHAS, PARALES)</t>
  </si>
  <si>
    <t>CONSTRUCCIÓN INTERSECCIÓN A DESNIVEL PUENTE ARANDA Y DEMÁS OBRAS COMPLEMENTARIAS TRONCAL CALLE 13 - MODULO INSTITUCIONAL CAFÉ PARA TRONCAL CARRERA SÉPTIMA DE ACUERDO A PLANOS DE DISEÑO. (INCLUYE FABRICACIÓN, SUMINISTRO E INSTALACIÓN)</t>
  </si>
  <si>
    <t>CONSTRUCCIÓN INTERSECCIÓN A DESNIVEL PUENTE ARANDA Y DEMÁS OBRAS COMPLEMENTARIAS TRONCAL CALLE 13 - UNIÓN JUNTA DE MONTAJE Ø 4" RÍGIDA CLASE 150 (Suministro e Instalación)</t>
  </si>
  <si>
    <t>CONSTRUCCIÓN INTERSECCIÓN A DESNIVEL PUENTE ARANDA Y DEMÁS OBRAS COMPLEMENTARIAS TRONCAL CALLE 13 -JUNTA DE DILATACION JNA-70 PARA DESPLAZAMIENTO MIN=+/- 35 MM A MAX (INCLUYE SUMINISTRO, ACCESORIOS, MATERIALES E INSTALACIÓN).</t>
  </si>
  <si>
    <t>CONSTRUCCIÓN INTERSECCIÓN A DESNIVEL PUENTE ARANDA Y DEMÁS OBRAS COMPLEMENTARIAS TRONCAL CALLE 13 - UNIÓN JUNTA DE MONTAJE Ø 8 RÍGIDA CLASE 300 (Suministro e Instalación)</t>
  </si>
  <si>
    <t>CONSTRUCCIÓN INTERSECCIÓN A DESNIVEL PUENTE ARANDA Y DEMÁS OBRAS COMPLEMENTARIAS TRONCAL CALLE 13 - MESON INTERIOR TAQUILLAS CON ESTRUCTURA METÁLICA DE SOPORTE Y ACABADO EN ACERO INOXIDABLE MATE, CON APOYO PISO, DE A=40CM. (SUMINISTRO E INSTALACIÓN)</t>
  </si>
  <si>
    <t>CONSTRUCCIÓN INTERSECCIÓN A DESNIVEL PUENTE ARANDA Y DEMÁS OBRAS COMPLEMENTARIAS TRONCAL CALLE 13 - TEE PVC U.M. Ø 3" SCH 80 (Suministro e instalación)</t>
  </si>
  <si>
    <t xml:space="preserve">CONSTRUCCIÓN INTERSECCIÓN A DESNIVEL PUENTE ARANDA Y DEMÁS OBRAS COMPLEMENTARIAS TRONCAL CALLE 13 - VIDRIO TEMPLADO DE 10 MM CON PELÍCULA SAND BLASTING </t>
  </si>
  <si>
    <t>CONSTRUCCIÓN INTERSECCIÓN A DESNIVEL PUENTE ARANDA Y DEMÁS OBRAS COMPLEMENTARIAS TRONCAL CALLE 13 -PUERTA METALICA CON TABLEROS DE CELOSIA EN ALUMINIO CONFORMADOS POR PERFILES TUBULARES EN ALUMINIO ANODIZADO MATE NATURAL DE 12X3 CM. (INCLUYE SUMINISTRO E INSTALACIÓN).</t>
  </si>
  <si>
    <t>CONSTRUCCIÓN INTERSECCIÓN A DESNIVEL PUENTE ARANDA Y DEMÁS OBRAS COMPLEMENTARIAS TRONCAL CALLE 13 - VÁLVULA DE COMPUERTA VÁSTAGO ASCENDENTE DE Ø 4" CLASE 300 CON EXTREMOS BRIDADOS (Suministro e instalación)</t>
  </si>
  <si>
    <t>CONSTRUCCIÓN INTERSECCIÓN A DESNIVEL PUENTE ARANDA Y DEMÁS OBRAS COMPLEMENTARIAS TRONCAL CALLE 13 - VÁLVULA COMPUERTA ELÁSTICA VA (VÁSTAGO ASCENDENTE) D=6" DN (DIÁMETRO NOMINAL) 150 MM CON EXTREMOS BRIDADOS (SUMINISTRO E INSTALACIÓN)</t>
  </si>
  <si>
    <t>CONSTRUCCIÓN INTERSECCIÓN A DESNIVEL PUENTE ARANDA Y DEMÁS OBRAS COMPLEMENTARIAS TRONCAL CALLE 13 - QUIEBRA SOL METÁLICO</t>
  </si>
  <si>
    <t>CONSTRUCCIÓN INTERSECCIÓN A DESNIVEL PUENTE ARANDA Y DEMÁS OBRAS COMPLEMENTARIAS TRONCAL CALLE 13 -CABLE MONOPOLAR DE ALUMINIO, HF FR PARA 600V C.A. CALIBRE NO. 8 AWG (INCLUYE SUMINISTRO E INSTALACIÓN)</t>
  </si>
  <si>
    <t>CONSTRUCCIÓN INTERSECCIÓN A DESNIVEL PUENTE ARANDA Y DEMÁS OBRAS COMPLEMENTARIAS TRONCAL CALLE 13 - UNIÓN JUNTA DE MONTAJE D= 4" RÍGIDA CLASE 300 (Incluye Suministro e Instalación)</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</si>
  <si>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</si>
  <si>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CONSTRUCCIÓN INTERSECCIÓN A DESNIVEL PUENTE ARANDA Y DEMÁS OBRAS COMPLEMENTARIAS TRONCAL CALLE 13 - LUMINARIA LED 15W, 120 V, 60 HZ (INCLUYE ACCESORIOS DE INSTALACIÓN Y FIJACIÓN, CAJA DE SALIDA, ELEMENTOS DE CONEXIÓN, DE EMPALME Y DE MONTAJE). NO INCLUYE TUBERIA NI CABLEADO.</t>
  </si>
  <si>
    <t>CONSTRUCCIÓN INTERSECCIÓN A DESNIVEL PUENTE ARANDA Y DEMÁS OBRAS COMPLEMENTARIAS TRONCAL CALLE 13 - VÁLVULA  DE CHEQUE 4" (A) (150PSI) (Suministro e instalación)</t>
  </si>
  <si>
    <t>CONSTRUCCIÓN INTERSECCIÓN A DESNIVEL PUENTE ARANDA Y DEMÁS OBRAS COMPLEMENTARIAS TRONCAL CALLE 13 - TABLERO DE CONTROL ILUMINACIÓN. INCLUYE INTERRUPTOR HORARIO PROGRAMABLE, REGLETAS, RIELES Y DEMÁS ACCESORIOS DE MONTAJE.</t>
  </si>
  <si>
    <t xml:space="preserve"> CONSTRUCCIÓN INTERSECCIÓN A DESNIVEL PUENTE ARANDA Y DEMÁS OBRAS COMPLEMENTARIAS TRONCAL CALLE 13 - BANDEJA PORTACABLES METÁLICA 200MM X 100MM. INCLUYE SOPORTES E INSTALACIONES</t>
  </si>
  <si>
    <t>CONSTRUCCIÓN INTERSECCIÓN A DESNIVEL PUENTE ARANDA Y DEMÁS OBRAS COMPLEMENTARIAS TRONCAL CALLE 13 - PUERTA EN ALUMINIO Y VIDRIO DE 4 MM DE ESPESOR DE 1.00 M X 3.00 M. (INCLUYE SUMINISTRO E INSTALACIÓN)</t>
  </si>
  <si>
    <t>CONSTRUCCIÓN INTERSECCIÓN A DESNIVEL PUENTE ARANDA Y DEMÁS OBRAS COMPLEMENTARIAS TRONCAL CALLE 13 - NIPLE EN ACERO Ø 8" CON BRIDA Y EXTREMO LISO L= 150mm, REVESTIMIENTO INTERIOR Y EXTERIOR EN PINTURA EXPOXICA. SUMINISTRO E INSTALACIÓN</t>
  </si>
  <si>
    <t>CONSTRUCCIÓN INTERSECCIÓN A DESNIVEL PUENTE ARANDA Y DEMÁS OBRAS COMPLEMENTARIAS TRONCAL CALLE 13 - MEDIDOR DE ACUEDUCTO D= 3/4" NPT, 20mm DN</t>
  </si>
  <si>
    <t xml:space="preserve"> CONSTRUCCIÓN INTERSECCIÓN A DESNIVEL PUENTE ARANDA Y DEMÁS OBRAS COMPLEMENTARIAS TRONCAL CALLE 13 -CABLE CONDUCTOR DE COBRE DESNUDO, CALIBRE NO. 10 AWG. (INCLUYE SUMINISTRO E INSTALACIÓN)</t>
  </si>
  <si>
    <t>CONSTRUCCIÓN INTERSECCIÓN A DESNIVEL PUENTE ARANDA Y DEMÁS OBRAS COMPLEMENTARIAS TRONCAL CALLE 13 - SALIDA PARA LAMPARA LED 25W, 120V, 60HZ, IP65. INCLUYE LUMINARIA, ACCESORIOS DE INSTALACIÓN Y FIJACIÓN, CAJA DE SALIDA, ELEMENTOS DE CONEXIÓN DE EMPALME Y DE MONTAJE. NO INCLUYE TUBERÍA NI CABLEADO.</t>
  </si>
  <si>
    <t>CONSTRUCCIÓN INTERSECCIÓN A DESNIVEL PUENTE ARANDA Y DEMÁS OBRAS COMPLEMENTARIAS TRONCAL CALLE 13 - PANEL SEPARADOR DE ORINALES 0.50M X 1.50M ANCLADO A MURO EN LÁMINA DE ACERO INOXIDABLE MATE CAL, 18</t>
  </si>
  <si>
    <t xml:space="preserve"> CONSTRUCCIÓN INTERSECCIÓN A DESNIVEL PUENTE ARANDA Y DEMÁS OBRAS COMPLEMENTARIAS TRONCAL CALLE 13 -DIVISIONES CANTILIVER ANCLADAS A MURO Y PUERTAS SANITARIOS EN ACERO INOXIDABLE, LÍNEA INSTITUCIONAL. (PUERTAS INCLUYEN CERROJO Y GANCHO ROPA). SUMINISTRO E INSTALACIÓN</t>
  </si>
  <si>
    <t xml:space="preserve"> CONSTRUCCIÓN INTERSECCIÓN A DESNIVEL PUENTE ARANDA Y DEMÁS OBRAS COMPLEMENTARIAS TRONCAL CALLE 13 -ESPEJO CRISTAL BAÑOS H=1.00M. (SUMINISTRO E INSTALACIÓN)</t>
  </si>
  <si>
    <t>CONSTRUCCIÓN INTERSECCIÓN A DESNIVEL PUENTE ARANDA Y DEMÁS OBRAS COMPLEMENTARIAS TRONCAL CALLE 13 - MESON EN CONCRETO F´C=3000 PSI, DE 60CM X 7CM, PARA LAVAMANOS. INCLUYE SOPORTE METÁLICO ANCLADO A MURO. (SUMINISTRO, FORMALETEO E INSTALACIÓN).</t>
  </si>
  <si>
    <t>CONSTRUCCIÓN INTERSECCIÓN A DESNIVEL PUENTE ARANDA Y DEMÁS OBRAS COMPLEMENTARIAS TRONCAL CALLE 13 - PERSIANA METALICA CON CELOSIA EN ALUMINIO CONFORMADA POR PERFILES TUBULARES EN ALUMINIO ANODIZADO MATE NATURAL DE 12X3 CM. (INCLUYE SUMINISTRO E INSTALACIÓN).</t>
  </si>
  <si>
    <t>CONSTRUCCIÓN INTERSECCIÓN A DESNIVEL PUENTE ARANDA Y DEMÁS OBRAS COMPLEMENTARIAS TRONCAL CALLE 13  - PUERTA EN VIDRIO TEMPLADO DE 10MM Y CONECTORES EN ACERO INOXIDABLE (SUMINISTRO E INSTALACIÓN).</t>
  </si>
  <si>
    <t xml:space="preserve"> CONSTRUCCIÓN INTERSECCIÓN A DESNIVEL PUENTE ARANDA Y DEMÁS OBRAS COMPLEMENTARIAS TRONCAL CALLE 13 -VENTANAS FIJAS, BASCULANTES O CORREDIZAS EN ALUMINIO ANODIZADO MATE NATURAL Y VIDRIO LAMINADO DE 3+3MM, PLANO ESMERILADO O SANDBLASTEADOS SEGÚN CORRESPONDA. INCLUYE PERSIANA EN ALUMINIO EXTRUIDO NATURAL MATE O ACERO GALVANIZADO. (SUMINISTRO E INSTALACIÓN)</t>
  </si>
  <si>
    <t>CONSTRUCCIÓN INTERSECCIÓN A DESNIVEL PUENTE ARANDA Y DEMÁS OBRAS COMPLEMENTARIAS TRONCAL CALLE 13 - CANAL PD200 REJA FUNDICIÓN PASARELA D400. INCLUYE EXCAVACIÓN MANUAL Y TRANSPORTE Y DISPOSICIÓN FINAL. (Suministro e instalación)</t>
  </si>
  <si>
    <t>CONSTRUCCIÓN INTERSECCIÓN A DESNIVEL PUENTE ARANDA Y DEMÁS OBRAS COMPLEMENTARIAS TRONCAL CALLE 13 - REDUCCION PVC TIPO U.M. 3"x2" (Suministro e Instalación)</t>
  </si>
  <si>
    <t>CONSTRUCCIÓN INTERSECCIÓN A DESNIVEL PUENTE ARANDA Y DEMÁS OBRAS COMPLEMENTARIAS TRONCAL CALLE 13 - CODO 90° CXC PVC SANITARIA D=2" (Incluye suministro e instalación)</t>
  </si>
  <si>
    <t>CONSTRUCCIÓN INTERSECCIÓN A DESNIVEL PUENTE ARANDA Y DEMÁS OBRAS COMPLEMENTARIAS TRONCAL CALLE 13 - MEDIDOR DE ACUEDUCTO D= 1/2" (Suministro e instalación)</t>
  </si>
  <si>
    <t>CONSTRUCCIÓN INTERSECCIÓN A DESNIVEL PUENTE ARANDA Y DEMÁS OBRAS COMPLEMENTARIAS TRONCAL CALLE 13 - DPS CON TENSIÓN NOMINAL 208/120 V  C.A. CORRIENTE NOMINAL DE DESCARGA PARA ONDA DE 10x350 US: 20 KA. CORRIENTE NOMINAL DE DESCARGA PARA ONDA DE 8x20 US: 100 KA. NIVEL DE PROTECCIÓN DE TENSIÓN: 1500 V MÁXIMO. (Incluye suministro e instalación)</t>
  </si>
  <si>
    <t>CONSTRUCCIÓN INTERSECCIÓN A DESNIVEL PUENTE ARANDA Y DEMÁS OBRAS COMPLEMENTARIAS TRONCAL CALLE 13 - CAJA VERTICAL PARA 3 MEDIDORES TRIFÁSICOS DE ENERGÍA. DIMENSIONES 1550X300X180MM. INCLUYE TOTALIZADORES  DE 3X50A Y DOS INTERRUPTORES DE PROTECCIÓN PARA LOS MEDIDORES DE 3X40A. DEBE CUMPLIR CON LA ESPECIF. TÉCNICA CODENSA ET904. INCLUYE SUMINISTRO E INSTALACIÓN</t>
  </si>
  <si>
    <t>CONSTRUCCIÓN INTERSECCIÓN A DESNIVEL PUENTE ARANDA Y DEMÁS OBRAS COMPLEMENTARIAS TRONCAL CALLE 13 -TABLERO DE 12 CIRCUITOS AUTOSOPORTADO EN LÁMINA COLD ROLLED IP44 A 208/120 VC.A. BARRAJE TRAIFÁSICO DE 100A, 5 HILOS, F+N+T. CON TOTALIZADORE DE CAJA MOLDEADA DE 3X20 A, 6 BREAKERS PARA MONTAJE EN RIEL DE 1X20A, INCLUYE RIELES, TODOS LOS ACCESORIOS, SUMINISTRO E INSTALACIÓN</t>
  </si>
  <si>
    <t xml:space="preserve"> CONSTRUCCIÓN INTERSECCIÓN A DESNIVEL PUENTE ARANDA Y DEMÁS OBRAS COMPLEMENTARIAS TRONCAL CALLE 13 -ACOMETIDA DOMICILIARIA PARA TUB. P/PAL EN 6" a medidor en 2". SUMINISTRO E INSTALACIÓN. (INCLUYE TUBERIA PVC D=1", CAJILLA EN POLIPROPILENO, REGISTROS Y ACCESORIOS, LOG. PROM. = 6.50m).</t>
  </si>
  <si>
    <t>CONSTRUCCIÓN INTERSECCIÓN A DESNIVEL PUENTE ARANDA Y DEMÁS OBRAS COMPLEMENTARIAS TRONCAL CALLE 13 - Breaker industrial 3 X 20 AMP (Suministro e instalación)</t>
  </si>
  <si>
    <t>CONSTRUCCIÓN INTERSECCIÓN A DESNIVEL PUENTE ARANDA Y DEMÁS OBRAS COMPLEMENTARIAS TRONCAL CALLE 13 - VÁLVULA TIPO MARIPOSA DE Ø 18", ASTM A536, CL 300 #, CON EXTREMOS BRIDADOS ANSI/ASME B16.5 (Suministro e instalación)</t>
  </si>
  <si>
    <t>CONSTRUCCIÓN INTERSECCIÓN A DESNIVEL PUENTE ARANDA Y DEMÁS OBRAS COMPLEMENTARIAS TRONCAL CALLE 13 - Breaker industrial 3 X 30 AMP (Suministro e instalación)</t>
  </si>
  <si>
    <t>CONSTRUCCIÓN INTERSECCIÓN A DESNIVEL PUENTE ARANDA Y DEMÁS OBRAS COMPLEMENTARIAS TRONCAL CALLE 13 - SALIDA PARA BOBINAS DE TABLERO DE CONTROL (Suministro e instalación)</t>
  </si>
  <si>
    <t xml:space="preserve"> CONSTRUCCIÓN INTERSECCIÓN A DESNIVEL PUENTE ARANDA Y DEMÁS OBRAS COMPLEMENTARIAS TRONCAL CALLE 13 - REDUCCION PVC SOLDAR D=2X1 (Suministro e Instalación)</t>
  </si>
  <si>
    <t>CONSTRUCCIÓN INTERSECCIÓN A DESNIVEL PUENTE ARANDA Y DEMÁS OBRAS COMPLEMENTARIAS TRONCAL CALLE 13 - Breaker industrial 3 X 40 AMP (Suministro e instalación)</t>
  </si>
  <si>
    <t>CONSTRUCCIÓN INTERSECCIÓN A DESNIVEL PUENTE ARANDA Y DEMÁS OBRAS COMPLEMENTARIAS TRONCAL CALLE 13 - VÁLVULA TIPO MARIPOSA DE Ø 30", ASTM A536, CL 300 #, CON EXTREMOS BRIDADOS ANSI/ASME B16.47 (SUMINISTRO E INSTALACIÓN)</t>
  </si>
  <si>
    <t>CONSTRUCCIÓN INTERSECCIÓN A DESNIVEL PUENTE ARANDA Y DEMÁS OBRAS COMPLEMENTARIAS TRONCAL CALLE 13 - BREAKER ENCHUFABLE 1x20A (suministro e instalación)</t>
  </si>
  <si>
    <t>CONSTRUCCIÓN INTERSECCIÓN A DESNIVEL PUENTE ARANDA Y DEMÁS OBRAS COMPLEMENTARIAS TRONCAL CALLE 13 - VÁLVULA TIPO MARIPOSA DE Ø 36", ASTM A536, CL 300 #, CON EXTREMOS BRIDADOS ANSI/ASME B16.47 (Suministro e instalación)</t>
  </si>
  <si>
    <t xml:space="preserve"> CONSTRUCCIÓN INTERSECCIÓN A DESNIVEL PUENTE ARANDA Y DEMÁS OBRAS COMPLEMENTARIAS TRONCAL CALLE 13- Bomba eléctrica de 1HP,  Caudal 4.86 Gpm, presión 36.75 psi. (Suministro e instalación)</t>
  </si>
  <si>
    <t>CONSTRUCCIÓN INTERSECCIÓN A DESNIVEL PUENTE ARANDA Y DEMÁS OBRAS COMPLEMENTARIAS TRONCAL CALLE 13 - TABLERO DE 6 CIRCUITOS TR1 AUTOSOPORTADO , EN LÁMINA COL ROLLED IP44 A 208/120 VC.A. BARRAJE TRIFÁSICO 5 HILOS, 3F+N+T. CON TOTALIZADOR DE CAJA MOLDEADA, BREAKERS PARA MONTAJE EN RIEL, INCLUYE RIELES, TODOS LOS ACCESORIOS (Suministro e instalación)</t>
  </si>
  <si>
    <t xml:space="preserve"> CONSTRUCCIÓN INTERSECCIÓN A DESNIVEL PUENTE ARANDA Y DEMÁS OBRAS COMPLEMENTARIAS TRONCAL CALLE 13 -UNION HG 3/4". Suministro e instalación</t>
  </si>
  <si>
    <t>CONSTRUCCIÓN INTERSECCIÓN A DESNIVEL PUENTE ARANDA Y DEMÁS OBRAS COMPLEMENTARIAS TRONCAL CALLE 13 - Breaker industrial graduable de 40A hasta 100A (Suministro e instalación)</t>
  </si>
  <si>
    <t>CONSTRUCCIÓN INTERSECCIÓN A DESNIVEL PUENTE ARANDA Y DEMÁS OBRAS COMPLEMENTARIAS TRONCAL CALLE 13 - Válvula ventosa HD de doble efecto D=4" Clase 300 extremos bridados ANSI B16.5 (Suministro e instalación)</t>
  </si>
  <si>
    <t>CONSTRUCCIÓN INTERSECCIÓN A DESNIVEL PUENTE ARANDA Y DEMÁS OBRAS COMPLEMENTARIAS TRONCAL CALLE 13 - BRIDA SLIP ON D=4"  CLASE 300, ANSI/ASME B16.5 (SUMINISTRO E INSTALACIÓN)</t>
  </si>
  <si>
    <t xml:space="preserve"> CONSTRUCCIÓN INTERSECCIÓN A DESNIVEL PUENTE ARANDA Y DEMÁS OBRAS COMPLEMENTARIAS TRONCAL CALLE 13 -VÁLVULA DE CHEQUE Ø 8", 300#, EXTREMOS BRIDADOS ANSI/ASME B16.5 (SUMINISTRO E INSTALACIÓN)</t>
  </si>
  <si>
    <t>CONSTRUCCIÓN INTERSECCIÓN A DESNIVEL PUENTE ARANDA Y DEMÁS OBRAS COMPLEMENTARIAS TRONCAL CALLE 13 - Tablero de 42 circuitos autosoportado en lámina cold rolled IP44 A 208/120 VC.A. barraje trifásico de  225 A, 5 hilos, 3F+N+T, ( suministro e instalación)</t>
  </si>
  <si>
    <t>CONSTRUCCIÓN INTERSECCIÓN A DESNIVEL PUENTE ARANDA Y DEMÁS OBRAS COMPLEMENTARIAS TRONCAL CALLE 13 - TEE EN ACERO Φ 18" X Φ 18" CON ESPIGO Y CAMPANA EN LA RAMA PRINCIPAL Y BRIDA Φ 18" EN LA DERIVACIÓN, CON REVESTIMIENTO INTERIOR Y RECUBRIMIENTO EXTERIOR EN MORTERO DE CEMENTO. (Incluye suministro e instalación).</t>
  </si>
  <si>
    <t>CONSTRUCCIÓN INTERSECCIÓN A DESNIVEL PUENTE ARANDA Y DEMÁS OBRAS COMPLEMENTARIAS TRONCAL CALLE 13 - CODO 90° D=4" LR, ASTM A234, WPB D=4" CLASE 150 (Suministro e instalación)</t>
  </si>
  <si>
    <t>CONSTRUCCIÓN INTERSECCIÓN A DESNIVEL PUENTE ARANDA Y DEMÁS OBRAS COMPLEMENTARIAS TRONCAL CALLE 13 - TUBERÍA HD 3", ACUEDUCTO - (Suministro e instalación)</t>
  </si>
  <si>
    <t xml:space="preserve"> CONSTRUCCIÓN INTERSECCIÓN A DESNIVEL PUENTE ARANDA Y DEMÁS OBRAS COMPLEMENTARIAS TRONCAL CALLE 13 -JUNTA BISELADA 36" ENTRE 0° Y 5° WSP ACERO AL CARBONO NORMA AWWA C200, CON RECUBRIMIENTO INTERIOR Y EXTERIOR EN MORTERO DE CEMENTO, EXTREMOS ESPIGO/CAMPANA, PRESIÓN DE DISEÑO 350 PSI (Suministro e instalación)</t>
  </si>
  <si>
    <t>CONSTRUCCIÓN INTERSECCIÓN A DCONSTRUCCIÓN INTERSECCIÓN A DESNIVEL PUENTE ARANDA Y DEMÁS OBRAS COMPLEMENTARIAS TRONCAL CALLE 13 -ESNIVEL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</si>
  <si>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</si>
  <si>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TEE 18"X10"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</si>
  <si>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JUNTA BISELADA 16" ENTRE 0° Y 5° WSP ACERO AL CARBONO NORMA AWWA C200 150 PSI, CON RECUBRIMIENTO SEGÚN NORMA AWWA C205, EXTREMOS ESPIGO/CAMPANA. (Suminisro e instalación)</t>
  </si>
  <si>
    <t>CONSTRUCCIÓN INTERSECCIÓN A DESNIVEL PUENTE ARANDA Y DEMÁS OBRAS COMPLEMENTARIAS TRONCAL CALLE 13 - TUBERIA CONDUIT GALVANIZADA IMC D= 2 1/2" (Suministro e Instalación)</t>
  </si>
  <si>
    <t>CONSTRUCCIÓN INTERSECCIÓN A DESNIVEL PUENTE ARANDA Y DEMÁS OBRAS COMPLEMENTARIAS TRONCAL CALLE 13 - TEE EN ACERO D=16" X D=4" CON ESPIGO CAMPANA EN LA RAMA PRINCIPAL Y BRIDA D=4" EN LA DERIVACIÓN, CON REVESTIMIENTO INTERIOR Y RECUBRIMIENTO EXTERIOR EN MORTERO DE CEMENTO. L=1.50M X 0.75M. BRIDA ASME ANSI B16.5 CLASE 150. PRESIÓN DE TRABAJO 150PSI.</t>
  </si>
  <si>
    <t>CONSTRUCCIÓN INTERSECCIÓN A DESNIVEL PUENTE ARANDA Y DEMÁS OBRAS COMPLEMENTARIAS TRONCAL CALLE 13 - TEE EN ACERO Ø 16" x 12" CON EXTREMOS ESPIGO/CAMPANA Y BRIDA EN LA DERIVACIÓN (A). SUMINISTRO E INSTALACIÓN</t>
  </si>
  <si>
    <t>CONSTRUCCIÓN INTERSECCIÓN A DESNIVEL PUENTE ARANDA Y DEMÁS OBRAS COMPLEMENTARIAS TRONCAL CALLE 13 - CODO EN ACERO D=16" ENTRE 5° Y 22 1/2° L=0.35MX0.35M, CON REVESTIMIENTO  INTERIOR Y EXTERIOR EN MORTERO DE CEMENTO. INCLUYE UNIONES (ESPIGO CAMPANA), EMPAQUES DE CAUCHO, NO INCLUYE MATERIALES PARA ANCLAJE. SUMINISTRO E INSTALACIÓN.</t>
  </si>
  <si>
    <t xml:space="preserve"> CONSTRUCCIÓN INTERSECCIÓN A DESNIVEL PUENTE ARANDA Y DEMÁS OBRAS COMPLEMENTARIAS TRONCAL CALLE 13 - DISCO TAPÓN EN ACERO PARA PRUEBA HIDROSTÁTICA Φ 18". INSTALADO EN FÁBRICA SOBRE EXTREMO LISO PARA CINTURÓN DE CIERRE. INCLUYE DOS SALIDAS NORMALES EN ACERO Φ 1½" CON EXTREMOS ROSCADOS. L=0.15M. NO INCLUYE EL VALOR DEL TUBO O ACCESORIOS SOBRE EL CUAL VA INSTALADO.</t>
  </si>
  <si>
    <t>CONSTRUCCIÓN INTERSECCIÓN A DESNIVEL PUENTE ARANDA Y DEMÁS OBRAS COMPLEMENTARIAS TRONCAL CALLE 13 - REDUCCIÓN EN ACERO D=18" A D=12" CON ESPIGO EN D=18" Y CAMPANA EN D=12", CON REVESTIMIENTO INTERIOR Y RECUBIRMIENTO EXTERIOR EN MORTERO DE CEMENTO. L=0,20M. PRESIÓN DE TRABAJO 350 PSI.</t>
  </si>
  <si>
    <t>CONSTRUCCIÓN INTERSECCIÓN A DESNIVEL PUENTE ARANDA Y DEMÁS OBRAS COMPLEMENTARIAS TRONCAL CALLE 13 - ACOMETIDA DOMICILIARIA PARA TUB. P/PAL EN 6" a medidor en 3/4". SUMINISTRO E INSTALACIÓN. (INCLUYE TUBERIA PF D=3/4", CAJILLA EN POLIPROPILENO, REGISTROS Y ACCESORIOS, LOG. PROM. = 6.50m).</t>
  </si>
  <si>
    <t>CONSTRUCCIÓN INTERSECCIÓN A DESNIVEL PUENTE ARANDA Y DEMÁS OBRAS COMPLEMENTARIAS TRONCAL CALLE 13 - REDUCCIÓN EN ACERO D=18" A D=8" CON ESPIGO EN D=18" Y CAMPANA EN D=8", CON REVESTIMIENTO INTERIOR Y RECUBIRMIENTO EXTERIOR EN MORTERO DE CEMENTO. L=0,20M. PRESIÓN DE TRABAJO 350 PSI.</t>
  </si>
  <si>
    <t xml:space="preserve"> CONSTRUCCIÓN INTERSECCIÓN A DESNIVEL PUENTE ARANDA Y DEMÁS OBRAS COMPLEMENTARIAS TRONCAL CALLE 13 -TUBO EN ACERO Φ36"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</si>
  <si>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TEE EN ACERO D=18" X D=18" CON ESPIGO CAMPANA EN LA RAMA PRINCIPAL Y BRIDA D=18" EN LA DERIVACIÓN, CON REVESTIMIENTO INTERIOR Y RECUBRIMIENTO EXTERIOR EN MORTERO DE CEMENTO. L=1.50M X 0.75M. BRIDA ASME ANSI B16.5 CLASE 150. PRESIÓN DE TRABAJO 150PSI.</t>
  </si>
  <si>
    <t>CONSTRUCCIÓN INTERSECCIÓN A DESNIVEL PUENTE ARANDA Y DEMÁS OBRAS COMPLEMENTARIAS TRONCAL CALLE 13 - ACOMETIDA DOMICILIARIA PARA TUB. P/PAL EN 8" a medidor en 1 1/2". SUMINISTRO E INSTALACIÓN. (INCLUYE TUBERIA PEAD D=1 1/2", CAJILLA EN POLIPROPILENO, REGISTROS Y ACCESORIOS, LOG. PROM. = 6.50m).</t>
  </si>
  <si>
    <t>CONSTRUCCIÓN INTERSECCIÓN A DESNIVEL PUENTE ARANDA Y DEMÁS OBRAS COMPLEMENTARIAS TRONCAL CALLE 13 - JUNTA BISELADA 30" ENTRE 0° Y 5° WSP ACERO AL CARBONO NORMA AWWA C200 350 PSI, CON RECUBRIMIENTO SEGÚN NORMA AWWA C205, EXTREMOS ESPIGO/CAMPANA. (Suminisro e instalación)</t>
  </si>
  <si>
    <t>CONSTRUCCIÓN INTERSECCIÓN A DESNIVEL PUENTE ARANDA Y DEMÁS OBRAS COMPLEMENTARIAS TRONCAL CALLE 13 - CODO D=30" ENTRE 5° y 22.5° WSP ACERO AL CARBONO NORMA AWWA C200 350 PSI, CON RECUBRIMIENTO SEGÚN NORMA AWWA C205, EXTREMOS ESPIGO/CAMPANA. (Suminisro e instalación)</t>
  </si>
  <si>
    <t>CONSTRUCCIÓN INTERSECCIÓN A DESNIVEL PUENTE ARANDA Y DEMÁS OBRAS COMPLEMENTARIAS TRONCAL CALLE 13 - TUBERIA HG D= 1/2`` (INCLUYE SUMINISTRO E INSTALACIÓN, SOLDADURA).</t>
  </si>
  <si>
    <t>CONSTRUCCIÓN INTERSECCIÓN A DESNIVEL PUENTE ARANDA Y DEMÁS OBRAS COMPLEMENTARIAS TRONCAL CALLE 13 - NIPLE EN ACERO Ø=30"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</si>
  <si>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SOLDADA A 0.25m DE LA CARA DE LA BRIDA Ø18".  (Incluye suministro e instalación).</t>
  </si>
  <si>
    <t xml:space="preserve"> CONSTRUCCIÓN INTERSECCIÓN A DESNIVEL PUENTE ARANDA Y DEMÁS OBRAS COMPLEMENTARIAS TRONCAL CALLE 13 -TUBO EN ACERO Φ30" CON EXTREMOS DE JUNTA ESPIGO/CAMPANA CON EMPAQUE DE CAUCHO, CON REVESTIMIENTO INTERIOR Y RECUBRIMIENTO EXTERIOR EN MORTERO DE CEMENTO. FABRICADO DE CONFORMIDAD CON LA NORMA AWWA C200, MANUAL M11 DE LA AWWA Y NORMA NP - 032 DE LA EAAB, A PARTIR DE LÁMINA ASTMA 36 DE ESPESOR 4MM. L= 6,00M. PRESIÓN DE TRABAJO = 350 PSI.</t>
  </si>
  <si>
    <t>CONSTRUCCIÓN INTERSECCIÓN A DESNIVEL PUENTE ARANDA Y DEMÁS OBRAS COMPLEMENTARIAS TRONCAL CALLE 13 - TEE EN ACERO D=30" X D=18" CON ESPIGO CAMPANA EN LA RAMA PRINCIPAL Y BRIDA D=18" EN LA DERIVACIÓN, CON REVESTIMIENTO INTERIOR Y RECUBRIMIENTO EXTERIOR EN MORTERO DE CEMENTO. L=1.50M X 0.75M. BRIDA ASME ANSI B16.5 CLASE 300. PRESIÓN DE TRABAJO 350PSI.</t>
  </si>
  <si>
    <t>CONSTRUCCIÓN INTERSECCIÓN A DESNIVEL PUENTE ARANDA Y DEMÁS OBRAS COMPLEMENTARIAS TRONCAL CALLE 13 - CODO 36" WSP ENTRE 5° Y 22.5° WSP ACERO CARBON NORMA AWWA C200 350 PSI, CON RECUBRIMIENTO SEGÚN NORMA AWWA C205, EXTREMO ESPIGO, CAMPANA. (Incluye suministro e instalación)</t>
  </si>
  <si>
    <t>CONSTRUCCIÓN INTERSECCIÓN A DESNIVEL PUENTE ARANDA Y DEMÁS OBRAS COMPLEMENTARIAS TRONCAL CALLE 13 - TAPÓN HEMBRA HA ROSCA NPT Ø2".  (Incluye suministro e instalación)</t>
  </si>
  <si>
    <t>CONSTRUCCIÓN INTERSECCIÓN A DESNIVEL PUENTE ARANDA Y DEMÁS OBRAS COMPLEMENTARIAS TRONCAL CALLE 13 - TUBERIA HG D= 3/4`` (INCLUYE SUMINISTRO E INSTALACIÓN, SOLDADURA).</t>
  </si>
  <si>
    <t>CONSTRUCCIÓN INTERSECCIÓN A DESNIVEL PUENTE ARANDA Y DEMÁS OBRAS COMPLEMENTARIAS TRONCAL CALLE 13 - CODO 36" WSP ENTRE 22.5° Y 45° WSP ACERO CARBON NORMA AWWA C200 350 PSI, CON RECUBRIMIENTO SEGÚN NORMA AWWA C205, EXTREMO ESPIGO, CAMPANA. (Incluye suministro e instalación)</t>
  </si>
  <si>
    <t>CONSTRUCCIÓN INTERSECCIÓN A DESNIVEL PUENTE ARANDA Y DEMÁS OBRAS COMPLEMENTARIAS TRONCAL CALLE 13 - DERIVACION PARA CONEXION A TIERRA DE EQUIPOS EN CABLE DESNUDO DE COBRE 1/0 AWG  (Incluye suministro e instalación)</t>
  </si>
  <si>
    <t xml:space="preserve"> CONSTRUCCIÓN INTERSECCIÓN A DESNIVEL PUENTE ARANDA Y DEMÁS OBRAS COMPLEMENTARIAS TRONCAL CALLE 13 -TUBO EN ACERO Φ18" CON EXTREMOS DE JUNTA ESPIGO/CAMPANA CON EMPAQUE DE CAUCHO, CON REVESTIMIENTO INTERIOR Y RECUBRIMIENTO EXTERIOR EN MORTERO DE CEMENTO. FABRICADO DE CONFORMIDAD CON LA NORMA AWWA C200, MANUAL M11 DE LA AWWA Y NORMA NP - 032 DE LA EAAB, A PARTIR DE LÁMINA ASTMA 36 DE ESPESOR 6MM. L= 6,00M. PRESIÓN DE TRABAJO = 350 PSI.</t>
  </si>
  <si>
    <t>CONSTRUCCIÓN INTERSECCIÓN A DESNIVEL PUENTE ARANDA Y DEMÁS OBRAS COMPLEMENTARIAS TRONCAL CALLE 13 - UNIÓN DE DESMONTAJE AUTOPORTANTE HD Ø18" BRIDA B16.5.  (Incluye suministro e instalación)</t>
  </si>
  <si>
    <t>CONSTRUCCIÓN INTERSECCIÓN A DESNIVEL PUENTE ARANDA Y DEMÁS OBRAS COMPLEMENTARIAS TRONCAL CALLE 13 - CODO 90° HG DE 1/2". Suministro en instalación.</t>
  </si>
  <si>
    <t>CONSTRUCCIÓN INTERSECCIÓN A DESNIVEL PUENTE ARANDA Y DEMÁS OBRAS COMPLEMENTARIAS TRONCAL CALLE 13 - VÁLVULA COMPUERTA VNA Ø2" HD B16.5 CL 300 CON VOLANTE MANIOBRA.  (Incluye suministro e instalación)</t>
  </si>
  <si>
    <t>CONSTRUCCIÓN INTERSECCIÓN A DESNIVEL PUENTE ARANDA Y DEMÁS OBRAS COMPLEMENTARIAS TRONCAL CALLE 13 - CODO 90° HG DE ¾". Suministro en instalación.</t>
  </si>
  <si>
    <t>CONSTRUCCIÓN INTERSECCIÓN A DESNIVEL PUENTE ARANDA Y DEMÁS OBRAS COMPLEMENTARIAS TRONCAL CALLE 13 - VÁLVULA DE COMPUERTA VNA HD Ø8" BRIDA B.16.5 CL300 SELLO DE BRONCE DE MANIOBRA.  (Incluye suministro e instalación)</t>
  </si>
  <si>
    <t xml:space="preserve"> CONSTRUCCIÓN INTERSECCIÓN A DESNIVEL PUENTE ARANDA Y DEMÁS OBRAS COMPLEMENTARIAS TRONCAL CALLE 13 -CINTURÓN DE CIERRE EN ACERO Φ 36". PRESIÓN DE TRABAJO 350 PSI. REVESTIDO CON PINTURA ANTICORROSIVA. SUMINISTRADO SUELTO PARA SER INSTALADO EN OBRA POR OTROS. L=0,30M. FABRICADO A PARTIR DE LÁMINA ASTM A 36.</t>
  </si>
  <si>
    <t>CONSTRUCCIÓN INTERSECCIÓN A DESNIVEL PUENTE ARANDA Y DEMÁS OBRAS COMPLEMENTARIAS TRONCAL CALLE 13 - TEE HG DE 3/4". Suministro en instalación</t>
  </si>
  <si>
    <t>CONSTRUCCIÓN INTERSECCIÓN A DESNIVEL PUENTE ARANDA Y DEMÁS OBRAS COMPLEMENTARIAS TRONCAL CALLE 13 - VÁLVULA DE COMPUERTA VNA HD Ø4" BRIDA B.16.5 CL300 SELLO DE BRONCE DE MANIOBRA.  (Incluye suministro e instalación)</t>
  </si>
  <si>
    <t>CONSTRUCCIÓN INTERSECCIÓN A DESNIVEL PUENTE ARANDA Y DEMÁS OBRAS COMPLEMENTARIAS TRONCAL CALLE 13 - CODO 90° PVC E.L. D= 3/4" (Incluye suministro e instalación, soldadura)</t>
  </si>
  <si>
    <t>CONSTRUCCIÓN INTERSECCIÓN A DESNIVEL PUENTE ARANDA Y DEMÁS OBRAS COMPLEMENTARIAS TRONCAL CALLE 13 - NIPLE EN ACERO Ø=36" EXTREMOS ESPIGO/CAMPANA, REVESTIMIENTO INTERIOR Y RECUBRIMIENTO EXTERIOR EN MORTERO DE CEMENTO, CON SALIDA PARA PITOMETRO 2" L= 3000mm. SUMINISTRO E INSTALACIÓN. PRESIÓN DE TRABAJO 350 PSI.</t>
  </si>
  <si>
    <t>CONSTRUCCIÓN INTERSECCIÓN A DESNIVEL PUENTE ARANDA Y DEMÁS OBRAS COMPLEMENTARIAS TRONCAL CALLE 13 - NIPLE EN ACERO Ø=36" EXTREMOS BRIDA/CAMPANA, REVESTIMIENTO INTERIOR Y RECUBRIMIENTO EXTERIOR EN MORTERO DE CEMENTO, CON SALIDA TANGENCIAL PARA PURGA 8" L= 2500mm. SUMINISTRO E INSTALACIÓN. PRESIÓN DE TRABAJO 350 PSI.</t>
  </si>
  <si>
    <t>CONSTRUCCIÓN INTERSECCIÓN A DESNIVEL PUENTE ARANDA Y DEMÁS OBRAS COMPLEMENTARIAS TRONCAL CALLE 13 - REDUCCION HG E.L. D=3/4" A  1/2" (Incluye suministro e instalación).</t>
  </si>
  <si>
    <t xml:space="preserve"> CONSTRUCCIÓN INTERSECCIÓN A DESNIVEL PUENTE ARANDA Y DEMÁS OBRAS COMPLEMENTARIAS TRONCAL CALLE 13 -CINTURÓN DE CIERRE EN ACERO Φ 30". PRESIÓN DE TRABAJO 350 PSI. REVESTIDO CON PINTURA ANTICORROSIVA. SUMINISTRADO SUELTO PARA SER INSTALADO EN OBRA POR OTROS. L=0,30M. FABRICADO A PARTIR DE LÁMINA ASTM A 36.</t>
  </si>
  <si>
    <t>CONSTRUCCIÓN INTERSECCIÓN A DESNIVEL PUENTE ARANDA Y DEMÁS OBRAS COMPLEMENTARIAS TRONCAL CALLE 13 - NIPLE EN ACERO Ø=30" EXTREMOS ESPIGO/BRIDA, REVEST.INTERIOR Y RECUBR EXT. EN MORTERO CEMENTO, L=2000mm CON SALIDA PARA VENTOSA Ø4" Y BY-PASS Ø4". SUMINISTRO E INSTALACIÓN</t>
  </si>
  <si>
    <t>CONSTRUCCIÓN INTERSECCIÓN A DESNIVEL PUENTE ARANDA Y DEMÁS OBRAS COMPLEMENTARIAS TRONCAL CALLE 13 - NIPLE EN ACERO Ø=36" EXTREMOS ESPIGO/BRIDA, REVEST.INTERIOR Y RECUBR EXT. EN MORTERO CEMENTO, L=2000mm CON SALIDA PARA VENTOSA Ø4" Y BY-PASS Ø4". PRESIÓN DE TRABAJO 350 PSI. SUMINISTRO E INSTALACIÓN</t>
  </si>
  <si>
    <t>CONSTRUCCIÓN INTERSECCIÓN A DESNIVEL PUENTE ARANDA Y DEMÁS OBRAS COMPLEMENTARIAS TRONCAL CALLE 13 - Válvula ventosa HD de doble efecto D=6" Clase 300 extremos bridados ANSI B16.5 (Suministro e instalación)</t>
  </si>
  <si>
    <t>CONSTRUCCIÓN INTERSECCIÓN A DESNIVEL PUENTE ARANDA Y DEMÁS OBRAS COMPLEMENTARIAS TRONCAL CALLE 13 - REDUCCIÓN EN ACERO D=36" A D=30" CON ESPIGO EN D=36" Y CAMPANA EN D=30", CON REVESTIMIENTO INTERIOR Y RECUBIRMIENTO EXTERIOR EN MORTERO DE CEMENTO. L=0,20M. PRESIÓN DE TRABAJO 350 PSI.</t>
  </si>
  <si>
    <t>CONSTRUCCIÓN INTERSECCIÓN A DESNIVEL PUENTE ARANDA Y DEMÁS OBRAS COMPLEMENTARIAS TRONCAL CALLE 13 - REDUCCIÓN EN ACERO D=18" D=16" CON CAMPANA D=18" Y ESPIGO D=16", CON REVESTIMIENTO INTERIOR Y RECUBRIMIENTO EXTERIOR EN MORTERO DE CEMENTO L=0.20m. (Incluye suministro e instalación)</t>
  </si>
  <si>
    <t>CONSTRUCCIÓN INTERSECCIÓN A DESNIVEL PUENTE ARANDA Y DEMÁS OBRAS COMPLEMENTARIAS TRONCAL CALLE 13 - TUBERÍA EN ACERO Ø16" CON UNIONES ESPIGO/CAMPANA CON EMPAQUE DE CAUCHO. REVEST.INTERIOR Y RECUBR EXT. EN MORTERO CEMENTO. L= 6.00m PRESIÓN TRABAJO 150 PSI. SUMINISTRO E INSTALACIÓN</t>
  </si>
  <si>
    <t>CONSTRUCCIÓN INTERSECCIÓN A DESNIVEL PUENTE ARANDA Y DEMÁS OBRAS COMPLEMENTARIAS TRONCAL CALLE 13 - UNIÓN DE DESMONTAJE RÍGIDA Ø=10" CLASE 150 (Suministro e instalación)</t>
  </si>
  <si>
    <t>CONSTRUCCIÓN INTERSECCIÓN A DESNIVEL PUENTE ARANDA Y DEMÁS OBRAS COMPLEMENTARIAS TRONCAL CALLE 13 -BRIDA SLIP ON RF D=8" CLASE 300, ANSI B16.5 (suministro e instalación, no incluye equipo de soldadura)</t>
  </si>
  <si>
    <t>CONSTRUCCIÓN INTERSECCIÓN A DESNIVEL PUENTE ARANDA Y DEMÁS OBRAS COMPLEMENTARIAS TRONCAL CALLE 13 - Válvula ventosa HD de doble efecto D=3" Clase 300 extremos bridados ANSI B16.5 (Suministro e instalación)</t>
  </si>
  <si>
    <t>CONSTRUCCIÓN INTERSECCIÓN A DESNIVEL PUENTE ARANDA Y DEMÁS OBRAS COMPLEMENTARIAS TRONCAL CALLE 13 - UNIÓN DE DESMONTAJE RÍGIDA D=12" CLASE 300 (Suministro e instalación)</t>
  </si>
  <si>
    <t>CONSTRUCCIÓN INTERSECCIÓN A DESNIVEL PUENTE ARANDA Y DEMÁS OBRAS COMPLEMENTARIAS TRONCAL CALLE 13 - CONSTRUCCIÓN INTERSECCIÓN A DESNIVEL PUENTE ARANDA Y DEMÁS OBRAS COMPLEMENTARIAS TRONCAL CALLE 13 - SUMIDERO PREFABRICADO PD200 REJA FUNDICIÓN PASARELA. INCLUYE EXCAVACIÓN MANUAL Y TRANSPORTE Y DISPOSICIÓN FINAL. (Suministro e instalación)</t>
  </si>
  <si>
    <t>CONSTRUCCIÓN INTERSECCIÓN A DESNIVEL PUENTE ARANDA Y DEMÁS OBRAS COMPLEMENTARIAS TRONCAL CALLE 13 - TEE EN ACERO D=36" X D=18" CON ESPIGO CAMPANA EN LA RAMA PRINCIPAL Y BRIDA D=18" EN LA DERIVACIÓN, CON REVESTIMIENTO INTERIOR Y RECUBRIMIENTO EXTERIOR EN MORTERO DE CEMENTO. L=1.50M X 0.75M. BRIDA ASME ANSI B16.5 CLASE 300. PRESIÓN DE DISEÑO 350PSI (Suministro e instalación)</t>
  </si>
  <si>
    <t>CONSTRUCCIÓN INTERSECCIÓN A DESNIVEL PUENTE ARANDA Y DEMÁS OBRAS COMPLEMENTARIAS TRONCAL CALLE 13 - UNIÓN DE DESMONTAJE RÍGIDA Ø 30" CLASE 300 (Suministro e instalación)</t>
  </si>
  <si>
    <t>CONSTRUCCIÓN INTERSECCIÓN A DESNIVEL PUENTE ARANDA Y DEMÁS OBRAS COMPLEMENTARIAS TRONCAL CALLE 13 - VÁLVULA CHEQUE 6" CLASE  150 (Incluye suministro e instalación)</t>
  </si>
  <si>
    <t>CONSTRUCCIÓN INTERSECCIÓN A DESNIVEL PUENTE ARANDA Y DEMÁS OBRAS COMPLEMENTARIAS TRONCAL CALLE 13 -NIPLE EN ACERO Ø=16" EXTREMOS ESPIGO/CAMPANA, REVESTIMIENTO INTERIOR Y RECUBRIMIENTO EXTERIOR EN MORTERO DE CEMENTO, CON SALIDA BRIDADA SEGÚN ANSI B16.5 PARA VENTOSA 3". PRESIÓN DE DISEÑO 150 PSI. (Suministro e instalación)</t>
  </si>
  <si>
    <t>CONSTRUCCIÓN INTERSECCIÓN A DESNIVEL PUENTE ARANDA Y DEMÁS OBRAS COMPLEMENTARIAS TRONCAL CALLE 13 - UNIÓN DE DESMONTAJE RÍGIDA D=36" CLASE 300 (Suministro e instalación)</t>
  </si>
  <si>
    <t>CONSTRUCCIÓN INTERSECCIÓN A DESNIVEL PUENTE ARANDA Y DEMÁS OBRAS COMPLEMENTARIAS TRONCAL CALLE 13 - TEE PVC SOLDAR DE 3/4". (Suministro en instalación)</t>
  </si>
  <si>
    <t>CONSTRUCCIÓN INTERSECCIÓN A DESNIVEL PUENTE ARANDA Y DEMÁS OBRAS COMPLEMENTARIAS TRONCAL CALLE 13 - VÁLVULA MARIPOSA DE Ø 8", ASTM A536, CL 300 #, CON EXTREMOS BRIDADOS ANSI/ASME B16.5 (Suministro e instalación)</t>
  </si>
  <si>
    <t>CONSTRUCCIÓN INTERSECCIÓN A DESNIVEL PUENTE ARANDA Y DEMÁS OBRAS COMPLEMENTARIAS TRONCAL CALLE 13 - NIPLE EN ACERO Ø=36" EXTREMOS ESPIGO/CAMPANA, REVESTIMIENTO INTERIOR Y RECUBRIMIENTO EXTERIOR EN MORTERO DE CEMENTO, CON SALIDA BRIDADA (ANSI B16.5) PARA VENTOSA 6" PRESIÓN DE DISEÑO 350 PSI (Suministro e instalación)</t>
  </si>
  <si>
    <t>CONSTRUCCIÓN INTERSECCIÓN A DESNIVEL PUENTE ARANDA Y DEMÁS OBRAS COMPLEMENTARIAS TRONCAL CALLE 13 - CODO 90° PVC SANITARIA D=4" (Incluye suministro e instalación)</t>
  </si>
  <si>
    <t>CONSTRUCCIÓN INTERSECCIÓN A DESNIVEL PUENTE ARANDA Y DEMÁS OBRAS COMPLEMENTARIAS TRONCAL CALLE 13 - VÁLVULA TIPO MARIPOSA DE Ø 12", ASTM A536, CL 300 #, CON EXTREMOS BRIDADOS ANSI/ASME B16.5 (Suministro e instalación)</t>
  </si>
  <si>
    <t>CONSTRUCCIÓN INTERSECCIÓN A DESNIVEL PUENTE ARANDA Y DEMÁS OBRAS COMPLEMENTARIAS TRONCAL CALLE 13 - ESCALERA ACCESO POZO 2.00 &lt; H &lt; = 3.00 (Incluye suministro e instalación)</t>
  </si>
  <si>
    <t>CONSTRUCCIÓN INTERSECCIÓN A DESNIVEL PUENTE ARANDA Y DEMÁS OBRAS COMPLEMENTARIAS TRONCAL CALLE 13 -VÁLVULA MARIPOSA DE Ø 10", ASTM A536, CL 300 #, CON EXTREMOS BRIDADOS ANSI/ASME B16.5 (Suministro e instalación)</t>
  </si>
  <si>
    <t>CONSTRUCCIÓN INTERSECCIÓN A DESNIVEL PUENTE ARANDA Y DEMÁS OBRAS COMPLEMENTARIAS TRONCAL CALLE 13 - TELERRUPTOR PARA CONTROL DE ILUMINACION DE 1X16 AMP. (Incluye suministro e instalación)</t>
  </si>
  <si>
    <t>CONSTRUCCIÓN INTERSECCIÓN A DESNIVEL PUENTE ARANDA Y DEMÁS OBRAS COMPLEMENTARIAS TRONCAL CALLE 13 - VÁLVULA VENTOSA HD DE DOBLE EFECTO  D=4" CLASE 150 EXTREMO EN BRIDA (Suministro e Instalación)</t>
  </si>
  <si>
    <t>CONSTRUCCIÓN INTERSECCIÓN A DESNIVEL PUENTE ARANDA Y DEMÁS OBRAS COMPLEMENTARIAS TRONCAL CALLE 13 - CABLE THHN/THHN  No. 4 AWG EN COBRE. SUMINISTRO E INSTALACIÓN. (Incluye accesorios de instalación).</t>
  </si>
  <si>
    <t>CONSTRUCCIÓN INTERSECCIÓN A DESNIVEL PUENTE ARANDA Y DEMÁS OBRAS COMPLEMENTARIAS TRONCAL CALLE 13 - TUBERIA CONDUIT GALVANIZADA IMC D=1" (Incluye suministro e Instalación).</t>
  </si>
  <si>
    <t>CONSTRUCCIÓN INTERSECCIÓN A DESNIVEL PUENTE ARANDA Y DEMÁS OBRAS COMPLEMENTARIAS TRONCAL CALLE 13 - UNIÓN JUNTA DE MONTAJE Ø 6 RÍGIDA CLASE 150 (Suministro e Instalación)</t>
  </si>
  <si>
    <t>CONSTRUCCIÓN INTERSECCIÓN A DESNIVEL PUENTE ARANDA Y DEMÁS OBRAS COMPLEMENTARIAS TRONCAL CALLE 13 - REGISTRO BOLA 3/4" TIPO PESADO (Incluye suministro e instalación, soldadura y cinta teflon)</t>
  </si>
  <si>
    <t>CONSTRUCCIÓN INTERSECCIÓN A DESNIVEL PUENTE ARANDA Y DEMÁS OBRAS COMPLEMENTARIAS TRONCAL CALLE 13 - VÁLVULA TIPO MARIPOSA DE Ø 16" CLASE 150 CON EXTREMOS BRIDADOS (Suministro e Instalación)</t>
  </si>
  <si>
    <t>CONSTRUCCIÓN INTERSECCIÓN A DESNIVEL PUENTE ARANDA Y DEMÁS OBRAS COMPLEMENTARIAS TRONCAL CALLE 13 - UNIÓN JUNTA DE MONTAJE Ø 8 RÍGIDA CLASE 150 (Suministro e Instalación)</t>
  </si>
  <si>
    <t>CONSTRUCCIÓN INTERSECCIÓN A DESNIVEL PUENTE ARANDA Y DEMÁS OBRAS COMPLEMENTARIAS TRONCAL CALLE 13 - TUBERIA CONDUIT GALVANIZADA IMC D=1 1/2" (Incluye Suministro e Instalación).</t>
  </si>
  <si>
    <t>PROYECTO CONSTRUCCION PUENTES SAN AGUSTIN Y LOS ANDES - CAPA DE REY  (Incluye tierra, abono, tutor, transporte y disposición final de escombros a 28 km). SUMINISTRO Y PLANTACION.</t>
  </si>
  <si>
    <t>PROYECTO CONSTRUCCION PUENTES SAN AGUSTIN Y LOS ANDES - PERNO ROSCADO EN U REF. PEU58AG600 DIAMETRO PERNO R 5/8-11 UNC. DIAMETRO NOMINAL DE TUBERIA 6" (INCLUYE SUMINISTRO E INSTALACION)</t>
  </si>
  <si>
    <t>PROYECTO CONSTRUCCION PUENTES SAN AGUSTIN Y LOS ANDES - PERNOS DE ANCLAJE - ACERO ASTM A193 GR B7 (INCLUYE SUMINISTRO E INSTALACION)</t>
  </si>
  <si>
    <t>PROYECTO CONSTRUCCION PUENTES SAN AGUSTIN Y LOS ANDES - ACERO ESTRUCTURAL A588 PARA PLATINAS (INCLUYE SUMINISTRO E INSTALACION)</t>
  </si>
  <si>
    <t>PROYECTO CONSTRUCCION PUENTES SAN AGUSTIN Y LOS ANDES - ACERO ESTRUCTURAL A500 GR C PARA ESTRUCTURA (INCLUYE SIMINISTRO E INSTALACION)</t>
  </si>
  <si>
    <t>PROYECTO CONSTRUCCION PUENTES SAN AGUSTIN Y LOS ANDES - MICROPILOTE PARA CIMENTACIÓN CON (BARRA AUTOPERFORANTE)</t>
  </si>
  <si>
    <t>PROYECTO CONSTRUCCION PUENTES SAN AGUSTIN Y LOS ANDES - TUBERÍA SEMIPESADA RMC, DE 6" DE DIÁMETRO, EXPUESTA, CON SUS ACCESORIOS DE MONTAJE. (INCLUYE SUMINISTRO E INSTALACIÓN)</t>
  </si>
  <si>
    <t xml:space="preserve">PROYECTO CONSTRUCCION PUENTES SAN AGUSTIN Y LOS ANDES - REUBICACIÓN DE LUMINARIA LED 44 W (INCL. 28 ML DE CABLE 12 AWG 600V 90° C THHN/THWN) (Incluye suministro e instalacion) </t>
  </si>
  <si>
    <t xml:space="preserve">PROYECTO CONSTRUCCION PUENTES SAN AGUSTIN Y LOS ANDES - LUMINARIA RALED II 32 LED. RA02SII. 44W. COMPLETA PARA ALUMBRADO PÚBLICO. INCLUYE LUMINARIA, CABLES Y ELEMENTOS DE CONEXIÓN , OBRAS COMPLEMENTARIAS Y ACCESORIOS. (SUMINISTRO, INSTALACIÓN, PRUEBAS PUESTA EN FUNCIONAMIENTO). (INCLUYE SUMINISTRO, INSTALACIÓN, PRUEBAS PUESTA EN FUNCIONAMIENTO). SEGÚN DISEÑO </t>
  </si>
  <si>
    <t xml:space="preserve">PROYECTO CONSTRUCCION PUENTES SAN AGUSTIN Y LOS ANDES - LUMINARIA RALED II 48 LED. RA02SII. 74W. COMPLETA PARA ALUMBRADO PÚBLICO. INCLUYE LUMINARIA, CABLES Y ELEMENTOS DE CONEXIÓN , OBRAS COMPLEMENTARIAS Y ACCESORIOS. (INCLUYE SUMINISTRO, INSTALACIÓN, PRUEBAS PUESTA EN FUNCIONAMIENTO). SEGÚN DISEÑO </t>
  </si>
  <si>
    <t xml:space="preserve">PROYECTO CONSTRUCCION PUENTES SAN AGUSTIN Y LOS ANDES - LUMINARIA RALED I 16 LED. RA02SII. 45W. COMPLETA PARA ALUMBRADO PÚBLICO. INCLUYE LUMINARIA, CABLES Y ELEMENTOS DE CONEXIÓN , OBRAS COMPLEMENTARIAS Y ACCESORIOS. (INCLUYE SUMINISTRO, INSTALACIÓN, PRUEBAS PUESTA EN FUNCIONAMIENTO). SEGÚN DISEÑO </t>
  </si>
  <si>
    <t>PROYECTO CONSTRUCCION PUENTES SAN AGUSTIN Y LOS ANDES - ACOMETIDA TRIFASICA (3N1/0+1N1/0) SERIE 8000-THW-600V-AL (INCLUYE SUMINISTRO E INSTALACION)</t>
  </si>
  <si>
    <t>PROYECTO CONSTRUCCION PUENTES SAN AGUSTIN Y LOS ANDES - PUESTA A TIERRA PARA 6 DUCTOS D=6" + 2 DUCTOS DE 3" - IMC EN CERCHA METÁLICA. SUMINISTRO E INSTALACIÓN. INCLUYE CONECTOR METÁLICO DE PUESTA A TIERRA DE 3" Y 6" EN CADA EXTREMO</t>
  </si>
  <si>
    <t>BARRAJE DE BAJA TENSION 175A DE 6 SALIDAS X 1/4’’, INCLUYE FUSIBLE Y TERMINALES (INCLUYE SUMINISTRO E INSTALACION)</t>
  </si>
  <si>
    <t>PROYECTO CONSTRUCCION PUENTES SAN AGUSTIN Y LOS ANDES - ACOMETIDA TRIFASICA (3N2+1N2) SERIE 8000-THWN-600V-AL (INCLUYE SUMINISTRO E INSTALACION)</t>
  </si>
  <si>
    <t>PROYECTO CONSTRUCCION PUENTES SAN AGUSTIN Y LOS ANDES - SUMINISTRO E INSTALACION DE MEDIDOR TOTALIZADOR 4" (INCLUYE VALVULAS COMPUERTA Y UNION DRESSER)</t>
  </si>
  <si>
    <t>Nuevo DTCI</t>
  </si>
  <si>
    <t>REVITALIZACIÓN DEL EJE AMBIENTAL EN BOGOTA D.C. FASE II</t>
  </si>
  <si>
    <t>REVITALIZACIÓN DEL EJE AMBIENTAL EN BOGOTA D.C. FASE II - PISO EN ADOQUÍN DE ARCILLA ENCHAPE CON PATAS DE 1/4x26 TIPO SALMONA SOBRE MORTERO 1:3 Y CAMA DE ARENA (Suministro e Instalación. Incluye Base 4cm de Arena, Mortero 1:3 Hecho en Obra para Base y Juntas)</t>
  </si>
  <si>
    <t>CONSTRUCCIÓN INTERSECCIÓN A DESNIVEL PUENTE ARANDA Y DEMÁS OBRAS COMPLEMENTARIAS TRONCAL CALLE 13 -PUERTA TELESCOPICA (CUATRO HOJAS DE APERTURA CENTRAL) TRANSMILENIO, SUMINISTRO E INSTALACION CON TODOS SUS COMPONENTES Y ACCESORIOS, INCLUYE MARCOS PERIMETRALES DE MEDIDAS APROX 0.85m x 1.94m. EN TUBULAR RECTANGULAR DE ALUMINIO, DE 10 X 5 cms, Cal. 3MM, LÁMINA INTERIOR HOT ROLLED, PERFORADA , PUNZONADA 6 mm, TRANSLUCIDEZ DEL 50%, ACABADO EN PINTURA ELECTROESTATICA. 0.85m x 1.94m. INCLUYE SISTEMA ANTIVANDALICO DE APERTURA.BLOQUEO DE HOJAS EN APERTURA Y EN CIERRE.</t>
  </si>
  <si>
    <t>CONSTRUCCIÓN INTERSECCIÓN A DESNIVEL PUENTE ARANDA Y DEMÁS OBRAS COMPLEMENTARIAS TRONCAL CALLE 13 -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</si>
  <si>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CONSTRUCCIÓN INTERSECCIÓN A DESNIVEL PUENTE ARANDA Y DEMÁS OBRAS COMPLEMENTARIAS TRONCAL CALLE 13 - SUMINISTRO E INSTALACIÓN DE RECEPTOR INTELIGENTE 'DSSAdvanced'' PARA UNA PARADA DE BUS EN ESTACIÓN ' - INCLUYE LECTORA UHF - DRIVER RFID - MODULOS TESTIGOS</t>
  </si>
  <si>
    <t>CONSTRUCCIÓN INTERSECCIÓN A DESNIVEL PUENTE ARANDA Y DEMÁS OBRAS COMPLEMENTARIAS TRONCAL CALLE 13 - SUMINISTRO E INSTALACIÓN DE MASTER LOGGER - LAN ''DSSAdvanced'' PARA UN VAGON ESTRUCTURAL</t>
  </si>
  <si>
    <t>CONSTRUCCIÓN INTERSECCIÓN A DESNIVEL PUENTE ARANDA Y DEMÁS OBRAS COMPLEMENTARIAS TRONCAL CALLE 13 - SUMINISTRO E INSTALACIÓN DE POWER SUPPLY 12-16 VCC, 1,5-2.0 A-DSS CON MÓDULO BACK UP ELD 001-DSS DE RECARGA AUTOMÁTICA.</t>
  </si>
  <si>
    <t>AVENIDA CONTADOR (CL. 134) - BLOQUEO Y TRANSPLANTE DE ARBOLES 15 - 20 MT (INCLUYE TRANSPORTE, RECOLECCIÓN,ALISTAMIENTO DE ZONA, PREBLOQUEO, BLOQUEO, PRUEBAS DE INFILTRACIÓN Y PH DEL SUELO, TRASLADO Y UBICACIÓN FINAL, ENDOTERAPIAS, INFORME ACTIVIDADES REALIZADAS).</t>
  </si>
  <si>
    <t>AVENIDA CONTADOR (CL. 134) - BANCA EN CONCRETO M-02-A (SUMINISTRO E INSTALACIÓN)</t>
  </si>
  <si>
    <t>AVENIDA CONTADOR (CL. 134) - Suministro e instalación rejilla de piso metalica cuadrado 10 x 10 cm para desague de 3"</t>
  </si>
  <si>
    <t>AVENIDA CONTADOR (CL. 134) - PILOTE PREEXCAVADO EN MORTERO 10 MPa (100 Kg/cm2). INCLUYE ALQUILER DE EQUIPO DE PERFORACIÓN CON OPERARIO, MOTOBOMBA, BENTONITA, MANO DE OBRA, TRANSPORTE Y DISPOSICIÓN FINAL DE ESCOMBROS EN SITIO AUTORIZADO. DISTANCIA DE TRANSPORTE 21 KM.</t>
  </si>
  <si>
    <t>AVENIDA CONTADOR (CL. 134) - Suministro e instalación Cinta tipo Hypalon H-20</t>
  </si>
  <si>
    <t>AVENIDA CONTADOR (CL. 134) - Retiro de tirantes y resane de muros existentes en los puntos usados durante el proceso de encofrado y fundida del box culvert</t>
  </si>
  <si>
    <t>AVENIDA CONTADOR (CL. 134) - Concreto 28 MPa para tablero y bordillo con inclusión de microfibras (1.2kg/m3) y macrofibras (1.8kg/m3). Suministro e instalacion tablero</t>
  </si>
  <si>
    <t>AVENIDA CONTADOR (CL. 134) - Suministro e instalacion de FONDO DE JUNTA EN ESPUMA DE POLIETILENO DE BAJA DENSIDAD D=16 mm</t>
  </si>
  <si>
    <t>AVENIDA CONTADOR (CL. 134) - Suministro e instalación POLIESTIRENO DE ALTA DENSIDAD 9 e=2cm</t>
  </si>
  <si>
    <t>AVENIDA CONTADOR (CL. 134) - Suministro e instalación MANGUERA DE POLIETILENO DE BAJA DENSIDAD 1"</t>
  </si>
  <si>
    <t xml:space="preserve"> ESPACIO PUBLICO ASOCIADO A LAS ZONAS INDUSTRIALES DE MONTEVIDEO Y PUENTE ARANDA</t>
  </si>
  <si>
    <t>ESTUDIOS Y DISEÑOS DE VIAS Y ESPACIO PUBLICO ASOCIADO A LAS ZONAS INDUSTRIALES DE MONTEVIDEO Y PUENTE ARANDA, EN LA CIUDAD DE BOGOTÁ. PINTURA EPOXICA PARA DEMARCACION PODOTACTIL EN CAJAS ESPACIO PUBLICO</t>
  </si>
  <si>
    <t>Actualización 2022-I</t>
  </si>
  <si>
    <t>ESTUDIOS Y DISEÑOS DE VIAS Y ESPACIO PUBLICO ASOCIADO A LAS ZONAS INDUSTRIALES DE MONTEVIDEO Y PUENTE ARANDA, EN LA CIUDAD DE BOGOTÁ.  - TUBERIA DE CONCRETO DE ALTA RESISTENCIA D= 6" (INCLUYE MORTERO DE INSTALACION). SUMINISTRO E INSTALACION</t>
  </si>
  <si>
    <t>ESTUDIOS Y DISEÑOS DE VIAS Y ESPACIO PUBLICO ASOCIADO A LAS ZONAS INDUSTRIALES DE MONTEVIDEO Y PUENTE ARANDA, EN LA CIUDAD DE BOGOTÁ. - SUMIDERO COMBINADO CAJA EN VÍA DOBLE REJILLA, H=1.25M (FUNDIDO EN SITIO, CONCRETO PREMEZCLADO. INCL. SUMIN, FORM, REF. Y CONSTR. INCL. TAPA)</t>
  </si>
  <si>
    <t>ESTUDIOS Y DISEÑOS DE VIAS Y ESPACIO PUBLICO ASOCIADO A LAS ZONAS INDUSTRIALES DE MONTEVIDEO Y PUENTE ARANDA, EN LA CIUDAD DE BOGOTÁ. - SUMIDERO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</si>
  <si>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DE REJILLA DOBLE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</si>
  <si>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 - SUMIDERO COMBINADO DE REJILLA SENCILLA EN VÍA, SEGÚN NORMA NS047, H=2.00 M CON SELLO HIDRÁULICO (FUNDIDO EN SITIO, CONCRETO PREMEZCLADO IMPERMEABILIZADO DE 6000 PSI. INCL. SUMIN, FORM, ACERO DE REFUERZO Y CONST. INCL. TAPA Y REJILLA)</t>
  </si>
  <si>
    <t>ESTUDIOS Y DISEÑOS DE VIAS Y ESPACIO PUBLICO ASOCIADO A LAS ZONAS INDUSTRIALES DE MONTEVIDEO Y PUENTE ARANDA, EN LA CIUDAD DE BOGOTÁ.SUMIDERO COMBINADO DE REJILLA DOBLE EN VÍA, SEGÚN NORMA NS047, H=2.00 M CON SELLO HIDRÁULICO (FUNDIDO EN SITIO, CONCRETO PREMEZCLADO IMPERMEABILIZADO DE 6000 PSI. INCL. SUMIN, FORM, ACERO DE REFUERZO Y CONST. INCL. TAPA Y REJILLA)</t>
  </si>
  <si>
    <t>PROYECTO CONSTRUCCION PUENTES SAN AGUSTIN Y LOS ANDES - ANCLAJE EN SECO DE 1/2" (incluye, suministro y colocación)</t>
  </si>
  <si>
    <t>PROYECTO CONSTRUCCION PUENTES SAN AGUSTIN Y LOS ANDES - Tubería estructural acero al carbono (M-80 Fy = 552 Mpa) de 5" barras de perforacion completa diámetro 127 mm y espesor 9mm, incluye suministro e instalación</t>
  </si>
  <si>
    <t>PROYECTO CONSTRUCCION PUENTES SAN AGUSTIN Y LOS ANDES - ACOMETIDA EN BAJA TENSIÓN EN CONDUCTORES CU 2X6 AWG, 600 V (INCLUYE SUMINISTRO E INSTALACIÓN TUBERIA PVC 2" Y CABLES)</t>
  </si>
  <si>
    <t xml:space="preserve">PROYECTO CONSTRUCCION PUENTES SAN AGUSTIN Y LOS ANDES - ACOMETIDA TRIFASICA (3N4+1N4) SERIE 8000 THWN-600V-AL (Incluye suministro e instalacion) </t>
  </si>
  <si>
    <t>CONCRETOS Y MORTEROS PREMEZCLADOS</t>
  </si>
  <si>
    <t>CONCRETO GRAVA COMÚN 2000 PSI 14 MPa (140 Kg/m2)</t>
  </si>
  <si>
    <t>Actualización 2022 -I + MO 2023</t>
  </si>
  <si>
    <t>CONCRETO GRAVA COMÚN 2500 PSI 17 MPa (175 Kg/cm2)</t>
  </si>
  <si>
    <t>CONCRETO GRAVA COMÚN 3000 PSI  21 MPa (210 Kg/cm2)</t>
  </si>
  <si>
    <t>CONCRETO GRAVA COMÚN 3500 PSI 24 MPa (245 Kg/cm2)</t>
  </si>
  <si>
    <t>CONCRETO GRAVA COMÚN 4000 PSI 27 MPa (280 Kg/cm2)</t>
  </si>
  <si>
    <t>CONCRETO GRAVA COMÚN 5000 PSI 34 MPa (350 Kg/cm2)</t>
  </si>
  <si>
    <t>CONCRETO GRAVA FINA 3000 PSI 21 MPa (210 Kg/cm2)</t>
  </si>
  <si>
    <t>MORTERO 2000 PSI 14 MPa (140 Kg/cm2)</t>
  </si>
  <si>
    <t>EQUIPO PESADO</t>
  </si>
  <si>
    <t>COMPACTADOR DE LLANTAS - MASA SIN LASTRES DE 9 A 11 TONELADAS - INCLUYE OPERARIO Y COMBUSTIBLE</t>
  </si>
  <si>
    <t>ARBOLES-GRAMAS-VEGETACIÓN Y PLANTACIÓN PAISAJÍSTIC</t>
  </si>
  <si>
    <t>GRAMA</t>
  </si>
  <si>
    <t>FORMALETAS, ANDAMIOS Y ACCESORIOS</t>
  </si>
  <si>
    <t>FORMALETA METÁLICA SARDINEL</t>
  </si>
  <si>
    <t>ML/DI</t>
  </si>
  <si>
    <t>MALLAS Y ACEROS PARA REFUERZO</t>
  </si>
  <si>
    <t>ALAMBRE RECOCIDO No.18</t>
  </si>
  <si>
    <t>LADRILLOS, BLOQUES Y ADOQUINES</t>
  </si>
  <si>
    <t>LADRILLO TOLETE RECOCIDO 24x12x6</t>
  </si>
  <si>
    <t>AGREGADOS PÉTREOS, BASES Y SUBBASES GRANULARES</t>
  </si>
  <si>
    <t>ARENA DE PEÑA</t>
  </si>
  <si>
    <t>ARENA DE RIO</t>
  </si>
  <si>
    <t>MARCOS, TAPAS, REJILLAS, HERRAJES Y CAJILLAS</t>
  </si>
  <si>
    <t>MARCO Y TAPA PARA CAJA DE INSPECCIÓN 0.5x0.5m</t>
  </si>
  <si>
    <t>LADRILLO TOLETE COMUN</t>
  </si>
  <si>
    <t>RECEBO COMUN</t>
  </si>
  <si>
    <t>FORMALETA PARAL CORTO-CAMILLA  0.73x1.4m (M2)</t>
  </si>
  <si>
    <t>FORMALETA MADERA PARA TAPAS-CAJAS Y CAMARAS</t>
  </si>
  <si>
    <t>DUCTOS PVC - ELECTRICOS/TELEFONICOS TIPO TDP-DB-EB</t>
  </si>
  <si>
    <t>DUCTO TELEFONICO LIVIANO PVC TIPO EB D=3"</t>
  </si>
  <si>
    <t>DUCTO TELEFONICO LIVIANO PVC TIPO EB D=4"</t>
  </si>
  <si>
    <t>DUCTO PVC TIPO TDP D=3"</t>
  </si>
  <si>
    <t>DUCTO PVC TIPO TDP D=4"</t>
  </si>
  <si>
    <t>TUBERIAS DE PVC - ACUEDUCTO</t>
  </si>
  <si>
    <t>CODO G.RAD. PVC U.M. NORMA NTC 382 90° D=2" RDE 21</t>
  </si>
  <si>
    <t>CODO G.RAD. PVC U.M. NORMA NTC 382 90° D=4" RDE 21</t>
  </si>
  <si>
    <t>CODO G.RAD. PVC U.M. NORMA NTC 382 90° D=8" RDE 21</t>
  </si>
  <si>
    <t>CODO G.RAD. PVC U.M. NORMA NTC 382 90° D=12" RDE 21</t>
  </si>
  <si>
    <t>UNION PVC U.M. NORMA NTC 382 D=2"</t>
  </si>
  <si>
    <t>UNION PVC U.M. NORMA NTC 382 D=3"</t>
  </si>
  <si>
    <t>UNION PVC U.M. NORMA NTC 382 D=4"</t>
  </si>
  <si>
    <t>UNION PVC U.M. NORMA NTC 382 D=6"</t>
  </si>
  <si>
    <t>UNION PVC U.M. NORMA NTC 382 D=8"</t>
  </si>
  <si>
    <t>UNION PVC U.M. NORMA NTC 382 D=10"</t>
  </si>
  <si>
    <t>UNION PVC U.M. NORMA NTC 382 D=12"</t>
  </si>
  <si>
    <t>MATERIALES BÁSICOS</t>
  </si>
  <si>
    <t>CEMENTO GRIS TIPO III (Bulto x 50 Kg)</t>
  </si>
  <si>
    <t>TUBERÍA Y ACCESORIOS CONDUIT GALVANIZADAS</t>
  </si>
  <si>
    <t>TUBERIA CONDUIT GALVANIZADA RMC D=1"</t>
  </si>
  <si>
    <t>TUBERIA CONDUIT GALVANIZADA RMC D=1 1/2"</t>
  </si>
  <si>
    <t>ACERO FIGURADO No. 3 (Ø 3/8") F'y=60000 PSI</t>
  </si>
  <si>
    <t>ACERO FIGURADO No. 5 (Ø 5/8") F'y=60000 PSI</t>
  </si>
  <si>
    <t>ACERO FIGURADO No. 6 (Ø 3/4") F'y=60000 PSI</t>
  </si>
  <si>
    <t>MORTERO 1500 PSI 10,5 MPa (105 Kg/cm2)</t>
  </si>
  <si>
    <t>COMBUSTIBLES Y LUBRICANTES</t>
  </si>
  <si>
    <t>A.C.P.M.</t>
  </si>
  <si>
    <t>GLN</t>
  </si>
  <si>
    <t>BLOQUE PARA CAMARA TELEFONICA ETB</t>
  </si>
  <si>
    <t>EQUIPO LIVIANO Y HERRAMIENTAS</t>
  </si>
  <si>
    <t>VIBROCOMPACTADORA TIPO RANA - VIBRACIONES POR MINUTO DE 5320 A 5880 - INCLUYE COMBUSTIBLE</t>
  </si>
  <si>
    <t>DIA</t>
  </si>
  <si>
    <t>GRUA EXTENSION PARA POSTES DE BRAZO ARTICULADO. INCLUYE OPERARIO Y COMBUSTIBLE</t>
  </si>
  <si>
    <t>GRAVILLA 1/2"</t>
  </si>
  <si>
    <t>MOTONIVELADORA - MASA DE 16 A 18 TONELADAS - POTENCIA DE 93 A 122 KW - INCLUYE OPERARIO Y COMBUSTIBLE</t>
  </si>
  <si>
    <t>RETROEXCAVADORA - MASA DE 7 A 9 TONELADAS - POTENCIA DE 74 A 99 HP - INCLUYE OPERARIO Y COMBUSTIBLE</t>
  </si>
  <si>
    <t>RETROEXCAVADORA - MASA DE 7 A 9 TONELADAS - POTENCIA DE 74 A 99 HP - INCLUYE OPERARIO Y COMBUSTI</t>
  </si>
  <si>
    <t>VIBROCOMPACTADOR DE CILINDRO LISO - MASA DE 10 A 13 TONELADAS - AMPLITUD DE COMPACTACIÓN  MÁXIMA 2mm - INCLUYE OPERARIO Y COMBUSTIBLE</t>
  </si>
  <si>
    <t>CONCRETO MR41</t>
  </si>
  <si>
    <t>CONCRETO MR43</t>
  </si>
  <si>
    <t xml:space="preserve">SUELDOS Y JORNALES </t>
  </si>
  <si>
    <t>TARIFA JORNAL - PERSONAL DE OBRA - AYUDANTE (INCLUYE FACTOR DE PRESTACIONES)</t>
  </si>
  <si>
    <t>TARIFA JORNAL - PERSONAL DE OBRA - OFICIAL (INCLUYE FACTOR DE PRESTACIONES)</t>
  </si>
  <si>
    <t>HERRAMIENTA MENOR</t>
  </si>
  <si>
    <t>AGUA</t>
  </si>
  <si>
    <t>LT</t>
  </si>
  <si>
    <t>MORTERO 4000 PSI 28 MPa (280 Kg/cm2)</t>
  </si>
  <si>
    <t>BORDILLOS Y LOSETAS</t>
  </si>
  <si>
    <t>SARDINEL PREFABRICADO A10 (800x200x500mm)</t>
  </si>
  <si>
    <t>LOSETA PREFABRICADA A30 (600x400x60mm)</t>
  </si>
  <si>
    <t>LOSETA PREFABRICADA A60 (400x200x60mm)</t>
  </si>
  <si>
    <t>BORDILLO PREFABRICADO A80 (800x200x350mm)</t>
  </si>
  <si>
    <t>PIEZA REMATE A105 - RAMPA A (800x400x275mm)</t>
  </si>
  <si>
    <t>SARDINEL ESPECIAL A100 - RAMPA A (600x200x500mm)</t>
  </si>
  <si>
    <t>BORDE SEPARADOR VERDE A170 (800x300x820mm)</t>
  </si>
  <si>
    <t>TUBERÍA Y ACCESORIOS DE PVC PARA ALCANTARILLADO</t>
  </si>
  <si>
    <t>TUBERIA PVC U.M.  EXT CORRUGADO/INT LISO U.M. NORMA NTC 3722-1 D=110MM (4")</t>
  </si>
  <si>
    <t>TUBERIA PVC U.M.  EXT CORRUGADO/INT LISO U.M. NORMA NTC 3722-1 D=160MM (6")</t>
  </si>
  <si>
    <t>TUBERIA PVC U.M.  EXT CORRUGADO/INT LISO U.M. NORMA NTC 3722-1 D=200MM (8")</t>
  </si>
  <si>
    <t>TUBERIA PVC U.M.  EXT CORRUGADO/INT LISO U.M. NORMA NTC 3722-1 D=250MM (10")</t>
  </si>
  <si>
    <t>TUBERIA PVC U.M.  EXT CORRUGADO/INT LISO U.M. NORMA NTC 3722-1 D=315MM (12")</t>
  </si>
  <si>
    <t>TUBERIA PVC U.M.  EXT CORRUGADO/INT LISO U.M. NORMA NTC 3722-1 D=400MM (16")</t>
  </si>
  <si>
    <t>TUBERIA PVC U.M.  EXT CORRUGADO/INT LISO U.M. NORMA NTC 3722-1 D=450MM (18")</t>
  </si>
  <si>
    <t>TUBERIA PVC U.M.  EXT CORRUGADO/INT LISO U.M. NORMA NTC 3722-1 D=500MM (20")</t>
  </si>
  <si>
    <t>COMPRESOR REMOLCABLE PARA MARTILLOS NEUMATICOS - CAUDAL DE AIRE DE 185 CFM - INCLUYE COMBUSTIBLE</t>
  </si>
  <si>
    <t>PINTURAS</t>
  </si>
  <si>
    <t>MICROESFERAS REFLECTIVAS</t>
  </si>
  <si>
    <t>TUBERÍA Y ACCESORIOS DE CONCRETO</t>
  </si>
  <si>
    <t>TUBERIA CONCRETO CL.1 D=6" (15cm)</t>
  </si>
  <si>
    <t>TUBERIA CONCRETO CL.1 D=8" (20cm)</t>
  </si>
  <si>
    <t>TUBERIA CONCRETO CL.1 D=10" (25cm)</t>
  </si>
  <si>
    <t>TUBERIA CONCRETO CL.1 D=12" (30cm)</t>
  </si>
  <si>
    <t>TUBERIA CONCRETO CL.1 D=14" (35cm)</t>
  </si>
  <si>
    <t>TUBERIA CONCRETO CL.1 D=16" (40cm)</t>
  </si>
  <si>
    <t>TUBERIA CONCRETO CL.1 D=18" (45cm)</t>
  </si>
  <si>
    <t>TUBERIA CONCRETO CL.1 D=20" (50cm)</t>
  </si>
  <si>
    <t>TUBERIA CONCRETO CL.1 D=24" (60cm)</t>
  </si>
  <si>
    <t>TUBERIA CONCRETO CL.2 D=6" (15cm)</t>
  </si>
  <si>
    <t>TUBERIA CONCRETO CL.2 D=8" (20cm)</t>
  </si>
  <si>
    <t>TUBERIA CONCRETO CL.2 D=10" (25cm)</t>
  </si>
  <si>
    <t>TUBERIA CONCRETO CL.2 D=12" (30cm)</t>
  </si>
  <si>
    <t>TUBERIA CONCRETO CL.2 D=14" (35cm)</t>
  </si>
  <si>
    <t>TUBERIA CONCRETO CL.2 D=16" (40cm)</t>
  </si>
  <si>
    <t>TUBERIA CONCRETO CL.2 D=18" (45cm)</t>
  </si>
  <si>
    <t>TUBERIA CONCRETO CL.2 D=20" (50cm)</t>
  </si>
  <si>
    <t>TUBERIA CONCRETO CL.2 D=24"(60cm)</t>
  </si>
  <si>
    <t>TUBERIA CONCRETO REF. CL.I D=24" (60cm)</t>
  </si>
  <si>
    <t>TUBERIA CONCRETO REF. CL.I D=27" (70cm)</t>
  </si>
  <si>
    <t>TUBERIA CONCRETO REF. CL.I D=32" (80cm)</t>
  </si>
  <si>
    <t>TUBERIA CONCRETO REF. CL.I D=36" (90cm)</t>
  </si>
  <si>
    <t>TUBERIA CONCRETO REF. CL.I D=40" (100cm)</t>
  </si>
  <si>
    <t>TUBERIA CONCRETO REF. CL.I D=44" (110cm)</t>
  </si>
  <si>
    <t>TUBERIA CONCRETO REF. CL.I D=48" (120cm)</t>
  </si>
  <si>
    <t>TUBERIA CONCRETO REF. CL.I D=52" (130cm)</t>
  </si>
  <si>
    <t>TUBERIA CONCRETO REF. CL.I D=56" (140cm)</t>
  </si>
  <si>
    <t>TUBERIA CONCRETO REF. CL.I D=60" (150cm)</t>
  </si>
  <si>
    <t>TUBERIA CONCRETO REF. CL.I D=64" (160cm)</t>
  </si>
  <si>
    <t>TUBERIA CONCRETO REF. CL.I D=68" (170cm)</t>
  </si>
  <si>
    <t>TUBERIA CONCRETO REF. CL.I D=72" (180cm)</t>
  </si>
  <si>
    <t>TUBERIA CONCRETO REF. CL.I D=80" (200cm)</t>
  </si>
  <si>
    <t>TUBERIA CONCRETO REF. CL.I D=86" (215cm)</t>
  </si>
  <si>
    <t>TUBERIA CONCRETO REF. CL.I D=92" (230cm)</t>
  </si>
  <si>
    <t>TUBERIA CONCRETO REF. CL.II D=24" (60cm)</t>
  </si>
  <si>
    <t>TUBERIA CONCRETO REF. CL.II D=27" (70cm)</t>
  </si>
  <si>
    <t>TUBERIA CONCRETO REF. CL.II D=32" (80cm)</t>
  </si>
  <si>
    <t>TUBERIA CONCRETO REF. CL.II D=36" (90cm)</t>
  </si>
  <si>
    <t>TUBERIA CONCRETO REF. CL.II D=40" (100cm)</t>
  </si>
  <si>
    <t>TUBERIA CONCRETO REF. CL.II D=44" (110cm)</t>
  </si>
  <si>
    <t>TUBERIA CONCRETO REF. CL.II D=48" (120cm)</t>
  </si>
  <si>
    <t>TUBERIA CONCRETO REF. CL.II D=52" (130cm)</t>
  </si>
  <si>
    <t>TUBERIA CONCRETO REF. CL.II D=56" (140cm)</t>
  </si>
  <si>
    <t>TUBERIA CONCRETO REF. CL.II D=60" (150cm)</t>
  </si>
  <si>
    <t>TUBERIA CONCRETO REF. CL.II D=64" (160cm)</t>
  </si>
  <si>
    <t>TUBERIA CONCRETO REF. CL.II D=68" (170cm)</t>
  </si>
  <si>
    <t>TUBERIA CONCRETO REF. CL.II D=72" (180cm)</t>
  </si>
  <si>
    <t>TUBERIA CONCRETO REF. CL.II D=80" (200cm)</t>
  </si>
  <si>
    <t>TUBERIA CONCRETO REF. CL.II D=86" (215cm)</t>
  </si>
  <si>
    <t>TUBERIA CONCRETO REF. CL.II D=92" (230cm)</t>
  </si>
  <si>
    <t>TUBERIA CONCRETO REF. CL.III D=24" (60cm)</t>
  </si>
  <si>
    <t>TUBERIA CONCRETO REF. CL.III D=27" (70cm)</t>
  </si>
  <si>
    <t>TUBERIA CONCRETO REF. CL.III D=32" (80cm)</t>
  </si>
  <si>
    <t>TUBERIA CONCRETO REF. CL.III D=36" (90cm)</t>
  </si>
  <si>
    <t>TUBERIA CONCRETO REF. CL.III D=40" (100cm)</t>
  </si>
  <si>
    <t>TUBERIA CONCRETO REF. CL.III D=44" (110cm)</t>
  </si>
  <si>
    <t>TUBERIA CONCRETO REF. CL.III D=48" (120cm)</t>
  </si>
  <si>
    <t>TUBERIA CONCRETO REF. CL.III D=52" (130cm)</t>
  </si>
  <si>
    <t>TUBERIA CONCRETO REF. CL.III D=56" (140cm)</t>
  </si>
  <si>
    <t>TUBERIA CONCRETO REF. CL.III D=60" (150cm)</t>
  </si>
  <si>
    <t>TUBERIA CONCRETO REF. CL.III D=64" (160cm)</t>
  </si>
  <si>
    <t>TUBERIA CONCRETO REF. CL.III D=68" (170cm)</t>
  </si>
  <si>
    <t>TUBERIA CONCRETO REF. CL.III D=72" (180cm)</t>
  </si>
  <si>
    <t>TUBERIA CONCRETO REF. CL.III D=80" (200cm)</t>
  </si>
  <si>
    <t>TUBERIA CONCRETO REF. CL.III D=86" (215cm)</t>
  </si>
  <si>
    <t>TUBERIA CONCRETO REF. CL.III D=92" (230cm)</t>
  </si>
  <si>
    <t>TUBERIA CONCRETO REF. CL.IV D=24" (60cm)</t>
  </si>
  <si>
    <t>TUBERIA CONCRETO REF. CL.IV D=27" (70cm)</t>
  </si>
  <si>
    <t>TUBERIA CONCRETO REF. CL.IV D=32" (80cm)</t>
  </si>
  <si>
    <t>TUBERIA CONCRETO REF. CL.IV D=36" (90cm)</t>
  </si>
  <si>
    <t>TUBERIA CONCRETO REF. CL.IV D=40" (100cm)</t>
  </si>
  <si>
    <t>TUBERIA CONCRETO REF. CL.IV D=44" (110cm)</t>
  </si>
  <si>
    <t>TUBERIA CONCRETO REF. CL.IV D=48" (120cm)</t>
  </si>
  <si>
    <t>TUBERIA CONCRETO REF. CL.IV D=52" (130cm)</t>
  </si>
  <si>
    <t>TUBERIA CONCRETO REF. CL.IV D=56" (140cm)</t>
  </si>
  <si>
    <t>TUBERIA CONCRETO REF. CL.IV D=60" (150cm)</t>
  </si>
  <si>
    <t>TUBERIA CONCRETO REF. CL.IV D=64" (160cm)</t>
  </si>
  <si>
    <t>TUBERIA CONCRETO REF. CL.IV D=68" (170cm)</t>
  </si>
  <si>
    <t>TUBERIA CONCRETO REF. CL.IV D=72" (180cm)</t>
  </si>
  <si>
    <t>TUBERIA CONCRETO REF. CL.IV D=80" (200cm)</t>
  </si>
  <si>
    <t>TUBERIA CONCRETO REF. CL.IV D=86" (215cm)</t>
  </si>
  <si>
    <t>TUBERIA CONCRETO REF. CL.IV D=92" (230cm)</t>
  </si>
  <si>
    <t>YEE CONCRETO 8" x 6" x 0.60m</t>
  </si>
  <si>
    <t>YEE CONCRETO 10" x 6" x 1.25m</t>
  </si>
  <si>
    <t>YEE CONCRETO 12" x 6" x 1.25m</t>
  </si>
  <si>
    <t>YEE CONCRETO 14" x 6" x 1.25m</t>
  </si>
  <si>
    <t>YEE CONCRETO 16" x 6" x 1.25m</t>
  </si>
  <si>
    <t>YEE CONCRETO 18" x 6" x 1.25m</t>
  </si>
  <si>
    <t>YEE CONCRETO 20" x 6" x 1.25m</t>
  </si>
  <si>
    <t>YEE CONCRETO 24" x 6" x 1.25m</t>
  </si>
  <si>
    <t>TUBERIA PVC U.M. NORMA NTC 382 D=2" RDE 21</t>
  </si>
  <si>
    <t>TUBERIA PVC U.M. NORMA NTC 382 D=2 1/2" RDE 21</t>
  </si>
  <si>
    <t>TUBERIA PVC U.M. NORMA NTC 382 D=3" RDE 21</t>
  </si>
  <si>
    <t>TUBERIA PVC U.M. NORMA NTC 382 D=4`` RDE 21</t>
  </si>
  <si>
    <t>TUBERIA PVC U.M. NORMA NTC 382 D=6" RDE 21</t>
  </si>
  <si>
    <t>TUBERIA PVC U.M. NORMA NTC 382 D=8" RDE 21</t>
  </si>
  <si>
    <t>TUBERIA PVC U.M. NORMA NTC 382 D=10" RDE 21</t>
  </si>
  <si>
    <t>TUBERIA PVC U.M. NORMA NTC 382 D=12" RDE 21</t>
  </si>
  <si>
    <t>TUBERIA PVC U.M. NORMA NTC 382 D=2" RDE 26</t>
  </si>
  <si>
    <t>TUBERIA PVC U.M. NORMA NTC 382 D=3" RDE 26</t>
  </si>
  <si>
    <t>TUBERIA PVC U.M. NORMA NTC 382 D=2 1/2" RDE 26</t>
  </si>
  <si>
    <t>TUBERIA PVC U.M. NORMA NTC 382 D=4" RDE 26</t>
  </si>
  <si>
    <t>TUBERIA PVC U.M. NORMA NTC 382 D=6" RDE 26</t>
  </si>
  <si>
    <t>TUBERIA PVC U.M. NORMA NTC 382 D=8" RDE 26</t>
  </si>
  <si>
    <t>TUBERIA PVC U.M. NORMA NTC 382 D=10" RDE 26</t>
  </si>
  <si>
    <t>TUBERIA PVC U.M. NORMA NTC 382 D=12" RDE 26</t>
  </si>
  <si>
    <t>TUBERIA PVC U.M. NORMA NTC 382 D=3" RDE 32.5</t>
  </si>
  <si>
    <t>TUBERIA PVC U.M. NORMA NTC 382 D=4" RDE 32.5</t>
  </si>
  <si>
    <t>TUBERIA PVC U.M. NORMA NTC 382 D=6" RDE 32.5</t>
  </si>
  <si>
    <t>TUBERIA PVC U.M. NORMA NTC 382 D=8" RDE 32.5</t>
  </si>
  <si>
    <t>TUBERIA PVC U.M. NORMA NTC 382 D=10" RDE 32.5</t>
  </si>
  <si>
    <t>TUBERIA PVC U.M. NORMA NTC 382 D=12" RDE 32.5</t>
  </si>
  <si>
    <t>TUBERIA PVC U.M. NORMA NTC 382 D=4" RDE 41</t>
  </si>
  <si>
    <t>TUBERIA PVC U.M. NORMA NTC 382 D=6" RDE 41</t>
  </si>
  <si>
    <t>TUBERIA PVC U.M. NORMA NTC 382 D=8" RDE 41</t>
  </si>
  <si>
    <t>TUBERIA PVC U.M. NORMA NTC 382 D=10" RDE 41</t>
  </si>
  <si>
    <t>TUBERIA PVC U.M. NORMA NTC 382 D=12" RDE 41</t>
  </si>
  <si>
    <t>CONCRETO GRAVA COMÚN 1500 PSI 10.5 MPa (105 Kg/cm2)</t>
  </si>
  <si>
    <t>POSTES Y ALUMBRADO PUBLICO</t>
  </si>
  <si>
    <t>POSTE EN CONCRETO LA, H=8m, CR=510 KG</t>
  </si>
  <si>
    <t>POSTE EN CONCRETO LA, H=8m, CR=750 KG</t>
  </si>
  <si>
    <t>POSTE EN CONCRETO LA, H=8m, CR=1050 KG</t>
  </si>
  <si>
    <t>POSTE EN CONCRETO AP, H=8m, CR=510 KG</t>
  </si>
  <si>
    <t>POSTE EN CONCRETO LA, H=10m, CR=510 KG</t>
  </si>
  <si>
    <t>POSTE EN CONCRETO LA, H=10m, CR=750 KG</t>
  </si>
  <si>
    <t>POSTE EN CONCRETO LA, H=10m, CR=1050 KG</t>
  </si>
  <si>
    <t>POSTE EN CONCRETO AP, H=10m, CR=510 KG</t>
  </si>
  <si>
    <t>POSTE EN CONCRETO AP, H=10m, CR=750 KG</t>
  </si>
  <si>
    <t>POSTE EN CONCRETO AP, H=10m, CR=1050 KG</t>
  </si>
  <si>
    <t>POSTE EN CONCRETO LA, H=12m, CR=510 KG</t>
  </si>
  <si>
    <t>POSTE EN CONCRETO LA, H=12m, CR=750 KG</t>
  </si>
  <si>
    <t>POSTE EN CONCRETO LA, H=12m, CR=1050 KG</t>
  </si>
  <si>
    <t>POSTE EN CONCRETO AP, H=12m, CR=510 KG</t>
  </si>
  <si>
    <t>POSTE EN CONCRETO AP, H=12m, CR=1050 KG</t>
  </si>
  <si>
    <t>POSTE EN CONCRETO LA, H=14m, CR=750 KG</t>
  </si>
  <si>
    <t>POSTE EN CONCRETO LA, H=14m, CR=1050 KG</t>
  </si>
  <si>
    <t>POSTE EN CONCRETO LA, H=14m, CR=1350 KG</t>
  </si>
  <si>
    <t>POSTE EN CONCRETO AP, H=14m, CR=750 KG</t>
  </si>
  <si>
    <t>POSTE EN CONCRETO AP, H=14m, CR=1050 KG</t>
  </si>
  <si>
    <t>POSTE EN CONCRETO AP, H=14m, CR=1350 KG</t>
  </si>
  <si>
    <t>POSTE METALICO H=12m BRAZO DOBLE (PINTADO)</t>
  </si>
  <si>
    <t>POSTE METALICO H=10m BRAZO DOBLE (PINTADO)</t>
  </si>
  <si>
    <t>POSTE PEATONAL M130 H=6m BRAZO SENCILLO</t>
  </si>
  <si>
    <t>POSTE PEATONAL M130 H=6m BRAZO DOBLE</t>
  </si>
  <si>
    <t>LUMINARIA DE SODIO 70W, 208/220V PARA AP</t>
  </si>
  <si>
    <t>LUMINARIA DE SODIO 250W, 208/220V PARA AP</t>
  </si>
  <si>
    <t>LUMINARIA DE SODIO 150W, 208/220V PARA AP</t>
  </si>
  <si>
    <t>MOBILIARIO URBANO Y DE PARQUES</t>
  </si>
  <si>
    <t>CANECA EN MALLA METALICA M120</t>
  </si>
  <si>
    <t>BANCA EN CONCRETO CON ESPALDAR M30</t>
  </si>
  <si>
    <t>BOLARDO EN CONCRETO M60</t>
  </si>
  <si>
    <t>BOLARDO ALTO EN HIERRO M63</t>
  </si>
  <si>
    <t>CICLO-PARQUEADERO M100</t>
  </si>
  <si>
    <t>REGLA VIBRATORIA A GASOLINA. INCLUYE COMBUSTIBLE</t>
  </si>
  <si>
    <t>ACCESORIOS HD PARA REDES DE ACUEDUCTO</t>
  </si>
  <si>
    <t>TEE HD EXTREMO LISO 6"x2" (150x50mm)</t>
  </si>
  <si>
    <t>TEE HD EXTREMO LISO 6"x3" (150x75mm)</t>
  </si>
  <si>
    <t>TEE HD EXTREMO LISO 6"x4" (150x100mm)</t>
  </si>
  <si>
    <t>TEE HD EXTREMO LISO 6"x6" (150x150mm)</t>
  </si>
  <si>
    <t>TEE HD EXTREMO LISO 8"x2" (200X50mm)</t>
  </si>
  <si>
    <t>TEE HD EXTREMO LISO 8"x3" (200x75mm)</t>
  </si>
  <si>
    <t>TEE HD EXTREMO LISO 8"x4" (200x100mm)</t>
  </si>
  <si>
    <t>TEE HD EXTREMO LISO 8"x6" (200x150mm)</t>
  </si>
  <si>
    <t>TEE HD EXTREMO LISO 8"x8" (200x200mm)</t>
  </si>
  <si>
    <t>TEE HD EXTREMO LISO 10"x2" (250x50mm)</t>
  </si>
  <si>
    <t>TEE HD EXTREMO LISO 10"x3" (250x75mm)</t>
  </si>
  <si>
    <t>TEE HD EXTREMO LISO 10"x4" (250x100mm)</t>
  </si>
  <si>
    <t>TEE HD EXTREMO LISO 10"x6" (250x150mm)</t>
  </si>
  <si>
    <t>TEE HD EXTREMO LISO 10"x8" (250x200mm)</t>
  </si>
  <si>
    <t>TEE HD EXTREMO LISO 10"x10" (250x250mm)</t>
  </si>
  <si>
    <t>TEE HD EXTREMO LISO 12"x3" (300x75mm)</t>
  </si>
  <si>
    <t>TEE HD EXTREMO LISO 12"x4" (300x100mm)</t>
  </si>
  <si>
    <t>TEE HD EXTREMO LISO 12"x6" (300x150mm)</t>
  </si>
  <si>
    <t>TEE HD EXTREMO LISO 12"x8" (300x200mm)</t>
  </si>
  <si>
    <t>TEE HD EXTREMO LISO 12"X10" (300x250mm)</t>
  </si>
  <si>
    <t>TEE HD EXTREMO LISO 12"x12" (300x300mm)</t>
  </si>
  <si>
    <t>TEE HD EXTREMO LISO 24"x8" (600x200mm)</t>
  </si>
  <si>
    <t>TEE HD EXTREMO LISO 24"x10" (600x250mm)</t>
  </si>
  <si>
    <t>TEE HD EXTREMO LISO 24"x12" (600x300mm)</t>
  </si>
  <si>
    <t>TEE HD EXTREMO LISO 24"x14" (600x350mm)</t>
  </si>
  <si>
    <t>TEE HD EXTREMO LISO 24"x16" (600x400mm)</t>
  </si>
  <si>
    <t>TEE HD EXTREMO LISO 24"x18" (600x450mm)</t>
  </si>
  <si>
    <t>TEE HD EXTREMO LISO 24"x20" (600x500mm)</t>
  </si>
  <si>
    <t>TEE HD EXTREMO LISO 24"x24" (600x600mm)</t>
  </si>
  <si>
    <t>TEE HD EXTREMO LISO 4"x3" (100x75mm)</t>
  </si>
  <si>
    <t>TEE HD EXTREMO LISO 4"x4" (100x100mm)</t>
  </si>
  <si>
    <t>CODO HD EXTREMO LISO 90ºX2``</t>
  </si>
  <si>
    <t>CODO HD EXTREMO LISO 90ºX3``</t>
  </si>
  <si>
    <t>CODO HD EXTREMO LISO 90ºX4``</t>
  </si>
  <si>
    <t>CODO HD EXTREMO LISO 90ºX6``</t>
  </si>
  <si>
    <t>CODO HD EXTREMO LISO 90ºX8``</t>
  </si>
  <si>
    <t>CODO HD EXTREMO LISO 90ºX10``</t>
  </si>
  <si>
    <t>CODO HD EXTREMO LISO 90ºX12``</t>
  </si>
  <si>
    <t>CODO HD EXTREMO LISO 90ºX14``</t>
  </si>
  <si>
    <t>CODO HD EXTREMO LISO 90ºX16``</t>
  </si>
  <si>
    <t>CODO HD EXTREMO LISO 90ºX18``</t>
  </si>
  <si>
    <t>CODO HD EXTREMO LISO 90ºX20"</t>
  </si>
  <si>
    <t>CODO HD EXTREMO LISO 45ºX2``</t>
  </si>
  <si>
    <t>CODO HD EXTREMO LISO 45ºX3``</t>
  </si>
  <si>
    <t>CODO HD EXTREMO LISO 45ºX4``</t>
  </si>
  <si>
    <t>CODO HD EXTREMO LISO 45ºX6``</t>
  </si>
  <si>
    <t>CODO HD EXTREMO LISO 45ºX8``</t>
  </si>
  <si>
    <t>CODO HD EXTREMO LISO 45ºX10"</t>
  </si>
  <si>
    <t>CODO HD EXTREMO LISO 45ºX12``</t>
  </si>
  <si>
    <t>CODO HD EXTREMO LISO 45ºX14``</t>
  </si>
  <si>
    <t>CODO HD EXTREMO LISO 45ºX16``</t>
  </si>
  <si>
    <t>CODO HD EXTREMO LISO 45ºX18``</t>
  </si>
  <si>
    <t>CODO HD EXTREMO LISO 45ºX20``</t>
  </si>
  <si>
    <t>CODO HD EXTREMO LISO 22.5ºX4``</t>
  </si>
  <si>
    <t>CODO HD EXTREMO LISO 22.5ºX6``</t>
  </si>
  <si>
    <t>CODO HD EXTREMO LISO 22.5ºX12``</t>
  </si>
  <si>
    <t>CODO HD EXTREMO LISO 11.25ºX2``</t>
  </si>
  <si>
    <t>CODO HD EXTREMO LISO 11.25ºX3``</t>
  </si>
  <si>
    <t>CODO HD EXTREMO LISO 11.25ºX4``</t>
  </si>
  <si>
    <t>CODO HD EXTREMO LISO 11.25ºX6``</t>
  </si>
  <si>
    <t>CODO HD EXTREMO LISO 11.25ºX12``</t>
  </si>
  <si>
    <t>UNION REPARACION HD EXTREMO LISO D=6"</t>
  </si>
  <si>
    <t>UNION REPARACION HD EXTREMO LISO D=8"</t>
  </si>
  <si>
    <t>UNION REPARACION HD EXTREMO LISO D=10"</t>
  </si>
  <si>
    <t>UNION REPARACION HD EXTREMO LISO D=12"</t>
  </si>
  <si>
    <t>UNION REPARACION HD EXTREMO LISO D=14"</t>
  </si>
  <si>
    <t>UNION REPARACION HD EXTREMO LISO D=16"</t>
  </si>
  <si>
    <t>TAPON HD EXTREMO LISO D=4"</t>
  </si>
  <si>
    <t>TAPON HD EXTREMO LISO D=6"</t>
  </si>
  <si>
    <t>TAPON HD EXTREMO LISO D=8"</t>
  </si>
  <si>
    <t>TUBERIA CONDUIT PVC D=1"</t>
  </si>
  <si>
    <t>TUBERIA CONDUIT PVC D=1 1/4"</t>
  </si>
  <si>
    <t>TUBERIA CONDUIT PVC D=1 1/2"</t>
  </si>
  <si>
    <t>TUBERIA CONDUIT PVC D=2"</t>
  </si>
  <si>
    <t>VALVULA COMPUERTA ELASTICA VNA E. L. D=2"</t>
  </si>
  <si>
    <t>VALVULA COMPUERTA ELASTICA VNA E. L. D=3"</t>
  </si>
  <si>
    <t>VALVULA COMPUERTA ELASTICA VNA E. L. D=6"</t>
  </si>
  <si>
    <t>VALVULA COMPUERTA ELASTICA VNA E. L. D=8"</t>
  </si>
  <si>
    <t>HIDRANTE EXTREMO BRIDA D=3" TIPO MILAN</t>
  </si>
  <si>
    <t>HIDRANTE EXTREMO BRIDA D=4" TIPO TRAFICO</t>
  </si>
  <si>
    <t>HIDRANTE EXTREMO BRIDA D=6" TIPO TRAFICO</t>
  </si>
  <si>
    <t>HIDRANTE EXTREMO BRIDA D=4" TIPO POSTE</t>
  </si>
  <si>
    <t>HIDRANTE EXTREMO BRIDA D=6" TIPO POSTE</t>
  </si>
  <si>
    <t>TERMINADORA DE ASFALTO - ANCHO DE PAVIMENTACIÓN ESTÁNDAR DE 2 A 6m - VOLUMEN DE LA TOLVA DE 5 A 8 M3 - INCLUYE OPERARIO Y COMBUSTIBLE</t>
  </si>
  <si>
    <t>UNION REPARACION PVC U.M. NORMA NTC 382 D=6"</t>
  </si>
  <si>
    <t>UNION REPARACION PVC U.M. NORMA NTC 382 D=8"</t>
  </si>
  <si>
    <t>UNION REPARACION PVC U.M. NORMA NTC 382 D=12"</t>
  </si>
  <si>
    <t>BANCA EN CONCRETO SIN ESPALDAR M31</t>
  </si>
  <si>
    <t>BANCA MODULAR EN CONCRETO M40</t>
  </si>
  <si>
    <t>ADAPTADOR TERMINAL CAMPANA PVC D=3"</t>
  </si>
  <si>
    <t>ADAPTADOR TERMINAL CAMPANA PVC D=4"</t>
  </si>
  <si>
    <t>MARCO Y TAPA CAJA PASO SENCILLA ANDEN ETB</t>
  </si>
  <si>
    <t>MARCO Y TAPAS CAJA PASO DOBLE ANDEN ETB</t>
  </si>
  <si>
    <t>SEÑALES, BARRERAS Y DEMARCACIÓN VIAL</t>
  </si>
  <si>
    <t>SEÑAL DOBLE CARA PARA CICLORUTA PARAL 3m</t>
  </si>
  <si>
    <t>SEÑAL DE TRANSITO GRUPO I (60x60cm) POSTE 3.5m</t>
  </si>
  <si>
    <t>SEÑAL DE TRANSITO GRUPO I (75x75cm) POSTE 3.5m</t>
  </si>
  <si>
    <t>SEÑAL DE TRANSITO GRUPO I (90x90cm) POSTE 3.5m</t>
  </si>
  <si>
    <t>TACHON EN CONCRETO 0.4x0.15x0.08m</t>
  </si>
  <si>
    <t>TACHA REFLECTIVA UNIDIRECCIONAL, NO INCLUYE ELEMENTOS DE ANCLAJE</t>
  </si>
  <si>
    <t>ADAPTADOR MACHO PVC U.S. D=2``</t>
  </si>
  <si>
    <t>ADAPTADOR MACHO PVC U.S. D=3``</t>
  </si>
  <si>
    <t>ADAPTADOR MACHO PVC U.S. D=4``</t>
  </si>
  <si>
    <t>CARROTANQUE IRRIGADOR DE AGUA - HORA</t>
  </si>
  <si>
    <t>TRITURADO 3/4"</t>
  </si>
  <si>
    <t>RAJÓN SUELTO &gt; = 12" (30 - 50 cm)</t>
  </si>
  <si>
    <t>MEZCLADORA DE CONCRETO (1,5 BULTOS) - INCLUYE COMBUSTIBLE</t>
  </si>
  <si>
    <t>LUMINARIA DE SODIO 400W, 208/220V PARA AP</t>
  </si>
  <si>
    <t>FOTOCELDA CON BASE</t>
  </si>
  <si>
    <t>BOMBILLO SODIO 70 W, 208/220V</t>
  </si>
  <si>
    <t>BOMBILLO SODIO 150 W, 208/220V</t>
  </si>
  <si>
    <t>BOMBILLO SODIO 250 W, 208/220V</t>
  </si>
  <si>
    <t>BOMBILLO SODIO 400 W, 208/220V</t>
  </si>
  <si>
    <t>POSTE METALICO H=10m BRAZO SENCILLO (PINTADO)</t>
  </si>
  <si>
    <t>CODO G.RAD. PVC U.M. NORMA NTC 382 90° D=2 1/2" RDE 21</t>
  </si>
  <si>
    <t>CODO G.RAD. PVC U.M. NORMA NTC 382 90° D=3" RDE 21</t>
  </si>
  <si>
    <t>CODO G.RAD. PVC U.M. NORMA NTC 382 90° D=6" RDE 21</t>
  </si>
  <si>
    <t>CODO G.RAD. PVC U.M. NORMA NTC 382 90° D=10" RDE 21</t>
  </si>
  <si>
    <t>CODO G.RAD. PVC U.M. NORMA NTC 382 45° D=2 1/2" RDE 21</t>
  </si>
  <si>
    <t>CODO G.RAD. PVC U.M. NORMA NTC 382 45° D=2" RDE 21</t>
  </si>
  <si>
    <t>CODO G.RAD. PVC U.M. NORMA NTC 382 45° D=3" RDE 21</t>
  </si>
  <si>
    <t>CODO G.RAD. PVC U.M. NORMA NTC 382 45° D=4" RDE 21</t>
  </si>
  <si>
    <t>CODO G.RAD. PVC U.M. NORMA NTC 382 45° D=6" RDE 21</t>
  </si>
  <si>
    <t>CODO G.RAD. PVC U.M. NORMA NTC 382 45° D=8" RDE 21</t>
  </si>
  <si>
    <t>CODO G.RAD. PVC U.M. NORMA NTC 382 45° D=10" RDE 21</t>
  </si>
  <si>
    <t>CODO G.RAD. PVC U.M. NORMA NTC 382 45° D=12" RDE 21</t>
  </si>
  <si>
    <t>CODO G.RAD. PVC U.M. NORMA NTC 382 22.5° D=2" RDE 21</t>
  </si>
  <si>
    <t>CODO G.RAD. PVC U.M. NORMA NTC 382 22.5° D=2 1/2" RDE 21</t>
  </si>
  <si>
    <t>CODO G.RAD. PVC U.M. NORMA NTC 382 22.5° D=3" RDE 21</t>
  </si>
  <si>
    <t>CODO G.RAD. PVC U.M. NORMA NTC 382 22.5° D=4" RDE 21</t>
  </si>
  <si>
    <t>CODO G.RAD. PVC U.M. NORMA NTC 382 22.5° D=6" RDE 21</t>
  </si>
  <si>
    <t>CODO G.RAD. PVC U.M. NORMA NTC 382 22.5° D=8" RDE 21</t>
  </si>
  <si>
    <t>CODO G.RAD. PVC U.M. NORMA NTC 382 22.5° D=10" RDE 21</t>
  </si>
  <si>
    <t>CODO G.RAD. PVC U.M. NORMA NTC 382 22.5° D=12" RDE 21</t>
  </si>
  <si>
    <t>CODO G.RAD. PVC U.M. NORMA NTC 382 11.25° D=2" RDE 21</t>
  </si>
  <si>
    <t>CODO G.RAD. PVC U.M. NORMA NTC 382 TI11.25° D=2 1/2" RDE 21</t>
  </si>
  <si>
    <t>CODO G.RAD. PVC U.M. NORMA NTC 382 11.25° D=3" RDE 21</t>
  </si>
  <si>
    <t>CODO G.RAD. PVC U.M. NORMA NTC 382 11.25° D=4" RDE 21</t>
  </si>
  <si>
    <t>CODO G.RAD. PVC U.M. NORMA NTC 382 11.25° D=6" RDE 21</t>
  </si>
  <si>
    <t>CODO G.RAD. PVC U.M. NORMA NTC 382 11.25° D=8" RDE 21</t>
  </si>
  <si>
    <t>CODO G.RAD. PVC U.M. NORMA NTC 382 11.25° D=10" RDE 21</t>
  </si>
  <si>
    <t>CODO G.RAD. PVC U.M. NORMA NTC 382 11.25° D=12" RDE 21</t>
  </si>
  <si>
    <t>CABINA TELEFONICA PEDESTAL M20</t>
  </si>
  <si>
    <t>PARADERO EN ACERO INOXIDABLE M10 (INSTALADO)</t>
  </si>
  <si>
    <t>CICLO-PARQUEADERO M101</t>
  </si>
  <si>
    <t>BANCA EN MADERA M50</t>
  </si>
  <si>
    <t>PROTECTOR DE ARBOL M90</t>
  </si>
  <si>
    <t>PROTECTOR DE ARBOL DE DOS TUBOS M91</t>
  </si>
  <si>
    <t>POSTE HISTORICO M131 H=5m</t>
  </si>
  <si>
    <t>BOLARDO BAJO EN HIERRO M62</t>
  </si>
  <si>
    <t>BOLARDO BAJO EN CONCRETO M61</t>
  </si>
  <si>
    <t>BLOQUE ESTRUCTURAL TIPO PIEDRA GRIS</t>
  </si>
  <si>
    <t>GEOTEXTIL REPAV 400</t>
  </si>
  <si>
    <t>GEOTEXTIL NT 3000 o 601 NT</t>
  </si>
  <si>
    <t>GEOTEXTIL NT 4000 o 801 NT</t>
  </si>
  <si>
    <t>GEOTEXTIL NT 5000 o 861 NT</t>
  </si>
  <si>
    <t>GEOTEXTIL NT 6000 o 1201 NT</t>
  </si>
  <si>
    <t>GEOTEXTIL NT 7000 o 1601 NT</t>
  </si>
  <si>
    <t>GEOTEXTIL TEJIDO FORTEX BX-30</t>
  </si>
  <si>
    <t>UNION PVC U.M. NORMA NTC 382 D=2 1/2"</t>
  </si>
  <si>
    <t>SUBBASE GRANULAR B-400</t>
  </si>
  <si>
    <t>ADOQUIN DE ARCILLA CUARTERON 26x6x6</t>
  </si>
  <si>
    <t>BOMBEO DE CONCRETO CON AUTOBOMBA (No incluye suministro ni instalación de concreto)</t>
  </si>
  <si>
    <t>MOTOSIERRA - POTENCIA 2 A 3 KW</t>
  </si>
  <si>
    <t>ACERO FIGURADO No. 7 (Ø 7/8") F'y=60000 PSI</t>
  </si>
  <si>
    <t>MARCO Y TAPA CIRCULAR CAMARA INSPECCIÓN ETB PL0025</t>
  </si>
  <si>
    <t>MARCO Y TAPA CAJA INSPECCION SENCILLA CODENSA CS 275</t>
  </si>
  <si>
    <t>FORMALETA MADERA SUMIDEROS</t>
  </si>
  <si>
    <t>TRANSPORTES DE MATERIALES Y ACARREOS</t>
  </si>
  <si>
    <t>TRANSPORTE TUBERIA Y PREFABRICADOS</t>
  </si>
  <si>
    <t>BARRERA MONODIRECCIONAL NEW JERSEY (900x290x1000)</t>
  </si>
  <si>
    <t>BARRERA BIDIRECCIONAL NEW JERSEY (800x600x1500)</t>
  </si>
  <si>
    <t>GROUTING 10,5 MPa 1500 PSI (105 Kg/cm2)</t>
  </si>
  <si>
    <t>GROUTING 2000 PSI 14 MPa (140 Kg/cm2)</t>
  </si>
  <si>
    <t>GROUTING 17 MPa 2500 PSI (175 Kg/cm2)</t>
  </si>
  <si>
    <t>TUBERIA PF D=1/2" RDE 9</t>
  </si>
  <si>
    <t>UNION PVC PRESION U.S. D=1/2"</t>
  </si>
  <si>
    <t>ADOQUIN DE CONCRETO (200x100x80mm)</t>
  </si>
  <si>
    <t>ADOQUIN DE CONCRETO (200x100x80mm) COLOR</t>
  </si>
  <si>
    <t>ADOQUIN DE CONCRETO A25 (20x10x6cm)</t>
  </si>
  <si>
    <t>CONCRETO MR50</t>
  </si>
  <si>
    <t>CONCRETO MR45</t>
  </si>
  <si>
    <t>LOSETA PREFABRICADA A50 - A55 - A56 (400x400x60mm)</t>
  </si>
  <si>
    <t>CAÑUELA PREFABRICADA A120 (800x300x225mm)</t>
  </si>
  <si>
    <t>CONCRETO TREMIE 3000 PSI (210 Kg/cm2)</t>
  </si>
  <si>
    <t>PILOTEADORA - INCLUYE OPERARIO Y COMBUSTIBLE</t>
  </si>
  <si>
    <t>EMULSIONES Y MEZCLAS ASFÁLTICAS</t>
  </si>
  <si>
    <t>CEMENTO ASFÁLTICO MODIFICADO CON POLÍMEROS TIPO I</t>
  </si>
  <si>
    <t>TRANSPORTE DE BASES ASFALTICAS</t>
  </si>
  <si>
    <t>POSTE METALICO H=9m BRAZO SENCILLO (PINTADO)</t>
  </si>
  <si>
    <t>SELLANTES-IMPERMEABILIZANTES Y ADITIVOS CONCRETOS</t>
  </si>
  <si>
    <t>FONDO DE JUNTA EN ESPUMA DE POLIETILENO DE BAJA DENSIDAD D=10 mm</t>
  </si>
  <si>
    <t>CURADOR PARA CONCRETOS Y MORTEROS</t>
  </si>
  <si>
    <t>ESMALTE URETANO GRIS (COMPONENTE A)</t>
  </si>
  <si>
    <t>MARCO Y TAPA CIRCULAR CAJA VEHICULAR CODENSA CS280</t>
  </si>
  <si>
    <t>GEOTEXTIL TEJIDO FORTEX BX-60 o 5x5</t>
  </si>
  <si>
    <t>EMULSION ASFALTICA CRL-1</t>
  </si>
  <si>
    <t>EMULSION ASFALTICA CRR-1</t>
  </si>
  <si>
    <t>EMULSION ASFALTICA CRR-2</t>
  </si>
  <si>
    <t>BASE GRANULAR B-600</t>
  </si>
  <si>
    <t>SUBBASE GRANULAR B-200</t>
  </si>
  <si>
    <t>CORTADORA DE PAVIMENTOS (SIN DISCO) - PROFUNDIDAD DE CORTE MÁXIMO DE 16 A 20 cm - INCLUYE COMBUSTIBLE</t>
  </si>
  <si>
    <t>ADOQUIN DE ARCILLA 20x10x8</t>
  </si>
  <si>
    <t>SELLANTE ELASTOMERICO CON BASE EN POLIURETANO</t>
  </si>
  <si>
    <t>GASOLINA CORRIENTE</t>
  </si>
  <si>
    <t>UNION REPARACION HD EXTREMO LISO D=3"</t>
  </si>
  <si>
    <t>UNION GIBAULT HD PARA AC CL 25 D=3"</t>
  </si>
  <si>
    <t>UNION GIBAULT HD PARA AC CL 25 D=4"</t>
  </si>
  <si>
    <t>UNION GIBAULT HD PARA AC CL 25 D=8"</t>
  </si>
  <si>
    <t>UNION GIBAULT HD PARA AC CL 25 D=6"</t>
  </si>
  <si>
    <t>UNION GIBAULT HD PARA AC CL 25 D=10"</t>
  </si>
  <si>
    <t>UNION GIBAULT HD PARA AC CL 25 D=12"</t>
  </si>
  <si>
    <t>TAPA Y ANILLO EN POLIPROPILENO RECICLADO PARA POZO</t>
  </si>
  <si>
    <t>TARIFA HORA - PERSONAL DE OBRA - OFICIAL (INCLUYE FACTOR DE PRESTACIONES)</t>
  </si>
  <si>
    <t>CAL HIDRATADA</t>
  </si>
  <si>
    <t>TARIFA HORA - PERSONAL DE OBRA - AYUDANTE (INCLUYE FACTOR DE PRESTACIONES)</t>
  </si>
  <si>
    <t>EMULSION ASFALTICA CRL-0</t>
  </si>
  <si>
    <t>TUBERIA PVC SANITARIA U.S. D=4"</t>
  </si>
  <si>
    <t>TUBERIA PVC SANITARIA U.S. D=6"</t>
  </si>
  <si>
    <t>POZOS Y COMPONENTES - ALCANTARILLADO</t>
  </si>
  <si>
    <t>PLACA CUBIERTA POZO D=1.70m, e=0.25m - EAAB</t>
  </si>
  <si>
    <t>PLACA FONDO POZO D=1.70m, e=0.20m - EAAB</t>
  </si>
  <si>
    <t>SECCIÓN CILINDRO POZO D=1.20m, H=1.00m</t>
  </si>
  <si>
    <t>SECCIÓN CILINDRO POZO D=1.20m, H=0.50m</t>
  </si>
  <si>
    <t>SECCIÓN CILINDRO POZO D=1.20m, H=0.25m</t>
  </si>
  <si>
    <t>ACERO FIGURADO No. 4 (Ø 1/2") F'y=60000 PSI</t>
  </si>
  <si>
    <t>MARCO Y TAPA PARA SUMIDERO 0.52 X 0.90 EAAB NP-023</t>
  </si>
  <si>
    <t>SUMIDEROS Y COMPONENTES</t>
  </si>
  <si>
    <t>SUMIDERO LATERAL SL-100</t>
  </si>
  <si>
    <t>SUMIDERO LATERAL SL-150</t>
  </si>
  <si>
    <t>SUMIDERO LATERAL SL-200</t>
  </si>
  <si>
    <t>SUMIDERO LATERAL SL-250</t>
  </si>
  <si>
    <t>TAPA SUMIDERO LATERAL SL-100</t>
  </si>
  <si>
    <t>TAPA SUMIDERO LATERAL SL-150</t>
  </si>
  <si>
    <t>TAPA SUMIDERO LATERAL SL-200</t>
  </si>
  <si>
    <t>TAPA SUMIDERO LATERAL SL-250</t>
  </si>
  <si>
    <t>SOBRETAPA SUMIDERO LATERAL SL-150</t>
  </si>
  <si>
    <t>REJILLA SUMIDERO LATERAL 83.50 X 45</t>
  </si>
  <si>
    <t>TUBERIA PVC DRENAJE D=65MM (TUBO SIN FILTRO)</t>
  </si>
  <si>
    <t>TUBERIA PVC DRENAJE D=100MM (TUBO SIN FILTRO)</t>
  </si>
  <si>
    <t>TUBERIA PVC DRENAJE D=160MM (TUBO SIN FILTRO)</t>
  </si>
  <si>
    <t>TUBERIA PVC DRENAJE D=65MM (EN ROLLO CON FILTRO)</t>
  </si>
  <si>
    <t>TUBERIA PVC DRENAJE D=100 mm (EN ROLLO CON FILTRO)</t>
  </si>
  <si>
    <t>TUBERIA PVC DRENAJE D=160MM (EN ROLLO CON FILTRO)</t>
  </si>
  <si>
    <t>CONCRETO DE BAJA PERMEABILIDAD 4000 PSI 28 MPa (280 Kg/cm2)</t>
  </si>
  <si>
    <t>ADITIVO IMPERMEABILIZANTE PARA CONCRETOS Y MORTEROS</t>
  </si>
  <si>
    <t>TUBERIA PVC U.M. EXT/INT LISO NORMA NTC 5070 D=24"</t>
  </si>
  <si>
    <t>TUBERIA PVC U.M. EXT/INT LISO NORMA NTC 5070 D=27"</t>
  </si>
  <si>
    <t>TUBERIA PVC U.M. EXT/INT LISO NORMA NTC 5070 D=30"</t>
  </si>
  <si>
    <t>TUBERIA PVC U.M. EXT/INT LISO NORMA NTC 5070 D=33"</t>
  </si>
  <si>
    <t>TUBERIA PVC U.M. EXT/INT LISO NORMA NTC 5070 D=36"</t>
  </si>
  <si>
    <t>TUBERIA PVC U.M. EXT/INT LISO NORMA NTC 5070 D=39"</t>
  </si>
  <si>
    <t>TUBERIA PVC U.M. EXT/INT LISO NORMA NTC 5070 D=42"</t>
  </si>
  <si>
    <t>GEOTEXTIL TEJIDO FORTEX BX-40</t>
  </si>
  <si>
    <t>GEOTEXTIL TEJIDO FORTEX BX-90 o 6x6</t>
  </si>
  <si>
    <t>GEOTEXTIL REPAV 450 o PETROMAT</t>
  </si>
  <si>
    <t>ADOQUIN DE ARCILLA 20x10x6</t>
  </si>
  <si>
    <t>BORDE CONTENEDOR DE RAICES A70 (1070x120x135mm)</t>
  </si>
  <si>
    <t>SARDINEL BAJO A85 - RAMPAS (800x200x350mm)</t>
  </si>
  <si>
    <t>DUCTO PVC TIPO TDP D=6"</t>
  </si>
  <si>
    <t>MARCO Y TAPA CAJA INSPECCION AP / BT CODENSA CS274</t>
  </si>
  <si>
    <t>MANLIFT - PLATAFORMA ELEVADORA A COMBUSTIÓN DE BRAZO ARTICULADO - ALTURA MÁXIMA DE TRABAJO DE 16 A 18 M - INCLUYE OPERARIO Y COMBUSTIBLE</t>
  </si>
  <si>
    <t>POSTE EN CONCRETO AP, H=8m, CR=750 KG</t>
  </si>
  <si>
    <t>MARCO Y TAPA CAJA PASO SENCILLA EN CALZADA ETB</t>
  </si>
  <si>
    <t>MARCO Y TAPAS CAJA PASO DOBLE EN CALZADA ETB</t>
  </si>
  <si>
    <t>EMULSION MODIFICADA CON POLIMEROS CRR-1m</t>
  </si>
  <si>
    <t>EMULSION MODIFICADA CON POLIMEROS CRR-2m</t>
  </si>
  <si>
    <t>BASE GRANULAR CLASE C (BG_C)</t>
  </si>
  <si>
    <t>BASE GRANULAR CLASE B (BG_B)</t>
  </si>
  <si>
    <t>BASE GRANULAR CLASE A (BG_A)</t>
  </si>
  <si>
    <t>SUBBASE GRANULAR CLASE C (SBG_C)</t>
  </si>
  <si>
    <t>SUBBASE GRANULAR CLASE B (SBG_B)</t>
  </si>
  <si>
    <t>SUBBASE GRANULAR CLASE A (SBG_A)</t>
  </si>
  <si>
    <t>ESTABILIZADORA / RECICLADORA EN FRÍO - ANCHO DE CORTE/MEZCLA DE 2.4 A 2.7 M - PROFUNDIDAD DE CORTE/MEZCLA DE  476 A 518 MM - INCLUYE OPERARIO Y COMBUSTIBLE</t>
  </si>
  <si>
    <t>MEZCLA ASFÁLTICA EN CALIENTE TIPO DENSO MD20 CON CEMENTO ASFÁLTICO 80-100</t>
  </si>
  <si>
    <t>MEZCLA ASFÁLTICA DENSA EN CALIENTE MD12 CON CEMENTO ASFÁLTICO 80-100</t>
  </si>
  <si>
    <t>MEZCLA ASFÁLTICA EN CALIENTE TIPO DENSO MD10 CON CEMENTO ASFÁLTICO 80-100</t>
  </si>
  <si>
    <t>CONCRETO MR39 (245 Kg/cm2)</t>
  </si>
  <si>
    <t>CONCRETO MR36 (210 Kg/cm2)</t>
  </si>
  <si>
    <t>MALLA ELECTROSOLDADA S=250x250mm, Ø=4x4mm</t>
  </si>
  <si>
    <t>MALLA ELECTROSOLDADA S=150x150mm, Ø=5x5mm</t>
  </si>
  <si>
    <t>MALLA ELECTROSOLDADA S=150x150mm, Ø=6x6mm</t>
  </si>
  <si>
    <t>MALLA ELECTROSOLDADA S=150x150mm, Ø=7x7mm</t>
  </si>
  <si>
    <t>MALLA ELECTROSOLDADA S=150x150mm, Ø=8x8mm</t>
  </si>
  <si>
    <t>MALLA ELECTROSOLDADA S=150x150mm, Ø=4x4mm</t>
  </si>
  <si>
    <t>MALLA ELECTROSOLDADA S=200x200mm, Ø=4x4mm</t>
  </si>
  <si>
    <t>PINTURA TERMOPLASTICA (Sum y Aplic. con Microesf.)</t>
  </si>
  <si>
    <t>MARCO Y TAPAS CAJA INSPECCION DOBLE CODENSA CS276</t>
  </si>
  <si>
    <t>AROBASE AROTAPA HF TIPO 1 EAAB NP-024</t>
  </si>
  <si>
    <t>TOPELLANTAS (500x200x150mm)</t>
  </si>
  <si>
    <t>MARCO REJILLA SUMIDERO LATERAL 100 X 65</t>
  </si>
  <si>
    <t>TIERRA NEGRA</t>
  </si>
  <si>
    <t>DERECHOS DE BOTADERO</t>
  </si>
  <si>
    <t>LUBRICANTE U.M. (EMPAQUE 500 gr)</t>
  </si>
  <si>
    <t>UNION PVC U.M. EXT CORRUGADO/INT LISO U.M. NORMA NTC 3722-1 D=110MM (4")</t>
  </si>
  <si>
    <t>UNION PVC U.M. EXT CORRUGADO/INT LISO U.M. NORMA NTC 3722-1 D=160MM (6")</t>
  </si>
  <si>
    <t>TARIFA JORNAL - PERSONAL DE OBRA- TÉCNICO ELÉCTRICO (INCLUYE FACTOR DE PRESTACIONES)</t>
  </si>
  <si>
    <t>TARIFA HORA - PERSONAL DE OBRA- TÉCNICO ELÉCTRICO (INCLUYE FACTOR DE PRESTACIONES)</t>
  </si>
  <si>
    <t>TARIFA JORNAL - PERSONAL DE OBRA -  TECNICO PLOMERO (INCLUYE FACTOR DE PRESTACIONES)</t>
  </si>
  <si>
    <t>TARIFA HORA - PERSONAL DE OBRA -  TECNICO PLOMERO (INCLUYE FACTOR DE PRESTACIONES)</t>
  </si>
  <si>
    <t>PLANCHON EN ORDINARIO 2.90 X 0.18 X 0.04</t>
  </si>
  <si>
    <t>PLANCHON EN ORDINARIO 3.90 X 0.18 X 0.04</t>
  </si>
  <si>
    <t>PLANCHON EN ORDINARIO 4.90 X 0.18 X 0.04</t>
  </si>
  <si>
    <t>PLANCHON EN ORDINARIO 5.90 X 0.18 X 0.04</t>
  </si>
  <si>
    <t>REPISA EN ORDINARIO 2.90 X 0.08 X 0.04</t>
  </si>
  <si>
    <t>REPISA EN ORDINARIO 3.90 X 0.08 X 0.04</t>
  </si>
  <si>
    <t>REPISA EN ORDINARIO 4.90 X 0.08 X 0.04</t>
  </si>
  <si>
    <t>REPISA EN ORDINARIO 5.90 X 0.08 X 0.04</t>
  </si>
  <si>
    <t>DURMIENTE EN ORDINARIO 2.90 X 0.04 X 0.04</t>
  </si>
  <si>
    <t>DURMIENTE EN ORDINARIO 3.90 X 0.04 X 0.04</t>
  </si>
  <si>
    <t>CERCO EN ORDINARIO 2.90 X 0.08 X 0.08</t>
  </si>
  <si>
    <t>CERCO EN ORDINARIO 3.90 X 0.08 X 0.08</t>
  </si>
  <si>
    <t>CERCO EN ORDINARIO 4.90 X 0.08 X 0.08</t>
  </si>
  <si>
    <t>CERCO EN ORDINARIO 5.90 X 0.08 X 0.08</t>
  </si>
  <si>
    <t>TABLA BURRA EN ORDINARIO 2.90 X 0.28 X 0.025</t>
  </si>
  <si>
    <t>TABLA BURRA EN ORDINARIO 2.90 X 0.23 X 0.025</t>
  </si>
  <si>
    <t>TABLA BURRA EN ORDINARIO 2.90 X 0.18 X 0.025</t>
  </si>
  <si>
    <t>TABLA BURRA EN ORDINARIO 2.90 X 0.13 X 0.025</t>
  </si>
  <si>
    <t>TABLA CHAPA EN ORDINARIO 2.90 X 0.28 X 0.02</t>
  </si>
  <si>
    <t>TABLA CHAPA EN ORDINARIO 2.90 X 0.23 X 0.02</t>
  </si>
  <si>
    <t>TABLA CHAPA EN ORDINARIO 2.90 X 0.18 X 0.02</t>
  </si>
  <si>
    <t>TABLA CHAPA EN ORDINARIO 2.90 X 0.13 X 0.02</t>
  </si>
  <si>
    <t>CAMILLA EN ORDINARIO 1.40 X 0.70</t>
  </si>
  <si>
    <t>LISTON EN ORDINARIO 3.00 X 0.10 X 0.018</t>
  </si>
  <si>
    <t>LIMATON 3.00 M</t>
  </si>
  <si>
    <t>LIMATON 4.00 M</t>
  </si>
  <si>
    <t>LIMATON 5.00 M</t>
  </si>
  <si>
    <t>LIMATON 6.00 M</t>
  </si>
  <si>
    <t>LIMATON 7.00 M</t>
  </si>
  <si>
    <t>LIMATON 8.00 M</t>
  </si>
  <si>
    <t>VARA DE CORREDOR 3.0 M</t>
  </si>
  <si>
    <t>VARA DE CORREDOR 4.0 M</t>
  </si>
  <si>
    <t>VARA DE CORREDOR 5.0 M</t>
  </si>
  <si>
    <t>VARA DE CORREDOR 6.0 M</t>
  </si>
  <si>
    <t>VARA DE CLAVO 3.00 M</t>
  </si>
  <si>
    <t>VARA DE CLAVO 6.00 M</t>
  </si>
  <si>
    <t>BLOQUE PARA CAMARA TELEFONICA EPM -TELECOM</t>
  </si>
  <si>
    <t>MARCO Y TAPA CIRCULAR TELECOM CT-014 (F)</t>
  </si>
  <si>
    <t>MARCO Y TAPA CAMARA F1 TELECOM CT-043 (F)</t>
  </si>
  <si>
    <t>MARCO Y TAPAS CAMARA DOBLE F1 TELECOM CT-044 (F)</t>
  </si>
  <si>
    <t>MARCO Y TAPA CAMARA F2 TELECOM CT-053 (F)</t>
  </si>
  <si>
    <t>DUCTO TELEFONICO LIVIANO PVC TIPO EB D=6"</t>
  </si>
  <si>
    <t>DUCTO PESADO PVC TIPO DB D=2"</t>
  </si>
  <si>
    <t>DUCTO PESADO PVC TIPO DB D=3"</t>
  </si>
  <si>
    <t>DUCTO PESADO PVC TIPO DB D=4"</t>
  </si>
  <si>
    <t>DUCTO PESADO PVC TIPO DB D=6"</t>
  </si>
  <si>
    <t>CINTA DE DEMARCACION Cal. 3 (ROLLO 500mx0.10m)</t>
  </si>
  <si>
    <t>SOLDADURA Y PEGANTES</t>
  </si>
  <si>
    <t>SOLDADURA SOLVENTE PARA PVC (1/4 GLN)</t>
  </si>
  <si>
    <t>TARIFA MES - SMMLV</t>
  </si>
  <si>
    <t>ACERO FIGURADO Ø 1/4" A Ø 1" F'y=60000 PSI - Puesto en obra</t>
  </si>
  <si>
    <t>VIBRADOR DE EJE FLEXIBLE ELÉCTRICO - POTENCIA DE 2 A 3 HP</t>
  </si>
  <si>
    <t>GEOTEXTIL NT 2500 o 501 NT</t>
  </si>
  <si>
    <t>MANTO BIOLOGICO BIOTEX</t>
  </si>
  <si>
    <t>LIMPIADOR (1/4 GLN)</t>
  </si>
  <si>
    <t>IMPRIMANTE Y PUENTE DE ADHERENCIA</t>
  </si>
  <si>
    <t>CINTA FLEXIBLE PARA SELLO DE JUNTAS A=15cm</t>
  </si>
  <si>
    <t>BARANDA METALICA M80 (instalado y pintado)</t>
  </si>
  <si>
    <t>BARANDA METALICA M81 (instalado y pintado)</t>
  </si>
  <si>
    <t>CANECA EN ACERO INOXIDABLE TIPO BARCELONA</t>
  </si>
  <si>
    <t>CABINA TELEFONICA DE PARED M21</t>
  </si>
  <si>
    <t>UNION DRESSER HD D=3"</t>
  </si>
  <si>
    <t>UNION DRESSER HD D=4"</t>
  </si>
  <si>
    <t>UNION DRESSER HD D=6"</t>
  </si>
  <si>
    <t>UNION DRESSER HD D=8"</t>
  </si>
  <si>
    <t>UNION DRESSER HD D=10"</t>
  </si>
  <si>
    <t>UNION DRESSER HD D=12"</t>
  </si>
  <si>
    <t>BARRERA RELLENABLE (1.45x0.45x0.55m) CON CINTA RET</t>
  </si>
  <si>
    <t>BARRERA RELLENABLE (2.00x0.55x1.00m) CON CINTA RET</t>
  </si>
  <si>
    <t>BLOQUE No. 4</t>
  </si>
  <si>
    <t>BLOQUE No. 5</t>
  </si>
  <si>
    <t>TAPA PARA POZO D=0.70m</t>
  </si>
  <si>
    <t>REJILLA SUMIDERO TRANSVERSAL 50 X 50</t>
  </si>
  <si>
    <t>UNION PVC U.M. EXT CORRUGADO/INT LISO U.M. NORMA NTC 3722-1 D=200MM (8")</t>
  </si>
  <si>
    <t>UNION PVC U.M. EXT CORRUGADO/INT LISO U.M. NORMA NTC 3722-1 D=250MM (10")</t>
  </si>
  <si>
    <t>UNION PVC U.M. EXT CORRUGADO/INT LISO U.M. NORMA NTC 3722-1 D=315MM (12")</t>
  </si>
  <si>
    <t>UNION PVC U.M. EXT CORRUGADO/INT LISO U.M. NORMA NTC 3722-1T D=400MM (16")</t>
  </si>
  <si>
    <t>UNION PVC U.M. EXT CORRUGADO/INT LISO U.M. NORMA NTC 3722-1 D=450MM (18")</t>
  </si>
  <si>
    <t>UNION PVC U.M. EXT CORRUGADO/INT LISO U.M. NORMA NTC 3722-1 D=500MM (20")</t>
  </si>
  <si>
    <t>CODO HD EXTREMO LISO 11.25ºX8``</t>
  </si>
  <si>
    <t>CODO HD EXTREMO LISO 22.5ºX3``</t>
  </si>
  <si>
    <t>VALVULA COMPUERTA ELASTICA VNA E. L. D=4"</t>
  </si>
  <si>
    <t>VALVULA COMPUERTA ELASTICA VNA E. L. D=10"</t>
  </si>
  <si>
    <t>VALVULA COMPUERTA ELASTICA VNA E. L. D=12"</t>
  </si>
  <si>
    <t>CODO HD JUNTA HIDRAULICA PARA PVC 11.25ºX2"</t>
  </si>
  <si>
    <t>CODO HD JUNTA HIDRAULICA PARA PVC 11.25ºX3"</t>
  </si>
  <si>
    <t>CODO HD JUNTA HIDRAULICA PARA PVC 11.25ºX4"</t>
  </si>
  <si>
    <t>CODO HD JUNTA HIDRAULICA PARA PVC 11.25ºX6"</t>
  </si>
  <si>
    <t>CODO HD JUNTA HIDRAULICA PARA PVC 11.25ºX8"</t>
  </si>
  <si>
    <t>REDUCCION PVC U.M. NORMA NTC 382 4"x2"</t>
  </si>
  <si>
    <t>REDUCCION PVC U.M. NORMA NTC 382 4"x3"</t>
  </si>
  <si>
    <t>REDUCCION PVC U.M. NORMA NTC 382 6"x4"</t>
  </si>
  <si>
    <t>REDUCCION PVC U.M. NORMA NTC 382 8"x6"</t>
  </si>
  <si>
    <t>TAPON PVC U.M. NORMA NTC 382 D=3"</t>
  </si>
  <si>
    <t>TAPON PVC U.M. NORMA NTC 382 D=4"</t>
  </si>
  <si>
    <t>TAPON PVC U.M. NORMA NTC 382 D=6"</t>
  </si>
  <si>
    <t>TAPON PVC U.M. NORMA NTC 382 D=8"</t>
  </si>
  <si>
    <t>REDUCCION CONCENTRICA HD E.L. 6"x2" (150x50mm)</t>
  </si>
  <si>
    <t>REDUCCION CONCENTRICA HD E.L. 6"x3" (150x75mm)</t>
  </si>
  <si>
    <t>REDUCCION CONCENTRICA HD E.L. 6"x4" (150x100mm)</t>
  </si>
  <si>
    <t>REDUCCION CONCENTRICA HD E.L. 8"x4" (200x100mm)</t>
  </si>
  <si>
    <t>REDUCCION CONCENTRICA HD E.L. 8"x6" (200x150mm)</t>
  </si>
  <si>
    <t>REDUCCION CONCENTRICA HD E.L. 10"x3" (250x75mm)</t>
  </si>
  <si>
    <t>REDUCCION CONCENTRICA HD E.L. 10"x4" (250x100mm)</t>
  </si>
  <si>
    <t>REDUCCION CONCENTRICA HD E.L. 10"x6" (250x150mm)</t>
  </si>
  <si>
    <t>REDUCCION CONCENTRICA HD E.L. 10"x8" (250x200mm)</t>
  </si>
  <si>
    <t>REDUCCION CONCENTRICA HD E.L. 12"x4" (300x100mm)</t>
  </si>
  <si>
    <t>REDUCCION CONCENTRICA HD E.L. 12"x6" (300x150mm)</t>
  </si>
  <si>
    <t>REDUCCION CONCENTRICA HD E.L. 12"x8" (300x200mm)</t>
  </si>
  <si>
    <t>REDUCCION CONCENTRICA HD E.L. 12"x10"  (300x250mm)</t>
  </si>
  <si>
    <t>UNION REPARACION PVC U.M. NORMA NTC 382 D=2"</t>
  </si>
  <si>
    <t>UNION REPARACION PVC U.M. NORMA NTC 382 D=3"</t>
  </si>
  <si>
    <t>UNION REPARACION PVC U.M. NORMA NTC 382 D=4"</t>
  </si>
  <si>
    <t>UNION REPARACION PVC U.M. NORMA NTC 382 D=10"</t>
  </si>
  <si>
    <t>ACOPLE UNIVERSAL D=3" (85 a 103mm)</t>
  </si>
  <si>
    <t>ACOPLE UNIVERSAL D=4" (110 a 128mm)</t>
  </si>
  <si>
    <t>ACOPLE UNIVERSAL D=6" (167 a 189mm) R2</t>
  </si>
  <si>
    <t>ACOPLE UNIVERSAL D=8" (234 a 252mm) R2</t>
  </si>
  <si>
    <t>ACOPLE UNIVERSAL D=10" (292 a 310mm) R2</t>
  </si>
  <si>
    <t>ACOPLE UNIVERSAL D=12" (350 a 368mm) R3</t>
  </si>
  <si>
    <t>TARIFA MES - AUXILIO DE TRANSPORTE</t>
  </si>
  <si>
    <t>CONCRETO GRAVA COMÚN 4500 PSI 31.5 MPa (315 Kg/cm2)</t>
  </si>
  <si>
    <t>MORTERO 2500 PSI 17 MPa (175 Kg/cm2)</t>
  </si>
  <si>
    <t>MORTERO 3000 PSI 21 MPa (210 Kg/cm2)</t>
  </si>
  <si>
    <t>MORTERO 3500 PSI 24 MPa (245 Kg/cm2)</t>
  </si>
  <si>
    <t>ARMADO CANASTAS PARA PILOTES</t>
  </si>
  <si>
    <t>GEODREN PLANAR H=1.0 o DRENAFLEX PLANAR H=1.0</t>
  </si>
  <si>
    <t>GEODREN PLANAR H=2.0</t>
  </si>
  <si>
    <t>GEODREN CON TUBERIA CIRCULAR 100mm H=0.5 o DRENAFLEX CON TUBERIA CIRCULAR 100mm H=0.5</t>
  </si>
  <si>
    <t>GEODREN CON TUBERIA CIRCULAR 100mm H=1.0 o DRENAFLEX CON TUBERÍA 100mm H=1.0</t>
  </si>
  <si>
    <t>GEODREN CON TUBERIA CIRCULAR 100mm H=2.0 o DRENAFLEX CON TUBERÍA CIRCULAR 100mm H=2.0</t>
  </si>
  <si>
    <t>MATERIALES DE FERRETERÍA Y OTROS</t>
  </si>
  <si>
    <t>DISCO DIAMANTADO ASFALTO-CONCRETO 14"/350mm, cortes aprox. 1.600 a 1.800 mts. de profundidad máxima hasta 100mm.</t>
  </si>
  <si>
    <t>MOTOBOMBA SUMERGIBLE Ø 2" O 3" - INCLUYE COMBUSTIBLE</t>
  </si>
  <si>
    <t>CORTADORA DE LADRILLO (SIN DISCO) - PROFUNDIDAD DE CORTE DE 10 A 17cm</t>
  </si>
  <si>
    <t>RODILLO VIBROCOMPACTADOR TÁNDEM PEQUEÑO - MASA DE 2,5 A 3 TONELADAS - AMPLITUD DE COMPACTACIÓN DE 0.5 MM  - INCLUYE OPERARIO Y COMBUSTIBLE</t>
  </si>
  <si>
    <t xml:space="preserve">MARTILLO DEMOLEDOR NEUMÁTICO - GOLPES POR MINUTO DE 1100 A 1680 - CONSUMO DE AIRE DE 57 A 85 CFM </t>
  </si>
  <si>
    <t>FONDO DE JUNTA EN ESPUMA DE POLIETILENO DE BAJA DENSIDAD D= 16 mm</t>
  </si>
  <si>
    <t>FONDO DE JUNTA EN ESPUMA DE POLIETILENO DE BAJA DENSIDAD D= 22 mm</t>
  </si>
  <si>
    <t>TUBERIA PVC SANITARIA U.S. D=1 1/2"</t>
  </si>
  <si>
    <t>ACOPLE UNIVERSAL D=6" (159 a 181mm) R1</t>
  </si>
  <si>
    <t>ACOPLE UNIVERSAL D=8" (218 a 235mm) R1</t>
  </si>
  <si>
    <t>ACOPLE UNIVERSAL D=12" (315 a 333mm) R1</t>
  </si>
  <si>
    <t>ACERO FIGURADO No. 8 (Ø 1") F'y=60000 PSI</t>
  </si>
  <si>
    <t>ACERO FIGURADO No. 10 (Ø 1 1/4") F'y=60000 PSI</t>
  </si>
  <si>
    <t>UNION REPARACION HD EXTREMO LISO D=4"</t>
  </si>
  <si>
    <t>CODO HD EXTREMO LISO 22.5ºX8"</t>
  </si>
  <si>
    <t>TUBERIA CONDUIT GALVANIZADA IMC D=1"</t>
  </si>
  <si>
    <t>TUBERIA CONDUIT GALVANIZADA IMC D=1 1/2"</t>
  </si>
  <si>
    <t>TUBERIA CONDUIT GALVANIZADA EMT D=1 1/2"</t>
  </si>
  <si>
    <t>ARENA LAVADA DE PEÑA</t>
  </si>
  <si>
    <t>TRANSPORTE DE PETREOS</t>
  </si>
  <si>
    <t>GEOTEXTIL NT 1600 o 351 NT</t>
  </si>
  <si>
    <t>GEOTEXTIL NT 1800 o 401 NT</t>
  </si>
  <si>
    <t>GEOTEXTIL NT 2000 o 451 NT</t>
  </si>
  <si>
    <t>GEOTEXTIL T 1050</t>
  </si>
  <si>
    <t>GEOTEXTIL T 1400 o 135 ST</t>
  </si>
  <si>
    <t>GEOTEXTIL T 1700 o 200 ST</t>
  </si>
  <si>
    <t>ENSAYO LABORATORIO - CEMENTOS HIDRÁULICOS</t>
  </si>
  <si>
    <t>ENSAYO PARA DETERMINAR LA DENSIDAD DEL CEMENTO HIDRÁULICO. Norma técnica: NTC - 221  ASTM C188.</t>
  </si>
  <si>
    <t>DETERMINACIÓN DEL TIEMPO DE FRAGUADO DEL CEMENTO HIDRÁULICO MEDIANTE AGUJA DE VICAT. Norma técnica: NTC - 118 ASTM C191.</t>
  </si>
  <si>
    <t>ENSAYO LABORATORIO - SUELOS</t>
  </si>
  <si>
    <t>EQUIVALENTE DE ARENA DE SUELOS Y AGREGADOS FINOS. Norma técnica: INV E 133-13 ASTM D2419 - 14.</t>
  </si>
  <si>
    <t>ENSAYO LABORATORIO - AGREGADOS PETREOS</t>
  </si>
  <si>
    <t>RESISTENCIA A LA DEGRADACIÓN DE LOS AGREGADOS GRUESOS DE TAMAÑOS MAYORES DE 19 mm (¾") POR ABRASIÓN E IMPACTO EN LA MÁQUINA DE LOS ÁNGELES (CON TRITURACIÓN DE AGREGADOS). Norma técnica: INV E 219-13 NTC 93-2013.</t>
  </si>
  <si>
    <t>VALOR DE AZUL DE METILENO EN AGREGADOS FINOS. Norma técnica: INV E 235-13</t>
  </si>
  <si>
    <t>DETERMINACIÓN EN EL LABORATORIO DEL CONTENIDO DE AGUA (HUMEDAD) DE MUESTRAS DE SUELO, ROCA Y MEZCLAS DE SUELO - AGREGADO. Norma técnica: INV E 122-13 NTC-1495-13 ASTM D2216 - 10.</t>
  </si>
  <si>
    <t>DETERMINACIÓN DE LA DENSIDAD (PESO UNITARIO) DE MUESTRAS DE SUELO. Norma técnica: ASTM D7263 - 09(2018).</t>
  </si>
  <si>
    <t>DETERMINACIÓN DE LOS TAMAÑOS DE LAS PARTÍCULAS DE LOS SUELOS (GRANULOMETRÍA  POR TAMIZADO E HIDROMETRÍA). Norma técnica: INV E 123-13 ASTM D422 - 63(1998).</t>
  </si>
  <si>
    <t>DETERMINACIÓN DE LA CANTIDAD DE MATERIAL QUE PASA EL TAMIZ DE 75 UM (N° 200) EN LOS AGREGADOS PÉTREOS MEDIANTE LAVADO. Norma técnica: INV E 214-13 NTC 78-1995</t>
  </si>
  <si>
    <t>DETERMINACIÓN DE LA GRAVEDAD ESPECÍFICA DE LAS PARTÍCULAS SÓLIDAS DE LOS SUELOS Y DEL LLENANTE MINERAL, EMPLEANDO UN PICNÓMETRO CON AGUA. Norma técnica: INV E - 128 -13 ASTM D854 - 14</t>
  </si>
  <si>
    <t>DETERMINACIÓN DE LOS FACTORES DE CONTRACCIÓN DE LOS SUELOS. Norma técnica: INV E 127-13 NTC-1503-01 ASTM D427 - 04.</t>
  </si>
  <si>
    <t>DETERMINACIÓN DEL CONTENIDO ORGÁNICO DE UN SUELO MEDIANTE EL ENSAYO DE PÉRDIDA POR IGNICIÓN. Norma técnica: INV E 121-13 AASHTO T 267.</t>
  </si>
  <si>
    <t>CONSOLIDACIÓN UNIDIMENSIONAL DE SUELOS - MÉTODO B (RÁPIDA). Norma técnica: INV E 151-13 NTC-1917-00 ASTM D2435 / D2435M - 11.</t>
  </si>
  <si>
    <t>CONSOLIDACIÓN UNIDIMENSIONAL DE SUELOS - MÉTODO A (LENTA). Norma técnica: INV E 151-13 NTC-1917-00 ASTM D2435 / D2435M - 11.</t>
  </si>
  <si>
    <t>CONSOLIDACIÓN UNIDIMENSIONAL DE SUELOS - (DOBLE CICLO DE CARGA Y DESCARGA). Norma técnica: INV E 151-13 NTC-1917-00 ASTM D2435 / D2435M - 11.</t>
  </si>
  <si>
    <t>CBR DE SUELOS COMPACTADOS EN EL LABORATORIO (SUELOS GRANULARES). Norma técnica: INV E 148-13 NTC-2122-13 ASTM D1883 - 16.</t>
  </si>
  <si>
    <t>RELACIONES HUMEDAD - PESO UNITARIO SECO EN LOS SUELOS (ENSAYO NORMAL DE COMPACTACIÓN). Norma técnica: INV E 141-13 ASTM D698 - 12e2.</t>
  </si>
  <si>
    <t>ENSAYO CAMPO - ELEMENTOS ESTRUCTURALES CONCRETO</t>
  </si>
  <si>
    <t>OBTENCIÓN DE NÚCLEOS DE CONCRETO ENDURECIDO. NÚCLEOS DE 3". Norma técnica: INV E 418-13 NTC 3658.</t>
  </si>
  <si>
    <t>OBTENCIÓN DE NÚCLEOS DE CONCRETO ENDURECIDO. NÚCLEOS DE 4". Norma técnica: INV E 418-13 NTC 3658.</t>
  </si>
  <si>
    <t>ENSAYO CAMPO - DIAGNOSTICO DE PAVIMENTOS</t>
  </si>
  <si>
    <t>EXTRACCIÓN DE TESTIGOS DE PAVIMENTOS ASFÁLTICOS MEDIANTE NÚCLEOS DE 4". Norma técnica: INV E-758-13 ASTM D 5361.</t>
  </si>
  <si>
    <t>ENSAYO LABORATORIO - CONCRETOS HIDRÁULICOS</t>
  </si>
  <si>
    <t>RESISTENCIA A LA COMPRESIÓN DE CILINDROS DE CONCRETO (MOLDEADOS O NÚCLEOS). Norma técnica: INV E - 410 -13 NTC - 673 ASTM C 39/C 39M.</t>
  </si>
  <si>
    <t>TRACCIÓN INDIRECTA DE CILINDROS DE CONCRETO. Norma técnica: INV E - 411 -13 NTC - 722 ASTM C496/C496M.</t>
  </si>
  <si>
    <t>ENSAYO LABORATORIO - MATERIALES BITUMINOSOS</t>
  </si>
  <si>
    <t>ENSAYO DE ADHERENCIA EN BANDEJA. Norma técnica: INV E – 740 - 13.</t>
  </si>
  <si>
    <t>ENSAYO LABORATORIO - MEZCLAS ASFALTICAS</t>
  </si>
  <si>
    <t>ESTABILIDAD Y FLUJO DE MEZCLAS ASFÁLTICAS EN CALIENTE EMPLEANDO EL EQUIPO MARSHALL (Una probeta). Norma técnica: INV E – 748 - 13 ASTM D6926 ASTM D6927.</t>
  </si>
  <si>
    <t>SEÑALIZACION TUBULAR COLOMBINA PLASTICA</t>
  </si>
  <si>
    <t>CINTA DE SEÑALIZACION CAL 4 (ROLLO 500mx0.10m)</t>
  </si>
  <si>
    <t>PLASTICO NEGRO CALIBRE 6</t>
  </si>
  <si>
    <t>BOLSA DE LONA</t>
  </si>
  <si>
    <t>BAÑO TIPO FLUSHING</t>
  </si>
  <si>
    <t>TELA VERDE DE CERRAMIENTO (2.10mx250)</t>
  </si>
  <si>
    <t>POLISOMBRA 65% (1x7m) R-800 NEGRA</t>
  </si>
  <si>
    <t>POLISOMBRA 47% (4x100m)</t>
  </si>
  <si>
    <t>POSTE ROLLIZO D= 12cm a 15cm</t>
  </si>
  <si>
    <t>SEÑAL EN POLIETILENO ALVEOLAR PARE-SIGA 45cms. DECORADA CON REFLECTIVO, GRADO ALTA INTENSIDAD</t>
  </si>
  <si>
    <t>EXTINTOR x 5LB</t>
  </si>
  <si>
    <t>BOTIQUIN PRIMEROS AUXILIOS CON MEDICAMENTOS DE 22CM X 27CM</t>
  </si>
  <si>
    <t>CAMILLA EN MADERA NUEVA 0.70 x 1.4MT</t>
  </si>
  <si>
    <t>CONOS H= 0,9- 1,0mt</t>
  </si>
  <si>
    <t>DOTACIÓN (EPP) Y EQUIP. Y HERRAM. SEGUR. INDUSTR.</t>
  </si>
  <si>
    <t>CAPA IMPERMEABLE CALIBRE 14 - 16</t>
  </si>
  <si>
    <t>PROTECCION AUDITIVA DE INSERTAR (PAR)</t>
  </si>
  <si>
    <t>GAFAS DE SEGURIDAD</t>
  </si>
  <si>
    <t>GUANTES DE VAQUETA</t>
  </si>
  <si>
    <t>MASCARILLA DESECHABLE</t>
  </si>
  <si>
    <t>CASCO DE SEGURIDAD DIELECTRICO</t>
  </si>
  <si>
    <t>PETO EN CARNAZA</t>
  </si>
  <si>
    <t>PROTECTOR AUDITIVO TIPO COPA</t>
  </si>
  <si>
    <t>SARDINEL ALTO RAMPA A86</t>
  </si>
  <si>
    <t>ESTOPEROL 10 cm x 3 cm (NO INCLUYE ELEMENTOS DE ANCLAJE)</t>
  </si>
  <si>
    <t>PEGANTE EPOXICO DE DOS COMPONENTES</t>
  </si>
  <si>
    <t>VIBRADOR DE EJE FLEXIBLE A COMBUSTIÓN - POTENCIA DE 5 A 7 HP</t>
  </si>
  <si>
    <t>TRITURADO 1-1/2"</t>
  </si>
  <si>
    <t>TUBERÍA Y ACCESORIOS EN GRP</t>
  </si>
  <si>
    <t>TUBERIA GRP 300mm (300mm-800mm PRESION) PN10 BAR SN 5000. No Incluye Transporte.</t>
  </si>
  <si>
    <t>TUBERIA GRP 400mm (300mm-800mm PRESION) PN 10 BAR SN 5000. No Incluye Transporte.</t>
  </si>
  <si>
    <t>TUBERIA GRP 500mm (300mm-800mm PRESION) PN 10 BAR SN 5000. No Incluye Transporte.</t>
  </si>
  <si>
    <t>TUBERIA GRP 600mm (300mm-800mm PRESION) PN 10 BAR SN 5000. NO INCLUYE TRANSPORTE</t>
  </si>
  <si>
    <t>TUBERIA GRP 700mm (300mm-800mm PRESION) PN 10 BAR SN 5000. NO INCLUYE TRANSPORTE</t>
  </si>
  <si>
    <t>GEOMALLA TENSAR BX 1100 \ FORTGRID BX 30</t>
  </si>
  <si>
    <t>GEOMALLA TENSAR BX 1200 \ FORTGRID BX 50</t>
  </si>
  <si>
    <t>TUBERIA GRP 800mm (300mm-800mm PRESION) PN 10 BAR SN 5000. No Incluye Transporte.</t>
  </si>
  <si>
    <t>TUBERIA GRP 900mm (600mm-2400mm FLUJO LIBRE) PN 10 BAR SN 5000. No Incluye Transporte.</t>
  </si>
  <si>
    <t>TUBERIA GRP 1000mm (600mm-2400mm FLUJO LIBRE) PN 1 BAR SN 5000. No Incluye Transporte.</t>
  </si>
  <si>
    <t>TUBERIA GRP 1100mm (600mm-2400mm FLUJO LIBRE) PN 1 BAR SN 5000. No Incluye Transporte.</t>
  </si>
  <si>
    <t>TUBERIA GRP 1200mm (600mm-2400mm FLUJO LIBRE) PN 1 BAR SN 5000. NO INCLUYE TRANSPORTE.</t>
  </si>
  <si>
    <t>TUBERIA GRP 1300 (600mm-2400mm FLUJO LIBRE) PN 1 BAR SN 5000. NO INCLUYE TRANSPORTE</t>
  </si>
  <si>
    <t>TUBERIA GRP 1400 (600mm-2400mm FLUJO LIBRE) PN 1 BAR SN 5000. NO INCLUYE TRANSPORTE</t>
  </si>
  <si>
    <t>TUBERIA GRP 1500 (600mm-2400mm FLUJO LIBRE) PN 1 BAR SN 5000. NO INCLUYE TRANSPORTE</t>
  </si>
  <si>
    <t>TUBERIA GRP 1600 (600mm-2400mm FLUJO LIBRE) PN 1 BAR SN 5000. NO INCLUYE TRANSPORTE</t>
  </si>
  <si>
    <t>TUBERIA GRP 1700 (600mm-2400mm FLUJO LIBRE) PN 1 BAR SN 5000. NO INCLUYE TRANSPORTE</t>
  </si>
  <si>
    <t>ACOPLE GRP 300mm (PN 10 Bar) No Incluye Transporte.</t>
  </si>
  <si>
    <t>ACOPLE GRP 350mm (PN 10 Bar) No Incluye Transporte.</t>
  </si>
  <si>
    <t>ACOPLE GRP 400mm (PN 10 Bar) - NO INCLUYE TRANSPORTE</t>
  </si>
  <si>
    <t>ACOPLE GRP 500mm (PN 10 Bar) - NO INCLUYE TRANSPORTE</t>
  </si>
  <si>
    <t>ACOPLE GRP 600mm (PN 10 Bar) - NO INCLUYE TRANSPORTE</t>
  </si>
  <si>
    <t>ACOPLE GRP 700mm (PN 10 Bar) - NO INCLUYE TRANSPORTE</t>
  </si>
  <si>
    <t>ACOPLE GRP 800mm (PN 10 Bar) - NO INCLUYE TRANSPORTE</t>
  </si>
  <si>
    <t>ACOPLE GRP 900mm (PN 10 Bar) - NO INCLUYE TRANSPORTE</t>
  </si>
  <si>
    <t>ACOPLE GRP 1000mm  (PN 1 BAR) - NO INCLUYE TRANSPORTE</t>
  </si>
  <si>
    <t>ACOPLE GRP 1100mm  (PN 1 BAR) - NO INCLUYE TRANSPORTE</t>
  </si>
  <si>
    <t>ACOPLE GRP 1200mm  (PN 1 BAR) - NO INCLUYE TRANSPORTE</t>
  </si>
  <si>
    <t>ACOPLE GRP 1300mm  (PN 1 BAR) - NO INCLUYE TRANSPORTE</t>
  </si>
  <si>
    <t>ACOPLE GRP 1400mm  (PN 1 BAR)</t>
  </si>
  <si>
    <t>ACOPLE GRP 1500mm  (PN 1 BAR) - NO INCLUYE TRANSPORTE</t>
  </si>
  <si>
    <t>ACOPLE GRP 1600mm  (PN 1 BAR)</t>
  </si>
  <si>
    <t>ACOPLE GRP 1700mm  (PN 1 BAR)</t>
  </si>
  <si>
    <t>ACOPLE GRP 1800mm  (PN 1 BAR) - NO INCLUYE TRANSPORTE</t>
  </si>
  <si>
    <t>ACOPLE GRP 2000mm  (PN 1 BAR) - NO INCLUYE TRANSPORTE</t>
  </si>
  <si>
    <t>TUBERIA GRP 1800 (600mm-2400mm FLUJO LIBRE) PN 1 BAR SN 5000 - NO INCLUYE TRANSPORTE</t>
  </si>
  <si>
    <t>TUBERIA GRP 2000 (600mm-2400mm FLUJO LIBRE) PN 1 BAR SN 5000 - NO INCLUYE TRANSPORTE</t>
  </si>
  <si>
    <t>ACOPLE GRP 2400mm - PN 1 BAR - NO INCLUYE TRANSPORTE</t>
  </si>
  <si>
    <t>TUBERIA GRP 2400 (600mm-2400mm FLUJO LIBRE) - PN 1 BAR SN 5000 - NO INCLUYE TRANSPORTE</t>
  </si>
  <si>
    <t>RECUBRIMIENTO BARRERA EPOXICO</t>
  </si>
  <si>
    <t>CATALIZADOR BARRERA EPOXICA COMPONENTE B</t>
  </si>
  <si>
    <t>RECUBRIMIENTO EN ESMALTE URETANO GRIS</t>
  </si>
  <si>
    <t>CATALIZADOR ESMALTE  URETANO (COMPONENTE B)</t>
  </si>
  <si>
    <t>DISOLVENTE EPOXICO</t>
  </si>
  <si>
    <t>DISOLVENTE URETANO</t>
  </si>
  <si>
    <t>IMPRIMANTE EPOXICO RICO EN ZINC</t>
  </si>
  <si>
    <t>CATALIZADOR PARA IMPRIMANTE EPOXICO RICO EN ZINC</t>
  </si>
  <si>
    <t>MEZCLA ASFÁLTICA EN CALIENTE CON ASFALTO MODIFICADO CON GRANO DE CAUCHO RECICLADO (GCR)</t>
  </si>
  <si>
    <t>SEÑALETICA SITP 1-2 RUTAS H=3.75 CON O SIN CENEFA</t>
  </si>
  <si>
    <t>PINTURA EN ESMALTE DOMESTICO</t>
  </si>
  <si>
    <t>BASE GRANULAR BG_B CON RECICLADO DE CONCRETO HIDRAULICO</t>
  </si>
  <si>
    <t>BASE GRANULAR BG_A CON RECICLADO DE CONCRETO HIDRAULICO</t>
  </si>
  <si>
    <t>BASE GRANULAR BG_C CON RECICLADO DE CONCRETO HIDRAULICO</t>
  </si>
  <si>
    <t>SUBBASE GRANULAR SBG_A CON RECICLADO DE CONCRETO HIDRAULICO</t>
  </si>
  <si>
    <t>SUBBASE GRANULAR SBG_B CON RECICLADO DE CONCRETO HIDRAULICO</t>
  </si>
  <si>
    <t>SUBBASE GRANULAR SBG_C CON RECICLADO DE CONCRETO HIDRAULICO</t>
  </si>
  <si>
    <t>SUBBASE GRANULAR CON RECICLADO DE CONCRETO ASFALTICO</t>
  </si>
  <si>
    <t>SIERRA ELÉCTRICA CALADORA - POTENCIA DE 500 A 563 W</t>
  </si>
  <si>
    <t>DESTORNILLADOR DE IMPACTO</t>
  </si>
  <si>
    <t>PLANTA ELECTRICA POTENCIA ELÉCTRICA GENERADA 4KW - INCLUYE COMBUSTIBLE</t>
  </si>
  <si>
    <t>PULIDORA MANUAL ELECTRICA</t>
  </si>
  <si>
    <t>DISCO DE CORTE METAL 7 X 1/8"</t>
  </si>
  <si>
    <t>DISCO ABRASIVO DESBASTE METAL 7 X 1/4"</t>
  </si>
  <si>
    <t>TALADRO ROTOPERCUTOR - POTENCIA DE 860 A 1030 WATTS</t>
  </si>
  <si>
    <t>PISO EN ALUMINIO PARA PUENTES PEATONALES Y ESTACIONES TRANSMILENIO EN ALEACIÓN AA6070 - INCLUYE PERFILES DE ALUMINIO DE 30.5mm DE ALTURA Y 100mm DE ANCHO, SIN TROQUELAR.</t>
  </si>
  <si>
    <t>GUADAÑADORA - POTENCIA DE 1.3 A 1.7 KW</t>
  </si>
  <si>
    <t>PLAQUETA TIPO REJILLA (PEATONAL) 0.40 x 0.40 e= 6cm</t>
  </si>
  <si>
    <t>CODO PVC 45° D= 1 1/2"</t>
  </si>
  <si>
    <t>LLAMA AMARILLA (suministro y plantación. incluye tierra negra )</t>
  </si>
  <si>
    <t>COLA DE ZORRO (Suministro y plantación, incluye tierra negra , transporte y disposición final de escombros)</t>
  </si>
  <si>
    <t>EUCALIPTO POMARROSO H=1.5mt (Incluye siembra caja, tierra, abono y tutor)</t>
  </si>
  <si>
    <t>CHICALA H=1.5 (Incluye siembra, caja, tierra,  abono y tutor)</t>
  </si>
  <si>
    <t>JAZMIN CHINO H= 1.5 mt (Incluye siembra, caja, tierra, abono y tutor</t>
  </si>
  <si>
    <t>TUBERIA PVC PRESION E.L. D=1 1/2" RDE21 PSI 200</t>
  </si>
  <si>
    <t>BLOQUEO Y TRANSPLANTE DE ARBOLES DE 1-5mt (Incluye transporte, recolección)</t>
  </si>
  <si>
    <t>BLOQUEO Y TRANSPLANTE DE ARBOLES DE 5 - 10mt (Incluye transporte, recolección)</t>
  </si>
  <si>
    <t>BLOQUEO Y TRANSPLANTE DE ARBOLES DE 10 - 15mt (Incluye transporte, recolección)</t>
  </si>
  <si>
    <t>TUBERÍA Y ACCESORIOS ACERO AL CARBÓN</t>
  </si>
  <si>
    <t>TUBERIA ACERO AL CARBON SIN COSTURA SCH40 D=3"</t>
  </si>
  <si>
    <t>TUBERIA ACERO AL CARBON SIN COSTURA SCH40 D=4"</t>
  </si>
  <si>
    <t>TUBERIA ACERO AL CARBON SIN COSTURA SCH40 D=6"</t>
  </si>
  <si>
    <t>TUBERIA ACERO AL CARBON SIN COSTURA SCH40 D=8"</t>
  </si>
  <si>
    <t>TRANSPORTE TUBERIA ACERO AL CARBON</t>
  </si>
  <si>
    <t>ANALISIS GRANULOMETRICO  DE LOS AGREGADOS GRUESO Y FINO. Norma técnica: INV E 213-13 NTC 77-2007.</t>
  </si>
  <si>
    <t>RESISTENCIA A LA DEGRADACIÓN DE LOS AGREGADOS DE TAMAÑOS MENORES DE 37.5 MM (1½") POR MEDIO DE LA MÁQUINA DE LOS ÁNGELES (SIN TRITURACIÓN DE LOS AGREGADOS). Norma técnica: INV E 218-13 NTC 98-2012.</t>
  </si>
  <si>
    <t>PORCENTAJE DE PARTÍCULAS FRACTURADAS EN UN AGREGADO GRUESO. Norma técnica: INV E 227-13.</t>
  </si>
  <si>
    <t>ÍNDICES DE APLANAMIENTO Y ALARGAMIENTO DE LOS AGREGADOS PARA CARRETERAS. Norma técnica: INV E 230-13.</t>
  </si>
  <si>
    <t>DENSIDAD, DENSIDAD RELATIVA (GRAVEDAD ESPECÍFICA) Y ABSORCIÓN DEL AGREGADO FINO. Norma técnica: INV E 222-13 NTC-237-1995.</t>
  </si>
  <si>
    <t>PENETRACION DE LOS MATERIALES BITUMINOSOS. Norma técnica: INV E - 706 - 13 NTC 5028 ASTM D5.</t>
  </si>
  <si>
    <t>DUCTILIDAD DE LOS MATERIALES ASFÁLTICOS. Norma técnica: INV E-702-13 ASTM D113.</t>
  </si>
  <si>
    <t>EVALUACIÓN DE LA SUSCEPTIBILIDAD AL AGUA DE LAS MEZCLAS DE CONCRETO ASFÁLTICO UTILIZANDO LA PRUEBA DE TRACCIÓN INDIRECTA (Séis probetas). Norma técnica: INV E - 725 - 13 AASHTO T 283 ASTM D4867/D4867M.</t>
  </si>
  <si>
    <t>ENSAYO DE TENSIÓN INDIRECTA PARA DETERMINAR EL MÓDULO RESILIENTE DE MEZCLAS ASFÁLTICAS (3 TEMPERATURAS Y 3 FRECUENCIAS). Norma técnica: INV E - 749 - 13 UNE-EN 12697-26 Anexo F ASTM D7369.</t>
  </si>
  <si>
    <t>MÓDULO DE ELASTICIDAD ESTÁTICO Y RELACIÓN DE POISSON DEL CONCRETO EN COMPRESIÓN. Norma técnica: INV E - 749 - 13 UNE-EN 12697-26 Anexo F ASTM D7369.</t>
  </si>
  <si>
    <t>PUNTO DE ABLANDAMIENTO DE MATERIALES BITUMINOSOS (APARATO DE ANILLO Y BOLA). Norma técnica: INV E – 712 - 13 ASTM D36/D36M.</t>
  </si>
  <si>
    <t>ANDAMIO TUBULAR</t>
  </si>
  <si>
    <t>PLANCHON PARA ANDAMIO</t>
  </si>
  <si>
    <t>DISEÑO DE MEZCLAS ASFALTICAS METODO MARSHALL.</t>
  </si>
  <si>
    <t>ENSAYO LABORATORIO - ANÁLISIS DE AGUAS</t>
  </si>
  <si>
    <t>DEMANDA BIOQUÍMICA DE OXIGENO (DBO5). Norma técnica: SM 5210 B.</t>
  </si>
  <si>
    <t>DEMANDA QUÍMICA DE OXIGENO (DQO). Norma técnica: SM 5220 D.</t>
  </si>
  <si>
    <t>OXÍGENO DISUELTO, MODIFICACIÓN DE AZIDA. Norma técnica: SM 4500 - OC.</t>
  </si>
  <si>
    <t>NITROGENO TOTAL KSELDAHL. Norma técnica: SM 4500-NORG C.</t>
  </si>
  <si>
    <t>FOSFORO TOTAL. Norma técnica: SM 4500 - P B, E.</t>
  </si>
  <si>
    <t>COLIFORMES TOTALES FERMENTACIÓN TUBOS MÚLTIPLES. Norma técnica: SM 9221  B.</t>
  </si>
  <si>
    <t>COLIFORMES FECALES  FERMENTACIÓN TUBOS MÚLTIPLES. Norma técnica: SM 9221 E.</t>
  </si>
  <si>
    <t>POTASIO. Norma técnica: SM 3500 K - B.</t>
  </si>
  <si>
    <t>ACIDEZ TOTAL. Norma técnica: SM 2310 B.</t>
  </si>
  <si>
    <t>ALCALINIDAD TOTAL. Norma técnica: SM 2320 B.</t>
  </si>
  <si>
    <t>TURBIEDAD, MÉTODO NEFELOMÉTRICO. Norma técnica: SM 2130 B.</t>
  </si>
  <si>
    <t>GRASAS Y ACEITES. Norma técnica: SM 5520 B.</t>
  </si>
  <si>
    <t>SOLIDOS SUSPENDIDOS TOTALES, SECADO A 103°C - 105°C. Norma técnica: SM 2540 D.</t>
  </si>
  <si>
    <t>SOLIDOS DISUELTOS TOTALES. Norma técnica: SM 2540 C.</t>
  </si>
  <si>
    <t>SOLIDOS TOTALES, SECADO A 103°C - 105°C. Norma técnica: SM 2540 B  ASTM C 1603 2010.</t>
  </si>
  <si>
    <t>SOLIDOS SEDIMENTABLES. Norma técnica: SM 2540 F.</t>
  </si>
  <si>
    <t>PH. Norma técnica: SM 4500 - H + B  ASTM D 1293 2012.</t>
  </si>
  <si>
    <t>TEMPERATURA DEL AGUA. Norma técnica: SM 2550 B.</t>
  </si>
  <si>
    <t>COLOR VERDADERO. Norma técnica: SM 2120 B.</t>
  </si>
  <si>
    <t>CEPILLO INDUSTRIAL DE NYLON CON CABO DE 35CM A 42CM X 9CM X 17CM</t>
  </si>
  <si>
    <t>CARRETILLA  RUEDA NEUMATICA PLATON METALICO CAPACIDAD CINCO PIES CUBICOS MANGO MADERA TIPO BUGGY</t>
  </si>
  <si>
    <t>BARRA DE 18LB CON PUNTA Y PALA 150CM X 10CM</t>
  </si>
  <si>
    <t>SERRUCHO DE 20" DIENTE ENDURECIDO</t>
  </si>
  <si>
    <t>CAMILLA MADERA PRIMEROS AUXILIOS INMOVILIZADOR CABEZA</t>
  </si>
  <si>
    <t>EXTINTOR POLVO QUIMICO SECO DE 20LB TIPO ABC METALICO CON GANCHO Y AVISO</t>
  </si>
  <si>
    <t>BOTA LISA DIELECTRICA CON PUNTERA EN ACERO DE CAUCHO, CINTA AMARILLA, PUNTERA Y PLANTILLA EN ACERO</t>
  </si>
  <si>
    <t>BOTA CUERO LISA NEGRA SEGURIDAD PUNTERA DE ACERO</t>
  </si>
  <si>
    <t>BOTA DE CAUCHO, CINTA AMARILLA, PUNTERA Y PLANTILLA EN ACERO</t>
  </si>
  <si>
    <t>PROTECTOR AUDITIVO TIPO TAPON DESECHABLE SIN CORDON</t>
  </si>
  <si>
    <t>MASCARILLA DESECHABLE CONTRA POLVOS Y PARTICULAS NO TOXICAS</t>
  </si>
  <si>
    <t>MASCARILLA DESECHABLE CON VALVULA CONTRA POLVO Y PARTICULAS NO TOXICAS</t>
  </si>
  <si>
    <t>PROTECTOR AUDITIVO TIPO TAPON INSERCION EN SILICONA CON CORDEL EN ESTUCHE</t>
  </si>
  <si>
    <t>BARBUQUEJO EN REATA CON MENTONERA CON TRES APOYOS PARA CASCO</t>
  </si>
  <si>
    <t>ARNES MULTIPROPOSITO CON ESLINGA - 4 ANILLOS - PARA RESTRICCION Y DETENCION DE CAIDAS CON PUNTO FIJO</t>
  </si>
  <si>
    <t>ESLINGA SEGURIDAD CINTA DE NYLON EN Y CON AMORTIGUADOR Y 2 MOSQUETONES GRANDES</t>
  </si>
  <si>
    <t>IMPERMEABLE INDUSTRIAL PVC CON CAPUCHA EN NYLON</t>
  </si>
  <si>
    <t>OVEROL IMPERMEABLE INDUSTRIAL AMARILLO 2 PIEZAS CON CAPUCHA</t>
  </si>
  <si>
    <t>GUANTE NITRILO 13" RESISTENTE CONTRA QUIMICOS COMBUSTIBLES SOLVENTES GRASAS</t>
  </si>
  <si>
    <t>GUANTE CARNAZA REFORZADO EN CARNAZA LARGO</t>
  </si>
  <si>
    <t>CINTA PARA SEÑALIZACION DE 500MT X 4" PELIGRO CALIBRE 3.5</t>
  </si>
  <si>
    <t>ROLLO</t>
  </si>
  <si>
    <t>RESPIRADOR PARA GASES DOBLE SIN CARTUCHO</t>
  </si>
  <si>
    <t>TELA VERDE PARA CERRAMIENTO 2.10 METRO DE ANCHO DE 60GR</t>
  </si>
  <si>
    <t>MUEBLES - EQUIPOS Y ELEMENTOS OFICINA</t>
  </si>
  <si>
    <t>VÍDEO BEAM - ALQUILER POR DIA</t>
  </si>
  <si>
    <t>GRAVEDAD ESPECÍFICA BULK Y DENSIDAD DE MEZCLAS ASFÁLTICAS COMPACTADAS NO ABSORBENTES EMPLEANDO ESPECÍMENES SATURADOS Y SUPERFICIALMENTE SECOS. Norma técnica: INV E – 733 - 13 ASTM D2726.</t>
  </si>
  <si>
    <t>EXTRACCIÓN CUANTITATIVA DEL ASFÁLTO EN MEZCLAS PARA PAVIMENTOS. Norma técnica: INV E – 732 - 13 ASTM D2172/D2172M.</t>
  </si>
  <si>
    <t>RESISTENCIA A LA FLEXIÓN DEL CONCRETO USANDO UNA VIGA SIMPLEMENTE APOYADA Y CARGADA EN LOS TERCIOS DE LA LUZ LIBRE. Norma técnica: INV E - 414 -13 NTC - 2871 ASTM C78/C78M.</t>
  </si>
  <si>
    <t>SARDINEL ESPECIAL A 110 - RAMPA B (600X400X500MM)</t>
  </si>
  <si>
    <t>ESMALTE ALQUIDICO</t>
  </si>
  <si>
    <t>SERV. DIAGNÓSTICO-INSPECCIÓN REDES HIDROSANITARIAS</t>
  </si>
  <si>
    <t>EQUIPO VACTOR - SONDEO - LIMPIEZA - RECOLECCIÓN DE LODOS NO PELIGROSOS (No incluye agua).</t>
  </si>
  <si>
    <t>GESTIÓN SOCIAL ELEMENTOS DE PUBLICIDAD</t>
  </si>
  <si>
    <t>IMPRESIÓN HOJA CARTA, A 1X0 TINTAS EN PAPEL BOND DE 75 GR.</t>
  </si>
  <si>
    <t>AFICHE TAMAÑO MEDIO PLIEGO A 4X0 TINTAS EN PROPALCOTE DE 115 GR.</t>
  </si>
  <si>
    <t>PLEGABLES DE SOSTENIBILIDAD EN TRES CUERPOS TAMAÑO CARTA A 4X4 TINTAS EN PROPALCOTE.</t>
  </si>
  <si>
    <t>VOLANTES TAMAÑO CARTA POLICROMÍA DE 114 GR.</t>
  </si>
  <si>
    <t>VOLANTES TAMAÑO 1/2 CARTA POLICROMÍA COTE DE 115 GR.</t>
  </si>
  <si>
    <t>EXÁMENES MÉDICOS</t>
  </si>
  <si>
    <t>EXÁMEN MÉDICO OCUPACIONAL DE INGRESO O RETIRO</t>
  </si>
  <si>
    <t>EXAMEN DE AUDIOMETRÍA DE INGRESO O EGRESO</t>
  </si>
  <si>
    <t>EXAMEN DE OPTOMETRÍA DE INGRESO O EGRESO</t>
  </si>
  <si>
    <t>EXAMEN DE ESPIROMETRÍA DE INGRESO O EGRESO</t>
  </si>
  <si>
    <t>COMPRESOR DE AIRE DE PISTÓN - CAUDAL DE AIRE DE 38 A 53 CFM</t>
  </si>
  <si>
    <t>CONCRETO MR41 DE RESISTENCIA ACELERADA (3 días)</t>
  </si>
  <si>
    <t>HIDROLAVADORA MOTOR A COMBUSTIÓN - CAUDAL DE 8 A 13 LITROS POR MINUTO - PRESIÓN DE 2700 A 2960 PSI - INCLUYE COMBUSTIBLE</t>
  </si>
  <si>
    <t>PRODUCTOS QUÍMICOS - PESTICIDAS - FITOSANITARIOS</t>
  </si>
  <si>
    <t>DETERGENTE/DESENGRASANTE INDUSTRIAL</t>
  </si>
  <si>
    <t>TACHÓN PLÁSTICO  REFLECTIVO ALTA RESISTENCIA DE L:40cm x Ancho:15cm x Alto:8cm INCLUYE TORNILLOS DE ANCLAJE</t>
  </si>
  <si>
    <t>TUBERÍA PVC PRESIÓN 1/2" RDE 9 500 PSI</t>
  </si>
  <si>
    <t>KIT DE NIVELACIÓN PARA HIDRANTE  DE DIÁMETRO DE 6", LONGITUD 400mm , INCLUYE TODOS LOS ELEMENTOS NECESARIOS PARA SU INSTALACIÓN</t>
  </si>
  <si>
    <t>REDUCCIÓN CONCENTRICA HD EL 4" x 3"</t>
  </si>
  <si>
    <t>REDUCCIÓN HD 6" x 4" J.H.</t>
  </si>
  <si>
    <t>REDUCCIÓN HD 4" x 2" J.H.</t>
  </si>
  <si>
    <t>CINTA TEFLON - CINTA SELLANTE 1/2" x 0.20 DENSIDAD</t>
  </si>
  <si>
    <t>SOLDADURA DE ESTAÑO ROLLO DE 250 GR. 1/16"</t>
  </si>
  <si>
    <t>LB</t>
  </si>
  <si>
    <t>CAJILLA PLASTICA Y TAPA EN POLIPROPILENO PARA MEDIDOR.</t>
  </si>
  <si>
    <t>TUBERIA Y ACCESORIOS EN ACERO GALVANIZADO</t>
  </si>
  <si>
    <t>TUBERÍA DE ACERO GALVANIZADO 1". Espesor del tubo (1.5mm)</t>
  </si>
  <si>
    <t>KIT SILLA YEE 200 x 160 PVC</t>
  </si>
  <si>
    <t>KIT SILLA YEE 315 x 160 PVC</t>
  </si>
  <si>
    <t>PASTO KIKUYO CORTADO A MÁQUINA (INCLUYE SUMINISTRO Y RIEGO DE TIERRA FERTIL DE 10 cm DE ESPESOR E INSTALACIÓN Y SIEMBRA DE PASTO Y SALADO Y NIVELACIÓN</t>
  </si>
  <si>
    <t>NOGAL H= 1.5 mt. INCLUYE SIEMBRA, CAJA, TIERRA, ABONO Y TUTOR</t>
  </si>
  <si>
    <t>ROBLE H= 1.5 mt. INCLUYE SIEMBRA, CAJA, TIERRA, ABONO Y TUTOR</t>
  </si>
  <si>
    <t>CAUCHO SABANERO H= 1.5 mt. INCLUYE SIEMBRA, CAJA, TIERRA, ABONO Y TUTOR</t>
  </si>
  <si>
    <t>MAGNÓLIO H= 1.5 mt. INCLUYE SIEMBRA, CAJA, TIERRA, ABONO Y TUTOR</t>
  </si>
  <si>
    <t>YARUMO H= 1.5 mt. INCLUYE SIEMBRA, CAJA, TIERRA, ABONO Y TUTOR</t>
  </si>
  <si>
    <t xml:space="preserve">TUBO EN CONCRETO ALTA RESISTENCIA D= 10". </t>
  </si>
  <si>
    <t>TUBO EN CONCRETO ALTA RESISTENCIA D= 12".</t>
  </si>
  <si>
    <t>TUBO EN CONCRETO ALTA RESISTENCIA D= 14" EXTRA REFORZADO</t>
  </si>
  <si>
    <t>REDUCCIÓN HD 4" x 3" J.H.</t>
  </si>
  <si>
    <t>REDUCCIÓN HD 8" x 6" J.H.</t>
  </si>
  <si>
    <t>KIT DE NIVELACIÓN PARA HIDRANTE TRÁFICO DE DIÁMETRO DE 4", LONGITUD 400mm , INCLUYE TODOS LOS ELEMENTOS NECESARIOS PARA SU INSTALACIÓN</t>
  </si>
  <si>
    <t>JUEGO DE MOLDES PARA ESTAMPADO CONCRETO</t>
  </si>
  <si>
    <t>COLOR ENDURECEDOR DE CUARZO (4 Kg/m2)</t>
  </si>
  <si>
    <t>DESMOLDANTE EN POLVO COLOR (0.2 Kg/m2)</t>
  </si>
  <si>
    <t>SELLADOR ACRÍLICO TRANSPARENTE SEMILUSTRE (0.25 L/m2)</t>
  </si>
  <si>
    <t>ADHESIVO TIPO LATEX PARA MORTERO</t>
  </si>
  <si>
    <t>SELLANTE PARA PISO</t>
  </si>
  <si>
    <t>SUBBASE GRANULAR PEA (SBG_PEA)</t>
  </si>
  <si>
    <t>MATERIAL SELECCIONADO</t>
  </si>
  <si>
    <t>CINTA MÉTRICA DE 30 MT</t>
  </si>
  <si>
    <t>NEOPRENOS</t>
  </si>
  <si>
    <t>JUNTA DE DILATACIÓN ELASTOMÉRICA 250 TAMAÑO 64 x  70 mm</t>
  </si>
  <si>
    <t>EQUIPO</t>
  </si>
  <si>
    <t>ALQUILER DE VEHICULO: CAMPERO, PICK-UP, CAMIONETA, CAMION O SIMILAR DE 1300cc A 2000cc DE CILINDRADA, MODELO 2014 A 2011. 75% DE LA TARIFA ESTABLECIDA. INCLUYE TODOS LOS COSTOS DE OPERACIÓN Y MANTENIMIENTO EXCEPTO EL SALARIO DEL CONDUCTOR.</t>
  </si>
  <si>
    <t>CARROTANQUE IRRIGADOR DE ASFALTO - VOLUMEN DEL TANQUE DE 4500 A 6000 LITROS</t>
  </si>
  <si>
    <t>ALQUILER DE VEHICULO: CAMPERO, PICK-UP, CAMIONETA, CAMION O SIMILAR CON CAPACIDAD DE CARGA DE 3 TON O MAS, MODELO 2014 A 2011. 75% DE LA TARIFA ESTABLECIDA. INCLUYE TODOS LOS COSTOS DE OPERACIÓN Y MANTENIMIENTO EXCEPTO EL SALARIO DEL CONDUCTOR.</t>
  </si>
  <si>
    <t>GESTIÓN SOCIAL ELEMENTOS DE IDENTIFICACIÓN EN OBRA</t>
  </si>
  <si>
    <t>AVISO PUNTO CREA 1.50m x 0.90m EN LÁMINA GALVANIZADA CAL. 24. INCLUYE SUMINISTRO E INSTALACIÓN</t>
  </si>
  <si>
    <t>ACTIVIDADES A TODO COSTO</t>
  </si>
  <si>
    <t>CARPA VESTIER 2.0m x 2.0m TECHO Y ESTRUCTURA CON LATERALES EN LONA</t>
  </si>
  <si>
    <t>MALLA DE GALLINERO 1 1/4" (ROLLO 0.90m x 10.0m)</t>
  </si>
  <si>
    <t>ADITIVO POTENCIALIZADOR DE CEMENTO (AUMENTO DE RESISTENCIA Y FLEXIBILIDAD DE SUELO)</t>
  </si>
  <si>
    <t>INSPECCIÓN DE REDES DE ALCANTARILLADO CON SISTEMA CCTV PARA DIÁMETROS ENTRE 6" Y 36". INCL MANO DE OBRA IDÓNEA, INFORME ESCRITO DE DIAGNÓSTICO Y DVD CON VIDEO. INCL IVA</t>
  </si>
  <si>
    <t>INSPECCIÓN DE REDES DE ALCANTARILLADO CON SISTEMA CCTV  PARA DIÁMETROS MAYORES A 36". INCL MANO DE OBRA IDÓNEA, INFORME ESCRITO DE DIAGNÓSTICO Y DVD CON VIDEO. INCL IVA</t>
  </si>
  <si>
    <t>COMPRESIÓN TRIAXIAL EN CONDICIÓN CD CONSOLIDADO - DRENADO SOBRE SUELOS (3 PUNTOS). Norma técnica: ASTM D7181 - 11</t>
  </si>
  <si>
    <t>CBR SOBRE MUESTRA INALTERADA (SUELOS COHESIVOS). Norma técnica: INV E 148-13 NTC-2122-13 ASTM D1883 - 16.</t>
  </si>
  <si>
    <t>COMPRESIÓN INCONFINADA EN MUESTRAS DE SUELO. Norma técnica: INV E 152-13 NTC-1527-00 ASTM D2166 / D2166M - 16.</t>
  </si>
  <si>
    <t>RELACIONES HUMEDAD - PESO UNITARIO SECO EN LOS SUELOS (ENSAYO MODIFICADO DE COMPACTACIÓN). Norma técnica: INV E 142-13 ASTM D1557 - 12e1.</t>
  </si>
  <si>
    <t>DETECCIÓN DEL REFUERZO UTILIZANDO FERROSCAN (POR DÍA)</t>
  </si>
  <si>
    <t>DETERMINACIÓN DE LA PROFUNDIDAD DE CARBONATACIÓN EN CONCRETO ENDURECIDO Y PUESTO EN SERVICIO</t>
  </si>
  <si>
    <t>DETERMINACIÓN DEL NÚMERO DE REBOTE (ÍNDICE ESCLEROMÉTRICO) EN EL CONCRETO ENDURECIDO, ZONA POR ELEMENTO. Norma técnica: INV E 413 -13  NTC 3692  ASTM C805/C805M.</t>
  </si>
  <si>
    <t>SEMAFORIZACION</t>
  </si>
  <si>
    <t>SEMÁFORO VEHICULAR DE POLICARBONATO (3x200), LENTES DE POLICARBONATO DE 8", TRES LUCES, SISTEMA DE ILUMINACIÓN A LEDS. SUMINISTRO E INSTALACIÓN</t>
  </si>
  <si>
    <t>SEMÁFORO PEATONAL DE POLICARBONATO (2x200), LENTES DE POLICARBONATO DE 8", DOS LUCES, SISTEMA DE ILUMINACIÓN A LEDS. SUMINISTRO E INSTALACIÓN</t>
  </si>
  <si>
    <t>POSTE TIPO MÁSTIL T1 (3.60m) EN TUBO SCH 40 GALVANIZADO Y PINTADO - SUMINISTRO E INSTALACIÓN</t>
  </si>
  <si>
    <t>POSTE TIPO MÉNSULA T2 (5.50m) EN TUBO SCH 40 GALVANIZADO Y PINTADO. SUMINISTRO E INSTALACION</t>
  </si>
  <si>
    <t>CABLE ELÉCTRICO 4x16 AWG PARA CONTROL DE SEMÁFOROS VEHICULARES TIPO ST CU 600V 75°C</t>
  </si>
  <si>
    <t>CABLE ELÉCTRICO 3x16 AWG PARA CONTROL DE SEMÁFOROS PEATONALES TIPO ST CU 600V 75°C</t>
  </si>
  <si>
    <t>CABLES Y ACCESORIOS ELECTRICOS</t>
  </si>
  <si>
    <t>CABLE ELÉCTRICO 2x8 AWG PARA ACOMETIDA TIPO ST CU 600V 75°C</t>
  </si>
  <si>
    <t>ACERO LISO  D= 1 1/4"</t>
  </si>
  <si>
    <t>NEOPRENO REFORZADO (doble refuerzo)</t>
  </si>
  <si>
    <t>ANDAMIO TUBULAR DE 1.50m (6 SECCIONES)</t>
  </si>
  <si>
    <t>ADAPTADOR BRIDA 12" (334mm A 352mm) R2</t>
  </si>
  <si>
    <t>ACOPLE UNIVERSAL R1-R2 D= 8"</t>
  </si>
  <si>
    <t>ACOPLE UNIVERSAL R1-R2 D= 12"</t>
  </si>
  <si>
    <t>TAPA VALVULA DE SEGURIDAD CIERRE PERMANENTE No.3</t>
  </si>
  <si>
    <t>PARAL METÁLICO LARGO - LONGITUD DE 2.00 A 3.50 M</t>
  </si>
  <si>
    <t>TUBERÍA ESTRUCTURAL METÁLICO CUADRADO DE 6mt (50mm x 50mm) ESPESOR 2mm</t>
  </si>
  <si>
    <t>REGISTRO DE INCORPORACIÓN HG 1/2" CON ACOPLE</t>
  </si>
  <si>
    <t>REGISTRO DE BOLA TIPO PESADO 1/2"</t>
  </si>
  <si>
    <t>ADAPTADOR MACHO PVC 1/2"</t>
  </si>
  <si>
    <t>COLLAR DE DERIVACIÓN 3" x 1/2"</t>
  </si>
  <si>
    <t>TUBERIA A.N. 2" ESPESOR= 1.9mm</t>
  </si>
  <si>
    <t>TUBERÍA DE ACERO GALVANIZADO 1/2". Espesor del tubo (15mm)</t>
  </si>
  <si>
    <t>TRANSPORTE DE MAQUINARIA DE 6 A 9 TONELADAS. INCLUYE ESCOLTA. VIAJE IDA Y VUELTA</t>
  </si>
  <si>
    <t>EFECTO DEL AGUA SOBRE LA RESISTENCIA A LA COMPRESIÓN DE LAS MEZCLAS ASFÁLTICAS COMPACTADAS (ENSAYO DE INMERSIÓN- COMPRESIÓN), incluye elaboración. Norma técnica: INV E – 738 - 13 ASTM D1075.</t>
  </si>
  <si>
    <t>MÓDULO RESILIENTE DE SUELOS Y AGREGADOS. Norma técnica: INV E 156-13 AASHTO T 307</t>
  </si>
  <si>
    <t>SISTEMA DE ANCLAJE PARA POSTES METÁLICOS 3/4" x 1500 (4 PERNOS)</t>
  </si>
  <si>
    <t>EQUIPO DE OXICORTE - PRESIÓN DE OXÍGENO 125 PSI - PRESIÓN GAS COMBUSTIBLE 15 PSI</t>
  </si>
  <si>
    <t>YEE PVC SANITARIA D=4"</t>
  </si>
  <si>
    <t>TEE HD 4"X2" EXTREMO LISO</t>
  </si>
  <si>
    <t>PLANTACION DE FUCCIA H=1.3mt (Incluye tierra, abono, tutor) SUMINISTRO</t>
  </si>
  <si>
    <t>PLANTACION DE DURAZNILLO H=1.5mt (Incluye tierra, abono, tutor) SUMINISTRO</t>
  </si>
  <si>
    <t>PLANTACION DE GUAYACÁN H=1.5mt (Incluye tierra, abono, tutor) SUMINISTRO</t>
  </si>
  <si>
    <t>PLANTACION DE ARRAYÁN H=1.3mt (Incluye tierra, abono, tutor) SUMINISTRO</t>
  </si>
  <si>
    <t>PLANTACION DE CARBONERO H=1.5mt (Incluye tierra, abono, tutor) SUMINISTRO</t>
  </si>
  <si>
    <t>PLANTACION DE FALSO PIMIENTO  H=1.3mt (Incluye tierra, abono, tutor) SUMINISTRO</t>
  </si>
  <si>
    <t>PLANTACION DE CUBRESUELOS BALSAMINA (incluye 20 unidades por M2) SUMINISTRO</t>
  </si>
  <si>
    <t>ADOQUIN EN CONCRETO COLOR OCRE A25 - Adoquin en concreto de 10x20x6cm-Color Ocre</t>
  </si>
  <si>
    <t>ADOQUIN ECOLÓGICO EN CONCRETO DE 40 X 40 X 8cm - GRAMOQUIN</t>
  </si>
  <si>
    <t>ACELERANTE DE FRAGUADO Y RESISTENCIA PARA CONCRETOS</t>
  </si>
  <si>
    <t>TARIFA OPERADOR EQUIPO (INCLUYE FACTOR DE PRESTACIONES)</t>
  </si>
  <si>
    <t>GRÚA TELESCÓPICA  MOVIL - CARGA MÁXIMA DE 35 A 39 TONELADAS - INCLUYE TRANSPORTE DE IDA Y VUELTA, COMBUSTIBLE Y OPERARIO</t>
  </si>
  <si>
    <t>ENSAYO LABORATORIO - ROCA</t>
  </si>
  <si>
    <t>RESISTENCIA A LA COMPRESIÓN UNIAXIAL DE MUESTRAS DE ROCAS INTACTAS. Norma técnica: ASTM D7012 - 14 (Método C).</t>
  </si>
  <si>
    <t>RESISTENCIA A LA FATIGA DE MEZCLAS ASFÁLTICAS EN CALIENTE MEDIANTE EL ENSAYO DE FLEXIÓN EN DOS PUNTOS SOBRE PROBETAS TRAPEZOIDALES. Norma técnica: INV E – 808 - 13  UNE-EN 12697-24  Anexo A NF P 98-261-1.</t>
  </si>
  <si>
    <t>CUBIERTA - CIELO RASO - CORTASOL TIPO TRANSMILENIO</t>
  </si>
  <si>
    <t>PANEL ARQUITECTONICO PREFABRICADO EN CONCRETO - SUMINISTRO E INSTALACION</t>
  </si>
  <si>
    <t>PINTURA BASE AGUA PARA USO EXTERIOR</t>
  </si>
  <si>
    <t>BALDOSA DE GRANITO 33 x 33 CM</t>
  </si>
  <si>
    <t>ADHESIVO PREMEZCLADO INTERIOR</t>
  </si>
  <si>
    <t>BOQUILLA CON LATEX</t>
  </si>
  <si>
    <t>ZOCALO EN GRANITO h=7.2CM</t>
  </si>
  <si>
    <t>PORCELANATO BEIGE 60 x 60 CM2</t>
  </si>
  <si>
    <t>PINTURA PARA ALUMINIO 260°C</t>
  </si>
  <si>
    <t>DISPENSADOR DE JABÓN METÁLICO DE 1 LT</t>
  </si>
  <si>
    <t>JABONERA</t>
  </si>
  <si>
    <t>PORTAROLLO</t>
  </si>
  <si>
    <t>TOALLERO EN ACERO INOXIDABLE</t>
  </si>
  <si>
    <t>LAVAPLATOS EN ACERO INOXIDABLE DE SOBREPONER CON ALETA Cr DE 1.0x0.50 MTS</t>
  </si>
  <si>
    <t>SILICONA TRANSPARENTE 300ML</t>
  </si>
  <si>
    <t>TUBERIA PVC SANITARIA D=2"</t>
  </si>
  <si>
    <t>TAPON DE PRUEBA PVC SANITARIA D=2"</t>
  </si>
  <si>
    <t>TAPON DE PRUEBA PVC SANITARIA D=4"</t>
  </si>
  <si>
    <t>CODO 45° 1/8 CxE PVC SANITARIA D=4"</t>
  </si>
  <si>
    <t>CODO 45° 1/8 CxE PVC SANITARIA D= 2"</t>
  </si>
  <si>
    <t>CODO 90° 1/4 CXE PVC SANITARIA D= 4"</t>
  </si>
  <si>
    <t>YEE PVC SANITARIA D= 2"</t>
  </si>
  <si>
    <t>YEE DOBLE PVC SANITARIA D= 4"</t>
  </si>
  <si>
    <t>YEE REDUCIDA PVC SANITARIA 4" x 2"</t>
  </si>
  <si>
    <t>CODO 45°  1/8 CXC SANITARIA D= 4"</t>
  </si>
  <si>
    <t>UNION SANITARIA  D= 4"</t>
  </si>
  <si>
    <t>CODO 45°  1/8 CXC SANITARIA D= 2"</t>
  </si>
  <si>
    <t>SIFON 180° D= 2"</t>
  </si>
  <si>
    <t>UNION SANITARIA D= 2"</t>
  </si>
  <si>
    <t>TUBERIA PVC E.L. D= 1 1/4" 200 PSI RDE 21</t>
  </si>
  <si>
    <t>TUBERIA PVC E.L.  D= 1" RDE 13.5 - 315 PSI</t>
  </si>
  <si>
    <t>TEE PVC E.L. D= 1 1/2"</t>
  </si>
  <si>
    <t>TEE PVC E.L.  D= 1 1/4"</t>
  </si>
  <si>
    <t>CODO 90° PVC E.L.  D= 1 1/4"</t>
  </si>
  <si>
    <t>CODO 90° PVC E.L.  D= 1"</t>
  </si>
  <si>
    <t>CODO 90° E.L.  D= 1 1/2"</t>
  </si>
  <si>
    <t>REDUCCION PVC E.L.  D= 1 1/2 x 1 1/4" (BUJE SOLDADO)</t>
  </si>
  <si>
    <t>REDUCCION PVC E.L. D=1 1/4" x 1" (BUJE SOLDADO)</t>
  </si>
  <si>
    <t>REDUCCION PVC E.L.  D= 1" x 3/4</t>
  </si>
  <si>
    <t>REDUCCION PVC E.L. D= 3/4" x 1/2" (BUJE SOLDADO)</t>
  </si>
  <si>
    <t>REGISTRO BOLA 1" TIPO PESADO</t>
  </si>
  <si>
    <t>REGISTRO BOLA 1 1/4" TIPO PESADO</t>
  </si>
  <si>
    <t>CODO 45° PVC E.L. D=1"</t>
  </si>
  <si>
    <t>TEE PVC E.L. D=1" SHEDULE 40</t>
  </si>
  <si>
    <t>TAPON COPA PVC D=1" (TAPON SOLDADO)</t>
  </si>
  <si>
    <t>CODO 45° PVC E.L. D=1/2"</t>
  </si>
  <si>
    <t>TUBERIA PVC E.L. D=1/2" RDE 13.5 315PSI</t>
  </si>
  <si>
    <t>TEE PVC E.L. D=1/2 SHEDULE 40</t>
  </si>
  <si>
    <t>TAPON COPA PVC D=1/2"</t>
  </si>
  <si>
    <t>CABLE No.2 AWG 600V 90°</t>
  </si>
  <si>
    <t>CABLE 4 AWG 600V 90° C THHN/THWN</t>
  </si>
  <si>
    <t>VARILLA COPPERWELD DE 5/8" (2.4 MT)</t>
  </si>
  <si>
    <t>INTERRUPTOR MONOFASICO 40A</t>
  </si>
  <si>
    <t>INTERRUPTOR TRIFILAR 50A</t>
  </si>
  <si>
    <t>SOLDADURA EXOTERMICA</t>
  </si>
  <si>
    <t>GR</t>
  </si>
  <si>
    <t>CABLE No.1/0 AWG THHN-600V COBRE</t>
  </si>
  <si>
    <t>CONDUCTOR No.2 A 600V EN COBRE</t>
  </si>
  <si>
    <t>TUBERIA METALICA EMT D=2"</t>
  </si>
  <si>
    <t>GRAPA PARA TUBERIA EMT D=2"</t>
  </si>
  <si>
    <t>CABLE No.6 AWG THHN- 600V COBRE</t>
  </si>
  <si>
    <t>CABLE No.8 AWG THHN-600V COBRE</t>
  </si>
  <si>
    <t>TUBERIA METALICA EMT D=1"</t>
  </si>
  <si>
    <t>GRAPA PARA TUBERIA EMT D=1"</t>
  </si>
  <si>
    <t>TOMA DE INCRUSTAR DOBLE CON POLO A TIERRA AISLADO 15A REGULADA</t>
  </si>
  <si>
    <t>CAJA PLASTICA ELECTRICA 4" X 4" CONDUIT 1/2"</t>
  </si>
  <si>
    <t>CABLE No.14 AWG 600V 90° C THHN/THWN</t>
  </si>
  <si>
    <t>TOMA TRIFILAR DE INCRUSTAR 50A/250V</t>
  </si>
  <si>
    <t>CABLE 12 AWG 600V 90° C THHN/THWN</t>
  </si>
  <si>
    <t>BREAKER ENCHUFABLE TRIPOLAR 3x20 A</t>
  </si>
  <si>
    <t>BALA - BALA 1 LUZ e27 13cm ESPECULAR BLANCO</t>
  </si>
  <si>
    <t>BOMBILLOS AHORRADORES 20W, 120V</t>
  </si>
  <si>
    <t>INTERRUPTOR DOBLE</t>
  </si>
  <si>
    <t>CAJA DE INTERRUPTOR 2 x 4</t>
  </si>
  <si>
    <t>TUBERÍA GALVANIZADA D=2". Espesor del tubo (1.5mm)</t>
  </si>
  <si>
    <t>GRAPA PARA TUBERIA EMT D=3/4"</t>
  </si>
  <si>
    <t>TUBERÍA DE ACERO GALVANIZADA D=3/4". Espesor del tubo (15mm)</t>
  </si>
  <si>
    <t>GRAPA PARA TUBERIA EMT D=3"</t>
  </si>
  <si>
    <t>TUBERIA DE 3/4" EMT</t>
  </si>
  <si>
    <t>BREAKER ENCHUFABLE 1 x 20 A</t>
  </si>
  <si>
    <t>TUBO FLUORESCENTE 54 W</t>
  </si>
  <si>
    <t>SANITARIO LINEA INSTITUCIONAL COLOR BLANCO (VALVULA ANTIVANDALICA TIPO PUSH METALICO, CROMADO)</t>
  </si>
  <si>
    <t>SANITARIO LINEA INSTITUCIONAL PARA DISCAPACITADOS COLOR BLANCO (VALVULA ANTIVANDALICA TIPO PUSH METALICO, CROMADO)</t>
  </si>
  <si>
    <t>ORINAL MEDIANO DE COLGAR TIPO INSTITUCIONAL COLOR BLANCO (VALVULA ANTIVANDALICA TIPO PUSH METALICO, CROMADO)</t>
  </si>
  <si>
    <t>PAPELERA DE 200/400 mm EN LAMINA DE ACERO INOXIDABLE SATINADO CON CERROJO</t>
  </si>
  <si>
    <t>GRIFERIA  PARA LAVAMANOS INSTITUCIONAL DE MESON TIPO PUSH METALICO CROMADO</t>
  </si>
  <si>
    <t>SECADOR ELECTRICO DE MANOS, CARCAZA OVALADA METALICA ACERO INOXIDABLE 304 SATINADO CAL. 1.2mm. 1650 W</t>
  </si>
  <si>
    <t>VALVULA ANTIVANDALICA PARA ORINAL CON ACCESORIOS PARA CONECTAR</t>
  </si>
  <si>
    <t>PINTURA EPOXICA</t>
  </si>
  <si>
    <t>SOLDADURA E-7018 x 1/8"</t>
  </si>
  <si>
    <t>TARIFA JORNAL - PERSONAL DE OBRA - SOLDADOR (INCLUYE FACTOR DE PRESTACIONES)</t>
  </si>
  <si>
    <t>EQUIPO DE SOLDADURA - CAPACIDAD 225 AMP</t>
  </si>
  <si>
    <t>TUBO CERRAMIENTO NEGRO 2" 1.9mm</t>
  </si>
  <si>
    <t>TUBO CERRAMIENTO  NEGRO 1/2" 1.9 mm</t>
  </si>
  <si>
    <t>ANTICORROSIVO CROMATO DE ZINC</t>
  </si>
  <si>
    <t>DEMARCACIÓN LINEA DE CEDA EL PASO DISCONTINUA DE 0.8mt ESPACIADO 0.4mt, E=2.3mm EN PINTURA TERMOPLÁSTICA, INCLUYE SUMINISTRO Y APLICACIÓN CON EQUIPO, INCLUYE MICROESFERAS</t>
  </si>
  <si>
    <t>DEMARCACION LINEA CARRIL A=0.12mt L=3.0 SEPARCION =5.0mt E=2.3mm, EN PINTURA TERMOPLATICA. INCLUYE SUMINISTRO Y APLICACION CON EQUIPO. INCLUYE MICROESFERAS</t>
  </si>
  <si>
    <t>FRANJA EN ADHESIVO VINILICO ESMERILADO EFECTO STAND BLASTED FROSTED CRYSTAL,  (SUMINISTRO E INSTALACIÓN) GARANTIA DE 5 AÑOS AL EXTERIOR. SEGUN MANUAL DE IMAGEN DE TRANSMILENIO S.A.</t>
  </si>
  <si>
    <t>FRANJA EN VINILO CON ADHESIVO EN VINILO ALTO 6cm,  (SUMINISTRO E INSTALACIÓN) GARANTIA DE 5 AÑOS AL EXTERIOR SEGUN COLOR. SEGUN MANUAL DE IMAGEN DE TRANSMILENIO S.A.</t>
  </si>
  <si>
    <t>FRANJA EN VINILO CON ADHESIVO EN VINILO ALTO 3cm,  (SUMINISTRO E INSTALACIÓN) GARANTIA DE 5 AÑOS AL EXTERIOR SEGUN COLOR. SEGUN MANUAL DE IMAGEN DE TRANSMILENIO S.A.</t>
  </si>
  <si>
    <t>TARIFA JORNAL - PROFESIONAL CATEGORÍA 8 (INCLUYE FACTOR DE PRESTACIONES)</t>
  </si>
  <si>
    <t>SUMINISTRO CONSTRUCCION E INSTALACION DE JARDIN VERTICAL. INCLUYE ESTRUCTURA Y/O PANEL DE SOPORTE INDEPENDIENTE ELEMENTOS PARA SOPORTE Y SUJECION DE JARDIN, SACOS Y/O CANGUROS PARA SIEMBRA DE JARDIN V</t>
  </si>
  <si>
    <t>COLLAR DERIVACION 4" x 1/2"</t>
  </si>
  <si>
    <t>COLLAR DERIVACION 6" x 1/2"</t>
  </si>
  <si>
    <t>ALQUILER DE VEHICULO: CAMPERO, PICK-UP, CAMIONETA, CAMION O SIMILAR DE 1300cc A 2000cc DE CILINDRADA, MODELO 2022 A 2019. 100% DE LA TARIFA ESTABLECIDA. INCLUYE TODOS LOS COSTOS DE OPERACIÓN Y MANTENIMIENTO EXCEPTO EL SALARIO DEL CONDUCTOR.</t>
  </si>
  <si>
    <t>MINICARGADOR - POTENCIA 53 A 63 KW - INCLUYE OPERARIO Y COMBUSTIBLE</t>
  </si>
  <si>
    <t>TARIFA JORNAL - PERSONAL DE OBRA - AYUDANTE HORARIO NOCTURNO (INCLUYE FACTOR DE PRESTACIONES)</t>
  </si>
  <si>
    <t>TARIFA JORNAL - PERSONAL DE OBRA - OFICIAL HORARIO NOCTURNO (INCLUYE FACTOR DE PRESTACIONES)</t>
  </si>
  <si>
    <t>BOYA PLASTICA DE 20 x 20 x 9 cm DE ALTURA (NO INCLUYE ELEMENTOS DE ANCLAJE)</t>
  </si>
  <si>
    <t>HITO DE 75cm DE ALTURA Y 8cm DE DIAMETRO CON REFLECTIVOS DE COLOR AMARILLO. NO INCLUYE ELEMENTOS DE ANCLAJE</t>
  </si>
  <si>
    <t>EQUIPO DE OXICORTE - PRESIÓN DE OXÍGENO 125 PSI - PRESIÓN GAS COMBUSTIBLE 15 PSI, MES</t>
  </si>
  <si>
    <t>EPOXICO PARA ANCLAJE DE ALTA RESISTENCIA (Unidad 600cc-900g)</t>
  </si>
  <si>
    <t>CONCRETO FLUIDO SIN RETRACCIÓN</t>
  </si>
  <si>
    <t>MICROFIBRA DE POLIPROPILENO PARA CONCRETO Y MORTERO</t>
  </si>
  <si>
    <t>GROUTING DE ALTA RESISTENCIA</t>
  </si>
  <si>
    <t>MORTERO DE REPARACIÓN ESTRUCTURAL</t>
  </si>
  <si>
    <t>RECUBRIMIENTO INHIBIDOR DE CORROSIÓN EPOXI-CEMENTO PARA PROTEGER ACERO DE REFUERZO. TRICOMPONENTE.</t>
  </si>
  <si>
    <t>SELLADOR ELÁSTICO  DE POLIURETANO. CARTUCHO 300 ml</t>
  </si>
  <si>
    <t>PINTURA EN FRÍO PARA DEMARCACIÓN DE VÍAS. A= 12 cm. INCLUYE EQUIPO AUTOPROPULSADO Y MANO DE OBRA.</t>
  </si>
  <si>
    <t>TARIFA MES - PERSONAL DE OBRA - OPERADOR EQUIPO DE SEÑALIZACIÓN (INCLUYE FACTOR DE PRESTACIONES)</t>
  </si>
  <si>
    <t>TARIFA JORNAL - PERSONAL DE OBRA - OPERADOR EQUIPO DE SEÑALIZACIÓN (INCLUYE FACTOR DE PRESTACIONES)</t>
  </si>
  <si>
    <t>PINTURA EN FRÍO PARA DEMARCACIÓN DE VÍAS. INCLUYE EQUIPO MANUAL Y MANO DE OBRA.</t>
  </si>
  <si>
    <t>ALQUILER DE VEHICULO: CAMPERO, PICK-UP, CAMIONETA, CAMION O SIMILAR CON CAPACIDAD DE CARGA DE 3 TON O MAS, MODELO 2014 A 2011. 75% DE LA TARIFA ESTABLECIDA. INCLUYE TODOS LOS COSTOS DE OPERACIÓN Y MANTENIMIENTO EXCEPTO EL SALARIO DEL CONDUCTOR</t>
  </si>
  <si>
    <t>FUNGIBLES</t>
  </si>
  <si>
    <t>APLICACIÓN DE BICOMPONENTE (SPRAY O EXTRUSIÓN) INCLUYE EQUIPO Y MANO DE OBRA</t>
  </si>
  <si>
    <t>PLASTICO EN FRIO (INCLUYE CATALIZADOR) - PINTURA PARA TRAFICO</t>
  </si>
  <si>
    <t>APLICACIÓN DE BICOMPONENTE (SPRAY O EXTRUSIÓN) INCLUYE EQUIPO Y MANO DE OBRA Y MICROESFERAS</t>
  </si>
  <si>
    <t>BORRADO SEÑALIZACIÓN VIAL TIPO FRESADO CON MÁQUINA BERTELLI O SIMILAR (ML)</t>
  </si>
  <si>
    <t>TORNILLO. INCLUYE TUERCA Y ARANDELA</t>
  </si>
  <si>
    <t>TACHA REFLECTIVA BIDIRECCIONAL (NO INCLUYE ELEMENTOS DE ANCLAJE)</t>
  </si>
  <si>
    <t>RESALTO EN CAUCHO DE L=1m, ANCHO 30cm, ALTO 4.5cm (INCLUYE PERNOS)</t>
  </si>
  <si>
    <t>TUBERIA CONDUIT PVC D= 1/2"</t>
  </si>
  <si>
    <t>TUBERIA CONCRETO REF. CL.V D=36´ (90 CM)</t>
  </si>
  <si>
    <t>CLORUROS. Norma técnica: SM 4500 - CL - B.</t>
  </si>
  <si>
    <t>PUNTO</t>
  </si>
  <si>
    <t>SULFATOS. Norma técnica: SM 4500 - SO4-2  - E  ASTM C 114 2015.</t>
  </si>
  <si>
    <t>NITRATOS. Norma técnica: SM 4500 - NO3-B.</t>
  </si>
  <si>
    <t>HIERRO TOTAL. Norma técnica: SM 3500 Fe - B.</t>
  </si>
  <si>
    <t>MAGNESIO. Norma técnica: SM 3500 Mg - B.</t>
  </si>
  <si>
    <t>SODIO. Norma técnica: SM 3500 Na - B.</t>
  </si>
  <si>
    <t>PINTURA BASE AGUA DOMESTICA</t>
  </si>
  <si>
    <t>CAMARA GRP 2500 * 2500 * 1200 (INCLUYE TUBERIA , CHIMENEA 2.5m Y ACCESORIOS. - NO INCLUYE TRANSPORTE</t>
  </si>
  <si>
    <t>CAMARA GRP 2600 * 2600 * 1200 (INCLUYE TUBERIA , CHIMENEA 2.5m Y ACCESORIOS. - NO INCLUYE TRANSPORTE</t>
  </si>
  <si>
    <t>TUBERIA GRP DN 350 PN1 SN2500 - NO INCLUYE TRANSPORTE</t>
  </si>
  <si>
    <t>TUBERIA GRP DN 450 PN1 SN2500 - NO INCLUYE TRANSPORTE</t>
  </si>
  <si>
    <t>ACOPLE GRP DN 450 PN1 - NO INCLUYE TRANSPORTE</t>
  </si>
  <si>
    <t>TUBERIA GRP DN 550 PN1 SN2500 - NO INCLUYE TRANSPORTE</t>
  </si>
  <si>
    <t>ACOPLE GRP DN 550 PN1 - NO INCLUYE TRANSPORTE</t>
  </si>
  <si>
    <t>TUBERIA GRP DN 650 PN1 SN2500 - NO INCLUYE TRANSPORTE</t>
  </si>
  <si>
    <t>TUBERIA GRP DN 750 PN1 SN2500 - NO INCLUYE TRANSPORTE</t>
  </si>
  <si>
    <t>ACOPLE GRP DN 750 PN1 - NO INCLUYE TRANSPORTE</t>
  </si>
  <si>
    <t>TUBERIA GRP DN 850 PN1 SN2500 - NO INCLUYE TRANSPORTE</t>
  </si>
  <si>
    <t>ACOPLE GRP DN 850 PN1 - NO INCLUYE TRANSPORTE</t>
  </si>
  <si>
    <t>TUBERIA GRP DN 2500 PN1 SN2500 - NO INCLUYE TRANSPORTE</t>
  </si>
  <si>
    <t>ACOPLE GRP DN 2500 PN1 - NO INCLUYE TRANSPORTE</t>
  </si>
  <si>
    <t>TUBERIA GRP DN 2600 PN1 SN2500 - NO INCLUYE TRANSPORTE</t>
  </si>
  <si>
    <t>ACOPLE GRP DN 2600 PN1 - NO INCLUYE TRANSPORTE</t>
  </si>
  <si>
    <t>CAMARA GRP 900 * 900 * 1200 (INCLUYE TUBERIA , CHIMENEA 1.0m Y ACCESORIOS. - NO INCLUYE TRANSPORTE</t>
  </si>
  <si>
    <t>CAMARA GRP 900 * 900 * 1200 (INCLUYE TUBERIA , CHIMENEA 2.5m Y ACCESORIOS. - NO INCLUYE TRANSPORTE</t>
  </si>
  <si>
    <t>CAMARA GRP 1000 * 1000 * 1200 (INCLUYE TUBERIA , CHIMENEA 2.5m Y ACCESORIOS. - NO INCLUYE TRANSPORTE</t>
  </si>
  <si>
    <t>CAMARA GRP 1100 * 1100 * 1200 (INCLUYE TUBERIA , CHIMENEA 2.5m Y ACCESORIOS. - NO INCLUYE TRANSPORTE</t>
  </si>
  <si>
    <t>CAMARA GRP 1300 * 1300 * 1200 (INCLUYE TUBERIA , CHIMENEA 5m Y ACCESORIOS. - NO INCLUYE TRANSPORTE</t>
  </si>
  <si>
    <t>CAMARA GRP 1500 * 1500 * 1200 (INCLUYE TUBERIA , CHIMENEA 2.5m Y ACCESORIOS. - NO INCLUYE TRANSPORTE</t>
  </si>
  <si>
    <t>CAMARA GRP 1600 * 1600 * 1200 (INCLUYE TUBERIA , CHIMENEA 2.5m Y ACCESORIOS. - NO INCLUYE TRANSPORTE</t>
  </si>
  <si>
    <t>CAMARA GRP 1800 * 1800 * 1200 (INCLUYE TUBERIA , CHIMENEA 2.5m Y ACCESORIOS. - NO INCLUYE TRANSPORTE</t>
  </si>
  <si>
    <t>CAMARA GRP 1800 * 1800 * 1200 (INCLUYE TUBERIA , CHIMENEA 5m Y ACCESORIOS. - NO INCLUYE TRANSPORTE</t>
  </si>
  <si>
    <t>CONECTORES DE COBRE 25mm 5/8"</t>
  </si>
  <si>
    <t>ALAMBRE DE COBRE No. 4 AWG</t>
  </si>
  <si>
    <t>MASCARILLA DE GIRO PARA SEMAFORO DE 200 mm</t>
  </si>
  <si>
    <t>MODULO ROJO PARA SEMAFOROS DE 200mm (TIPO LED, SEMAFORO TIPO MENSULA) SUMINISTRO E INSTALACION.</t>
  </si>
  <si>
    <t>MALLA ZARANDA DE 6" x 6" PARA CLASIFICACION MATERIAL</t>
  </si>
  <si>
    <t>ÁNGULO METÁLICO</t>
  </si>
  <si>
    <t>PLATINA METALICA</t>
  </si>
  <si>
    <t>MALLA ESLABONADA CALIBRE 10.5 - HUECO DE 2" x 2"</t>
  </si>
  <si>
    <t>TEJA DE ZINC 800 x 2438</t>
  </si>
  <si>
    <t>AMARRAS - Abrazadera Plastico De 8 Pulg. (200mm) Con Argolla</t>
  </si>
  <si>
    <t>LIJA</t>
  </si>
  <si>
    <t>PINTURA BASE ACEITE</t>
  </si>
  <si>
    <t>PINTURA EN VINILO TIPO 1</t>
  </si>
  <si>
    <t>TANQUE DE AGUA 500 Lts</t>
  </si>
  <si>
    <t>TRONZADORA - POTENCIA DE 2120 A 2560 W</t>
  </si>
  <si>
    <t>TUBERIA EMT D= 4" ESP. 083</t>
  </si>
  <si>
    <t>COMPRESIÓN TRIAXIAL EN CONDICIÓN CU, CONSOLIDADO - NO DRENADO SOBRE SUELOS (3 PUNTOS). Norma técnica: INV E 153-13 ASTM D4767 - 11.</t>
  </si>
  <si>
    <t>CANASTILLA PASAJUNTAS</t>
  </si>
  <si>
    <t>PINTURA ACRÍLICA BASE SOLVENTE AMARILLO / BLANCO PARA DEMARCACION - PINTUTRAFICO</t>
  </si>
  <si>
    <t>PINTURA ACRÍLICA BASE SOLVENTE AZUL / ROJO PARA DEMARCACION - PINTURA PARA TRAFICO</t>
  </si>
  <si>
    <t>IMPRIMANTE NEGRO MATE - ACRILICO BASE SOLVENTE - PINTURA PARA TRAFICO</t>
  </si>
  <si>
    <t>PINTURA ACRÍLICA BASE SOLVENTE AMARILLO / BLANCO PARA DEMARCACION - TERTRAFICO</t>
  </si>
  <si>
    <t>AGENTE DESENCOFRANTE</t>
  </si>
  <si>
    <t>FORMALETA PARA CONCRETOS - MADERA (ESTRUCTURAS ENTERRADAS - UN (1) USO)</t>
  </si>
  <si>
    <t>FORMALETA METÁLICA (CONCRETO HIDRÁULICO)</t>
  </si>
  <si>
    <t>M2/DIA</t>
  </si>
  <si>
    <t>ICOPOR D-12 20 MM (LAMINA) DE 1.0m x 1.0m</t>
  </si>
  <si>
    <t>SELLADO DE JUNTAS (300 CC). Masilla elástica sellante de un componente, con base en poliuretano, con proceso de curado en presencia de humedad del ambiente. Norma ASTM C-920.</t>
  </si>
  <si>
    <t>GEOMEMBRANA HDPE 30MIL (0.75MM) PARA SEPARACION SUBRASANTE/CAPAS GRANULARES (INCLUYE SUMINISTRO E INSTALACIÓN)</t>
  </si>
  <si>
    <t>ANTICORROSIVO PHCL</t>
  </si>
  <si>
    <t>FUNDENTE (PARA SOLDADURA) 60 gr.</t>
  </si>
  <si>
    <t>DISOLVENTE THINER</t>
  </si>
  <si>
    <t>BLOQUE PERFORADO 15X20X40</t>
  </si>
  <si>
    <t>LIJA DE AGUA 150 SUPER</t>
  </si>
  <si>
    <t>CURVA GALVANIZADA 1" IMC</t>
  </si>
  <si>
    <t>ALAMBRON 40  1/4 PULG LISO</t>
  </si>
  <si>
    <t>VARILLA DILATACIÓN ALUMINIO</t>
  </si>
  <si>
    <t>BALDOSA EN GRANO PULIDO TIPO 1 Y TIPO 2 (30X30)</t>
  </si>
  <si>
    <t>PISOS (CONVENCIONALES Y TIPO TRANSMILENIO)</t>
  </si>
  <si>
    <t>GRANITO (MEZCLA)</t>
  </si>
  <si>
    <t>BULTO</t>
  </si>
  <si>
    <t>PEGANTE PARA PISOS DE CAUCHO SINTÉTICO</t>
  </si>
  <si>
    <t>TUBERIA PVC SANITARIA 3"</t>
  </si>
  <si>
    <t>CODO 90°-1/4 CxC PVC SANITARIA D= 2"</t>
  </si>
  <si>
    <t>CODO 90°-1/4 CxC PVC SANITARIA D=4"</t>
  </si>
  <si>
    <t>TUBERIA PVC SANITARIA 8"</t>
  </si>
  <si>
    <t>TUBERÍA VENTILACIÓN PVC 3"</t>
  </si>
  <si>
    <t>TUBERIA PVC PRESIÓN 1" RDE 21</t>
  </si>
  <si>
    <t>LAVAMANOS INSTITUCIONAL</t>
  </si>
  <si>
    <t>ACOPLE 1/2 PARA AGUA POTABLE</t>
  </si>
  <si>
    <t>CEMENTO BLANCO</t>
  </si>
  <si>
    <t>LAVAMANOS SOBREPONER</t>
  </si>
  <si>
    <t>LAVAMANOS DE COLGAR PARA PERSONAS CON MOVILIDAD REDUCIDA</t>
  </si>
  <si>
    <t>ACERO FIGURADO No.2  (1/4") F`y = 60000 PSI</t>
  </si>
  <si>
    <t>CABLE CU ENCAUCHETADO 3X16 AWG</t>
  </si>
  <si>
    <t>CAJA GALVANIZADA 4X4 CUMPLE NORMA RETIE</t>
  </si>
  <si>
    <t>TOMACORRIENTE CON CONEXIÓN A TIERRA, MONOFÁSICO DOBLE, 15 A</t>
  </si>
  <si>
    <t>TOMACORRIENTE CON PROTECCIÓN DE FALLA A TIERRA (GFCI)</t>
  </si>
  <si>
    <t>TOMACORRIENTE CON CONEXIÓN A TIERRA, BIFÁSICOS, DOS POLOS, 3 HILOS, 20 A</t>
  </si>
  <si>
    <t>TUBERIA CONDUIT GALVANIZADA EMT D=1" (3M)</t>
  </si>
  <si>
    <t>OTROS MATERIALES Y ACCESORIOS</t>
  </si>
  <si>
    <t>TARIFA JORNAL - PERSONAL DE OBRA - TECNICO SOLDADOR (INCLUYE FACTOR DE PRESTACIONES)</t>
  </si>
  <si>
    <t>TARIFA JORNAL - PERSONAL DE OBRA - TÉCNICO (SOLDADOR 1 A) (INCLUYE FACTOR DE PRESTACIONES)</t>
  </si>
  <si>
    <t>CABLE DE COBRE AISLADO No.10</t>
  </si>
  <si>
    <t>CABLE DE COBRE AISLADO No.8</t>
  </si>
  <si>
    <t>CABLE DE COBRE AISLADO No.6</t>
  </si>
  <si>
    <t>CABLE DE COBRE AISLADO No.4</t>
  </si>
  <si>
    <t>CABLE DE COBRE AISLADO No.2</t>
  </si>
  <si>
    <t>CABLE No. 2/0 AWG THHN-600V COBRE</t>
  </si>
  <si>
    <t>CURVA CONDUIT GALVANIZADA IMC 3/4"</t>
  </si>
  <si>
    <t>CURVA CONDUIT GALVANIZADA IMC 2"</t>
  </si>
  <si>
    <t>CURVA  EMT 3"</t>
  </si>
  <si>
    <t>UNIÓN EMT 3"</t>
  </si>
  <si>
    <t>CABLE COBRE 4/0 AWG 600V 90° C THHN/THWN</t>
  </si>
  <si>
    <t>CABLE DE COBRE AISLADO 8 AWG 600V 90° C THHN/THWN</t>
  </si>
  <si>
    <t>CURVA  EMT 1 1/4"</t>
  </si>
  <si>
    <t>UNIÓN EMT 1 1/4"</t>
  </si>
  <si>
    <t>CURVA  EMT 2"</t>
  </si>
  <si>
    <t>UNIÓN EMT 2"</t>
  </si>
  <si>
    <t>CABLE NO.1/0 AWG 15 KV 133% XLPE</t>
  </si>
  <si>
    <t>CABLE COBRE DESNUDO No. 2 AWG</t>
  </si>
  <si>
    <t>DUCTO ELÉCTRICO TELEFÓNICO TDP PVC 4"</t>
  </si>
  <si>
    <t>CURVA PVC 4"</t>
  </si>
  <si>
    <t>CABLE NO.2/0 AWG 15 KV 133% XLPE</t>
  </si>
  <si>
    <t>CABLE DE COBRE AISLADO THWN/THHN NO. 500 MCM</t>
  </si>
  <si>
    <t>TUBO PVC 4" DB TIPO PESADO</t>
  </si>
  <si>
    <t>TUBO PVC DB 6"</t>
  </si>
  <si>
    <t>CABLE ALUMINIO AISLADO NO.1/0</t>
  </si>
  <si>
    <t>CABLE COBRE DESNUDO NO.2/0 AWG</t>
  </si>
  <si>
    <t>SOLDADURA CABLE-VARILLA 1/0 - SOLDADOR 1/0 AWG 600V 105°C 170 A</t>
  </si>
  <si>
    <t>TERMINAL 1 HUECO AWG 2/0</t>
  </si>
  <si>
    <t>ADAPTADOR TERMINAL PVC 3/4"</t>
  </si>
  <si>
    <t>CABLE UTP CATEGORIA 6A</t>
  </si>
  <si>
    <t>CAJA GALVANIZADA 2400</t>
  </si>
  <si>
    <t>INTERVINIL PRO DRYWALL</t>
  </si>
  <si>
    <t>VIDRIO TEMPLADO DE 10MM</t>
  </si>
  <si>
    <t>VIDRIO TEMPLADO DE 6MM</t>
  </si>
  <si>
    <t>ELECTROSOLDADOR - DE 350 A 515 AMPERIOS EN UN CICLO DE TRABAJO DEL 60%</t>
  </si>
  <si>
    <t>TARIFA JORNAL - PERSONAL DE OBRA - TÉCNICO (INCLUYE FACTOR DE PRESTACIONES)</t>
  </si>
  <si>
    <t>BLOQUE CANALIZADOR AMARILLO - SEPARADOR TIPO TRANSMILENIO. NO INCLUYE ELEMENTOS DE ANCLAJE</t>
  </si>
  <si>
    <t>SEMAFORO (3x200) LENTES DE POLICARBONATO DE 8" BICICLETA LUCES. SISTEMA ILUMINACION A LEDS COMPATIBILIDAD C800/900 PARA FIJACION A MASTIL. INCL ELEMENTOS DE FIJACION</t>
  </si>
  <si>
    <t>ADAPTADOR TERMINAL EMT 1"</t>
  </si>
  <si>
    <t>ADAPTADOR TERMINAL EMT 3/4"</t>
  </si>
  <si>
    <t>CABLE COAXIAL RG-6</t>
  </si>
  <si>
    <t>CABLE CU THHN No. 4 DESNUDO</t>
  </si>
  <si>
    <t>CABLE FLEXIBLE OXIGENO 2x14</t>
  </si>
  <si>
    <t>CABLE UPT VOZ Y DATOS CAT 6</t>
  </si>
  <si>
    <t>CABLE UPT CAT 6 PARA EXTERIORES</t>
  </si>
  <si>
    <t>CAJA METALICA PARA CUATRO (4) MEDIDORES</t>
  </si>
  <si>
    <t>CAJA RADWEL CONDULETA 2 x 4"</t>
  </si>
  <si>
    <t>CAPACETE IMC DE 3"</t>
  </si>
  <si>
    <t>CONDUCTORES COBRE No. 1/0 AWG/THHN 600V</t>
  </si>
  <si>
    <t>CONDUCTOR COBRE No. 2 AWT/THHN 600V</t>
  </si>
  <si>
    <t>CURVA CONDUIT EMT 1"</t>
  </si>
  <si>
    <t>CURVA CONDUIT EMT 3/4"</t>
  </si>
  <si>
    <t>CURVA GRAN RADIO DUCTO PVC  EB DE 3"</t>
  </si>
  <si>
    <t>FAVIGEL</t>
  </si>
  <si>
    <t>MEDIDOR DE ENERGIA MONOFASICO</t>
  </si>
  <si>
    <t>MEDIDOR DE ENERGIA TRIFASICO 20-80 AMP</t>
  </si>
  <si>
    <t>SOLDADURA EXOTERMICA 115 Gr</t>
  </si>
  <si>
    <t>TOMA DOBLE VOZ Y DATOS CAT 6</t>
  </si>
  <si>
    <t>TUBO CONDUIT IMC 4"</t>
  </si>
  <si>
    <t>UNION CONDUIT EMT DE 1"</t>
  </si>
  <si>
    <t>UNION CONDUIT EMT DE 3/4"</t>
  </si>
  <si>
    <t>SOLDADURA EXOTERMICA CAP No. 90 gr</t>
  </si>
  <si>
    <t>ESTACIÓN 10 - BANCA ABDOMINALES BAJO - ADULTOS MAYORES. DISEÑO IDRD. SUMINISTRO E INSTALACION</t>
  </si>
  <si>
    <t>JUEGO BALANCIN - IDRD - NIÑOS (1-5 AÑOS) SUMINISTRO E INSTALACION</t>
  </si>
  <si>
    <t>DOTACION BARRA ADULTOS/MAYORES - DISEÑO IDRD (SUMINISTRO E INSTALACION</t>
  </si>
  <si>
    <t>DOTACION CAMINADOR ADULTOS/MAYORES - DISEÑO IDRD - SUMINISTRO E INSTALACION</t>
  </si>
  <si>
    <t>DOTACION GIRO DE CADERA PARA ADULTOS - SEGUN ESPECIFICACION IDRD - SUMINISTRO E INSTALACION</t>
  </si>
  <si>
    <t>GEODREN CON TUBERIA CIRCULAR 160mm H= 1.0m</t>
  </si>
  <si>
    <t>GEODREN CON TUBERIA CIRCULAR 200mm  H= 1.0m</t>
  </si>
  <si>
    <t>TARIFA JORNAL - PERSONAL DE OBRA - OPERADOR EQUIPO DE SEÑALIZACIÓN HORARIO NOCTURNO (INCLUYE FACTOR DE PRESTACIONES)</t>
  </si>
  <si>
    <t>BOLSACRETO REF. 1101 ANCHO= 1.20m  LONGITUD= 2.40m  CAPACIDAD 1.0m3</t>
  </si>
  <si>
    <t>TUBERIA PVC U.M. NORMA NTC 382 D= 14" RD 21</t>
  </si>
  <si>
    <t>UNION GIBAULT HD PARA AC CL.25  D= 14" (350mm)</t>
  </si>
  <si>
    <t>UNION DE CONSTRUCCION Y REPARACION PARA PVC  D= 14"</t>
  </si>
  <si>
    <t>UNION DE TRANSICION PVC-AC  CL.25  D= 14"</t>
  </si>
  <si>
    <t>REDUCCION CONCENTRICA HD E.L.  4" x 2"  (100x50mm)</t>
  </si>
  <si>
    <t>REDUCCION CONCENTRICA HD E.L.  14" x 12"  (350x300mm)</t>
  </si>
  <si>
    <t>CAJA GALVANIZADA 5800 CL. 20</t>
  </si>
  <si>
    <t>CABLE POLARIZADO 2 x 14"</t>
  </si>
  <si>
    <t>TABLERO BIFASICO DE 18 CIRCUITOS CON PUERTA</t>
  </si>
  <si>
    <t>CABLE C XLPE 4/0 AWG 15 KV ALUMINIO IL 100% CINTA</t>
  </si>
  <si>
    <t>TRANSPORTE DE POSTES AP/LA</t>
  </si>
  <si>
    <t>MOVILIZACIÓN, MONTAJE Y DESMONTAJE PILOTEADORA</t>
  </si>
  <si>
    <t>TRANSPORTE TUBERIA GRP</t>
  </si>
  <si>
    <t>TRANSPORTE ACOPLE GRP</t>
  </si>
  <si>
    <t>CONCRETO TREMIE 4000 PSI  28 MPa (280 Kg/cm2)</t>
  </si>
  <si>
    <t>SOLDADURA 7018 x 3/32</t>
  </si>
  <si>
    <t>TUBERÍA ESTRUCTURAL METÁLICO RECTANGULAR DE 6mt (50mm x 25mm) ESPESOR 2mm (TUBERIA DE 2" x 1" CAL. 18)</t>
  </si>
  <si>
    <t>GALVANIZADO EN CALIENTE</t>
  </si>
  <si>
    <t>OXIGENO</t>
  </si>
  <si>
    <t>LAMINA HR A-36</t>
  </si>
  <si>
    <t>PERFIL IPE - ASTM A572 GR. 50</t>
  </si>
  <si>
    <t>PERFILES C</t>
  </si>
  <si>
    <t>BREAKER ENCHUFABLE 1x50A</t>
  </si>
  <si>
    <t>BREAKER ENCHUFABLE 1x15A</t>
  </si>
  <si>
    <t>BREAKER ENCHUFABLE 2X15A</t>
  </si>
  <si>
    <t>BREAKER ENCHUFABLE 1X30A</t>
  </si>
  <si>
    <t>BREAKER ENCHUFABLE 3X60A</t>
  </si>
  <si>
    <t>CAJA PARA 4 MEDIDORES TRIFASICA 81cm x 75cm x 18cm</t>
  </si>
  <si>
    <t>CLAVIJA 10A</t>
  </si>
  <si>
    <t>CURVA EMT 1 1/2"</t>
  </si>
  <si>
    <t>TABLERO TRIFASICO 18 CIRCUITOS CON ESPACIO PARA TOTALIZADOR</t>
  </si>
  <si>
    <t>TABLERO MONOFASICO CON ESPACIO PARA 6 CIRCUITOS</t>
  </si>
  <si>
    <t>TOTALIZADOR INDUSTRIAL DE 30A</t>
  </si>
  <si>
    <t>TOTALIZADOR INDUSTRIAL DE 3x80A</t>
  </si>
  <si>
    <t>UNION EMT 1 1/2"</t>
  </si>
  <si>
    <t>TUBO EN CONCRETO ALTA RESISTENCIA D= 8"</t>
  </si>
  <si>
    <t>TUBERIA CONCRETO DE ALTA RESISTENCIA D= 16"</t>
  </si>
  <si>
    <t>TUBO EN CONCRETO ALTA RESISTENCIA D= 18"</t>
  </si>
  <si>
    <t>TUBO EN CONCRETO ALTA RESISTENCIA D= 20"</t>
  </si>
  <si>
    <t xml:space="preserve">ARBOLES GRAMAS VEGETACIÓN Y PLANTACIÓN </t>
  </si>
  <si>
    <t>EVALUACION PARA TRATAMIENTO Y/O MANEJO SILVICULTURAL. CANTIDAD &lt;25 ARBOLES. (SEGUN RESOLUCION SDA No. 5589 DEL 30/09/2011)</t>
  </si>
  <si>
    <t>SEGUIMIENTO PARA TRATAMIENTO Y/O MANEJO SILVICULTURAL. CANTIDAD &lt;25 ARBOLES. (SEGUN RESOLUCION SDA No. 5589 DEL 30/09/2011)</t>
  </si>
  <si>
    <t>EVALUACION PARA TRATAMIENTO Y/O MANEJO SILVICULTURAL. CANTIDAD 25 - 49 ARBOLES. (SEGUN RESOLUCION SDA No. 5589 DEL 30/09/2011)</t>
  </si>
  <si>
    <t>SEGUIMIENTO PARA TRATAMIENTO Y/O MANEJO SILVICULTURAL. CANTIDAD 25 - 49 ARBOLES. (SEGUN RESOLUCION SDA No. 5589 DEL 30/09/2011)</t>
  </si>
  <si>
    <t>EVALUACION PARA TRATAMIENTO Y/O MANEJO SILVICULTURAL. CANTIDAD 50 - 99 ARBOLES. (SEGUN RESOLUCION SDA No. 5589 DEL 30/09/2011)</t>
  </si>
  <si>
    <t>SEGUIMIENTO PARA TRATAMIENTO Y/O MANEJO SILVICULTURAL. CANTIDAD 50 - 99 ARBOLES. (SEGUN RESOLUCION SDA No. 5589 DEL 30/09/2011)</t>
  </si>
  <si>
    <t>EVALUACION PARA TRATAMIENTO Y/O MANEJO SILVICULTURAL. CANTIDAD 100 - 199. (SEGUN RESOLUCION SDA No. 5589 DEL 30/09/2011)</t>
  </si>
  <si>
    <t>SEGUIMIENTO PARA TRATAMIENTO Y/O MANEJO SILVICULTURAL. CANTIDAD 100 - 199. (SEGUN RESOLUCION SDA No. 5589 DEL 30/09/2011)</t>
  </si>
  <si>
    <t>EVALUACION PARA TRATAMIENTO Y/O MANEJO SILVICULTURAL. CANTIDAD 200 - 299. (SEGUN RESOLUCION SDA No. 5589 DEL 30/09/2011)</t>
  </si>
  <si>
    <t>SEGUIMIENTO PARA TRATAMIENTO Y/O MANEJO SILVICULTURAL. CANTIDAD 200 - 299. (SEGUN RESOLUCION SDA No. 5589 DEL 30/09/2011)</t>
  </si>
  <si>
    <t>EVALUACION PARA TRATAMIENTO Y/O MANEJO SILVICULTURAL. CANTIDAD 300 - 399. (SEGUN RESOLUCION SDA No. 5589 DEL 30/09/2011)</t>
  </si>
  <si>
    <t>SEGUIMIENTO PARA TRATAMIENTO Y/O MANEJO SILVICULTURAL. CANTIDAD 300 - 399. (SEGUN RESOLUCION SDA No. 5589 DEL 30/09/2011)</t>
  </si>
  <si>
    <t>EVALUACION PARA TRATAMIENTO Y/O MANEJO SILVICULTURAL. CANTIDAD 400 - 499. (SEGUN RESOLUCION SDA No. 5589 DEL 30/09/2011)</t>
  </si>
  <si>
    <t>SEGUIMIENTO PARA TRATAMIENTO Y/O MANEJO SILVICULTURAL. CANTIDAD 400 - 499. (SEGUN RESOLUCION SDA No. 5589 DEL 30/09/2011)</t>
  </si>
  <si>
    <t>EVALUACION PARA TRATAMIENTO Y/O MANEJO SILVICULTURAL. CANTIDAD 500 - 999 ARBOLES. (SEGUN RESOLUCION SDA No. 5589 DEL 30/09/2011)</t>
  </si>
  <si>
    <t>SEGUIMIENTO PARA TRATAMIENTO Y/O MANEJO SILVICULTURAL. CANTIDAD 500 - 999 ARBOLES. (SEGUN RESOLUCION SDA No. 5589 DEL 30/09/2011)</t>
  </si>
  <si>
    <t>EVALUACION PARA TRATAMIENTO Y/O MANEJO SILVICULTURAL. CANTIDAD &gt;1000 ARBOLES. (SEGUN RESOLUCION SDA No. 5589 DEL 30/09/2011)</t>
  </si>
  <si>
    <t>SEGUIMIENTO PARA TRATAMIENTO Y/O MANEJO SILVICULTURAL. CANTIDAD &gt;1000 ARBOLES. (SEGUN RESOLUCION SDA No. 5589 DEL 30/09/2011)</t>
  </si>
  <si>
    <t>DELINEADORES TIPO A 0.77 x 0.15 x 0.10 (Incluye tornillos)</t>
  </si>
  <si>
    <t>DELINEADORES TIPO B 0.78 x 0.20 x 0.15 (Incluye tornillos)</t>
  </si>
  <si>
    <t>DELINEADORES TIPO C 0.405 x 0.15 x 0.085 (Incluye tornillos)</t>
  </si>
  <si>
    <t>CURVA 90° PVC 2"</t>
  </si>
  <si>
    <t>POSTE TIPO MASTIL T1 X (5.00 mt) EN TUBO SCH 40  GALVANIZADO Y PINTADO</t>
  </si>
  <si>
    <t>GEOMALLA FORTGRID ASPHALT 75  3.8m\ FORTGRID ASPHALT 300 GEF: 3,2</t>
  </si>
  <si>
    <t>GEOMALLA FORTGRID ASPHALT 100  3.8m\ FORTGRID ASPHALT 700 GEF: 7,0</t>
  </si>
  <si>
    <t>CARTELERA CON MARCO EN ALUMINIO ANODIZADO, PAÑO COLOR GRIS CON CENEFA SUPERIOR, PUERTAS CORREDIZAS. Incl. transporte</t>
  </si>
  <si>
    <t>CAMARA DIGITAL COMPACTA MINIMO 16.2 MEGAPIXELES, MEMORIA DE 8 GB, VIDEO HD CON PAUSA Y ZOOM (UN)</t>
  </si>
  <si>
    <t>CUBIERTA 333C, SENCILLA, EN ALUZINC Cal 24. SUM E INST. PANEL SIN TRASLAPOS LONGITUDINALES. PINTURA PLASTISOL/DURANAR 1 CARA (e=24micrones) CLIPS METALICOS OCULTOS. AISLANTE FIBRA VIDRIO 38mm</t>
  </si>
  <si>
    <t>CIELORASO BAFFLE EN ALUZINC LISO COLOR ALUMINIO MEDIO. INCL FIJACION CON SISTEMA DE TRABA DE PRESION A UN RIEL PORTAPANEL SECCION 25mm CON DISTANCIA CADA 100mm Y ALTUA DE 100mm</t>
  </si>
  <si>
    <t>CIELO 84R EN ALUZINC LISO COLOR ALUMINIO MEDIO. INCL FIJACION A LA ESTRUCTURA DEL PORTAPANEL POR MEDIO DE AMARRES CADA METRO, ANCHO DEL PANEL DE 84mm</t>
  </si>
  <si>
    <t>CAMISA METALICA PERDIDA e= 3/8"</t>
  </si>
  <si>
    <t>SEÑAL VERTICAL UNA CARA PARA CICLORUTA PARAL 3m, ÁNGULO DE 2x1/4x3m LAMINA CAL. 16 PINTADA POR UNA CARA 0.60m x 0.60m o 0.75m x 0.75m</t>
  </si>
  <si>
    <t>EQUIPO LIVIANO</t>
  </si>
  <si>
    <t>EQUIPO DE TOPOGRAFÍA. INCLUYE TRÁNSITO, NIVEL Y ELEMENTOS COMPLEMENTARIOS - DÍA</t>
  </si>
  <si>
    <t>TARIFA MES - PERSONAL TÉCNICO-TECNÓLOGO EN ÁREAS DE INGENIERÍA (NO INCLUYE FACTOR DE PRESTACIONES)</t>
  </si>
  <si>
    <t>TARIFA MES - PERSONAL TÉCNICO - AUXILIAR DE INGENIERÍA (NO INCLUYE FACTOR DE PRESTACIONES)</t>
  </si>
  <si>
    <t>TARIFA MES - PERSONAL TÉCNICO - DIBUJANTE 1 (NO INCLUYE FACTOR DE PRESTACIONES)</t>
  </si>
  <si>
    <t>TARIFA MES - PERSONAL TÉCNICO - DIBUJANTE 2 (NO INCLUYE FACTOR DE PRESTACIONES)</t>
  </si>
  <si>
    <t>TARIFA MES - PERSONAL TÉCNICO - TOPÓGRAFO INSPECTOR (NO INCLUYE FACTOR DE PRESTACIONES)</t>
  </si>
  <si>
    <t>TARIFA MES - PERSONAL TÉCNICO - LABORATORISTA INSPECTOR (NO INCLUYE FACTOR DE PRESTACIONES)</t>
  </si>
  <si>
    <t>TARIFA MES - PERSONAL TÉCNICO - LABORATORISTA AUXILIAR (NO INCLUYE FACTOR DE PRESTACIONES)</t>
  </si>
  <si>
    <t>TARIFA MES - PERSONAL TÉCNICO - OPERADOR EQUIPO PERFORACIÓN (INCLUYE FACTOR DE PRESTACIONES)</t>
  </si>
  <si>
    <t>TARIFA MES - PERSONAL TÉCNICO - OPERADOR AUXILIAR DE EQUIPO (INCLUYE FACTOR DE PRESTACIONES)</t>
  </si>
  <si>
    <t>TARIFA MES - PERSONAL TÉCNICO - INSPECTOR 1 (NO INCLUYE FACTOR DE PRESTACIONES)</t>
  </si>
  <si>
    <t>TARIFA MES - PERSONAL TÉCNICO - INSPECTOR 2 (NO INCLUYE FACTOR DE PRESTACIONES)</t>
  </si>
  <si>
    <t>TARIFA MES - PERSONAL TÉCNICO - TOPÓGRAFO AUXILIAR (NO INCLUYE FACTOR DE PRESTACIONES)</t>
  </si>
  <si>
    <t>TARIFA MES - PERSONAL TÉCNICO - BATIMETRISTA INSPECTOR (NO INCLUYE FACTOR DE PRESTACIONES)</t>
  </si>
  <si>
    <t>TARIFA MES - PERSONAL TÉCNICO - BATIMETRISTA AUXILIAR (NO INCLUYE FACTOR DE PRESTACIONES)</t>
  </si>
  <si>
    <t>TARIFA MES - PERSONAL AUXILIAR TÉCNICO - CADENERO 1 (NO INCLUYE FACTOR DE PRESTACIONES)</t>
  </si>
  <si>
    <t>TARIFA MES - PERSONAL AUXILIAR TÉCNICO - CADENERO 2 (NO INCLUYE FACTOR DE PRESTACIONES)</t>
  </si>
  <si>
    <t>TARIFA MES - PERSONAL AUXILIAR TÉCNICO - CONDUCTOR O MOTORISTA (NO INCLUYE FACTOR DE PRESTACIONES)</t>
  </si>
  <si>
    <t>TARIFA MES - PERSONAL DE OBRA - MAESTRO DE OBRA (NO INCLUYE FACTOR DE PRESTACIONES)</t>
  </si>
  <si>
    <t>TARIFA MES - PERSONAL ADMINISTRATIVO - ADMINISTRADOR (NO INCLUYE FACTOR DE PRESTACIONES)</t>
  </si>
  <si>
    <t>TARIFA MES - PERSONAL ADMINISTRATIVO - AUXILIAR ADMINISTRATIVO-ALMACENISTA (NO INCLUYE FACTOR DE PRESTACIONES)</t>
  </si>
  <si>
    <t>TARIFA MES - PERSONAL ADMINISTRATIVO - SECRETARIA 1 (NO INCLUYE FACTOR DE PRESTACIONES)</t>
  </si>
  <si>
    <t>TARIFA MES - PERSONAL ADMINISTRATIVO - SECRETARIA 2 (NO INCLUYE FACTOR DE PRESTACIONES)</t>
  </si>
  <si>
    <t>TARIFA MES - PROFESIONAL CATEGORÍA 1 (NO INCLUYE FACTOR DE PRESTACIONES)</t>
  </si>
  <si>
    <t>TARIFA MES - PROFESIONAL CATEGORÍA 2 (NO INCLUYE FACTOR DE PRESTACIONES)</t>
  </si>
  <si>
    <t>TARIFA MES - PROFESIONAL CATEGORÍA 3 (NO INCLUYE FACTOR DE PRESTACIONES)</t>
  </si>
  <si>
    <t>TARIFA MES - PROFESIONAL CATEGORÍA 4 (NO INCLUYE FACTOR DE PRESTACIONES)</t>
  </si>
  <si>
    <t>TARIFA MES - PROFESIONAL CATEGORÍA 5 (NO INCLUYE FACTOR DE PRESTACIONES)</t>
  </si>
  <si>
    <t>TARIFA MES - PROFESIONAL CATEGORÍA 6 (NO INCLUYE FACTOR DE PRESTACIONES)</t>
  </si>
  <si>
    <t>TARIFA MES - PROFESIONAL CATEGORÍA 7 (NO INCLUYE FACTOR DE PRESTACIONES)</t>
  </si>
  <si>
    <t>TARIFA MES - PROFESIONAL CATEGORÍA 8 (NO INCLUYE FACTOR DE PRESTACIONES)</t>
  </si>
  <si>
    <t>EQUIPO DE TOPOGRAFÍA. INCLUYE TRÁNSITO, NIVEL Y ELEMENTOS COMPLEMENTARIOS - MES</t>
  </si>
  <si>
    <t>EQUIPO COMPLETO DE LABORATORIO - ESTUDIOS - DÍA</t>
  </si>
  <si>
    <t>EQUIPO COMPLETO DE LABORATORIO - ESTUDIOS - MES</t>
  </si>
  <si>
    <t>EQUIPO COMPLETO DE LABORATORIO - INTERVENTORIAS - DÍA</t>
  </si>
  <si>
    <t>EQUIPO COMPLETO DE LABORATORIO - INTERVENTORIAS - MES</t>
  </si>
  <si>
    <t>EQUIPO COMPLETO DE BATIMETRIA, HIDROMETRIA O SEDIMENTOMETRIA - DÍA</t>
  </si>
  <si>
    <t>EQUIPO COMPLETO DE BATIMETRIA, HIDROMETRIA O SEDIMENTOMETRIA - MES</t>
  </si>
  <si>
    <t xml:space="preserve"> PLOTTER - DÍA</t>
  </si>
  <si>
    <t>PLOTTER - MES</t>
  </si>
  <si>
    <t>DISTANCIOMETRO  (Incluyendo tránsito y Estación Total) - Capacidad de Lectura hasta 1500m</t>
  </si>
  <si>
    <t>DISTANCIOMETRO  (Incluyendo tránsito y Estación Total) - Capacidad de Lectura hasta 1500m.</t>
  </si>
  <si>
    <t>TAPON HD EXTREMO LISO D= 3"</t>
  </si>
  <si>
    <t>PRUEBA HIDROSTÁTICA EN TUBERÍAS HASTA DE 12" TRAMOS MÁXIMO DE 500 ML</t>
  </si>
  <si>
    <t>DESINFECCIÓN DE TUBERÍAS HASTA DE 12", POR TRAMOS.</t>
  </si>
  <si>
    <t>DETECTORES DE DEMANDA VEHICULAR (CÁMARA) NO INCLUYE CABLES</t>
  </si>
  <si>
    <t>DETECTORES DE DEMANDA PEATONAL (BOTONES) NO INCLUYE CABLES</t>
  </si>
  <si>
    <t>TORRE DE ILUMINACIÓN. POTENCIA DE 2.4 A 3.8 KW - INCLUYE COMBUSTIBLE</t>
  </si>
  <si>
    <t>CONTROLADOR C900V CON CAPACIDAD PARA 16 GRUPOS VEHICULARES O PEATONALES. (Suministro, instalación y puesta en funcionamiento). CON POSIBILIDAD DE AMPLIACIÓN HASTA 32 GRUPOS, RELOJ EN TIEMPO REAL, 32</t>
  </si>
  <si>
    <t>CONTROLADOR C900V CON CAPACIDAD PARA 24 GRUPOS VEHICULARES O PEATONALES. (Suministro, instalación y puesta en funcionamiento). CON POSIBILIDAD DE AMPLIACIÓN HASTA 32 GRUPOS, RELOJ EN TIEMPO REAL, 32</t>
  </si>
  <si>
    <t>CONTROLADOR C900V CON CAPACIDAD PARA 32 GRUPOS VEHICULARES O PEATONALES. (Suministro, instalación y puesta en funcionamiento). CON POSIBILIDAD DE AMPLIACIÓN HASTA 32 GRUPOS, RELOJ EN TIEMPO REAL, 32</t>
  </si>
  <si>
    <t>ALQUILER ENTIBADO DESLIZANTE E2, RANGO PROFUNDIDAD DE EXCAVACIÓN: 3.0 M &lt; H &lt;= 4.8 M. INCL. ACCESORIOS Y ELEMENTOS DE FIJACIÓN</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</si>
  <si>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</si>
  <si>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DE 1300cc A 2000cc DE CILINDRADA, MODELO 2022 A 2019. 100% DE LA TARIFA ESTABLECIDA. INCLUYE TODOS LOS COSTOS DE OPERACIÓN Y MANTENIMIENTO EXCEPTO EL SALARIO DEL CONDUCTOR</t>
  </si>
  <si>
    <t>ALQUILER DE VEHICULO: CAMPERO, PICK-UP, CAMIONETA, CAMION O SIMILAR MAYOR A 2000cc DE CILINDRADA,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</si>
  <si>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</si>
  <si>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ALQUILER DE VEHICULO: CAMPERO, PICK-UP, CAMIONETA, CAMION O SIMILAR CON CAPACIDAD DE CARGA DE 3 TON O MAS, MODELO 2022 A 2019. 100% DE LA TARIFA ESTABLECIDA. INCLUYE TODOS LOS COSTOS DE OPERACIÓN Y MANTENIMIENTO EXCEPTO EL SALARIO DEL CONDUCTOR</t>
  </si>
  <si>
    <t>PALETA PARE-SIGA REGLAMENTADA</t>
  </si>
  <si>
    <t>ARANDELA (Kg)</t>
  </si>
  <si>
    <t>TORNILLO (Kg)</t>
  </si>
  <si>
    <t>TRANSPORTE DE EQUIPO MENOR A UNA TONELADA POR VIAJE. INCLUYE ESCOLTA</t>
  </si>
  <si>
    <t>PLUMA GRÚA A COMBUSTIÓN - CAPACIDAD DE CARGA DE  250 A 300 KG. GUAYA DE 35m. NO INCLUYE COMBUSTIBLE</t>
  </si>
  <si>
    <t>SEÑAL VERTICAL GRUPO DE INFORMATIVAS TIPO RECTANGULO (60cm x 75cm)</t>
  </si>
  <si>
    <t>SONORIZADORES PARA INVIDENTES</t>
  </si>
  <si>
    <t>TRANSFORMADOR MONOFASICO 15 KVA (TENSION PRIMARIA DE 13.200, TENSION SECUNDARIA 240/120V ABB</t>
  </si>
  <si>
    <t>POSTE TIPO MÉNSULA T2 (3.50m) EN TUBO SCH 40 GALVANIZADO Y PINTADO.</t>
  </si>
  <si>
    <t>POSTE TIPO MÉNSULA T2 (4.50m) EN TUBO SCH 40 GALVANIZADO Y PINTADO.</t>
  </si>
  <si>
    <t>POSTE TIPO MÉNSULA T2 (6.50m) EN TUBO SCH 40 GALVANIZADO Y PINTADO.</t>
  </si>
  <si>
    <t>POSTE TIPO MÉNSULA T2 (8.50m) EN TUBO SCH 40 GALVANIZADO Y PINTADO.</t>
  </si>
  <si>
    <t>SEMAFORO VEHICULAR DE POLICARBONATO (3x200), LENTES DE POLICARBONATO DE 8", TRES LUCES, SISTEMA DE ILUMINACIÓN A LEDS. TIPO MENSULA.</t>
  </si>
  <si>
    <t>SEMAFORO VEHICULAR DE POLICARBONATO (3x200), LENTES DE POLICARBONATO DE 8", TRES LUCES, SISTEMA DE ILUMINACIÓN A LEDS. FLECHA DE GIRO TIPO MENSULA.</t>
  </si>
  <si>
    <t>SEMAFORO VEHICULAR DE POLICARBONATO (3x200), LENTES DE POLICARBONATO DE 8", TRES LUCES, SISTEMA DE ILUMINACIÓN A LEDS. FLECHA DE GIRO TIPO MASTIL.</t>
  </si>
  <si>
    <t>SEMAFORO VEHICULAR DE POLICARBONATO (3x200), LENTES DE POLICARBONATO DE 8", TRES LUCES, SISTEMA DE ILUMINACIÓN A LEDS. TIPO MASTIL.</t>
  </si>
  <si>
    <t>CONCRETO MR41 COLOR OCRE.</t>
  </si>
  <si>
    <t>CONCRETO MR41 COLOR GRIS GRAVA 1" (280 Kg/cm2)</t>
  </si>
  <si>
    <t>SEÑAL VERTICAL GRUPO DE PREVENTIVAS TIPO CUADRADO (75cm x 75cm)</t>
  </si>
  <si>
    <t>SEÑAL VERTICAL GRUPO DE PREVENTIVAS SP-40 TIPO RECTANGULO (120cm x 40cm)</t>
  </si>
  <si>
    <t>SEÑAL VERTICAL GRUPO DE REGLAMENTARIAS TIPO CIRCULO D= 75cm</t>
  </si>
  <si>
    <t>SEÑAL VERTICAL GRUPO DE REGLAMENTARIAS SR-01 TIPO OCTAGONO CON ALTURA DE 75cm</t>
  </si>
  <si>
    <t>SEÑAL VERTICAL GRUPO DE REGLAMENTARIAS SR-02 TIPO TRIANGULO EQUILATERO 75cm DE LADO</t>
  </si>
  <si>
    <t>BARRICADA METALICA TIPO IDU CON CERRADO REFLECTIVO NARANJA Y BLANCO GRADO INGENIERIA, MEDIDAS: 2.40m x 1.50m - 3 BANDEJAS DE 20cm x 2.40m. TABLERO DE DESVIO DE 60cm</t>
  </si>
  <si>
    <t>GRÚA REMOLQUE TIPO PLANCHÓN.  INCLUYE CONDUCTOR Y COMBUSTIBLE - INCLUYE MOVILIZACIÓN Y DESMOVILIZACIÓN</t>
  </si>
  <si>
    <t>PASACALLE  IMPRESO EN LONA BANNER (7.00m x 1.00m) INCLUYE PALOS A LOS EXTREMOS</t>
  </si>
  <si>
    <t>CARGA PUNTUAL EN MUESTRAS DE ROCA INTACTA. Norma técnica: ASTM D5731 - 16.</t>
  </si>
  <si>
    <t>MÉTODO PARA LA DETERMINACIÓN DEL ÍNDICE DE DESLEIMIENTO - DURABILIDAD DE LUTITAS Y OTRAS ROCAS DÉBILES. Norma técnica: INV E 236-13 ASTM D4644 - 16.</t>
  </si>
  <si>
    <t>RESISTENCIA A LA TRACCIÓN INDIRECTA DE MUESTRAS DE ROCA INTACTA. Norma técnica: ASTM D3967 - 16.</t>
  </si>
  <si>
    <t>JUEGO DE ARO Y TAPA EN HF PARA CAMARA T-13 Y T-14 NORMA ETB</t>
  </si>
  <si>
    <t>JGO</t>
  </si>
  <si>
    <t>LAMINA ALVEOLAR POLICARBONATO 6 MM</t>
  </si>
  <si>
    <t>EQUIPO ANDROIDE CON GPS, CAMARA Y WIFI</t>
  </si>
  <si>
    <t>TARIFA JORNAL - PROFESIONAL CATEGORÍA 6 (NO INCLUYE FACTOR DE PRESTACIONES)</t>
  </si>
  <si>
    <t>CONCRETO MR43 DE RESISTENCIA ACELERADA (7 días)</t>
  </si>
  <si>
    <t>TUBERIA CONCRETO REF. CL.V D=24" (60cm)</t>
  </si>
  <si>
    <t>TUBERIA CONCRETO REF. CL.V D=27" (70 cm)</t>
  </si>
  <si>
    <t>TUBERIA CONCRETO REF. CL.V D=40´ (100 cm)</t>
  </si>
  <si>
    <t>CRUZ HD  12" x 6" JH (JUNTA HIDRAULICA)</t>
  </si>
  <si>
    <t>JUEGO RUEDA GIRATORIA SENCILLA - IDRD NIÑOS (1 - 5 AÑOS) SUMINISTRO E INSTALACION. SEGUN ESPECIFICACIONES IDRD</t>
  </si>
  <si>
    <t>ESTRUCTURA MICROFUTBOL. SUMINISTRO E INSTALACION. SEGUN ESPECIFICACIONES IDRD</t>
  </si>
  <si>
    <t>ESTRUCTURA BALONCESTO CON TABLERO ANTIBANDALICO. SUMINISTRO E INSTALACION. SEGUN ESPECIFICACIONES IDRD</t>
  </si>
  <si>
    <t>CERRAMIENTO CONTRA IMPACTO IDRD h= 5.0m</t>
  </si>
  <si>
    <t>CORTE DIRECTO EN CONDICIÓN UU, NO CONSOLIDADA - NO DRENADA (3 PUNTOS)</t>
  </si>
  <si>
    <t>CORTE DIRECTO EN CONDICIÓN CU, CONSOLIDADA - NO DRENADA (3 PUNTOS). Norma técnica: ASTM D6528 - 17.</t>
  </si>
  <si>
    <t>CORTE DIRECTO EN CONDICIÓN CD, CONSOLIDADA - DRENADA (3 PUNTOS). Norma técnica: INV E 154-13 NTC 1917-00 ASTM D3080/D3080M - 11.</t>
  </si>
  <si>
    <t>COMPRESIÓN TRIAXIAL UU NO CONSOLIDADO - NO DRENADO SOBRE SUELOS (3 PUNTOS). Norma técnica: INV E 153-13 ASTM D2850 - 15.</t>
  </si>
  <si>
    <t>DENSIDAD Y PESO UNITARIO DEL SUELO EN EL TERRENO POR EL MÉTODO DEL CONO Y ARENA. Norma técnica: INV E 161-13 NTC 1667-02 ASTM D1556 / D1556M - 15e1 .</t>
  </si>
  <si>
    <t>BOLSA PARA BASURA TIPO INDUSTRIAL NEGRA DE 60 x 90 Cm CALIBRE 2 (PAQUETE DE 30 UNIDADES)</t>
  </si>
  <si>
    <t>GUANTE CAUCHO NEGRO CORRUGADO CALIBRE 35</t>
  </si>
  <si>
    <t>OVEROL EN DRILL DOS PIEZAS, CAMISA Y PANTALÓN</t>
  </si>
  <si>
    <t>PALA REDONDA No.  2 CON CABO</t>
  </si>
  <si>
    <t>BOTIQUIN PRIMEROS AUXILIOS METÁLICO DE 40cm x 27cm x 10cm, INCLUYE MEDICAMENTOS</t>
  </si>
  <si>
    <t>FILTRO CONTRA POLVO PARA RESPIRADORES</t>
  </si>
  <si>
    <t>CANECA PLÁSTICA NEGRA DE 55 GALONES CON TAPA PLANA.</t>
  </si>
  <si>
    <t>CUBIERTA VERDE (INCLUYE GEOTEXTIL 1800 PARA BASE, LÁMINA DE DRENAJE DE BAJA RETENCIÓN DE AGUA, GEOTEXTIL 1800 PARA RETENCIÓN DE FINOS, TAPETE TIPO CRASSULACEA EXL, TRANSPORTE Y MANO DE OBRA.</t>
  </si>
  <si>
    <t>CONCRETO GRAVA COMÚN 6000 PSI 44 MPa (420 Kg/cm2)</t>
  </si>
  <si>
    <t>TUBO EN U - SEPARADOR DE CICLORUTA SC-01 ARO. ELABORADO EN TUBO AN REDONDO DE 2 1/2" TERMINADO EN PINTURA EN POLVO RESISTENTE A LA INTEMPERIE. (INCLUYE PINTURA)</t>
  </si>
  <si>
    <t>POSTE DE CONCRETO H=2.50 M RECTO (SECCIÓN DE 10CM X 10CM, PARA 8 HILOS)</t>
  </si>
  <si>
    <t>ALAMBRE DE PUAS X 350 MTS. CAL. 12</t>
  </si>
  <si>
    <t>PUNTILLA GRAPA EN U 1 1/4 x 9"</t>
  </si>
  <si>
    <t>FUMIGADORA AGRÍCOLA PLÁSTICA ERGONÓMICA DE 20 LITROS</t>
  </si>
  <si>
    <t>HERBICIDA (APLICADO POR ASPERSIÓN)</t>
  </si>
  <si>
    <t>RATICIDA 250 G</t>
  </si>
  <si>
    <t>TARIFA JORNAL - PERSONAL DE OBRA - PLOMERO ELECTRICISTA (INCLUYE FACTOR DE PRESTACIONES)</t>
  </si>
  <si>
    <t>TARIFA JORNAL - PERSONAL DE OBRA - OPERARIO (INCLUYE FACTOR DE PRESTACIONES)</t>
  </si>
  <si>
    <t>TARIFA HORA - PERSONAL DE OBRA - OPERARIO (INCLUYE FACTOR DE PRESTACIONES)</t>
  </si>
  <si>
    <t>TARIFA JORNAL- PERSONAL DE OBRA - OPERARIO HORARIO NOCTURNO (INCLUYE FACTOR DE PRESTACIONES)</t>
  </si>
  <si>
    <t>TARIFA JORNAL - PERSONAL TÉCNICO - INSPECTOR 2 (INCLUYE FACTOR DE PRESTACIONES)</t>
  </si>
  <si>
    <t>TARIFA JORNAL - PERSONAL TÉCNICO - INSPECTOR 1 (INCLUYE FACTOR DE PRESTACIONES)</t>
  </si>
  <si>
    <t>TARIFA JORNAL - PERSONAL TÉCNICO - TOPÓGRAFO INSPECTOR (INCLUYE FACTOR DE PRESTACIONES)</t>
  </si>
  <si>
    <t>TARIFA JORNAL - PERSONAL AUXILIAR TÉCNICO - CADENERO 2 (INCLUYE FACTOR DE PRESTACIONES)</t>
  </si>
  <si>
    <t>CARROTANQUE IRRIGADOR DE AGUA - VIAJE</t>
  </si>
  <si>
    <t>MEDIDA DEL POTENCIAL DE COLAPSO DE UN SUELO PARCIALMENTE SATURADO. Norma técnica: INV E 157-13 ASTM D5333-03.</t>
  </si>
  <si>
    <t>DETERMINACIÓN DEL CONTENIDO DE SALES SOLUBLES EN LOS SUELOS. Norma técnica: INV E 158-13 NLT 114.</t>
  </si>
  <si>
    <t>DETERMINACIÓN DE LA DENSIDAD Y DEL CONTENIDO DE AGUA DEL SUELO Y DEL SUELO-AGREGADO EN EL TERRENO. Norma técnica: INV E 164-13 ASTM D6938 - 17a.</t>
  </si>
  <si>
    <t>DETERMINACIÓN DE TERRONES DE ARCILLA Y PARTÍCULAS DELEZNABLES EN LOS AGREGADOS. Norma técnica: INV E 211-13 NTC-589-2000.</t>
  </si>
  <si>
    <t>PRESENCIA DE IMPUREZAS ORGÁNICAS EN ARENAS USADAS PARA LA PREPARACIÓN DE MORTEROS O CONCRETOS. Norma técnica: INV E 212-13 NTC-127-2000.</t>
  </si>
  <si>
    <t>DENSIDAD BULK (PESO UNITARIO) Y PORCENTAJE DE VACÍOS DE LOS AGREGADOS EN ESTADO SUELTO Y COMPACTO. Norma técnica: INV E 217-13 NTC-92-1995.</t>
  </si>
  <si>
    <t>SOLIDEZ DE LOS AGREGADOS FRENTE A LA ACCIÓN DE SOLUCIONES DE SULFATO DE SODIO O DE MAGNESIO. Norma técnica: INV E 220-13 NTC-126-1995.</t>
  </si>
  <si>
    <t>CANTIDAD DE PARTÍCULAS LIVIANAS EN UN AGREGADO PÉTREO. Norma técnica: INV E-221-13 NTC-130-1994.</t>
  </si>
  <si>
    <t>DENSIDAD, DENSIDAD RELATIVA (GRAVEDAD ESPECÍFICA) Y ABSORCIÓN DEL AGREGADO GRUESO. Norma técnica: INV E-223-13 NTC-176-1995.</t>
  </si>
  <si>
    <t>DETERMINACIÓN DEL VALOR DEL 10% DE FINOS. Norma técnica: INV E-224-13.</t>
  </si>
  <si>
    <t>DETERMINACIÓN DEL CONTENIDO DE AZUFRE EN LOS AGREGADOS PÉTREOS. Norma técnica: INV E-233-13.</t>
  </si>
  <si>
    <t>DETERMINACIÓN DE LA REACTIVIDAD POTENCIAL ÁLCALI-SÍLICE DE AGREGADOS (MÉTODO QUÍMICO). Norma técnica: INV 234-13 NTC 175.</t>
  </si>
  <si>
    <t>DETERMINACIÓN DE LA LIMPIEZA SUPERFICIAL DE LAS PARTÍCULAS DE AGREGADO GRUESO. Norma técnica: INV E-237-13.</t>
  </si>
  <si>
    <t>DETERMINACIÓN DE LA RESISTENCIA DEL AGREGADO GRUESO A LA DEGRADACIÓN POR ABRASIÓN, UTILIZANDO EL APARATO MICRO-DEVAL. Norma técnica: INV E-238-13.</t>
  </si>
  <si>
    <t>DETERMINACIÓN DEL CONTENIDO DE VACÍOS EN AGREGADOS FINOS NO COMPACTADOS (INFLUENCIADO POR LA FORMA DE LAS PARTÍCULAS, LA TEXTURA SUPERFICIAL Y LA GRANULOMETRÍA). Norma técnica: INV E-239-13.</t>
  </si>
  <si>
    <t>PROPORCIÓN DE PARTÍCULAS PLANAS, ALARGADAS O PLANAS Y ALARGADAS EN AGREGADOS GRUESOS. Norma técnica: INV E-240-13.</t>
  </si>
  <si>
    <t>ANÁLISIS PETROGRÁFICO DE AGREGADOS PARA CONCRETO (1 SECCIÓN DELGADA). Norma técnica: ASTM C295/C295M − 12.</t>
  </si>
  <si>
    <t>ANÁLISIS PETROGRÁFICO DE AGREGADOS PARA CONCRETO (2 SECCIÓN DELGADA). Norma técnica: ASTM C295/C295M − 12.</t>
  </si>
  <si>
    <t>ANÀLISIS PETROGRÀFICO DE AGREGADOS PARA CONCRETO (3 SECCIÓN DELGADA). Norma técnica: ASTM C295/C295M − 12.</t>
  </si>
  <si>
    <t>DETERMINACIÓN DEL CONTENIDO DE AGUA EN LOS MATERIALES BITUMINOSOS POR DESTILACIÓN. Norma técnica:: INV E-704-13 ASTM D95.</t>
  </si>
  <si>
    <t>PUNTOS DE INFLAMACIÓN Y DE COMBUSTIÓN MEDIANTE LA COPA ABIERTA CLEVELAND. Norma técnica: INV E-709-13 / ASTM D92.</t>
  </si>
  <si>
    <t>SOLUBILIDAD DE MATERIALES ASFÁLTICOS EN TRICLOROETILENO. Norma técnica: INV E – 713 - 13 ASTM D88.</t>
  </si>
  <si>
    <t>DETERMINACIÓN DE LA VISCOSIDAD DEL ASFALTO EMPLEANDO UN VISCOSÍMETRO  ROTACIONAL (Tres temperaturas). Norma técnica: INV E – 717 - 13 ASTM D4402 - D4402M AASHTO T 316 – 06.</t>
  </si>
  <si>
    <t>EFECTO DEL CALOR Y DEL AIRE SOBRE EL ASFALTO EN LAMINA DELGADA Y ROTATORIA. Norma técnica: INV E - 720 - 13 ASTM D 2872.</t>
  </si>
  <si>
    <t>GRAVEDAD ESPECÍFICA BULK Y DENSIDAD DE MEZCLAS ASFÁLTICAS COMPACTADAS ABSORBENTES EMPLEANDO ESPECÍMENES RECUBIERTOS CON UNA PELÍCULA DE PARAFINA. Norma técnica: INV E – 734 - 13 ASTM D1188.</t>
  </si>
  <si>
    <t>GRAVEDAD ESPECÍFICA MÁXIMA DE MEZCLAS ASFÁLTICAS PARA PAVIMENTOS. Norma técnica: INV E – 735 - 13 ASTM D2041/D2041.</t>
  </si>
  <si>
    <t>MEDIDA DE LA DENSIDAD DE CAPAS DE CONCRETO ASFÁLTICO EN EL TERRENO EMPLEANDO EL MÉTODO NUCLEAR. Norma técnica: INV E - 746 - 13 ASTM D2950/D2950M.</t>
  </si>
  <si>
    <t>DETERMINACIÓN DE LAS PROPIEDADES REOLÓGICAS DE LOS LIGANTES ASFÁLTICOS MEDIANTE EL REÓMETRO DE CORTE DINÁMICO. Norma técnica: INV E – 750 - 13 AASHTO T 315.</t>
  </si>
  <si>
    <t>RESISTENCIA A LA DEFORMACIÓN PLÁSTICA DE LAS MEZCLAS ASFÁLTICAS MEDIANTE LA PISTA DE ENSAYO DE LABORATORIO. Norma técnica: INV E - 756 - 13 NLT173.</t>
  </si>
  <si>
    <t>RECUPERACIÓN DEL ASFALTO DE UNA SOLUCIÓN UTILIZANDO EL EVAPORADOR ROTATORIO. Norma técnica: INV E – 759 - 13 ASTM D5404/D5404M.</t>
  </si>
  <si>
    <t>ADHESIVIDAD DE LOS LIGANTES BITUMINOSOS A LOS AGREGADOS FINOS (MÉTODO RIEDEL - WEBER). Norma técnica: INV E – 774 - 13 NLT 355.</t>
  </si>
  <si>
    <t>ANÁLISIS GRANULOMÉTRICO DE LOS AGREGADOS EXTRAÍDOS DE MEZCLAS ASFÁLTICAS. Norma técnica: INV E – 782 - 13 ASTM D5444.</t>
  </si>
  <si>
    <t>DETERMINACIÓN DE LAS LEYES DE FATIGA DE MEZCLAS ASFÁLTICAS COMPACTADAS EN CALIENTE SOMETIDAS A FLEXIÓN DINÁMICA. Norma técnica: INV E - 784 - 13 AASHTO T 321 EN-12697-24 Anexo D.</t>
  </si>
  <si>
    <t>VISCOSIDAD SAYBOLT DE ASFALTOS. Norma técnica: INV E-714-13 ASTM D 88.</t>
  </si>
  <si>
    <t>RECUPERACIÓN ELÁSTICA POR TORSIÓN DE ASFALTOS MODIFICADOS. Norma técnica: INV E – 727 - 13 NLT 329.</t>
  </si>
  <si>
    <t>DESTILACIÓN DE EMULSIONES ASFÁLTICAS. Norma técnica: INV E – 762 - 13 ASTM D6997.</t>
  </si>
  <si>
    <t>VISCOSIDAD SAYBOLT FUROL DE EMULSIONES ASFÁLTICAS. Norma técnica: INV E – 763 - 13 ASTM D7496.</t>
  </si>
  <si>
    <t>ENSAYO LABORATORIO - COMPONENTE DE ESPACIO PÚBLICO</t>
  </si>
  <si>
    <t>PREFABRICADOS DE CONCRETO. MUESTREO Y ENSAYO DE PREFABRICADOS DE CONCRETO NO REFORZADOS, VIBROCOMPACTADOS. RESISTENCIA A LA COMPRESIÓN. Norma técnica: NTC 4024 numeral 6.</t>
  </si>
  <si>
    <t>ABSORCIÓN DE AGUA POR LOS ADOQUINES DE CONCRETO. Norma técnica: INV E - 427 - 13 NTC 2017 numeral 6.3 ASTM C140.</t>
  </si>
  <si>
    <t>DISEÑO DE MEZCLAS DE CONCRETO CON DOS AGREGADOS PARA UNA RESISTENCIA DADA (Incluye caracterización)</t>
  </si>
  <si>
    <t>MEDIDA DE LA MACROTEXTURA SUPERFICIAL DE UN PAVIMENTO EMPLEANDO LA TECNICA VOLUMETRICA. Norma técnica: INV E - 791 - 13 ASTM E 965 NLT 335.</t>
  </si>
  <si>
    <t>ENSAYO LABORATORIO - GEOSINTÉTICOS</t>
  </si>
  <si>
    <t>MÉTODO PARA DETERMINAR LA CARGA DE ROTURA Y ELONGACIÓN DE GEOTEXTILES (MÉTODO GRAB). Norma técnica: ASTM D4632 D4632M - 15a.</t>
  </si>
  <si>
    <t>MÉTODOS PARA MUESTREO Y ENSAYOS DE UNIDADES DE MAMPOSTERÍA Y OTROS PRODUCTOS DE ARCILLA. MÓDULO DE ROTURA. Norma técnica: NTC 4017 numeral 6.</t>
  </si>
  <si>
    <t>ADOQUINES DE CONCRETO PARA PAVIMENTOS. RESISTENCIA A LA FLEXOTRACCIÓN (MÓDULO DE ROTURA). Norma técnica: NTC 2017 numeral 6.4.</t>
  </si>
  <si>
    <t>RESISTENCIA A LA ABRASIÓN DE MATERIALES PARA PISOS Y PAVIMENTOS, MEDIANTE ARENA Y DISCO METÁLICO ANCHO. (ADOQUINES DE CONCRETO). Norma técnica: NTC 5147.</t>
  </si>
  <si>
    <t>RESISTENCIA A LA FLEXOTRACCIÓN (MÓDULO DE ROTURA) DE LOSETAS DE CONCRETO PARA PAVIMENTO. Norma técnica: NTC 4992 numeral 6.4.</t>
  </si>
  <si>
    <t>ABSORCIÓN DE AGUA DE LOSETAS DE CONCRETO PARA PAVIMENTOS. Norma técnica: NTC 4992 numeral 6.3.</t>
  </si>
  <si>
    <t>RESISTENCIA A LA ABRASIÓN DE MATERIALES PARA PISOS Y PAVIMENTOS, MEDIANTE ARENA Y DISCO METÁLICO ANCHO. (LOSETAS DE CONCRETO). Norma técnica: NTC 5147.</t>
  </si>
  <si>
    <t>RESISTENCIA A LA FLEXOTRACCIÓN (MÓDULO DE ROTURA) DE BORDILLOS Y SARDINELES. Norma técnica: NTC 4109.</t>
  </si>
  <si>
    <t>EXTRACCIÓN DE TESTIGOS DE PAVIMENTOS ASFÁLTICOS MEDIANTE ASERRADO, DE 100 CM X 100 CM. Norma técnica: INV E – 758 - 13 ASTM D 5361.</t>
  </si>
  <si>
    <t>PUESTO DE TRABAJO - ESCRITORIO 75x120x50</t>
  </si>
  <si>
    <t>SILLA ESCRITORIO GIRATORIA CON BRAZOS</t>
  </si>
  <si>
    <t>LAMINA ALFAJOR</t>
  </si>
  <si>
    <t>SILLA PLÁSTICA SIN BRAZOS</t>
  </si>
  <si>
    <t>TARIFA MES - PERSONAL DE OBRA - TÉCNICO PLOMERO (INCLUYE FACTOR DE PRESTACIONES)</t>
  </si>
  <si>
    <t>TARIFA MES - PERSONAL DE OBRA - AYUDANTE (INCLUYE FACTOR DE PRESTACIONES)</t>
  </si>
  <si>
    <t>OFICINA</t>
  </si>
  <si>
    <t>COSTO DE LA REPRODUCCIÓN DE PLANOS TAMAÑO PLIEGO</t>
  </si>
  <si>
    <t>ENTIDAD</t>
  </si>
  <si>
    <t>COSTO DE CERTIFICADO DE TRADICIÓN Y LIBERTAD DE INMUEBLES</t>
  </si>
  <si>
    <t>EXPANSIÓN LIBRE EN CONSOLIDÓMETRO. Norma técnica: ASTM D4546 - 14e1. Norma técnica: ASTM D4546 - 14e1.</t>
  </si>
  <si>
    <t>TRATAMIENTO Y DISPOSICIÓN FINAL DE LODOS NO PELIGROSOS PROVENIENTES DE ALCANTARILLADO</t>
  </si>
  <si>
    <t xml:space="preserve">CONO CONCENTRICO PARA POZO D= 1.20m x 0.60m e=0.10m  h= 0.75m </t>
  </si>
  <si>
    <t>SEÑAL LUMINOSA BIDIRECCIONAL 1.50m x 0.50m</t>
  </si>
  <si>
    <t>DETERMINACIÓN DEL COEFICIENTE DE PULIMIENTO ACELERADO (CPA) DE LAS PARTÍCULAS DE AGREGADO GRUESO. Norma técnica: INV E-232-13.</t>
  </si>
  <si>
    <t>PORCENTAJE DE VACÍOS CON AIRE EN MEZCLAS ASFÁLTICAS COMPACTADAS DENSAS Y ABIERTAS. Norma técnica: INV E - 736 - 13 ASTM D3203/D3203.</t>
  </si>
  <si>
    <t>CONCENTRACIÓN CRÍTICA DE LLENANTE EN MEZCLAS DE CONCRETO ASFÁLTICO. Norma técnica: INV E – 745 - 13 IRAM 1542 – Junio 1983.</t>
  </si>
  <si>
    <t>CUBRIMIENTO DE LOS AGREGADOS CON MATERIALES ASFÁLTICOS EN PRESENCIA DE AGUA (STRIPPING). Norma técnica: AASHTO T 182 NLT 166 ASTM D1664.</t>
  </si>
  <si>
    <t>MÓDULO DINÁMICO DE MEZCLAS ASFÁLTICAS. Norma técnica: ASTM D3497  AASHTO TP 62 – 03.</t>
  </si>
  <si>
    <t>SEDIMENTACIÓN DE LAS EMULSIONES ASFÁLTICAS DURANTE EL ALMACENAMIENTO. Norma técnica: INV E – 764 - 13 ASTM D 6930 NLT 140.</t>
  </si>
  <si>
    <t>TAMIZADO DE LAS EMULSIONES ASFALTICAS. Norma técnica: INV E – 765 - 13 ASTM6933.</t>
  </si>
  <si>
    <t>DEMULSIBILIDAD DE LAS EMULSIONES ASFÁLTICAS. Norma técnica: INV E - 766 - 13 ASTM D6936.</t>
  </si>
  <si>
    <t>IDENTIFICACIÓN DE LAS EMULSIONES ASFÁLTICAS CATIÓNICAS MEDIANTE LA DETERMINACIÓN DE LA CARGA DE LAS PARTÍCULAS. Norma técnica. INV E – 767 - 13 ASTM D7402 NLT 194.</t>
  </si>
  <si>
    <t>PH DE LAS EMULSIONES ASFÁLTICAS. Norma técnica: INV E – 768 - 13 NLT 195.</t>
  </si>
  <si>
    <t>ENSAYO DE MEZCLA CON CEMENTO DE LAS EMULSIONES ASFALTICAS. Norma técnica: INV E – 770 - 13 ASTM D6935 NLT 144.</t>
  </si>
  <si>
    <t>MEDIDA DEL COEFICIENTE DE RESISTENCIA AL DESLIZAMIENTO USANDO EL PÉNDULO BRITÁNICO. Norma técnica: INV E – 792 - 13 NTC 5129 ASTM E 501.</t>
  </si>
  <si>
    <t>TARIFA MES - PERSONAL DE OBRA - AYUDANTE (NO INCLUYE FACTOR DE PRESTACIONES)</t>
  </si>
  <si>
    <t>ALQUILER DE VEHICULO: CAMPERO, PICK-UP, CAMIONETA, CAMION O SIMILAR DE 1300cc A 2000cc DE CILINDRADA, MODELO 2014 A 2011. 75% DE LA TARIFA ESTABLECIDA. INCLUYE TODOS LOS COSTOS DE OPERACIÓN Y MANTENIMIENTO EXCEPTO EL SALARIO DEL CONDUCTOR</t>
  </si>
  <si>
    <t>TARIFA MES - PERSONAL DE OBRA - INSPECTOR 1 HORARIO NOCTURNO (NO INCLUYE FACTOR DE PRESTACIONES)</t>
  </si>
  <si>
    <t>TARIFA MES - PERSONAL TÉCNICO - OPERADOR EQUIPO PERFORACIÓN (NO INCLUYE FACTOR DE PRESTACIONES)</t>
  </si>
  <si>
    <t>TARIFA MES - PERSONAL TÉCNICO - OPERADOR AUXILIAR DE EQUIPO (NO INCLUYE FACTOR DE PRESTACIONES)</t>
  </si>
  <si>
    <t>TARIFA MES - PERSONAL DE OBRA - OFICIAL (NO INCLUYE FACTOR DE PRESTACIONES)</t>
  </si>
  <si>
    <t>TARIFA MES - PERSONAL DE OBRA - PLOMERO (NO INCLUYE FACTOR DE PRESTACIONES)</t>
  </si>
  <si>
    <t>TARIFA MES - PERSONAL DE OBRA - TÉCNICO ELÉCTRICO (NO INCLUYE FACTOR DE PRESTACIONES)</t>
  </si>
  <si>
    <t>TARIFA MES - PERSONAL DE OBRA - OPERARIO (NO INCLUYE FACTOR DE PRESTACIONES)</t>
  </si>
  <si>
    <t>TARIFA MES - PROFESIONAL CATEGORÍA 1 (INCLUYE FACTOR DE PRESTACIONES)</t>
  </si>
  <si>
    <t>TARIFA MES - PROFESIONAL CATEGORÍA 2 (INCLUYE FACTOR DE PRESTACIONES)</t>
  </si>
  <si>
    <t>TARIFA MES - PROFESIONAL CATEGORÍA 3 (INCLUYE FACTOR DE PRESTACIONES)</t>
  </si>
  <si>
    <t>TARIFA MES - PROFESIONAL CATEGORÍA 4 (INCLUYE FACTOR DE PRESTACIONES)</t>
  </si>
  <si>
    <t>TARIFA MES - PROFESIONAL CATEGORÍA 5 (INCLUYE FACTOR DE PRESTACIONES)</t>
  </si>
  <si>
    <t>TARIFA MES - PROFESIONAL CATEGORÍA 6 (INCLUYE FACTOR DE PRESTACIONES)</t>
  </si>
  <si>
    <t>TARIFA MES - PROFESIONAL CATEGORÍA 7 (INCLUYE FACTOR DE PRESTACIONES)</t>
  </si>
  <si>
    <t>TARIFA MES - PROFESIONAL CATEGORÍA 8 (INCLUYE FACTOR DE PRESTACIONES)</t>
  </si>
  <si>
    <t>TARIFA MES - PERSONAL TÉCNICO - TECNÓLOGO EN ÁREAS DE INGENIERÍA (INCLUYE FACTOR DE PRESTACIONES)</t>
  </si>
  <si>
    <t>TARIFA MES - PERSONAL TÉCNICO - AUXILIAR DE INGENIERÍA (INCLUYE FACTOR DE PRESTACIONES)</t>
  </si>
  <si>
    <t>TARIFA MES - PERSONAL TÉCNICO - DIBUJANTE 1 (INCLUYE FACTOR DE PRESTACIONES)</t>
  </si>
  <si>
    <t>TARIFA MES - PERSONAL TÉCNICO - DIBUJANTE 2 (INCLUYE FACTOR DE PRESTACIONES)</t>
  </si>
  <si>
    <t>TARIFA MES - PERSONAL TÉCNICO - TOPÓGRAFO INSPECTOR (INCLUYE FACTOR DE PRESTACIONES)</t>
  </si>
  <si>
    <t>TARIFA MES - PERSONAL TÉCNICO - TOPÓGRAFO AUXILIAR (INCLUYE FACTOR DE PRESTACIONES)</t>
  </si>
  <si>
    <t>TARIFA MES - PERSONAL TÉCNICO - BATIMETRISTA INSPECTOR (INCLUYE FACTOR DE PRESTACIONES)</t>
  </si>
  <si>
    <t>TARIFA MES - PERSONAL TÉCNICO - BATIMETRISTA AUXILIAR (INCLUYE FACTOR DE PRESTACIONES)</t>
  </si>
  <si>
    <t>TARIFA MES - PERSONAL TÉCNICO - LABORATORISTA INSPECTOR (INCLUYE FACTOR DE PRESTACIONES)</t>
  </si>
  <si>
    <t>TARIFA MES - PERSONAL TÉCNICO - LABORATORISTA AUXILIAR (INCLUYE FACTOR DE PRESTACIONES)</t>
  </si>
  <si>
    <t>TARIFA MES - PERSONAL TÉCNICO - INSPECTOR 1 (INCLUYE FACTOR DE PRESTACIONES)</t>
  </si>
  <si>
    <t>TARIFA MES - PERSONAL TÉCNICO - INSPECTOR 2 (INCLUYE FACTOR DE PRESTACIONES)</t>
  </si>
  <si>
    <t>TARIFA MES - PERSONAL ADMINISTRATIVO - ADMINISTRADOR (INCLUYE FACTOR DE PRESTACIONES)</t>
  </si>
  <si>
    <t>TARIFA MES - PERSONAL ADMINISTRATIVO - AUXILIAR ADMINISTRATIVO-ALMACENISTA (INCLUYE FACTOR DE PRESTACIONES)</t>
  </si>
  <si>
    <t>TARIFA MES - PERSONAL ADMINISTRATIVO - SECRETARIA 1 (INCLUYE FACTOR DE PRESTACIONES)</t>
  </si>
  <si>
    <t>TARIFA MES - PERSONAL ADMINISTRATIVO - SECRETARIA 2 (INCLUYE FACTOR DE PRESTACIONES)</t>
  </si>
  <si>
    <t>TARIFA MES - PERSONAL AUXILIAR TÉCNICO - CADENERO 1 (INCLUYE FACTOR DE PRESTACIONES)</t>
  </si>
  <si>
    <t>TARIFA MES - PERSONAL AUXILIAR TÉCNICO - CADENERO 2 (INCLUYE FACTOR DE PRESTACIONES)</t>
  </si>
  <si>
    <t>TARIFA MES - PERSONAL AUXILIAR TÉCNICO - SECRETARIA - CONDUCTOR O MOTORISTA (INCLUYE FACTOR DE PRESTACIONES)</t>
  </si>
  <si>
    <t>TARIFA MES - PERSONAL DE OBRA - MAESTRO DE OBRA (INCLUYE FACTOR DE PRESTACIONES)</t>
  </si>
  <si>
    <t>TARIFA MES - PERSONAL DE OBRA - OFICIAL (INCLUYE FACTOR DE PRESTACIONES)</t>
  </si>
  <si>
    <t>TARIFA MES - PERSONAL DE OBRA - OPERARIO (INCLUYE FACTOR DE PRESTACIONES)</t>
  </si>
  <si>
    <t>TUERCAS POR KG</t>
  </si>
  <si>
    <t>PERNOS POR Kg</t>
  </si>
  <si>
    <t>TARIFA JORNAL - PERSONAL DE OBRA - AYUDANTE - HORARIO NOCTURNO (INCLUYE FACTOR DE PRESTACIONES)</t>
  </si>
  <si>
    <t>CONCRETO TREMIE GRAVA FINA 3500 PSI</t>
  </si>
  <si>
    <t>LÁMINA COLABORANTE 2" CALIBRE 16 (1.50mm)</t>
  </si>
  <si>
    <t>LÁMINA COLABORANTE 2" CALIBRE 18 (1.20mm)</t>
  </si>
  <si>
    <t>TABLILLA EN TEKA PARA PISO TIPO DECK DE 8cm x 2cm</t>
  </si>
  <si>
    <t>TARIFA JORNAL- PROFESIONAL CATEGORÍA 1 (INCLUYE FACTOR DE PRESTACIONES)</t>
  </si>
  <si>
    <t>TARIFA JORNAL - PROFESIONAL CATEGORÍA 2 (INCLUYE FACTOR DE PRESTACIONES)</t>
  </si>
  <si>
    <t>TARIFA JORNAL - PROFESIONAL CATEGORÍA 3 (INCLUYE FACTOR DE PRESTACIONES)</t>
  </si>
  <si>
    <t>TARIFA JORNAL - PROFESIONAL CATEGORÍA 4 (INCLUYE FACTOR DE PRESTACIONES)</t>
  </si>
  <si>
    <t>TARIFA JORNAL - PROFESIONAL CATEGORÍA 5 (INCLUYE FACTOR DE PRESTACIONES)</t>
  </si>
  <si>
    <t>TARIFA JORNAL - PROFESIONAL CATEGORÍA 6 (INCLUYE FACTOR DE PRESTACIONES)</t>
  </si>
  <si>
    <t>TARIFA JORNAL - PROFESIONAL CATEGORÍA 7 (INCLUYE FACTOR DE PRESTACIONES)</t>
  </si>
  <si>
    <t>TARIFA JORNAL - PERSONAL TÉCNICO - TECNÓLOGO EN ÁREAS DE INGENIERÍA (INCLUYE FACTOR DE PRESTACIONES)</t>
  </si>
  <si>
    <t>TARIFA JORNAL - PERSONAL TÉCNICO - AUXILIAR DE INGENIERÍA (INCLUYE FACTOR DE PRESTACIONES)</t>
  </si>
  <si>
    <t>TARIFA JORNAL - PERSONAL TÉCNICO - DIBUJANTE 1 (INCLUYE FACTOR DE PRESTACIONES)</t>
  </si>
  <si>
    <t>TARIFA JORNAL - PERSONAL TÉCNICO - DIBUJANTE 2 (INCLUYE FACTOR DE PRESTACIONES)</t>
  </si>
  <si>
    <t>TARIFA JORNAL - PERSONAL TÉCNICO - TOPÓGRAFO AUXILIAR (INCLUYE FACTOR DE PRESTACIONES)</t>
  </si>
  <si>
    <t>TARIFA JORNAL - PERSONAL TÉCNICO - BATIMETRISTA INSPECTOR (INCLUYE FACTOR DE PRESTACIONES)</t>
  </si>
  <si>
    <t>TARIFA JORNAL - PERSONAL TÉCNICO - BATIMETRISTA AUXILIAR (INCLUYE FACTOR DE PRESTACIONES)</t>
  </si>
  <si>
    <t>TARIFA JORNAL - PERSONAL TÉCNICO - LABORATORISTA INSPECTOR (INCLUYE FACTOR DE PRESTACIONES)</t>
  </si>
  <si>
    <t>TARIFA JORNAL - PERSONAL TÉCNICO - LABORATORISTA AUXILIAR (INCLUYE FACTOR DE PRESTACIONES)</t>
  </si>
  <si>
    <t>TARIFA JORNAL - PERSONAL TÉCNICO - OPERADOR EQUIPO PERFORACIÓN (INCLUYE FACTOR DE PRESTACIONES)</t>
  </si>
  <si>
    <t>TARIFA JORNAL - PERSONAL TÉCNICO - OPERADOR AUXILIAR DE EQUIPO (INCLUYE FACTOR DE PRESTACIONES)</t>
  </si>
  <si>
    <t>TARIFA JORNAL- PERSONAL ADMINISTRATIVO - ADMINISTRADOR (INCLUYE FACTOR DE PRESTACIONES)</t>
  </si>
  <si>
    <t>TARIFA JORNAL - PERSONAL ADMINISTRATIVO - AUXILIAR ADMINISTRATIVO-ALMACENISTA (INCLUYE FACTOR DE PRESTACIONES)</t>
  </si>
  <si>
    <t>TARIFA JORNAL - PERSONAL ADMINISTRATIVO - SECRETARIA 1 (INCLUYE FACTOR DE PRESTACIONES)</t>
  </si>
  <si>
    <t>TARIFA JORNAL - PERSONAL ADMINISTRATIVO - SECRETARIA 2 (INCLUYE FACTOR DE PRESTACIONES)</t>
  </si>
  <si>
    <t>TARIFA JORNAL - PERSONAL AUXILIAR TÉCNICO - CADENERO 1 (INCLUYE FACTOR DE PRESTACIONES)</t>
  </si>
  <si>
    <t>TARIFA JORNAL - PERSONAL AUXILIAR TÉCNICO - SECRETARIA - CONDUCTOR O MOTORISTA (INCLUYE FACTOR DE PRESTACIONES)</t>
  </si>
  <si>
    <t>TARIFA JORNAL- PERSONAL DE OBRA - MAESTRO DE OBRA (INCLUYE FACTOR DE PRESTACIONES)</t>
  </si>
  <si>
    <t>TARIFA MES - PERSONAL DE OBRA - TÉCNICO ELÉCTRICO (INCLUYE FACTOR DE PRESTACIONES)</t>
  </si>
  <si>
    <t>TARIFA HORA - PROFESIONAL CATEGORIA 1 (INCLUYE FACTOR DE PRESTACIONES)</t>
  </si>
  <si>
    <t>TARIFA HORA - PROFESIONAL CATEGORÍA 2 (INCLUYE FACTOR DE PRESTACIONES)</t>
  </si>
  <si>
    <t>TARIFA HORA - PROFESIONAL CATEGORÍA 3 (INCLUYE FACTOR DE PRESTACIONES)</t>
  </si>
  <si>
    <t>TARIFA HORA - PROFESIONAL CATEGORÍA 4 (INCLUYE FACTOR DE PRESTACIONES)</t>
  </si>
  <si>
    <t>TARIFA HORA - PROFESIONAL CATEGORÍA 5 (INCLUYE FACTOR DE PRESTACIONES)</t>
  </si>
  <si>
    <t>TARIFA HORA - PROFESIONAL CATEGORÍA 6 (INCLUYE FACTOR DE PRESTACIONES)</t>
  </si>
  <si>
    <t>TARIFA HORA - PROFESIONAL CATEGORÍA 7 (INCLUYE FACTOR DE PRESTACIONES)</t>
  </si>
  <si>
    <t>TARIFA HORA - PROFESIONAL CATEGORÍA 8 (INCLUYE FACTOR DE PRESTACIONES)</t>
  </si>
  <si>
    <t>TARIFA HORA - PERSONAL TÉCNICO - TECNÓLOGO EN ÁREAS DE INGENIERÍA (INCLUYE FACTOR DE PRESTACIONES)</t>
  </si>
  <si>
    <t>TARIFA HORA - PERSONAL TÉCNICO - AUXILIAR DE INGENIERÍA (INCLUYE FACTOR DE PRESTACIONES)</t>
  </si>
  <si>
    <t>TARIFA HORA - PERSONAL TÉCNICO - DIBUJANTE 1 (INCLUYE FACTOR DE PRESTACIONES)</t>
  </si>
  <si>
    <t>TARIFA HORA - PERSONAL TÉCNICO - DIBUJANTE 2 (INCLUYE FACTOR DE PRESTACIONES)</t>
  </si>
  <si>
    <t>TARIFA HORA - PERSONAL TÉCNICO - TOPÓGRAFO INSPECTOR (INCLUYE FACTOR DE PRESTACIONES)</t>
  </si>
  <si>
    <t>TARIFA HORA - PERSONAL TÉCNICO - TOPÓGRAFO AUXILIAR (INCLUYE FACTOR DE PRESTACIONES)</t>
  </si>
  <si>
    <t>TARIFA HORA - PERSONAL TÉCNICO - BATIMETRISTA INSPECTOR (INCLUYE FACTOR DE PRESTACIONES)</t>
  </si>
  <si>
    <t>TARIFA HORA - PERSONAL TÉCNICO - BATIMETRISTA AUXILIAR (INCLUYE FACTOR DE PRESTACIONES)</t>
  </si>
  <si>
    <t>TARIFA HORA - PERSONAL TÉCNICO - LABORATORISTA INSPECTOR (INCLUYE FACTOR DE PRESTACIONES)</t>
  </si>
  <si>
    <t>TARIFA HORA - PERSONAL TÉCNICO - LABORATORISTA AUXILIAR (INCLUYE FACTOR DE PRESTACIONES)</t>
  </si>
  <si>
    <t>TARIFA HORA - PERSONAL TÉCNICO - OPERADOR EQUIPO PERFORACIÓN (INCLUYE FACTOR DE PRESTACIONES)</t>
  </si>
  <si>
    <t>TARIFA HORA - PERSONAL TÉCNICO - OPERADOR AUXILIAR DE EQUIPO (INCLUYE FACTOR DE PRESTACIONES)</t>
  </si>
  <si>
    <t>TARIFA HORA - PERSONAL TÉCNICO - INSPECTOR 1 (INCLUYE FACTOR DE PRESTACIONES)</t>
  </si>
  <si>
    <t>TARIFA HORA - PERSONAL TÉCNICO - INSPECTOR 2 (INCLUYE FACTOR DE PRESTACIONES)</t>
  </si>
  <si>
    <t>TARIFA HORA- PERSONAL ADMINISTRATIVO - ADMINISTRADOR (INCLUYE FACTOR DE PRESTACIONES)</t>
  </si>
  <si>
    <t>TARIFA HORA - PERSONAL ADMINISTRATIVO - AUXILIAR ADMINISTRATIVO-ALMACENISTA (INCLUYE FACTOR DE PRESTACIONES)</t>
  </si>
  <si>
    <t>TARIFA HORA - PERSONAL ADMINISTRATIVO - SECRETARIA 1 (INCLUYE FACTOR DE PRESTACIONES)</t>
  </si>
  <si>
    <t>TARIFA HORA - PERSONAL ADMINISTRATIVO - SECRETARIA 2 (INCLUYE FACTOR DE PRESTACIONES)</t>
  </si>
  <si>
    <t>TARIFA HORA - PERSONAL AUXILIAR TÉCNICO - CADENERO 1 (INCLUYE FACTOR DE PRESTACIONES)</t>
  </si>
  <si>
    <t>TARIFA HORA - PERSONAL AUXILIAR TÉCNICO - CADENERO 2 (INCLUYE FACTOR DE PRESTACIONES)</t>
  </si>
  <si>
    <t>TARIFA HORA - PERSONAL AUXILIAR TÉCNICO - SECRETARIA - CONDUCTOR O MOTORISTA (INCLUYE FACTOR DE PRESTACIONES)</t>
  </si>
  <si>
    <t>TARIFA HORA - PERSONAL DE OBRA - MAESTRO DE OBRA (INCLUYE FACTOR DE PRESTACIONES)</t>
  </si>
  <si>
    <t>MANTO GEOSINTÉTICO COMPUESTO DE CEMENTO A GRANEL. DIMENSIONES: 1.10m DE ANCHO x 8mm DE ESPESOR x 114ml. PESO DEL ROLLO A GRANEL: 1550Kg.</t>
  </si>
  <si>
    <t>UNIÓN CANALETA PLÁSTICA DE 20cm x 12cm PORTACABLES</t>
  </si>
  <si>
    <t>UNIÓN CANALETA PLÁSTICA DE 32mm x 12mm PORTACABLES</t>
  </si>
  <si>
    <t>CANALETA PLÁSTICA DE 20cm x 12cm PORTACABLES CON ADHESIVO</t>
  </si>
  <si>
    <t>CANALETA PLÁSTICA DE 32cm x 12cm PORTACABLES CON ADHESIVO</t>
  </si>
  <si>
    <t>ABRAZADERA CORREDIZA - CREMALLERA 8mm</t>
  </si>
  <si>
    <t>TARIFA MES - PERSONAL TÉCNICO - CELADOR ARMADO (24 horas por 30 dias dividos en 3 turnos de 8 horas diarias. Incluye prestaciones de ley, Administraciòn y servicios).</t>
  </si>
  <si>
    <t>ALQUILER MES - ARRIENDO OFICINA INCL. ADMINISTRACIÓN, SERVICIOS PÚBLICOS, COMUNICACIONES</t>
  </si>
  <si>
    <t>ALQUILER MES - CAMPAMENTOS INCL. SERVICIOS PÚBLICOS PROVISIONALES</t>
  </si>
  <si>
    <t>GASTOS OFICINA (PAPELERIA, FOTOCOPIAS Y OTROS)</t>
  </si>
  <si>
    <t>GLB/MS</t>
  </si>
  <si>
    <t>JUNTA TC-JEVF-75 MÓDULOS DE 1.83m. INCLUYE TORNILLERÍA DE FIJACIÓN.</t>
  </si>
  <si>
    <t>NEOPRENO - APOYO EN CAUCHO NEOPRENO. DUREZA 60 SIN REFUERZOS</t>
  </si>
  <si>
    <t>NEOPRENO - APOYO EN CAUCHO NEOPRENO. DUREZA 50 SIN REFUERZOS</t>
  </si>
  <si>
    <t>NEOPRENO - APOYO EN CAUCHO NEOPRENO. DUREZA 60 REFORZADA CON 2 PLATINAS DE 1/4"</t>
  </si>
  <si>
    <t>NEOPRENO - APOYO EN CAUCHO NEOPRENO. DUREZA 50 REFORZADA CON PLATINA DE 1/8"</t>
  </si>
  <si>
    <t>ADHESIVO ESTRUCTURAL PARA ANCLAJE DE BARRAS AL CONCRETO. USO EN CONCRETO FISURADO Y NO FISURADO POR 600 ml</t>
  </si>
  <si>
    <t>LÁMINA DE FIBRA DE CARBONO PARA REFUERZO ESTRUCTURAL</t>
  </si>
  <si>
    <t>ADHESIVO EPÓXICO DE DOS COMPONENTES DE CONSISTENCIA PASTOSA</t>
  </si>
  <si>
    <t>MORTERO DE REPARACIÓN MONOCOMPONENTE</t>
  </si>
  <si>
    <t>RECUBRIMIENTO INHIBIDOR PROTECTOR DE CORROSIÓN MODIFICADO CON RESINA ACRÍLICA DE DOS COMPONENTES QUE IMPIDE LA OXIDACIÓN DEL ACERO DE REFUERZO.</t>
  </si>
  <si>
    <t>ADHESIVO EPÓXICO DE ALTA RESISTENCIA, ALTO MÓDULO Y BAJA VISCOSIDAD.</t>
  </si>
  <si>
    <t>FONDO DE JUNTA EN ESPUMA DE POLIETILENO DE BAJA DENSIDAD D= 6 mm</t>
  </si>
  <si>
    <t>PERFIL DE PVC PARA SELLO DE JUNTA (CINTA FLEXIBLE PARA SELLO DE PVC).</t>
  </si>
  <si>
    <t>ADHESIVO ESPECIAL PARA EL PEGADO PLÁSTICO DE METALES MONOCOMPONENTE Y LIBRE DE SOLVENTES (300ml)</t>
  </si>
  <si>
    <t>OBTENCIÓN DE NÚCLEOS DE CONCRETO ENDURECIDO. NÚCLEOS DE 6". Norma técnica: INV E 418-13 NTC 3658.</t>
  </si>
  <si>
    <t>DISEÑO DE MEZCLAS DE CONCRETO CON TRES AGREGADOS PARA UNA RESISTENCIA DADA (INCLUYE CARACTERIZACIÓN)</t>
  </si>
  <si>
    <t>CORTE DE NÚCLEO PARA ENSAYO DE COMPRESIÓN</t>
  </si>
  <si>
    <t>CICATRIZANTE DE RAICES</t>
  </si>
  <si>
    <t>LAMINA GALVANIZADA POR KILOGRAMOS</t>
  </si>
  <si>
    <t>ACERO ESTRUCTURAL PARA PUENTE PEATONAL TIPO TRANSMILENIO. Suministro, fabricación, transporte y montaje de estructura metálica con el siguiente esquema de protección y pintura:(Guía 6.7.1) Ver observ.</t>
  </si>
  <si>
    <t>ACERO ESTRUCTURAL PARA PUENTE PEATONAL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</si>
  <si>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pintura:(Guía 6.7.1) Ver observ.</t>
  </si>
  <si>
    <t>ACERO ESTRUCTURAL PARA ESTACIÓN TIPO TRANSMILENIO. Suministro, fabricación, transporte y montaje de estructura metálica con el siguiente esquema de protección y pintura:(Guía 6.7.2)Ver observ.</t>
  </si>
  <si>
    <t>ACERO ESTRUCTURAL PARA ESTACIÓN TIPO TRANSMILENIO. Suministro, fabricación, transporte y montaje de estructura metálica con el siguiente esquema de protección y pintura: Altern. Estación. Ver observ.</t>
  </si>
  <si>
    <t>GEOMALLA FORTGRID BX-50</t>
  </si>
  <si>
    <t>PISO PRETENSADO e= 70 mm PARA ESTACIONES Y PUENTES TIPO TRANSMILENIO. NO INCLUYE TRANSPORTE</t>
  </si>
  <si>
    <t>REGISTRO DE CIERRE 1 1/2" EN PVC. VÁLVULA CIERRE RÁPIDO EN PVC UNIVERSAL SOLDADA</t>
  </si>
  <si>
    <t>MEZCLA ASFÁLTICA EN CALIENTE DENSA MD10 CON CEMENTO ASFÁLTICO 60-70</t>
  </si>
  <si>
    <t>MEZCLA ASFÁLTICA EN CALIENTE DENSA MD12 CON CEMENTO ASFÁLTICO 60-70</t>
  </si>
  <si>
    <t>MEZCLA ASFÁLTICA EN CALIENTE DENSA MD20 CON CEMENTO ASFÁLTICO 60-70</t>
  </si>
  <si>
    <t>PINTURA PARA RECUBRIMIENTO ACRÍLICO, IMPERMEABLE, DECORATIVO, EN COLORES MONOCOMPONENTES, CON ACABADO MATE PARA SUPERFICIES EN CONCRETO, MORTERO O FIBROCEMENTO</t>
  </si>
  <si>
    <t>TUBO  EMT 3"</t>
  </si>
  <si>
    <t>TUBERIA CONDUIT GALVANIZADA IMC D=2"</t>
  </si>
  <si>
    <t>UNIÓN CONDUIT GALVANIZADA IMC D=2"</t>
  </si>
  <si>
    <t>TUBO CONDUIT GALVANIZADO IMC 3/4"</t>
  </si>
  <si>
    <t>UNIÓN CONDUIT GALVANIZADO IMC 3/4"</t>
  </si>
  <si>
    <t>TUBO  EMT 1 1/4"</t>
  </si>
  <si>
    <t>CABLES POSTENSADOS (Incl. Torón de 5/8" ASTM A 416, Grado 270k, anclajes de acuerdo con planos, ductos metálicos galvanizados, equipo para inyectar (Bomba+Mezclador), ... Ver Observaciones</t>
  </si>
  <si>
    <t>MORTERO SIN CONTRACCIÓN DE ALTAS RESISTENCIAS</t>
  </si>
  <si>
    <t>LIMPIEZA GRADO DE LIMPIEZA SEGÚN NORMA SSPC-SP5 - LIMPIEZA CON ABRASIVO METAL BLANCO PARA ESTRUCTURA PESADA</t>
  </si>
  <si>
    <t>LIMPIEZA GRADO DE LIMPIEZA SEGÚN NORMA SSPC-SP7 - LIMPIEZA CON CHORRO ABRASIVO BRUSH-OFF PARA ESTRUCTURA PESADA</t>
  </si>
  <si>
    <t>LIMPIEZA GRADO DE LIMPIEZA SEGÚN NORMA SSPC-SP6 - LIMPIEZA CON CHORRO ABRASIVO COMERCIAL PARA ESTRUCTURA PESADA</t>
  </si>
  <si>
    <t>LIMPIEZA GRADO DE LIMPIEZA SEGÚN NORMA SSPC-SP10 - LIMPIEZA CON CHORRO ABRASIVO METAL CASI BLANCO PARA ESTRUCTURA PESADA</t>
  </si>
  <si>
    <t>ESCOLTA - COSTO POR ESCOLTA EN CADA RECORRIDO EN PERÍMETRO URBANO</t>
  </si>
  <si>
    <t>TRANSPORTE DE EQUIPO DE UNA TONELADA POR VIAJE DIURNO SIN ESCOLTA</t>
  </si>
  <si>
    <t>TRANSPORTE DE EQUIPO DE CINCO TONELADAS POR VIAJE DIURNO SIN ESCOLTA</t>
  </si>
  <si>
    <t>TRANSPORTE DE EQUIPO DE DIEZ TONELADAS POR VIAJE DIURNO SIN ESCOLTA</t>
  </si>
  <si>
    <t>TRANSPORTE DE EQUIPO DE QUINCE TONELADAS POR VIAJE DIURNO SIN ESCOLTA</t>
  </si>
  <si>
    <t>TARIFA MES - PERSONAL TÉCNICO - TOPÓGRAFO INSPECTOR HORARIO NOCTURNO (NO INCLUYE FACTOR DE PRESTACIONES)</t>
  </si>
  <si>
    <t>TARIFA MES - PERSONAL TÉCNICO - LABORATORISTA INSPECTOR HORARIO NOCTURNO (NO INCLUYE FACTOR DE PRESTACIONES)</t>
  </si>
  <si>
    <t>TARIFA MES - PERSONAL TÉCNICO - INSPECTOR 2 HORARIO NOCTURNO (NO INCLUYE FACTOR DE PRESTACIONES)</t>
  </si>
  <si>
    <t>TARIFA MES - PERSONAL AUXILIAR TÉCNICO - CADENERO 1 - HORARIO NOCTURNO (NO INCLUYE FACTOR DE PRESTACIONES)</t>
  </si>
  <si>
    <t>TARIFA MES - PERSONAL AUXILIAR TÉCNICO - CADENERO 2 - HORARIO NOCTURNO (NO INCLUYE FACTOR DE PRESTACIONES)</t>
  </si>
  <si>
    <t>TARIFA MES - PERSONAL AUXILIAR TÉCNICO -  CONDUCTOR O MOTORISTA - HORARIO NOCTURNO (No incluye Factor de Prestaciones)</t>
  </si>
  <si>
    <t>TARIFA MES - PERSONAL DE OBRA - MAESTRO DE OBRA - HORARIO NOCTURNO (NO INCLUYE FACTOR DE PRESTACIONES)</t>
  </si>
  <si>
    <t>MEZCLA ASFÁLTICA EN FRÍO</t>
  </si>
  <si>
    <t>ENSAYO LABORATORIO - MORTERO</t>
  </si>
  <si>
    <t>DETERMINACIÓN DE LA RESISTENCIA DE MORTEROS DE CEMENTO HIDRÁULICO A LA COMPRESIÓN, USANDO CUBOS DE 50 MM DE LADO (UNIDAD). Norma técnica: ASTMC109 C109M NTC 220  INV E323.</t>
  </si>
  <si>
    <t>ESTACIÓN DE TOPOGRAFÍA CON TRÍPODE, DOS BASTONES, DOS PRISMAS CON PORTAPRISMA</t>
  </si>
  <si>
    <t>SISTEMA GPS, BASE, ROVER Y COLECTOR DE DATOS</t>
  </si>
  <si>
    <t>HIDROFUGANTE - PROTECTOR DEL CONCRETO - con ingrediente activo 100% en base a siliconas órganoreactivas de alta penetración</t>
  </si>
  <si>
    <t>PORTÁTILES - Procesador minimo: intel, Core i3 4005U, celeron o similar, Memoria RAM de 4 GB(2x2048 MB) Disco duro de 500gb a 7200 rpm Pantalla LED HP BrightView widescreen alta definición con 35,6 cm</t>
  </si>
  <si>
    <t>IMPRESORA MULTIFUNCIONAL MONOCROMÁTICA 4 en 1, COPIADORA, IMPRESORA, SCANER Y FAX. 35 ppm, RENDIMIENTO 5000 PAG.</t>
  </si>
  <si>
    <t>INSECTICIDA</t>
  </si>
  <si>
    <t>CÁMARA DIGITAL COMPACTA MÍNIMO 16.2 MEGAPIXELES, MEMORIA DE 8 GB, VÍDEO HD CON PAUSA Y ZOOM (DIA)</t>
  </si>
  <si>
    <t>POSTE METALICO H=12m BRAZO SENCILLO PINTADO</t>
  </si>
  <si>
    <t>MALLA PARA GAVIÓN CALIBRE 13.0 HUECO DE 8 cm x 10 cm (7.5 cm x 7.5 cm) de 2m x 1m x 1m</t>
  </si>
  <si>
    <t>JUNTA DE DILATACIÓN - TRAMOS DE 1.00 m (Movimiento +/- 25 mm)</t>
  </si>
  <si>
    <t>PRUEBA DE HERMETICIDAD POR EL MÉTODO DE PRESIÓN POSITIVA CON AIRE PARA REDES DE ALCANTARILLADO - TRAMOS DE Ø 6" A Ø 12"</t>
  </si>
  <si>
    <t>PRUEBA DE HERMETICIDAD POR EL MÉTODO DE PRESIÓN POSITIVA CON AIRE PARA REDES DE ALCANTARILLADO - TRAMOS DE Ø 14" A Ø 24"</t>
  </si>
  <si>
    <t>PRUEBA DE HERMETICIDAD POR EL MÉTODO DE PRESIÓN POSITIVA CON AIRE PARA REDES DE ALCANTARILLADO - TRAMOS DE Ø 42" A Ø 50"</t>
  </si>
  <si>
    <t>RAJÓN = 6" A 12" (15 - 30 cm)</t>
  </si>
  <si>
    <t>MARTILLO DEMOLEDOR ELÉCTRICO - POTENCIA DE 1920 A 2200 WATTS - GOLPES POR MINUTO DE 860 A 2000</t>
  </si>
  <si>
    <t>PINTURA (LÁTEX) ACRÍLICA BASE AGUA - Pintura base agua con tecnología acrílica avanzada de uso exterior que ofrece protección a rayos ultravioleta y factores climáticos.</t>
  </si>
  <si>
    <t>TUBO CONDUIT GALVANIZADO IMC 3"</t>
  </si>
  <si>
    <t>TUBO METÁLICO RIGID GALVANIZADO DE 6"</t>
  </si>
  <si>
    <t>CONECTOR MECÁNICO GD. CUERPO: DOBLE Y PERNO DE SUJECIÓN EN U. TUBO DE 3" VARILLA 3" - 3 1/2", 4 SOL - 2/0 STR</t>
  </si>
  <si>
    <t>CONECTOR MECÁNICO GD. CUERPO: DOBLE Y PERNO DE SUJECIÓN EN U. TUBO DE 6" , 4 SOL - 2/0 STR</t>
  </si>
  <si>
    <t>PASO PLÁSTICO EN POLIPROPILENO DE ALTO IMPACTO CON MATERIAL ORIGINAL. DE 0.40m DE ANCHO x 0.30m DE FONDO x 3.5cm DE GROSOR. Libre de todo mantenimiento de anticorrosivo de inmunizantes y de pintura.</t>
  </si>
  <si>
    <t>CABLE ACERO GALVANIZADO A.A 6 x 19 DE 5/8 EN TRAMOS SEGÚN PLANOS, POR VIGAS. Incl. TORON DE 5/8"</t>
  </si>
  <si>
    <t>APOYO ELASTOMÉRICO DE 30x30x5,0cm CON 4 REFUERZOS INTERNOS DE 1/8" A-36. DUREZA 60 SHORE A, ESFUERZO DE COMPRESIÓN APOYOS DE 112 Kg/cm2.</t>
  </si>
  <si>
    <t>APOYO ELASTOMÉRICO DE 20x20x5,0cm CON 4 REFUERZOS INTERNOS DE 1/8" A-36. DUREZA 60 SHORE A, ESFUERZO DE COMPRESIÓN APOYOS DE 112 Kg/cm2.</t>
  </si>
  <si>
    <t>SEÑAL ELEVADA BS, TABLERO 3.097m x 2.228m REFLECTIVO DIAMANTE, SOPORTE EN TUBO GALVANIZADO DE 12" EN 7m. CERCHA EN TUBO DE 4" EN 3mm Y 2" EN 2mm. INCL. SUMINIST. E INSTALAC</t>
  </si>
  <si>
    <t>SEÑAL INFORMATIVA SI-05, TABLERO 1.401m x 0.512m REFLECTIVO ALTA INTENSIDAD, PEDESTAL EN ÁNGULO DE 2"x2"x1/4" H= 2.60m EN PINTURA ELECTROSTÁTICA. INCL. SUMINIST. E INSTALAC</t>
  </si>
  <si>
    <t>SEÑAL INFORMATIVA SI-05, TABLERO 1.167m x 0.512m REFLECTIVO ALTA INTENSIDAD, PEDESTAL EN ÁNGULO DE 2"x2"x1/4" H= 2.60m EN PINTURA ELECTROSTÁTICA. INCL. SUMINIST. E INSTALAC</t>
  </si>
  <si>
    <t>SEÑAL INFORMATIVA SI-05, TABLERO 1.190m x 0.512m REFLECTIVO ALTA INTENSIDAD, PEDESTAL EN ÁNGULO DE 2"x2"x1/4" H= 2.60m EN PINTURA ELECTROSTÁTICA. INCL. SUMINIST. E INSTALAC</t>
  </si>
  <si>
    <t>SEÑAL ELEVADA BS, TABLERO 2.414m x 1.380m REFLECTIVO DIAMANTE, SOPORTE EN TUBO GALVANIZADO DE 12" EN 7m. CERCHA EN TUBO DE 4" EN 3mm Y 2" EN 2mm. INCL. SUMINIST. E INSTALAC</t>
  </si>
  <si>
    <t>SEÑAL ELEVADA BS, TABLERO 3.322m x 2.111m REFLECTIVO DIAMANTE, SOPORTE EN TUBO GALVANIZADO DE 12" EN 7m. CERCHA EN TUBO DE 4" EN 3mm Y 2" EN 2mm. INCL. SUMINIST. E INSTALAC</t>
  </si>
  <si>
    <t>REEMPLAZO DE TABLERO SEÑAL ELEVADA BS, POR TABLERO GALVANIZADO  CALIBRE 20 3.914m x 1.972m REFLECTIVO DIAMANTE. INCL. SUMINIST. E INSTALAC</t>
  </si>
  <si>
    <t>SEÑAL INFORMATIVA SI-05C, TABLERO 60.64cm x 82.50cm REFLECTIVO ALTA INTENSIDAD, PEDESTAL EN ÁNGULO DE 2"x2"x1/4" H= 2.60m EN PINTURA ELECTROSTÁTICA. INCL. SUMINIST. E INSTALAC</t>
  </si>
  <si>
    <t>SEÑAL INFORMATIVA SI-05C, TABLERO 75.09cm x 82.50cm REFLECTIVO ALTA INTENSIDAD, PEDESTAL EN ÁNGULO DE 2"x2"x1/4" H= 2.60m EN PINTURA ELECTROSTÁTICA. INCL. SUMINIST. E INSTALAC</t>
  </si>
  <si>
    <t>SEÑAL INFORMATIVA SI-05C, TABLERO 76.09cm x 97.51cm REFLECTIVO ALTA INTENSIDAD, PEDESTAL EN ÁNGULO DE 2"x2"x1/4" H= 2.60m EN PINTURA ELECTROSTÁTICA. INCL. SUMINIST. E INSTALAC</t>
  </si>
  <si>
    <t>SEÑAL INFORMATIVA SI-05C, TABLERO 75.01cm x 82.50cm REFLECTIVO ALTA INTENSIDAD, PEDESTAL EN ÁNGULO DE 2"x2"x1/4" H= 2.60m EN PINTURA ELECTROSTÁTICA. INCL. SUMINIST. E INSTALAC</t>
  </si>
  <si>
    <t>SEÑAL INFORMATIVA SI-05, TABLERO 1.119m x 0.512m REFLECTIVO ALTA INTENSIDAD, PEDESTAL EN ÁNGULO DE 2"x2"x1/4" H= 2.60m EN PINTURA ELECTROSTÁTICA. INCL. SUMINIST. E INSTALAC</t>
  </si>
  <si>
    <t>CIELO RASO EN BANDEJA TILE DE 610 mm x 610mm EN ALUZINC PERFORADO PERFIL CLP INCLUYE PERFILES DE FIJACION SISTEMA DE SUSPENSION Y ESPACIO PARA LAMPARAS. SUMINISTRO E INSTALACIÓN</t>
  </si>
  <si>
    <t>VENTANAS EN ALUMINIO TIPO LENHER DE 1,20m x 0,30m CON ALFAJIA EN ALUMINIO Y VIDRIO LAMINADO DE 3+3 (6 mm). SUMINISTRO E INSTALACIÓN</t>
  </si>
  <si>
    <t>VINILO ADHESIVO FABRICADA EN LÁMINA DE ALUMINIO ANODIZADO 1.5mm PARA RUTEROS VALLA "SALIDA GRACIAS OTROS DESTINOS"(275cm x 31,6cm) SEGÚN MANUAL DE IMAGEN DE TRANSMILENIO. SUMINISTRO E INSTALACIÓN.</t>
  </si>
  <si>
    <t>PINTURA SILOXANO MONO-COMPONENTE. ALTA ADHERENCIA, ALTA RESISTENCIA A LOS GRAFFITIS, A LOS RAYOS UV, ALTA LAVABILIDAD. NO REQUIERE DILUCIÓN. (6 - 10 M2 / Gl   @ 15 mils.</t>
  </si>
  <si>
    <t>MEZCLA ASFÁLTICA EN CALIENTE DE ALTO MÓDULO MAM-20 CON CEMENTO ASFÁLTICO TIPO V</t>
  </si>
  <si>
    <t>DENSIDAD BULK DEL LLENANTE MINERAL EN KEROSENE. Norma técnica: INV E-225-13.</t>
  </si>
  <si>
    <t>TARIFA HORA - PERSONAL DE OBRA - OFICIAL NOCTURNO (INCLUYE FACTOR DE PRESTACIONES)</t>
  </si>
  <si>
    <t>SERVICIO TELEFONIA LOCAL ILIMITADA E INTERNET ILIMITADO VELOCIDAD PROMEDIO (50-500 MB) ESTRATOS 1 Y 2</t>
  </si>
  <si>
    <t>SERVICIO TELEFONIA LOCAL ILIMITADA E INTERNET ILIMITADO VELOCIDAD PROMEDIO (80-500 MB) ESTRATO 3</t>
  </si>
  <si>
    <t>SERVICIO TELEFONIA LOCAL ILIMITADA E INTERNET ILIMITADO VELOCIDAD PROMEDIO (80-500 MB) ESTRATO 4</t>
  </si>
  <si>
    <t>SERVICIO TELEFONIA LOCAL ILIMITADA E INTERNET ILIMITADO VELOCIDAD PROMEDIO (80-500 MB) ESTRATO 5</t>
  </si>
  <si>
    <t>SERVICIO TELEFONIA LOCAL ILIMITADA E INTERNET ILIMITADO VELOCIDAD PROMEDIO (80-500 MB) ESTRATO 6</t>
  </si>
  <si>
    <t>LEVANTAMIENTO DE ACTAS DE FACHADA (Incluye personal, logística, papelería, fotografía)</t>
  </si>
  <si>
    <t>EDICIÓN DE INFORME MENSUAL DE INTERVENTORÍA O CONSULTORÍA. Incluye 4 tapas plastificadas tamaño carta color blanco, con 6 tornillos, hojas de papel bond tamaño carta 75 gramos, 170 folios</t>
  </si>
  <si>
    <t>CUBIERTA DE VAGÓN LISA TIPO SÁNDWICH DECK EN ALUZINC CALIBRE 26 (SUM. E INSTAL.) PINTADA AL HORNO POR LAS DOS CARAS COLOR A ELEGIR CON AISLAMIENTO ACÚSTICO EN FIBRA DE VIDRIO DE 30mm CON SUS RESPEC</t>
  </si>
  <si>
    <t>SPLP - EXTRACCIÓN DE METALES PESADOS. Norma técnica: EPA SW 846 1312 .</t>
  </si>
  <si>
    <t>ENSAYO DE LIXIVIACIÓN - BARIO. Norma técnica: SM 3120 B.</t>
  </si>
  <si>
    <t>ENSAYO DE LIXIVIACIÓN - ARSENICO. Norma técnica: SM 3120 B.</t>
  </si>
  <si>
    <t>ENSAYO DE LIXIVIACIÓN - CROMO. Norma técnica: SM 3120 B.</t>
  </si>
  <si>
    <t>ENSAYO DE LIXIVIACIÓN - COBRE. Norma técnica: SM 3120 B.</t>
  </si>
  <si>
    <t>ENSAYO DE LIXIVIACIÓN - MOLIBDENO. Norma técnica: SM 3120 B.</t>
  </si>
  <si>
    <t>ENSAYO DE LIXIVIACIÓN - NIQUEL. Norma técnica: SM 3120 B.</t>
  </si>
  <si>
    <t>ENSAYO DE LIXIVIACIÓN - PLOMO. Norma técnica: SM 3120 B.</t>
  </si>
  <si>
    <t>ENSAYO DE LIXIVIACIÓN - SELENIO. Norma técnica: SM 3120 B.</t>
  </si>
  <si>
    <t>ENSAYO DE LIXIVIACIÓN - ZINC. Norma técnica: SM 3120 B.</t>
  </si>
  <si>
    <t>ENSAYO DE LIXIVIACIÓN - CADMIO. Norma técnica: SM 3120 B.</t>
  </si>
  <si>
    <t>ENSAYO DE LIXIVIACIÓN - MERCURIO. Norma técnica: SM 3120 B  / EPA 7473.</t>
  </si>
  <si>
    <t>ENSAYO DE LIXIVIACIÓN - ANTIMONIO. Norma técnica: SM 3120 B  / EPA 7473.</t>
  </si>
  <si>
    <t>SEÑAL TEMPORAL MÓVIL ECONÓMICA CON TRÍPODE TIPO SIO, SP, SI, SR DE (100 x 50 - 75 x 75 - 80 x 50) LÁMINA GALVANIZADA CAL. 20 Y ÁNGULOS DE 1" x 1/2" x 1/8".</t>
  </si>
  <si>
    <t>BARRICADA METÁLICA CON SEÑAL DE DESVÍO O VÍA CERRADA DE 2.40 m CINTA GRADO INGENIERÍA SHEETING</t>
  </si>
  <si>
    <t>PERMEABILIDAD DE SUELOS GRANULARES (CABEZA CONSTANTE). Norma técnica: INV E-130-13.</t>
  </si>
  <si>
    <t>PERMEABILIDAD DEL CONCRETO AL AGUA. Norma técnica: NTC-4483-98.</t>
  </si>
  <si>
    <t>DISEÑO DE MEZCLA DE SUELO - CEMENTO (NO INCLUYE PRUEBA DE DURABILIDAD)</t>
  </si>
  <si>
    <t>ENSAYO LABORATORIO - AGREGADOS PROVENIENTES DE RCD</t>
  </si>
  <si>
    <t>ENSAYO DE CLASIFICACIÓN DE LOS COMPONENTES DE LOS ÁRIDOS GRUESOS RECICLADOS. Norma técnica: UNE-EN 933-11.</t>
  </si>
  <si>
    <t>CONDUCTIVIDAD. Norma técnica: SM 2510 B.</t>
  </si>
  <si>
    <t>OLOR. Norma técnica: SM 2150 B.</t>
  </si>
  <si>
    <t>CADMIO TOTAL. Norma técnica: SM 3111 B.</t>
  </si>
  <si>
    <t>COBRE TOTAL. Norma técnica: SM 3111 B.</t>
  </si>
  <si>
    <t>MERCURIO TOTAL. Norma técnica: SM 3112 B.</t>
  </si>
  <si>
    <t>NIQUEL TOTAL. Norma técnica: SM 3111 B.</t>
  </si>
  <si>
    <t>PLOMO TOTAL. Norma técnica: SM 3111 B.</t>
  </si>
  <si>
    <t>ZINC TOTAL. Norma técnica: SM 3111 B.</t>
  </si>
  <si>
    <t>DUREZA TOTAL. Norma técnica: SM 2340 C.</t>
  </si>
  <si>
    <t>FOSFATOS. Norma técnica: SM 4110 B.</t>
  </si>
  <si>
    <t>LUMINARIA DE EMERGENCIA LED R2 2.4W 6500K  120 o 277V  180 lm DE 60 x 130 x 300 mm</t>
  </si>
  <si>
    <t>CABLE MONOPOLAR DE ALUMINIO, CPT HFFR LS PARA 600 V c.a., 75°C CT, CALIBRE 4/0 AWG AA8000 (SIW)</t>
  </si>
  <si>
    <t>BORNA TERMINAL DE ALUMINIO 1 HUECO, 4/0 AWG</t>
  </si>
  <si>
    <t>CABLE 10 AWG EN COBRE CPR HFFR LS 600 V  75° C CT</t>
  </si>
  <si>
    <t>REDUCCIÓN EMT 2" A 3/4"</t>
  </si>
  <si>
    <t>CONDULETA TIPO T DE 2"</t>
  </si>
  <si>
    <t>TUBERÍA CORAZA LIQUID TIGHT 3/4"</t>
  </si>
  <si>
    <t>CONECTOR RECTO LIQUID TIGHT 3/4"</t>
  </si>
  <si>
    <t>PISO EN MÁRMOL ROYAL VETA</t>
  </si>
  <si>
    <t>CHAZO EXPANSIVO DE 5/8" x (2 1/4" - 4 1/4") PARA CONCRETO.</t>
  </si>
  <si>
    <t>TUBERÍA CONDUIT PVC D=3/4"</t>
  </si>
  <si>
    <t>TORNILLOS A-325</t>
  </si>
  <si>
    <t>CERROJO METÁLICO CON ESCUDO EN LÁMINA DE ACERO CON LLAVE MATÁLICA</t>
  </si>
  <si>
    <t>MANIJA METÁLICA (Cc 192mm - 160mm - 107mm) CROMADA O NIQUELADA</t>
  </si>
  <si>
    <t>CODO 90° 1/4 CXE PVC SANITARIA D= 6"</t>
  </si>
  <si>
    <t>TUBERIA PVC U.M.  EXT CORRUGADO/INT LISO U.M. NORMA NTC 3722-1 D=355MM (14")</t>
  </si>
  <si>
    <t>TRAGANTE CÚPULA 5" x 4" PLÁSTICAS</t>
  </si>
  <si>
    <t>TRAGANTE CÚPULA 6" x 4" EN ALUMINIO</t>
  </si>
  <si>
    <t>TEE REDUCIDA PVC SOLDAR DE 1" x 1/2"</t>
  </si>
  <si>
    <t>UNIÓN UNIVERSAL D=1"</t>
  </si>
  <si>
    <t>VÁLVULA CHEQUE DE 1"</t>
  </si>
  <si>
    <t>FLOTADOR MECÁNICO DE 1"</t>
  </si>
  <si>
    <t>TABLERO TRIFASICO 42 CIRCUITOS CON PUERTA ESPACIO PARA TOTALIZADOR</t>
  </si>
  <si>
    <t>CONTACTOR TRIPOLAR 110 V  AC1  18A MÁXIMO HP-60HZ</t>
  </si>
  <si>
    <t>CAJA PARA 2 MEDIDORES TRIFÁSICA 57cm x 60cm x 18cm</t>
  </si>
  <si>
    <t>CODO DE 90 CONDUIT PVC 3/4"</t>
  </si>
  <si>
    <t>UNION PVC CONDUIT DE 3/4"</t>
  </si>
  <si>
    <t>PISO EN PIZARRA MULTICOLOR DE 30cm x 60cm x 7 - 10mm</t>
  </si>
  <si>
    <t>INTERRUPTOR MONOFASICO TERMOMAGNÉTICO DE 16A TIPO INDUSTRIAL</t>
  </si>
  <si>
    <t>INTERRUPTOR TRIFASICO TERMOMAGNETICO DE 40A TIPO INDUSTRIAL</t>
  </si>
  <si>
    <t>TUBO EN ACERO INOXIDABLE DE 2 1/2" CALIBRE 16 REDONDO</t>
  </si>
  <si>
    <t>LÁMINA COLABORANTE 2" CALIBRE 22 (0.75mm)</t>
  </si>
  <si>
    <t>TABLA OTOBO P / FORMALETA. TABLA CEPILLADA</t>
  </si>
  <si>
    <t>CODO 45° 1/8 CxE PVC SANITARIA D= 6"</t>
  </si>
  <si>
    <t>CODO 90° E.L. PARA SOLDAR D= 1/2"</t>
  </si>
  <si>
    <t>BORNA TERMINAL DE ALUMINIO 1 HUECO BARRIL LARGO, 500 KCMIL</t>
  </si>
  <si>
    <t>SEÑALES INFORMATIVAS REGLAMENTARIAS - Letreros Señalética en Trovicel.</t>
  </si>
  <si>
    <t>CABLE FPLP ENCAUCHETADO 2X18 AWG</t>
  </si>
  <si>
    <t>TAPÓN DE PRUEBA PVC SANITARIA D=6"</t>
  </si>
  <si>
    <t>REDUCCION PVC E.L. D= 1" x 1/2" (BUJE SOLDADO)</t>
  </si>
  <si>
    <t>REGISTRO DE PASO DIRECTO TIPO PESADO 1/2" EN BRONCE</t>
  </si>
  <si>
    <t>TRANSFORMADOR TRIFASICO SECO 150 KVA, 11400 V - 208/120 V</t>
  </si>
  <si>
    <t>CELDA TRANSFORMADOR DE 150 KVA, 13.2 KV. CELDA METÁLICA M.T. PARA ALOJAR TRANSFORMADOR TIPO SECO DE 15 KV. EN LÁMINA COLD ROLLED CAL. 14-16 CON PINTURA EN POLVO ELECTROSTÁTICA</t>
  </si>
  <si>
    <t>CONECTORES PLUG RJ 45 PARA CABLE UTP</t>
  </si>
  <si>
    <t>PONCHADOR JACK PARA DATOS PARA RJ 45 - PINZA TELEFÓNICA METÁLICA</t>
  </si>
  <si>
    <t>TAPA TROQUEL SENCILLO DE 12 cm</t>
  </si>
  <si>
    <t>JACK PARA DATOS CATEGORÍA 6A amperios. componente blindado, ponchado a 180.</t>
  </si>
  <si>
    <t>SEÑAL EN POLIESTIRENO (30cm x 20cm) FOTOLUMINISCENTE - NORMA NTC - ISO</t>
  </si>
  <si>
    <t>SEÑAL EN POLIESTRIENO (30cm x 45cm) REFLECTIVO GRADO INGENIERÍA - NORMA ISO</t>
  </si>
  <si>
    <t>LAMINA COLD ROLLED</t>
  </si>
  <si>
    <t>PROTECCIÓN CONTRA SOBRETENSIONES TRANSITORIAS - DPS</t>
  </si>
  <si>
    <t>BISAGRA METÁLICA DE NUDO ACERO INOXIDABLE 4" x 3"  2mm</t>
  </si>
  <si>
    <t>FALLEBA METÁLICA INCRUSTAR TIPO BÁSCULA 2" (pg)</t>
  </si>
  <si>
    <t>TOTALIZADOR TRIFÁSICO 200 A</t>
  </si>
  <si>
    <t>TUBO METÁLICO GALVANIZADO DE 3" CALIBRE 14</t>
  </si>
  <si>
    <t>AGREGADOS SELECCIONADOS (TAMAÑO MÁXIMO 1") BANDAS SONORAS REDUCE VELOCIDAD.</t>
  </si>
  <si>
    <t>RESINA TERMOPLÁSTICA - PINTURA TERMOPLÁSTICA</t>
  </si>
  <si>
    <t xml:space="preserve">CAMIÓN CON CALDERA PARA DERRETIR EL TERMOPLÁSTICO </t>
  </si>
  <si>
    <t>TRITUBO PE 100 FOPT DE 40mm (1 1/4") RDE 13.5 MULTF Rollo de 500 mt.</t>
  </si>
  <si>
    <t>CANALETA METÁLICA DE 12 cm x 5 cm CON TAPA (2.40m)</t>
  </si>
  <si>
    <t>CHEVRON 90 cm x 40 cm, REFLECTIVO PRISMÁTICO TIPO VII O SUPERIOR, AMARILLO LIMÓN FLUORESCENTE EN LÁMINA GALVANIZADA, PEDESTAL EN ÁNGULO. Suministro e Instalación.</t>
  </si>
  <si>
    <t>PINTURA ACRÍLICA BASE AGUA (e=15mils. Incluye Suministro y Aplicación con Equipo. Incluye Microesferas)</t>
  </si>
  <si>
    <t>PINTURA EN FRÍO PARA DEMARCACIÓN DE VÍAS. A= 15 cm. INCLUYE EQUIPO AUTOPROPULSADO Y MANO DE OBRA.</t>
  </si>
  <si>
    <t>PINTURA DE TRÁFICO - IMPRIMANTE NEGRO</t>
  </si>
  <si>
    <t>PINTURA DE TRÁFICO - IMPRIMANTE NEGRO - Incluye suministro y aplicación</t>
  </si>
  <si>
    <t>FENOLES. Norma: SM 5530 B, D.</t>
  </si>
  <si>
    <t>USO DEL PENETRÓMETRO DINÁMICO DE CONO EN APLICACIONES DE PAVIMENTOS A POCA PROFUNDIDAD. Norma técnica: INV E 172-13 ASTM D6951 / D6951M - 09(2015).</t>
  </si>
  <si>
    <t>DETERMINACIÓN DE SUELOS EXPANSIVOS (PROBETA). Norma técnica: INV E 132-13.</t>
  </si>
  <si>
    <t>DETECCIÓN DEL REFUERZO UTILIZANDO FERROSCAN (POR ELEMENTO)</t>
  </si>
  <si>
    <t>DETERMINACIÓN DE LA FINURA DEL CEMENTO HIDRÁULICO POR MEDIO DEL APARATO BLAINE DE PERMEABILIDAD AL AIRE. Norma técnica:  NTC - 33  ASTM C204 .</t>
  </si>
  <si>
    <t>DETERMINACIÓN DE LA VISCOSIDAD DEL ASFALTO EMPLEANDO UN VISCOSÍMETRO ROTACIONAL (UNA TEMPERATURA). Norma técnica: INV E – 717 - 13 ASTM D4402 - D4402M AASHTO T 316 – 06.</t>
  </si>
  <si>
    <t>DETERMINACIÓN LÍMITE LÍQUIDO, LÍMITE PLÁSTICO E ÍNDICE DE PLASTICIDAD DE SUELOS. Norma técnica: INV E 125-13 e INV E 126-13 NTC-4630-1999.</t>
  </si>
  <si>
    <t>PH DE LOS SUELOS. Norma técnica: INV E -131.</t>
  </si>
  <si>
    <t>RELACIONES HUMEDAD-DENSIDAD DE MEZCLAS DE SUELO CEMENTO. Norma técnica: INV E 611-13.</t>
  </si>
  <si>
    <t>HUMEDECIMIENTO Y SECADO DE MEZCLAS COMPACTADAS DE SUELO-CEMENTO. Norma técnica: INV E 612-13.</t>
  </si>
  <si>
    <t>RESISTENCIA A LA COMPRESIÓN DE LOS CILINDROS MOLDEADOS DE SUELO-CEMENTO. Norma técnica: INV E 612-13.</t>
  </si>
  <si>
    <t>DETERMINACIÓN DEL POTENCIAL DE CAMBIO VOLUMÉTRICO DE UN SUELO EMPLEANDO EL APARATO DE LAMBE. Norma técnica: INV E 120-13.</t>
  </si>
  <si>
    <t>VACÍOS DEL LLENANTE SECO COMPACTADO. Norma técnica: INV E 229-13.</t>
  </si>
  <si>
    <t>MÉTODO PARA LA DETERMINACIÓN DEL ÍNDICE DE RESISTENCIA AL PUNZONAMIENTO DE GEOTEXTILES, GEOMEMBRANAS Y PRODUCTOS RELACIONADOS. Norma técnica: ASTM D4833 D4833M - 07(2013)e1.</t>
  </si>
  <si>
    <t>MÉTODO PARA LA DETERMINACIÓN DE LA RESISTENCIA AL RASGADO TRAPEZOIDAL DE GEOTEXTILES. Norma técnica: ASTM D4533 D4533M - 15.</t>
  </si>
  <si>
    <t>MÉTODO PARA LA DETERMINACIÓN DE LA PERMEABILIDAD DEL AGUA DE LOS GEOTEXTILES POR MEDIO DE LA PERMITIVIDAD. Norma técnica: ASTM D4491 D4491M - 17.</t>
  </si>
  <si>
    <t>TRANSFORMADOR  SECO CLASE F TRIFASICO DE 45 KVA, 11.4/0.480-277 KV ZCC 4%</t>
  </si>
  <si>
    <t>ADAPTADOR PVC MACHO ROSCADO 1 1/2"</t>
  </si>
  <si>
    <t>REDUCCION PVC E.L.  D= 1 1/2 x 1/2" (BUJE SOLDADO)</t>
  </si>
  <si>
    <t>DETERMINACIÓN DEL CONTENIDO DE MATERIA ORGÁNICA DE UN SUELO POR EL MÉTODO DE PERMANGANATO POTÁSICO. Norma técnica: UNE 103204.</t>
  </si>
  <si>
    <t>SENSOR DE MOVIMIENTO 360° PARA LUMINARIA</t>
  </si>
  <si>
    <t>TEE PVC REDUCIDA U.M. 3" x 2"</t>
  </si>
  <si>
    <t>BREAKER INDUSTRIAL 3X30AMP</t>
  </si>
  <si>
    <t>BREAKER INDUSTRIAL 3X40 AMP</t>
  </si>
  <si>
    <t>MALLA ELECTROSOLDADA S=150 x150 mm, Ø=7.5 mm x 7.5 mm</t>
  </si>
  <si>
    <t>MALLA ELECTROSOLDADA S=150 x150 mm, Ø=6.5 mm x 6.5 mm</t>
  </si>
  <si>
    <t>INTERRUPTOR SENCILLO CONMUTABLE PARA ENCENDIDO/APAGADO DE ILUMINACIÓN DE 20 A.</t>
  </si>
  <si>
    <t>BREAKER INDUSTRIAL 3X20AMP</t>
  </si>
  <si>
    <t>CODO 90° PVC E.L. D=3/4"</t>
  </si>
  <si>
    <t>TEE PVC E.L. D=2"</t>
  </si>
  <si>
    <t>TEE HD EXTREMO JUNTA HIDRÁULICA 4"X4" (100x100mm)</t>
  </si>
  <si>
    <t>ADAPTADOR PVC MACHO ROSCADO D=1"</t>
  </si>
  <si>
    <t>UNION DRESSER HD D=16"</t>
  </si>
  <si>
    <t>VÁLVULA COMPUERTA D=2" EXTREMOS BRIDADOS (A) (150 PSI)</t>
  </si>
  <si>
    <t>SEÑAL VERTICAL GRUPO DE PREVENTIVAS SR-38 Y SR-39 TIPO RECTÁNGULO (75cm x 25cm)</t>
  </si>
  <si>
    <t>LLAVE MANGUERA 1/2"</t>
  </si>
  <si>
    <t>UNION PVC (PRESION) EXTREMO LISO D=1"</t>
  </si>
  <si>
    <t>UNION DRESSER HD D=24"</t>
  </si>
  <si>
    <t>ENCUESTA DE PERCEPCIÓN CIUDADANA. Incl. formato de encuesta de percepción ciudadana, diseño de muestra y metodología de recolección en campo, base de datos en formato excel, presentación de resultados</t>
  </si>
  <si>
    <t>PLANTACIÓN DE ÁRBOL LIQUIDAMBAR H=1.5mt (Incluye siembra, caja, tierra abonada, tutor) SUMINISTRO Y SIEMBRA</t>
  </si>
  <si>
    <t>PLANTACIÓN DE ÁRBOL CEDRO H=1.5mt (Incluye siembra, caja, tierra abonada, tutor) SUMINISTRO Y SIEMBRA</t>
  </si>
  <si>
    <t>TUBERIA DB PVC TELEFÓNICO D=4"</t>
  </si>
  <si>
    <t>TEE PVC SOLDAR E.L. D=3/4" SCHEDULE 40</t>
  </si>
  <si>
    <t>CODO HD EXTREMO JUNTA HIDRÁULICA PARA PVC 22.5ºX4"</t>
  </si>
  <si>
    <t>ÁNGULO ALUMINIO BLANCO DE 3m DE 66mm x 39mm</t>
  </si>
  <si>
    <t>MASILLA PARA LÁMINAS DE YESO Y CARTÓN, PARA DRY WALL</t>
  </si>
  <si>
    <t>CINTA FIBRA DE VIDRIO PARA DRY WALL 5cm DE ANCHO</t>
  </si>
  <si>
    <t>BARRAJE PREFORMADO BT DE 6 SALIDAS, AP 280 CON FUSIBLE DE 175 AMP</t>
  </si>
  <si>
    <t>PANEL EN FIBRA MINERAL DE 60 cm x 60 cm x 14 mm.</t>
  </si>
  <si>
    <t>TEE ALUMINIO BLANCO DE 3m DE 18mm x 23mm</t>
  </si>
  <si>
    <t>TUBERIA PVC PRESION E.L. D=3/4"  RDE 21</t>
  </si>
  <si>
    <t>LAMINA ACERO INOXIDABLE 304 Cal. 18</t>
  </si>
  <si>
    <t>MEDIDOR PARA AGUA DE 1/2"</t>
  </si>
  <si>
    <t>LADRILLO PRENSADO LIVIANO 24x12x6</t>
  </si>
  <si>
    <t>PIEDRA MUÑECA BOGOTANA PULIDA 600X400X60MM</t>
  </si>
  <si>
    <t>BORDILLO PREFABRICADO A81 (800x150x350mm)</t>
  </si>
  <si>
    <t>LIQUIDAMBAR H=2.5m (Incluye tutor con manguera y almabre)</t>
  </si>
  <si>
    <t>PALMA PHOENIX H=3.5m (Incluye tutor con manguera y almabre)</t>
  </si>
  <si>
    <t>PERSIANA EN ALUMINIO EXTRUIDO NATURAL MATE O ACERO GALVANIZADO (Suministro e instalación)</t>
  </si>
  <si>
    <t>CAJA 4X2 DE 3/4" (Soporte de dispositivo). Metalica</t>
  </si>
  <si>
    <t>HIEDRA MIAMI (12 Unidades por m2)</t>
  </si>
  <si>
    <t>CABLE CONDUCTOR MONOPOLAR DE ALUMINIO HF FR PARA 600 V  C.A.  CALIBRE No.6 AWG</t>
  </si>
  <si>
    <t>CABLE MONOPOLAR DE COBRE, HF FR PARA 600 V  C.A. CALIBRE No. 8 AWG</t>
  </si>
  <si>
    <t>FACHADA FIJA EN PANELES DE VIDRIO LAMINADO DE SEGURIDAD EN 3 MÓDULOS VERTICALES CON BORDE PERIMETRAL EN NEOPRENO+ESTRUCT. METAL. EXTER. DE PERFIL TRAPEZ. FIJACIÓN A ESTRUCTURA CON BUJES.</t>
  </si>
  <si>
    <t>GRIFERÍA LAVAPLATOS MONOCONTROL</t>
  </si>
  <si>
    <t>DUCHA ANTIVANDÁLICA CON REGADERA TUBULAR</t>
  </si>
  <si>
    <t>GRIFERÍA LAVAMANOS DE MESON PUSH</t>
  </si>
  <si>
    <t>GRAFIL ACERO DE 5mm</t>
  </si>
  <si>
    <t>MORTERO IMPERMEABILIZANTE PARA ZONAS HÚMEDAS Y TANQUES DE AGUA POTABLE</t>
  </si>
  <si>
    <t>ESPEJO CRISTAL BISELADO DE 5MM COLOCADO SOBRE MARCO DE MADERA, PARA BAÑOS WC. H=1.00</t>
  </si>
  <si>
    <t>CINTA DOBLE FAZ INTERIORES 24 MM</t>
  </si>
  <si>
    <t>DIVISIONES CANTILIVER ANCLADAS A MURO Y PUERTAS SANITARIOS EN ACERO INOXIDABLE, LÍNEA INSTITUCIONAL. (PUERTAS INCLUYEN CERRADO Y GANCHO ROPA). Suministro e instalación</t>
  </si>
  <si>
    <t>PUERTA EN VIDRIO TEMPLADO DE 10mm Y CONECTORES EN ACERO INOXIDABLE (Suministro e instalación).</t>
  </si>
  <si>
    <t>BARANDA EN VIDRIO TEMPLADO OPALIZADO DE 10mm H=1.00m Y PASAMANOS CILINDRICO EN ACERO INOXIDABLE MATE DE D=1 1/2" EDIFICIO ACCESO (ESCALERAS, RAMPAS, TERRAZAS, TORNIQUETES) (Suministro e instalación).</t>
  </si>
  <si>
    <t>BRIDA CIEGA EN ACERO D= 24". PRESIÓN DE TRABAJO= 150 PSI. No incluye espárragos, tuerca ni empaques. Norma de fabricación AWWA C 207 Clase D. Incluye Transporte.</t>
  </si>
  <si>
    <t>FIBRA ÓPTICA MONOMODO 4 HILOS</t>
  </si>
  <si>
    <t>TUBO ACERO CARBÓN 16" STD 150 PSI</t>
  </si>
  <si>
    <t>CODO 90° ALCANTARILLADO D=10"</t>
  </si>
  <si>
    <t>CODO 90° ALCANTARILLADO D=12"</t>
  </si>
  <si>
    <t>CODO 90° ALCANTARILLADO D=16"</t>
  </si>
  <si>
    <t>BRIDA FLANGLES SLIP-ON ACERO CARBÓN 150 D= 16"</t>
  </si>
  <si>
    <t>TUBERÍA Y ACCESORIOS EN ACERO</t>
  </si>
  <si>
    <t>TUBERIA EN ACERO D=16" CON UNIONES ESPIGO-CAMPANA CON EMPAQUE DE CAUCHO, CON REVESTIMIENTO INTERIOR Y RECUBRIMIENTO EXTERIOR EN MORTERO DE CEMENTO. PRESIÓN DE TRABAJO = 150 PSI</t>
  </si>
  <si>
    <t>TUBO ACERO CARBÓN A106 SCH-40  S/C 4"</t>
  </si>
  <si>
    <t>TUBERIA EN ACERO D=24" CON UNIONES ESPIGO-CAMPANA CON EMPAQUE DE CAUCHO, CON REVESTIMIENTO INTERIOR Y RECUBRIMIENTO EXTERIOR EN MORTERO DE CEMENTO. PRESIÓN DE TRABAJO = 150 PSI</t>
  </si>
  <si>
    <t>FLECHA LUMINOSA INTERMITENTE DE 1.10 MTS DE LONGITUD Y 40 CMS DE ANCHO CON ESTRUCTURA EN TUBO CUADRADO DE 1" DE 1.60CMS DE ALTO (ALTURA TOTAL 2 MTS) EN CALIBRE 20. ESTRUCTURA EN ANGULO DE 1 1/2 X 1/8</t>
  </si>
  <si>
    <t>GEOMALLA RESISTENCIA ÚLTIMA 60 KN/M</t>
  </si>
  <si>
    <t>TUBO ACERO CARBÓN 24" STD 150 PSI</t>
  </si>
  <si>
    <t>JUEGO INFANTIL TIPO M-5A DE TRES PUESTOS, ACABADO SUPERFICIAL EN PINTURA EN POLVO SECO TGIC RESISTENTE A LA INTERPERIE. (Incluye suministro e instalación)</t>
  </si>
  <si>
    <t>BRIDA FLANGLES SLIP-ON ACERO CARBÓN 150 D= 12"</t>
  </si>
  <si>
    <t>BRIDA FLANGLES SLIP-ON ACERO CARBÓN 150 D= 4"</t>
  </si>
  <si>
    <t>SEÑAL VERTICAL SP/SR PARA CICLORUTA DE 0.45 m x 0.45 m, INCLUYE POSTE</t>
  </si>
  <si>
    <t>PALMA DE CERA H=3.5mt (Incluye tutor H=3.00m con manguera y alambre) SUMINISTRO. No incluye caja ni abono.</t>
  </si>
  <si>
    <t>PERFORACIÓN HORIZONTAL DIRIGIDA PARA ACUED. D=16", INCLUYE INSTAL. DE CAMISA ACERO D=24", MOVILIZACIÓN Y DESMOVILIZACIÓN EQUIPOS, EQUIPO Y COMPRESORES PARA HINCADO, OBRA MECÁNICA Y LIMPIEZA DE CAMISAS</t>
  </si>
  <si>
    <t>PERFORACIÓN HORIZONTAL DIRIGIDA PARA ACUED. D=24", INCLUYE INSTAL. DE CAMISA ACERO D=36", MOVILIZACIÓN Y DESMOVILIZACIÓN EQUIPOS, EQUIPO Y COMPRESORES PARA HINCADO, OBRA MECÁNICA Y LIMPIEZA DE CAMISAS</t>
  </si>
  <si>
    <t>REDUCCIÓN HD 24" x 16"</t>
  </si>
  <si>
    <t>REDUCCION HD TIPO  U.M. 12" X 6"</t>
  </si>
  <si>
    <t>REDUCCION PVC TIPO  U.M. 12" X 8"</t>
  </si>
  <si>
    <t>REDUCCION PVC TIPO  U.M. 6" X 3"</t>
  </si>
  <si>
    <t>ACERO LISO  D= 2 1/2"</t>
  </si>
  <si>
    <t>SEÑAL CICLORUTA SIC-02, TABLERO 0.70M X 0.40M. EN LÁMINA GALVANIZADA CAL-16. INCLUYE SOPORTE EN TUBO REDONDO 2" EN REFLECTIVO CON PINTURA ELECTROSTÁTICA</t>
  </si>
  <si>
    <t>SEÑAL CICLORUTA SIC-02, TABLERO 0.80M X 0.80M. EN LÁMINA GALVANIZADA C-16. INCLUYE SOPORTE EN TUBO REDONDO 2" EN REFLECTIVO CON PINTURA ELECTROSTÁTICA</t>
  </si>
  <si>
    <t>SEÑAL VERTICAL SR 90x30 , INCLUYE POSTE. SUMINISTRO E INSTALACIÓN</t>
  </si>
  <si>
    <t>SEÑAL VERTICAL SR PARA CICLORUTA D=0.45M. INCLUYE POSTE</t>
  </si>
  <si>
    <t>SEÑAL VERTICAL GRUPO I (60X60CM) CON PLAQUETA. INCLUYE POSTE. SUMINISTRO E INSTALACIÓN</t>
  </si>
  <si>
    <t>TEE PVC U.M. 4" X 4"</t>
  </si>
  <si>
    <t>TEE PVC U.M. 6" X 3"</t>
  </si>
  <si>
    <t>TEE PVC U.M. 6" X 4"</t>
  </si>
  <si>
    <t>TEE PVC U.M. 6" X 6"</t>
  </si>
  <si>
    <t>TEE PVC U.M. 8" X 6"</t>
  </si>
  <si>
    <t>TEE PVC U.M. 8" X 8"</t>
  </si>
  <si>
    <t>TUBERIA PVC U.M. EXT CORRUGAD LISO U.M. NORMA NTC 3722-1  D=24"</t>
  </si>
  <si>
    <t>TUBERIA PVC U.M. EXT CORRUGAD LISO U.M. NORMA NTC 3722-1  D=27"</t>
  </si>
  <si>
    <t>TUBERIA PVC U.M. EXT CORRUGAD LISO U.M. NORMA NTC 3722-1  D=30"</t>
  </si>
  <si>
    <t>TUBERIA PVC U.M. EXT CORRUGAD LISO U.M. NORMA NTC 3722-1  D=36"</t>
  </si>
  <si>
    <t>TUBERIA PVC U.M. EXT CORRUGAD LISO U.M. NORMA NTC 3722-1  D=39"</t>
  </si>
  <si>
    <t>TUBERIA PVC U.M. EXT CORRUGAD LISO U.M. NORMA NTC 3722-1  D=48"</t>
  </si>
  <si>
    <t>VÁLVULA 1 1/2" PARA EXPULSIÓN DE AIRE</t>
  </si>
  <si>
    <t>KIT DE PUESTA A TIERRA CAPACITIVO VERTICAL DE 90 KG DE HIDROSOLTA</t>
  </si>
  <si>
    <t>TUBO ACERO CARBÓN A106 SCH-40  S/C 2"</t>
  </si>
  <si>
    <t>VÁLVULA COMPUERTA D=4" EXTREMOS BRIDADOS (A) (150 PSI)</t>
  </si>
  <si>
    <t>VÁLVULA DE GLOBO DE 4" (A)</t>
  </si>
  <si>
    <t>HIDROSOLTA (15 KILOGRAMOS)</t>
  </si>
  <si>
    <t>VÁLVULA DE MARIPOSA Ø 12"A BRIDA - BRIDA (A) (150 PSI)</t>
  </si>
  <si>
    <t>CAÑUELA PREFABRICADA CU 004 (20cm x 30cm x 100cm)</t>
  </si>
  <si>
    <t>SEÑAL VERTICAL DE TRÁNSITO TIPO DELINEADOR OBSTÁCULO LATERAL CON LÁMINA RETRORREFLECTIVA TIPO GRADO DIAMANTE (90X20) INCLUYE POSTE</t>
  </si>
  <si>
    <t>SEÑAL VERTICAL DE TRÁNSITO TIPO DELINEADOR OBSTÁCULO LATERAL CON LÁMINA RETRORREFLECTIVA TIPO GRADO DIAMANTE (40X50) INCLUYE POSTE</t>
  </si>
  <si>
    <t>TEE PVC U.M. 12" X 6"</t>
  </si>
  <si>
    <t>TEE PVC U.M. 12" X 4"</t>
  </si>
  <si>
    <t>TUBERIA PVC U.M. EXT CORRUGAD LISO U.M. NORMA NTC 3722-1 D=33"</t>
  </si>
  <si>
    <t>TUBERIA PVC U.M. EXT CORRUGAD LISO U.M. NORMA NTC 3722-1 D=42"</t>
  </si>
  <si>
    <t>TUBO ACERO CARBÓN A106 SCH-40  S/C 1"</t>
  </si>
  <si>
    <t>TUBO ACERO CARBÓN A106 SCH-40  S/C 1 1/2"</t>
  </si>
  <si>
    <t>UNIÓN JUNTA DE DESMONTAJE AUTOPORTANTE Ø 16" (A)</t>
  </si>
  <si>
    <t>TAPON PVC U.M. JUNTA HIDRAULICA NORMA NTC 382 D=2"</t>
  </si>
  <si>
    <t>UNIÓN JUNTA DE DESMONTAJE AUTOPORTANTE Ø 12" (A)</t>
  </si>
  <si>
    <t>UNIÓN JUNTA DE DESMONTAJE AUTOPORTANTE Ø 24" (A)</t>
  </si>
  <si>
    <t>VÁLVULA DE COMPUERTA Ø 4" (E.L) CON SELLO EN BRONCE</t>
  </si>
  <si>
    <t>VENTOSA DE DOBLE ACCIÓN DE 2" DE BRIDA (A)</t>
  </si>
  <si>
    <t>CODO EN ACERO D=16" ENTRE 67.5° Y 90  L=1.25 m x 1.25 m, INCLUYE UNIONES ESPIGO-CAMPANA CON EMPAQUE CAUCHO. CON REVESTIMIENTO INTERIOR Y EXTERIOR EN MORTERO DE CEMENTO. PRESIÓN TRABAJO 150 PSI</t>
  </si>
  <si>
    <t>CODO EN ACERO D=4"</t>
  </si>
  <si>
    <t>SEÑAL METÁLICA DEFINITIVA DOBLE DE 0.75x0.75m REFLECTIVO GRADO INGENIERÍA ÁNGULOS DE 2x1/4", LÁMINA CLA. 16 PINTADA UNA CARA PINTURA ELECTROSTÁTICA. INCL. POSTE</t>
  </si>
  <si>
    <t>CODO EN ACERO D=16" ENTRE 45° y 67.5°   JUNTA ESPIGO-CAMPANA CON EMPAQUE CAUCHO.  REVESTIMIENTO INTERIOR Y EXTERIOR EN MORTERO DE CEMENTO. L=0.85X0.85M PRESIÓN TRABAJO 150 PSI</t>
  </si>
  <si>
    <t>SEÑAL DOBLE DE 60 CM, REFLECTIVO ALTA DENSIDAD TIPO IV EN LAMINA GALVANIZADA, PEDESTAL EN ANGULO SP/SR/SI. (SUMINISTRO E INSTALACION)</t>
  </si>
  <si>
    <t>SEÑAL VERTICAL REGLAMENTARIA CICLORRUTA (D= 45cm) CON PLAQUETA. INCLUYE POSTE.</t>
  </si>
  <si>
    <t>TUBO EN ACERO SCH 40 D= 1"</t>
  </si>
  <si>
    <t>TUBO EN ACERO SCH 40 D= 1 1/2"</t>
  </si>
  <si>
    <t>SEÑAL VERTICAL INFORMATIVA CICLORUTA (D= 45cm x 45cm) CON PLAQUETA. INCLUYE POSTE. LÁMINA CALIBRE 16 PINTADA POR UNA CARA CON PINTURA ELECTROSTÁTICA</t>
  </si>
  <si>
    <t>SEÑAL VERTICAL GRUPO DE REGLAMENTARIAS TIPO CIRCULO (D= 60cm). INCLUYE POSTE.</t>
  </si>
  <si>
    <t>SEÑAL VERTICAL GRUPO DE REGLAMENTARIAS TIPO CIRCULO (D= 60cm). CON PLAQUETA. INCLUYE POSTE. REFLECTIVO GRADO ING. CON ÁNGULO DE 2" x 1/4" x 3m LÁMINA CAL. 16 PINTADA UNA CARA PINTURA ELECTROSTATICA</t>
  </si>
  <si>
    <t>CODO 90° PVC ALCANTARILLADO D=8"</t>
  </si>
  <si>
    <t>PERNOS ROSCADO EN "U" PARA TUBERÍA D=3"</t>
  </si>
  <si>
    <t>POSTE TIPO MÁSTIL T1 (3.80m) EN TUBO SCH 40 GALVANIZADO Y PINTADO</t>
  </si>
  <si>
    <t>TAPA VALVULA TIPO CHOROTE TRAFICO PESADO</t>
  </si>
  <si>
    <t>AGUA - E. COLI</t>
  </si>
  <si>
    <t>MUESTRA</t>
  </si>
  <si>
    <t>AGUA - COLOR APARENTE</t>
  </si>
  <si>
    <t>VALVULA COMPUERTA ELASTICA HD DN D=12" PVC L.F.</t>
  </si>
  <si>
    <t>VALVULA COMPUERTA ELASTICA HD DN D=8" PVC L.F.</t>
  </si>
  <si>
    <t>VALVULA COMPUERTA ELASTICA HD DN D=6" PVC L.F.</t>
  </si>
  <si>
    <t>VALVULA COMPUERTA ELASTICA HD DN D=4" PVC L.F.</t>
  </si>
  <si>
    <t>REDUCCIÓN EXCÉNTRICA HD 27" x 24". Br PN10 x Br CL 125</t>
  </si>
  <si>
    <t>UNIÓN JUNTA DE DESMONTAJE TIPO DRESSER Ø 4" 150 PSI</t>
  </si>
  <si>
    <t>VÁLVULA DE CHEQUE DE 4" 150 PSI EXTREMOS BRIDADOS.</t>
  </si>
  <si>
    <t>VÁLVULA VENTOSA HD COMBINADA TRIPLE ACCIÓN (TRIPLE EFECTO) D=3" EXTREMO EN BRIDA CLASE 150</t>
  </si>
  <si>
    <t>VÁLVULA COMPUERTA ELÁSTICA EXTREMOS BRIDADOS. D=3"  150 PSI (VASTAGO ASCENDENTE)</t>
  </si>
  <si>
    <t>PINTURA DE TRÁFICO ESPESOR SECO 4mils PARA SEÑALIZACIÓN DE PISO EN PUERTA CORREDIZA SENCILLA, SEGÚN MANUAL DE IMAGEN DE TRANSMILENIO - Incluye suministro y aplicación</t>
  </si>
  <si>
    <t>PINTURA DE TRÁFICO ESPESOR SECO 4mils PARA SEÑALIZACIÓN DE PISO EN PUERTA CORREDIZA TELESCÓPICA, SEGÚN MANUAL DE IMAGEN DE TRANSMILENIO - Incluye suministro y aplicación</t>
  </si>
  <si>
    <t>SEÑAL TIPO DE FRECUENCIA EN LÁMINA, RECUBRIMIENTO POR AMBAS CARAS EN PELÍCULA REFLECTORA GRADO INGENIERÍA AZUL PARA EL FONDO Y BLANCO PARA NÚMERO O LETRA. SEGÚN MANUAL DE IMAGEN TRANSMILENIO.</t>
  </si>
  <si>
    <t>RUTEROS MONTAJE RUTA FÁCIL EN VINILO CON ADHESIVO EN VINILO FUNDIDO 32cm x 16cm SOBRE IMPRESIÓN. SEGÚN MANUAL DE IMAGEN TRANSMILENIO. SUMINISTRO E INSTALACIÓN</t>
  </si>
  <si>
    <t>YEE REDUCIDA PVC SANITARIA 4" x 3"</t>
  </si>
  <si>
    <t>CONDUCTORES DE ALUMINIO 4X(1X2/0) AWG AISLADO HFFR 600 V C.A.</t>
  </si>
  <si>
    <t>SIFON PVC 135° D=3"</t>
  </si>
  <si>
    <t>PUERTA METÁLICA CON REJILLA DE 0.80 m x 2.10 m.</t>
  </si>
  <si>
    <t>SIFON PVC 135° D=4"</t>
  </si>
  <si>
    <t>LUMINARIA PANEL LED  REDONDO INSTALADA EN EL TECHO. INCLUYE SUMINISTRO E INSTALACIÓN, 12W 120V C.A 710LM</t>
  </si>
  <si>
    <t>CODO 90° PVC E.L.  D= 2"</t>
  </si>
  <si>
    <t>LUMINARIA LED I, 16 LED, RA03SIM, 21W, 4000°K  100-227 V</t>
  </si>
  <si>
    <t>UPS 2.0 KVA</t>
  </si>
  <si>
    <t>ESPECIES DE JARDINERÍA PORTE BAJO (CINTAS)</t>
  </si>
  <si>
    <t>ESPECIES DE JARDINERÍA PORTE ALTO (GARRAS DE CANGURO)</t>
  </si>
  <si>
    <t>POSTE METALICO GALVANIZADO EN CALIENTE H=14m CON BRAZO SENCILLO</t>
  </si>
  <si>
    <t>CONECTOR TIPO CUÑA</t>
  </si>
  <si>
    <t>POSTE METALICO GALVANIZADO EN CALIENTE H=14m CON BRAZO DOBLE PROPOSITO DE 1.5m</t>
  </si>
  <si>
    <t>CURVA DE ACERO GALVANIZADA DE 4" X 90°</t>
  </si>
  <si>
    <t>UNIÓN GALVANIZADA DE 4"</t>
  </si>
  <si>
    <t>ABRAZADERA DE UNA SALIDA PARA SUJECIÓN DE CABLES AL POSTE</t>
  </si>
  <si>
    <t>POSTE METALICO GALVANIZADO EN CALIENTE H=14m CON BRAZO TRIPLE PROPOSITO DE 1.5m</t>
  </si>
  <si>
    <t>LUMINARIA REALED IV 128 LED, RA02SII, 200W COMPLETA PARA ALUMBRADO PÚBLICO</t>
  </si>
  <si>
    <t>CIMBRA DE SOPORTE. FORZA ANDAMIOS Y FORZA ACERO LOSA</t>
  </si>
  <si>
    <t>CAJA METÁLICA DE PASO 30cmX30cmX10cm</t>
  </si>
  <si>
    <t>CAJA DE EMPALME PARA 12 HILOS MÍNIMO</t>
  </si>
  <si>
    <t>OTDR FIBRA ÓPTICA ALQUILER</t>
  </si>
  <si>
    <t>FUSIONADOR DE FIBRA ÓPTICA ALQUILER</t>
  </si>
  <si>
    <t>TABLERO TRIFASICO CON PUERTA Y ESPACIO PARA TOTALIZADOR DE 24 CIRCUITOS CON BARRAJE DE 225A-BARRA NEUTRO-BARRA TIERRA-CHAPA Y LLAVE.</t>
  </si>
  <si>
    <t>POSTE METÁLICO AP, H=21M CON CANASTA DE ANCLAJE, CANASTA DE MANTENIMIENTO, SOPORTE PARA LUMINARIAS, LÍNEA DE VIDA Y PELDAÑOS. INCLUYE TRANSPORTE AL PORTAL AMÉRICAS</t>
  </si>
  <si>
    <t>PROYECTOR LED PRO 600W 5000K, 120-277V, 6000 LM, CON DIFUSOR DE VIDRIO PLANO (INCLUYE ACCESORIOS DE FIJACION)</t>
  </si>
  <si>
    <t>TRAGANTE CÚPULA 4" x 3" PLÁSTICAS</t>
  </si>
  <si>
    <t>MATERIAL GRANULAR TIPO B-400 PROVENIENTE DE CENTROS DE TRATAMIENTO Y/O APROVECHAMIENTO DE RCD</t>
  </si>
  <si>
    <t>CABLE ALUMINIO AISLADO THHW, 500 KCMIL AA8000-CPT 600V 90°C CT</t>
  </si>
  <si>
    <t>TUBERÍA DE ACERO D 1 1/2" (DN40), ASTM A53 GALVANIZADO ASTM A123, SCH10, SC, CLASE 150, CONEXIONES ROSCADAS NPT.</t>
  </si>
  <si>
    <t>VÁLVULA ANTI-RETORNO, (CHEQUE CORTINA) TIPO SWING, D 1 1/2" (DN40), CLASE 150, CONEXIONES ROSCADAS NPT.</t>
  </si>
  <si>
    <t>TEE BRIDADO, D 6"X6" (DN150), ASTM A126, GALVANIZADO ASTM A123, ASME B16.42, RF CLASE 150</t>
  </si>
  <si>
    <t>BRIDA FLANGLES SLIP-ON D= 3" ACERO SOLDABLE RF 150 LB. ANSI B16.5</t>
  </si>
  <si>
    <t>BRIDA FLANGLES SLIP-ON D= 6" ACERO SOLDABLE RF 150 LB. ANSI B16.5</t>
  </si>
  <si>
    <t>ACERO LISO  D= 1 1/2" A37 - ACERO DE TRANSFERENCIA</t>
  </si>
  <si>
    <t>ACERO LISO  D= 1" A37 - ACERO DE TRANSFERENCIA</t>
  </si>
  <si>
    <t>CAMIÓN APLICADOR DE VÍAS DOBLE CABINA DE 3.5 ton DE CAPACIDAD, CON EQUIPO DE APLICACIÓN DE DOS MAQUINAS DEMARCADORAS HIDRA AIRLESS HIDRAM 4000, UNA MAQUINA DEMARCADORA POWRLINE</t>
  </si>
  <si>
    <t>MÉTODOS PARA MUESTREO Y ENSAYOS DE UNIDADES DE MAMPOSTERÍA Y OTROS PRODUCTOS DE ARCILLA. EFLORECENCIA. Norma técnica: NTC 4017 numeral 12.</t>
  </si>
  <si>
    <t>MÉTODOS PARA MUESTREO Y ENSAYOS DE UNIDADES DE MAMPOSTERÍA Y OTROS PRODUCTOS DE ARCILLA. ABSORCIÓN DE AGUA. Norma técnica: NTC 4017 numeral 10.3.</t>
  </si>
  <si>
    <t>MÉTODOS PARA MUESTREO Y ENSAYOS DE UNIDADES DE MAMPOSTERÍA Y OTROS PRODUCTOS DE ARCILLA. MEDICIÓN DEL ALABEO. Norma técnica: NTC 4017 numeral 19.</t>
  </si>
  <si>
    <t>MÉTODOS PARA MUESTREO Y ENSAYOS DE UNIDADES DE MAMPOSTERÍA Y OTROS PRODUCTOS DE ARCILLA. RESISTENCIA A LA COMPRESIÓN. Norma técnica: NTC 4017 numeral 7.</t>
  </si>
  <si>
    <t>MÉTODOS PARA MUESTREO Y ENSAYOS DE UNIDADES DE MAMPOSTERÍA Y OTROS PRODUCTOS DE ARCILLA. MEDICIÓN DEL TAMAÑO. Norma técnica: NTC 4017 numeral 18.</t>
  </si>
  <si>
    <t>MEDICIONES (DIMENSIONES) DE LOSETAS DE CONCRETO PARA PAVIMENTOS. Norma técnica: NTC 4992 numeral 6.2.10.</t>
  </si>
  <si>
    <t>PREFABRICADOS DE CONCRETO. MUESTREO Y ENSAYO DE PREFABRICADOS DE CONCRETO NO REFORZADOS, VIBROCOMPACTADOS. ABSORCIÓN DE AGUA. Norma técnica: NTC 4024 numeral 8.</t>
  </si>
  <si>
    <t>ADOQUINES DE CONCRETO PARA PAVIMENTOS. MEDICIONES. Norma técnica: NTC 2017 numeral 6.2.</t>
  </si>
  <si>
    <t>DETERMINACIÓN DE LA VISCOSIDAD DEL ASFALTO EMPLEANDO VISCOSÍMETROS CAPILARES DE VACÍO. Norma técnica: INV E – 716 - 13 ASTM D2171.</t>
  </si>
  <si>
    <t>CARACTERIZACIÓN DE LAS MEZCLAS ASFÁLTICAS ABIERTAS POR MEDIO DEL ENSAYO CANTABRO DE PÉRDIDA POR DESGASTE. Norma técnica: INV E - 760 - 13 NLT 352.</t>
  </si>
  <si>
    <t>DISEÑO DE MEZCLAS DE AGREGADOS CON CEMENTO ASFÁLTICO ESPUMADO. COMPACTACIÓN DE 6 PROBETAS. Norma técnica: INV E – 785 - 13.</t>
  </si>
  <si>
    <t>EFECTO DEL AGUA SOBRE LAS MEZCLAS ASFÁLTICAS SUELTAS. Norma técnica:  INV E – 757 - 13.</t>
  </si>
  <si>
    <t>DETERMINACIÓN DEL POTENCIAL DE REACTIVIDAD ÁLCALI DEL AGREGADOS (MÉTODO DE LAS BARRAS DE MORTERO). Norma técnica: ASTM 1260.</t>
  </si>
  <si>
    <t>ENSAYO DE PLACA CON CARGA ESTÁTICA NO REPETIDA SOBRE SUELOS Y CAPAS NO TRATADAS DE PAVIMENTOS, PARA EMPLEAR ENLA EVALUACIÓN Y EL DISEÑO DE PAVIMENTOS (NO INCLUYE TRANSPORTE NI VOLQUETA) - TOMA POR PU. Norma técnica : INV E 168-13.</t>
  </si>
  <si>
    <t>DISEÑO DE MEZCLAS DE AGREGADOS, RECICLADOS O SIN RECICLAR, CON EMULSIÓN ASFÁLTICA, MEDIANTE EL MÉTODO DE INMERSIÓN – COMPRESIÓN (INCLUYE ELABORACIÓN DE PROBETAS). Norma técnica: INV E 622-13.</t>
  </si>
  <si>
    <t>TIEMPO DE FRAGUADO, DESVIACIÓN MÁXIMA RESPECTO DEL TIEMPO DE CONTROL (HORAS:MINUTOS). Norma técnica: ASTM C 403.</t>
  </si>
  <si>
    <t>DETERMINACIÓN DE LA VELOCIDAD DE PULSO ULTRASONIDO A TRAVÉS DEL CONCRETO, POR ELEMENTO. Norma técnica: NTC 4325.</t>
  </si>
  <si>
    <t>DENSIDAD, ABSORCIÓN Y VACÍOS EN CONCRETO ENDURECIDO. Norma técnica: NTC 5653-2008 ASTM C642.</t>
  </si>
  <si>
    <t>BRIDA CIEGA EN ACERO D= 16". PRESIÓN DE TRABAJO= 150 PSI. No incluye espárragos, tuerca ni empaques. Norma de fabricación AWWA C 207 Clase D. Incluye Transporte.</t>
  </si>
  <si>
    <t>TEE PVC U.M. 8" X 4"</t>
  </si>
  <si>
    <t>BRIDA CIEGA EN ACERO (HD) D= 2". PRESIÓN DE TRABAJO= 150 PSI. No incluye espárragos, tuerca ni empaques. Incluye Transporte.</t>
  </si>
  <si>
    <t>BRIDA CIEGA EN ACERO (HD) D= 4". PRESIÓN DE TRABAJO= 150 PSI. No incluye espárragos, tuerca ni empaques. Incluye Transporte, Incluye IVA.</t>
  </si>
  <si>
    <t>BRIDA CIEGA EN ACERO (HD) D= 12". PRESIÓN DE TRABAJO= 150 PSI. No incluye espárragos, tuerca ni empaques. Incluye Transporte, Incluye IVA.</t>
  </si>
  <si>
    <t>CODO 90° Ø4" EN HIERRO GALVANIZADO</t>
  </si>
  <si>
    <t>MEDICIÓN DE PERFIL TRANSVERSAL PARA DETERMINACIÓN DEL AHUELLAMIENTO (100 M)</t>
  </si>
  <si>
    <t>TUBO (PERFIL TUBULAR) GALVANIZADO DE DIÁMETRO 3" ESPESOR 2.3 mm</t>
  </si>
  <si>
    <t>FRESADO DE PAVIMENTO - INCLUYE FRESADORA, OPERARIO Y COMBUSTIBLE. Incluye agua, puntas. No incluye transporte de maquinaria, transporte del fresado ni disposición final. A TODO COSTO</t>
  </si>
  <si>
    <t>BASE GRANULAR CLASE C - Gr1 (BGC_Gr1)</t>
  </si>
  <si>
    <t>BASE GRANULAR CLASE C - Gr2 (BGC_Gr2)</t>
  </si>
  <si>
    <t>BASE GRANULAR CLASE B - Gr1 (BGB_Gr1)</t>
  </si>
  <si>
    <t>BASE GRANULAR CLASE B - Gr2 (BGB_Gr2)</t>
  </si>
  <si>
    <t>BASE GRANULAR CLASE A - Gr1 (BGA_Gr1)</t>
  </si>
  <si>
    <t>BASE GRANULAR CLASE A - Gr2 (BGA_Gr2)</t>
  </si>
  <si>
    <t>SUBBASE GRANULAR CLASE C - Gr1 (SBGC_Gr1)</t>
  </si>
  <si>
    <t>SUBBASE GRANULAR CLASE C - Gr2 (SBGC_Gr2)</t>
  </si>
  <si>
    <t>SUBBASE GRANULAR CLASE B - Gr1 (SBGB_Gr1)</t>
  </si>
  <si>
    <t>SUBBASE GRANULAR CLASE B - Gr2 (SBGB_Gr2)</t>
  </si>
  <si>
    <t>SUBBASE GRANULAR CLASE A - Gr1 (SBGA_Gr1)</t>
  </si>
  <si>
    <t>SUBBASE GRANULAR CLASE A - Gr2 (SBGA_Gr2)</t>
  </si>
  <si>
    <t>MATERIAL ADECUADO</t>
  </si>
  <si>
    <t>MATERIAL TOLERABLE</t>
  </si>
  <si>
    <t>GEOCELDA</t>
  </si>
  <si>
    <t>PROYECTO ESP</t>
  </si>
  <si>
    <t>GRÚA TELESCÓPICA MOVIL - CARGA MÁXIMA DE 55 A 64 TONELADAS - INCLUYE TRANSPORTE DE IDA Y VUELTA, COMBUSTIBLE Y OPERARIO</t>
  </si>
  <si>
    <t>MEZCLA ASFÁLTICA EN CALIENTE DENSA MD10 CON CEMENTO ASFÁLTICO TIPO II</t>
  </si>
  <si>
    <t>MEZCLA ASFÁLTICA EN CALIENTE DENSA MD12 CON CEMENTO ASFÁLTICO TIPO II</t>
  </si>
  <si>
    <t>MEZCLA ASFÁLTICA EN CALIENTE DENSA MD20 CON CEMENTO ASFÁLTICO TIPO II</t>
  </si>
  <si>
    <t>EXTINTOR x 10 LB</t>
  </si>
  <si>
    <t>CAMILLA EN FIBRA CON ARNÉS - INMOVILIZADOR Y SEÑAL</t>
  </si>
  <si>
    <t>VALLA DE 3.0m x 6.0m CON ESTRUCTURA METÁLICA - ESTRUCTURA TIPO VALLA EN CERCHA + BANNER. Incluye suministro e instalación. Impresión 720 DPI; Tintas para exteriores.</t>
  </si>
  <si>
    <t>VALLA MÓVIL DE 1.20m x 1.20m EN LÁMINA GALVANIZADA CALIBRE 20, ÁNGULO EN HIERRO DE 2 x 1-1/8" IMPRESO EN VINILO ADHESIVO. Incluye suministro e instalación. Impresión 720 DPI; Tintas para exteriores.</t>
  </si>
  <si>
    <t>SELLADOR ELÁSTICO UNIVERSAL DE ALTO DESEMPEÑO (300 cc)</t>
  </si>
  <si>
    <t>ADITIVOS INCURSORES DE AIRE</t>
  </si>
  <si>
    <t>ADITIVO REDUCTOR DE AGUA</t>
  </si>
  <si>
    <t>ADITIVO RETARDANTE</t>
  </si>
  <si>
    <t>ADITIVO REDUCTOR DE AGUA Y RETARDANTE</t>
  </si>
  <si>
    <t>ADITIVO REDUCTOR DE AGUA DE ALTO RANGO</t>
  </si>
  <si>
    <t>ADITIVO REDUCTOR DE AGUA DE ALTO RANGO Y RETARDANTE</t>
  </si>
  <si>
    <t>ADITIVO SUPERPLASTIFICANTE Y REDUCTOR DE AGUA DE ALTO PODER</t>
  </si>
  <si>
    <t>ENSAYO LABORATORIO - PERFORACIONES</t>
  </si>
  <si>
    <t>PERFORACIÓN MECÁNICA POR PERCUSIÓN Y LAVADO EN SUELO BLANDO DE 0 a 10m. Incl descrip visual de estratos encontrados,lecturas de campo,tipo y prof. muestras recuperadas,datos nivel freático,SPT,Veleta</t>
  </si>
  <si>
    <t>PERFORACIÓN MECÁNICA POR ROTACIÓN EN ROCA DE 0 a 10m. Incl recuperación continua muestras,descrip visual estratos encontrados,lecturas de campo,tipo y prof muestras recuperadas,SPT,Veleta de campo</t>
  </si>
  <si>
    <t>PERFORACIÓN MECÁNICA POR ROTACIÓN EN COLUVIÓN/ALUVIÓN DE 0 a 10m. Incl recuperación continua muestras,descrip visual estrat encontrados,lecturas de campo,tipo y prof muestras recuperadas,SPT,Veleta</t>
  </si>
  <si>
    <t>PERFORACIÓN MECÁNICA POR ROTACIÓN EN ROCA DE 0 a 30m. Incl recuperación continua muestras,descrip visual estratos encontrados,lecturas de campo,tipo y prof muestras recuperadas,SPT,Veleta de campo</t>
  </si>
  <si>
    <t>PERFORACIÓN MECÁNICA POR ROTACIÓN EN COLUVIÓN/ALUVIÓN DE 0 a 30m. Incl recuperación continua muestras,descrip visual estrat encontrados,lecturas de campo,tipo y prof muestras recuperadas,SPT,Veleta</t>
  </si>
  <si>
    <t>PERFORACIÓN MECÁNICA POR ROTACIÓN EN ROCA DE 0 a 50m. Incl recuperación continua muestras,descrip visual estratos encontrados,lecturas de campo,tipo y prof muestras recuperadas,SPT,Veleta de campo</t>
  </si>
  <si>
    <t>PERFORACIÓN MECÁNICA POR ROTACIÓN EN ROCA DE 0 + 50m. Incl recuperación continua muestras,descrip visual estratos encontrados,lecturas de campo,tipo y prof muestras recuperadas,SPT,Veleta de campo</t>
  </si>
  <si>
    <t>ENSAYO DE CPTU HASTA 30 METROS</t>
  </si>
  <si>
    <t>ENSAYO DE CPTU HASTA 50 METROS</t>
  </si>
  <si>
    <t>ENSAYO DE CPTUS HASTA 30 METROS  (CONO SÍSMICO SCPTu)</t>
  </si>
  <si>
    <t>ENSAYO DE CPTUS HASTA 50 METROS  (CONO SÍSMICO SCPTu)</t>
  </si>
  <si>
    <t>ENSAYO DE DOWNHOLE HASTA 30 METROS (Sin perforación, ni tubería de PVC)</t>
  </si>
  <si>
    <t>ENSAYO DE DOWNHOLE HASTA 50 METROS (Sin perforación, ni tubería de PVC)</t>
  </si>
  <si>
    <t>SISTEMA (SONDEO) ELÉCTRICO VERTICAL (30 metros de profundidad)</t>
  </si>
  <si>
    <t>CEMENTO ASFÁLTICO MODIFICADO CON POLÍMEROS TIPO III</t>
  </si>
  <si>
    <t>CEMENTO ASFÁLTICO MODIFICADO CON POLÍMEROS TIPO V</t>
  </si>
  <si>
    <t>INSTAL. Y PUESTA EN SERVICIO DE CONTROLADOR DE TRAFICO C900 EN BOGOTÁ, (Incl. transp. de controlador desde SDM hasta lugar instalación en Bogotá, M de O e IVA, No incl. suministro de Controlador</t>
  </si>
  <si>
    <t>DEFENSA VIAL METÁLICA en acero laminado en frío, vigas en forma doble honda o W, parales y separadores metálicos</t>
  </si>
  <si>
    <t>LEVANTAMIENTO TOPOGRÁFICO</t>
  </si>
  <si>
    <t>LEVANTAMIENTO TOPOGRÁFICO A TODO COSTO. NIVEL DE COMPLEJIDAD ALTO. Incluye personal, equipos, costos operacionales, procesamiento y entrega de la información, todos los costos indirectos e IVA.</t>
  </si>
  <si>
    <t>LEVANTAMIENTO TOPOGRÁFICO A TODO COSTO. NIVEL DE COMPLEJIDAD MEDIO. Incluye personal, equipos, costos operacionales, procesamiento y entrega de la información, todos los costos indirectos e IVA.</t>
  </si>
  <si>
    <t>LEVANTAMIENTO TOPOGRÁFICO A TODO COSTO. NIVEL DE COMPLEJIDAD BAJO. Incluye personal, equipos, costos operacionales, procesamiento y entrega de la información, todos los costos indirectos e IVA.</t>
  </si>
  <si>
    <t>ALQUILER CEPILLO TEXTURIZADOR DE 1.20 m. Con tubo en aluminio de 1.85 m.</t>
  </si>
  <si>
    <t>KIT SILLA YEE 250 x 200 PVC</t>
  </si>
  <si>
    <t>KIT SILLA YEE 315 x 200 PVC</t>
  </si>
  <si>
    <t>KIT SILLA YEE 400 x 200 PVC</t>
  </si>
  <si>
    <t>KIT SILLA YEE 450 x 200 PVC</t>
  </si>
  <si>
    <t>RUTEADORA PARA PAVIMENTOS - PROFUNDIDAD DE CORTE DE 30 A 50 MM</t>
  </si>
  <si>
    <t>ANDAMIO CERTIFICADO MULTIDIRECCIONAL, 2 TORRES CON PASARELA DE 3 M, SECCIÓN  DE 2.07 X 2.07 M, ALTURA DE ANDAMIO 4 M</t>
  </si>
  <si>
    <t>TRATAMIENTO Y DISPOSICIÓN FINAL DE RESIDUOS PELIGROSOS</t>
  </si>
  <si>
    <t>CERRAMIENTO NYLOFOR 3D PRO Altura 2.00 m Fabricada en alambre de acero galvanizado de 5mm, recubierto con pintura de Poliéster Verde, de 4.75 mm de diámetro.Concreto de 3000 psi.</t>
  </si>
  <si>
    <t>MANIJA EN VARILLA LISA DE 1" EN ACERO A-37 ENMANTELADO CON TUBO PVC DE 1" x 1/4" CON PLATINA DE 1 1/2" x 1/4" SOLDADA</t>
  </si>
  <si>
    <t>TALADRO ROTOPERCUTOR MAYOR A 3/4"</t>
  </si>
  <si>
    <t>REPARADUCTO PVC D=4" - DUCTO TELEFÓNICO</t>
  </si>
  <si>
    <t>CONCRETO MR45 GRAVA COMÚN ACELERADO A 3 DÍAS.</t>
  </si>
  <si>
    <t>CONCRETO MR50 GRAVA COMÚN ACELERADO A 3 DÍAS.</t>
  </si>
  <si>
    <t>PENDONES ELABORADOS  EN BANNER, CON UNA DIMENSIÓN DE 1.00 m DE ANCHO POR 1.50 m DE LARGO. IMPRESIÓN A FULL COLOR SEGÚN DISEÑOS DE OJALETES.</t>
  </si>
  <si>
    <t>BASTÓN LUMINOSO 5 FUNCIONES GRANDE ST -900 -1 55 x 4.5 cm RECARGABLE.</t>
  </si>
  <si>
    <t>TACHA REFLECTIVA UNIDIRECCIONAL BLANCA/ROJA. Incluye suministro e instalación</t>
  </si>
  <si>
    <t>SEÑAL VERTICAL INFORMATIVA SI-27C (70 cm x 100 cm). INCLUYE SUMINISTRO E INSTALACION.</t>
  </si>
  <si>
    <t>POSTE TIPO MÉNSULA T2 (2.50m) EN TUBO SCH 40 GALVANIZADO Y PINTADO.</t>
  </si>
  <si>
    <t>ALQUILER EQUIPO DE PERFORACIÓN, INCLUYE  JUEGO DE BROCAS - (BARRENADORA. Incl. Trípode y elementos de perforación y extensión) Incl. OPERARIO Y COMBUSTIBLE. Incluye Stand By mínimo de 5 horas diarias.</t>
  </si>
  <si>
    <t>ADAPTADOR TERMINAL CAMPANA PVC D= 6"</t>
  </si>
  <si>
    <t>MEDICIÓN DE LA RESISTENCIA AL DESLIZAMIENTO EN ESTRUCTURA DE PAVIMENTO RÍGIDOS Y FLEXIBLES (Coeficiente de Fricción) CON CON EQUIPO DE ALTO RENDIMIENTO. Incl. movilización, toma de información, proces</t>
  </si>
  <si>
    <t>MEDICIÓN DE PERFIL LONGITUDINAL Y TRANSVERSAL EN ESTRUCTURA DE PAVIMENTO CON PERFILÓMETRO LASER Y DETERMINACIÓN DEL ÍNDICE DE RUGOSIDAD INTERNACIONAL -IRI- Y LA IRREGULARIDAD SUPERFICIAL (AHUELLAMIENTO. Incluye movilización y carro escolta del equipo y toma de información, procesamiento, cálculo y entrega de resultados. Norma técnica: ASTM E950 INV E – 794 - 13 ASTM E1926.</t>
  </si>
  <si>
    <t>ALQUILER DE GPS DE MANO GARMIN GPSMAP Serie 64 x Día, CON ALTÍMETRO Y BRÚJULA. PANTALLA A COLOR DE 2.6"</t>
  </si>
  <si>
    <t>BARRERA EPOXICA POLIAMIDA</t>
  </si>
  <si>
    <t>ESMALTE POLIURETANO ACRÍLICO (AMARILLO RAL 1003)</t>
  </si>
  <si>
    <t>ESMALTE POLIURETANO ACRÍLICO (NEGRO RAL 9005)</t>
  </si>
  <si>
    <t>ESMALTE POLIURETANO ACRÍLICO (GRIS RAL 7045)</t>
  </si>
  <si>
    <t>BARANDA DE TRES TUBOS M82</t>
  </si>
  <si>
    <t>CERRAMIENTO TIPO CED M72</t>
  </si>
  <si>
    <t>BARANDA M-80 A, CON MÓDULO FRONTAL EN MALLA ESLABONADA</t>
  </si>
  <si>
    <t>MACROFIBRAS SINTÉTICAS DE POLIPROPILENO</t>
  </si>
  <si>
    <t>MEZCLA ASFÁLTICA EN CALIENTE SEMIDENSA MS 25 CON CEMENTO ASFÁLTICO 60-70</t>
  </si>
  <si>
    <t>CONCRETO MR41 CON MACROFIBRAS DE POLIPROPILENO</t>
  </si>
  <si>
    <t>CONCRETO MR43 CON MACROFIBRAS DE POLIPROPILENO</t>
  </si>
  <si>
    <t>MICROFIBRAS SINTÉTICA MONOFILAMENTO DE POLIPROPILENO</t>
  </si>
  <si>
    <t>FONDO DE JUNTA EN ESPUMA DE POLIETILENO DE BAJA DENSIDAD D= 32 mm</t>
  </si>
  <si>
    <t>REHABILITACIÓN RED DE ALCANTARILLADO CON TECNOLOGÍA CIPP, CON RESINA DE GRP CURADA CON RAYOS UV, INCLUYE EQUIPOS, MATERIALES, TRANSPORTES Y PERSONAL. DIÁMETRO 8”. ESPESOR 3,00 mm. EC = 14.200 MPA.</t>
  </si>
  <si>
    <t>REHABILITACIÓN RED DE ALCANTARILLADO CON TECNOLOGÍA CIPP, CON RESINA DE GRP CURADA CON RAYOS UV, INCLUYE EQUIPOS, MATERIALES, TRANSPORTES Y PERSONAL. DIÁMETRO 10”. ESPESOR 3,00 mm. EC = 14.200 MPA.</t>
  </si>
  <si>
    <t>REHABILITACIÓN RED DE ALCANTARILLADO CON TECNOLOGÍA CIPP, CON RESINA DE GRP CURADA CON RAYOS UV, INCLUYE EQUIPOS, MATERIALES, TRANSPORTES Y PERSONAL. DIÁMETRO 12”. ESPESOR 3,00 mm. EC = 14.200 MPA.</t>
  </si>
  <si>
    <t>REHABILITACIÓN RED DE ALCANTARILLADO CON TECNOLOGÍA CIPP, CON RESINA DE GRP CURADA CON RAYOS UV, INCLUYE EQUIPOS, MATERIALES, TRANSPORTES Y PERSONAL. DIÁMETRO 14”. ESPESOR 3,50 mm. EC = 14.200 MPA.</t>
  </si>
  <si>
    <t>REHABILITACIÓN RED DE ALCANTARILLAO CON TECNOLOGÍA CIPP, CON RESINA DE GRP CURADA CON RAYOS UV, INCLUYE EQUIPOS, MATERIALES, TRANSPORTES Y PERSONAL. DIÁMETRO 16”. ESPESOR 4.20 mm. EC = 14.200 MPA.</t>
  </si>
  <si>
    <t>REHABILITACIÓN RED DE ALCANTARILLADO CON TECNOLOGÍA CIPP, CON RESINA DE GRP CURADA CON RAYOS UV, INCLUYE EQUIPOS, MATERIALES, TRANSPORTES Y PERSONAL. DIÁMETRO 18”. ESPESOR 4.20 mm. EC = 14.200 MPA.</t>
  </si>
  <si>
    <t>REHABILITACIÓN RED DE ALCANTARILLADO CON TECNOLOGÍA CIPP, CON RESINA DE GRP CURADA CON RAYOS UV, INCLUYE EQUIPOS, MATERIALES, TRANSPORTES Y PERSONAL. DIÁMETRO 20”. ESPESOR 4.90 mm. EC = 14.200 MPA.</t>
  </si>
  <si>
    <t>REHABILITACIÓN RED DE ALCANTARILLADO CON TECNOLOGÍA CIPP, CON RESINA DE GRP CURADA CON RAYOS UV, INCLUYE EQUIPOS, MATERIALES, TRANSPORTES Y PERSONAL. DIÁMETRO 24”. ESPESOR 5.60 mm. EC = 14.200 MPA.</t>
  </si>
  <si>
    <t>REHABILITACIÓN RED DE ALCANTARILLADO CON TECNOLOGÍA CIPP, CON RESINA DE GRP CURADA CON RAYOS UV, INCLUYE EQUIPOS, MATERIALES, TRANSPORTES Y PERSONAL. DIÁMETRO 27”. ESPESOR 6.30 mm. EC = 14.200 MPA.</t>
  </si>
  <si>
    <t>REHABILITACIÓN RED DE ALCANTARILLADO CON TECNOLOGÍA CIPP, CON RESINA DE GRP CURADA CON RAYOS UV, INCLUYE EQUIPOS, MATERIALES, TRANSPORTES Y PERSONAL. DIÁMETRO 30”. ESPESOR 7.00 mm. EC = 14.200 MPA.</t>
  </si>
  <si>
    <t>REHABILITACIÓN RED DE ALCANTARILLADO CON TECNOLOGÍA CIPP, CON RESINA DE GRP CURADA CON RAYOS UV, INCLUYE EQUIPOS, MATERIALES, TRANSPORTES Y PERSONAL. DIÁMETRO 36”. ESPESOR 9.10 mm. EC = 16.875 MPA.</t>
  </si>
  <si>
    <t>REHABILITACIÓN RED DE ALCANTARILLADO CON TECNOLOGÍA CIPP, CON RESINA DE GRP CURADA CON RAYOS UV, INCLUYE EQUIPOS, MATERIALES, TRANSPORTES Y PERSONAL. DIÁMETRO 40”. ESPESOR 9.80 mm. EC = 16.875 MPA.</t>
  </si>
  <si>
    <t>REHABILITACIÓN RED DE ALCANTARILLADO CON TECNOLOGÍA CIPP, CON RESINA DE GRP CURADA CON RAYOS UV, INCLUYE EQUIPOS, MATERIALES, TRANSPORTES Y PERSONAL. DIÁMETRO 42”. ESPESOR 10.50 mm. EC = 16.875 MPA.</t>
  </si>
  <si>
    <t>REDUCCIÓN PVC E.L.  D= 1 1/2 x 1" (BUJE SOLDADO)</t>
  </si>
  <si>
    <t>INTERRUPTOR GRADO INDUSTRIAL, 20A, EN CAJA FUNCIÓN ALUMINIO 11.7X11.7X5 CM, CON TAPA Y EMPAQUE</t>
  </si>
  <si>
    <t>CONCRETO MR45 CON MACROFIBRAS DE POLIPROPILENO</t>
  </si>
  <si>
    <t>AUTOIMPRIMANTE EPÓXICO TOLERANTE DE SUPERFICIE</t>
  </si>
  <si>
    <t>IMPRIMANTE EPÓXICO TOLERANTE DE SUPERFICIE</t>
  </si>
  <si>
    <t>SELLO DE SILICONA TIPO SL</t>
  </si>
  <si>
    <t>CINTURÓN DE CIERRE Ø24" e=1/4"</t>
  </si>
  <si>
    <t>NIPLE HD Ø4" BRIDA B16.5 x LISO Long. 816 mm. CON PASAMURO z=665mm</t>
  </si>
  <si>
    <t>NIPLE HD Ø4" BRIDA B16.5 x LISO Long. 1274 mm. CON PASAMURO z=824mm</t>
  </si>
  <si>
    <t>NIPLE HD Ø4" BRIDA B16.5 x LISO Long. 500 mm. CON PASAMURO z=310mm</t>
  </si>
  <si>
    <t>NIPLE HD Ø4" BRIDA B16.5 x LISO Long. 1020 mm. CON PASAMURO z=820mm</t>
  </si>
  <si>
    <t>PIEZA ESPECIAL CCP Ø24" LISOxLISO CL300 LONGITUD 4000mm CON (1) SALIDA VERTICAL SOBRE LOMO DE Ø3" LONGITUD 200mm DE LA CAJA EXTERNA DEL TUBO A BRIDA B.16.5  Y (2) RUANAS PASAMURO Ø24" e=1' HA SOLDADAS</t>
  </si>
  <si>
    <t>PIEZA ESPECIAL CCP Ø18" CL300 TIPO NIPLE LISO-BRIDA LONGITUD= 2300mm, (1) RUANA PASAMURO Ø18" HA e=1" SOLDADA A DISTANCIA z=0.85m (1) AMPLIACIÓN Ø18"A Ø24" LONGITUD=450mm SOLDADA A 1150mm DE LA BRIDA</t>
  </si>
  <si>
    <t>TUBERIA HG Ø1 1/2"</t>
  </si>
  <si>
    <t>UNION DE DESMONTAJE AUTOPORTANTE HD Ø4" BRIDA B16.5</t>
  </si>
  <si>
    <t>CODO EN ACERO F 18" ENTRE 5° Y 22½° JUNTA ESPIGO / CAMPANA CON EMPAQUE DE CAUCHO, CON REVESTIMIENTO INTERIOR Y RECUBRIMIENTO EXTERIOR EN MORTERO DE CEMENTO. L=0,4 X 0,4M. PRESIÓN DE TRABAJO HASTA = 25</t>
  </si>
  <si>
    <t>CODO EN ACERO F 18" ENTRE 22½° Y 45° JUNTA ESPIGO / CAMPANA CON EMPAQUE DE CAUCHO, CON REVESTIMIENTO INTERIOR Y RECUBRIMIENTO EXTERIOR EN MORTERO DE CEMENTO. L=0,60 X 0,60M. PRESIÓN DE TRABAJO HASTA =</t>
  </si>
  <si>
    <t>CODO EN ACERO F 18" ENTRE 45° Y 67½° JUNTA ESPIGO / CAMPANA CON EMPAQUE DE CAUCHO, CON REVESTIMIENTO INTERIOR Y RECUBRIMIENTO EXTERIOR EN MORTERO DE CEMENTO. L=0,90 X 0,90M. PRESIÓN DE TRABAJO HASTA =</t>
  </si>
  <si>
    <t>CODO EN ACERO F 18" ENTRE 45° Y 67½° JUNTA ESPIGO / CAMPANA CON EMPAQUE DE CAUCHO, CON REVESTIMIENTO INTERIOR Y RECUBRIMIENTO EXTERIOR EN MORTERO DE CEMENTO. L=1,35 X 1,35M. PRESIÓN DE TRABAJO HASTA =</t>
  </si>
  <si>
    <t>TUBO EN ACERO F 20" CON UNIONES ESPIGO / CAMPANA CON EMPAQUE DE CAUCHO, CON REVESTIMIENTO INTERIOR Y RECUBRIMIENTO EXTERIOR EN MORTERO DE CEMENTO. FABRICADO DE CONFORMIDAD CON LA NORMA AWWA C 200 A PA</t>
  </si>
  <si>
    <t>CODO EN ACERO F 20" ENTRE 5° Y 22½° JUNTA ESPIGO / CAMPANA CON EMPAQUE DE CAUCHO, CON REVESTIMIENTO INTERIOR Y RECUBRIMIENTO EXTERIOR EN MORTERO DE CEMENTO. L=0,4 X 0,4M. PRESIÓN DE TRABAJO HASTA = 25</t>
  </si>
  <si>
    <t>CODO EN ACERO F 20" ENTRE 22½° Y 45° JUNTA ESPIGO / CAMPANA CON EMPAQUE DE CAUCHO, CON REVESTIMIENTO INTERIOR Y RECUBRIMIENTO EXTERIOR EN MORTERO DE CEMENTO. L=0,65 X 0,65M. PRESIÓN DE TRABAJO = 250 P</t>
  </si>
  <si>
    <t>TUBO EN ACERO F 24" CON UNIONES ESPIGO / CAMPANA CON EMPAQUE DE CAUCHO, CON REVESTIMIENTO INTERIOR Y RECUBRIMIENTO EXTERIOR EN MORTERO DE CEMENTO. FABRICADO DE CONFORMIDAD CON LA NORMA AWWA C 200 A PA</t>
  </si>
  <si>
    <t>CODO EN ACERO F 24" ENTRE 5° Y 22½° JUNTA ESPIGO / CAMPANA CON EMPAQUE DE CAUCHO, CON REVESTIMIENTO INTERIOR Y RECUBRIMIENTO EXTERIOR EN MORTERO DE CEMENTO. L=0,45 X 0,45M. PRESIÓN DE TRABAJO HASTA =</t>
  </si>
  <si>
    <t>CODO EN ACERO F 24" ENTRE 22½° Y 45° JUNTA ESPIGO / CAMPANA CON EMPAQUE DE CAUCHO, CON REVESTIMIENTO INTERIOR Y RECUBRIMIENTO EXTERIOR EN MORTERO DE CEMENTO. L=0,80 X 0,80M. PRESIÓN DE TRABAJO = 250 P</t>
  </si>
  <si>
    <t>CODO EN ACERO F 24" ENTRE 45° Y 67½° JUNTA ESPIGO / CAMPANA CON EMPAQUE DE CAUCHO, CON REVESTIMIENTO INTERIOR Y RECUBRIMIENTO EXTERIOR EN MORTERO DE CEMENTO. L=1,20 X 1,20M. PRESIÓN DE TRABAJO = 250 P</t>
  </si>
  <si>
    <t>CANAL DE DRENAJE</t>
  </si>
  <si>
    <t>CANAL DE DRENAJE MONOLÍTICO EN CONCRETO POLIMÉRICO PD 150V, CLASE D400, COLOR NATURAL, H=27cm, A=20cm, Long=100cm, (Incluye rejilla)</t>
  </si>
  <si>
    <t>CANAL DE INSPECCION MONOLÍTICO EN CONCRETO POLIMÉRICO DE DRENAJE PD 150V, CLASE D400, COLOR NATURAL, H=27cm, A=20cm, Long=50cm, (Incluye rejilla)</t>
  </si>
  <si>
    <t>SUMIDERO PARA CANAL DE DRENAJE MONOLÍTICO EN CONCRETO POLIMÉRICO PD 150V, CLASE D400, COLOR NATURAL, CON REJA DE FUNDICIÓN, H=57,5cm, A=18cm, Long=50cm (Incluye rejilla)</t>
  </si>
  <si>
    <t>CANAL DE DRENAJE MONOLÍTICO EN CONCRETO POLIMÉRICO RD 200V, CLASE F900, COLOR NATURAL, H=53cm, A=26cm, Long=100cm (Incluye rejilla)</t>
  </si>
  <si>
    <t>CANAL DE INSPECCION DE DRENAJE MONOLÍTICO EN CONCRETO POLIMÉRICO RD 200V, CLASE F900, COLOR NATURAL, H=53cm, A=26cm, Long=66cm (Incluye rejilla)</t>
  </si>
  <si>
    <t>PENNISETUM (Incluye 16 unidades por M2)</t>
  </si>
  <si>
    <t>LIRIOPE (Incluye 16 unidades por M2)</t>
  </si>
  <si>
    <t>CLAVEL CHINO (Incluye 16 unidades por M2)</t>
  </si>
  <si>
    <t>PRUEBA DE CARGA ESTÁTICA Y DINÁMICA PARA PUENTE PEATONAL EN ESTRUCTURA METÁLICA Y CONCRETO REFORZADO. (Incl. logística, equipos y personal para toma información, procesamiento y entrega informe final.</t>
  </si>
  <si>
    <t>PISO EN PORCELANATO COLOR GRIS OSCURO TIPO BARI PLUS, ACABADO PULIDO, FORMATO 0,60cmx0,60cm LÍNEA CONVENCIONAL.</t>
  </si>
  <si>
    <t>PINO ROMERON H=1.5m (Incluye tutor con manguera y alambre)</t>
  </si>
  <si>
    <t>CHALECO SENCILLO EN DRIL SIN LOGO DOS BOLSILLOS</t>
  </si>
  <si>
    <t>CHALECO REFLECTIVO EN TELA</t>
  </si>
  <si>
    <t>CARTUCHO RESPIRADOR P-100 VAPORES ORGÁNICOS</t>
  </si>
  <si>
    <t>GUANTE SOLDADOR</t>
  </si>
  <si>
    <t>DESCENDEDOR ANTICAIDA</t>
  </si>
  <si>
    <t>EXÁMEN DE APTITUD PSICOFÍSICA PARA TRABAJO EN ALTURA (Incluye perfíl lipídico, glicemia pre y post.)</t>
  </si>
  <si>
    <t>TOMA DE DEFLEXIONES CON EQUIPO DEFLECTÓMETRO DE IMPACTO (FWD/HWD) PARA PAVIMENTO CON SUPERFICIE FLEXIBLE. Incluye movilización, carro escolta del equipo, toma de información, procesamiento y entrega de resultados. Norma técnica: INV E – 798 - 13 ASTM D4694 INV E – 797 - 13 ASTM D4695.</t>
  </si>
  <si>
    <t>Pto.3R</t>
  </si>
  <si>
    <t>TOMA DE DEFLEXIONES CON EQUIPO DEFLECTÓMETRO DE IMPACTO (FWD/HWD) PARA PAVIMENTO CON SUPERFICIE RÍGIDA. Incluye movilización, carro escolta del equipo, toma de información, procesamiento y entrega de resultados. Norma técnica: INV E – 798 - 13 ASTM D4694 INV E – 797 - 13 ASTM D4695 ASTM D5858.</t>
  </si>
  <si>
    <t>TOMA DE DEFLEXIONES CON EQUIPO DEFLECTÓMETRO DE IMPACTO (LWD) EN ESTRUCTURA DE PAVIMENTO. Incluye movilización, toma de información, procesamiento y entrega de resultados. Norma técnica: ASTM E2583.</t>
  </si>
  <si>
    <t>MEDICIÓN DE PERFIL LONGITUDINAL EN ESTRUCTURA DE PAVIMENTO CON PERFILÓMETRO PIVOTANTE DE ALTA PRECISIÓN Y DETERMINACIÓN DEL ÍNDICE DE RUGOSIDAD INTERNACIONAL -IRI-. Incluye movilización, toma información, procesamiento y entrega de resultados. Norma técnica: INV E – 814 - 13 ASTM E1155 INV E 794-13 INV E 790-13.</t>
  </si>
  <si>
    <t>MEDICIÓN DE PERFIL LONGITUDINAL EN ESTRUCTURA DE PAVIMENTO CON PERFILÓMETRO LASER Y DETERMINACIÓN DEL ÍNDICE DE RUGOSIDAD INTERNACIONAL -IRI-. Incluye movilización y carro escolta del equipo y toma de. Norma técnica: ASTM E950 INV E – 794 - 13 ASTM E1926 INV E 790-13.</t>
  </si>
  <si>
    <t>LEVANTAMIENTO DE FALLAS EN ESTRUCTURA DE PAVIMENTO CON SUPERFICIE FLEXIBLE, RÍGIDA O ARTICULADA EN ZONA URBANA,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</si>
  <si>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LEVANTAMIENTO DE FALLAS EN ESTRUCTURA DE PAVIMENTO CON SUPERFICIE FLEXIBLE, RÍGIDA O ARTICULADA EN ZONA URBANA, CON EQUIPO DE ALTO RENDIMIENTO MEDIANTE CAPTURA DE IMÁGENES DE ALTA RESOLUCIÓN O SISTEMA LASER, Y DETERMINACIÓN DEL ÍNDICE DE CONDICIÓN DEL PAVIMENTO-PCI.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</si>
  <si>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URBANA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</si>
  <si>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URBANA CON CUADRILLA (A PIE), Y DETERMINACIÓN DEL ÍNDICE DE CONDICIÓN DEL PAVIMENTO-PCI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</si>
  <si>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Y DETERMINACIÓN DEL ÍNDICE DE CONDICIÓN DEL PAVIMENTO -PCI. Incluye movilización y carro escolta del equipo y toma de información, procesamiento, cálculo y entrega del inventario de fallas y resultado de valor de PCI. Norma técnica: ASTM D6433: flexible y rígido ASTM E2840: articulado.</t>
  </si>
  <si>
    <t>LEVANTAMIENTO DE FALLAS EN ESTRUCTURA DE PAVIMENTO EN ZONA RURAL CON CUADRILLA (A PIE). Incluye toma de información, procesamiento y entrega del inventario de fallas. Norma técnica: ASTM D6433: flexible y rígido ASTM E2840: articulado Manual Técnico TM–5–626 del Cuerpo de Ingenieros del Ejército de los Estados Unidos: afirmados.</t>
  </si>
  <si>
    <t>LEVANTAMIENTO DE FALLAS EN ESTRUCTURA DE PAVIMENTO EN ZONA RURAL CON CUADRILLA (A PIE), Y DETERMINACIÓN DEL ÍNDICE DE CONDICIÓN DEL PAVIMENTO -PCI O ÍNDICE DE CONDICIÓN DE VÍAS SIN SUPERFICIE-URCI. Incluye toma de información, procesamiento, cálculo y entrega del inventario de fallas y resultado de valor de PCI O URCI. Norma técnica: ASTM D6433: flexible y rígido ASTM E2840: articulado Manual Técnico TM–5–626 del Cuerpo de Ingenieros del Ejército de los Estados Unidos: afirmados.</t>
  </si>
  <si>
    <t>DETERMINACIÓN DE ESPESORES EN ESTRUCTURA DE PAVIMENTO CON EQUIPO GEORRADAR, EQUIPADO MÍNIMO CON DOS ANTENAS DE OPERACIÓN, CON FRECUENCIAS: LA PRIMERA COMO MÍNIMO 1000 MHZ Y LA SEGUNDA ENTRE 300 Y 600. Norma técnica: ASTM D4748.</t>
  </si>
  <si>
    <t>MEDICIÓN DE LA RESISTENCIA AL DESLIZAMIENTO EN ESTRUCTURA DE PAVIMENTO CON DISPOSITIVO DE RUEDA PARCIALMENTE BLOQUEADA CON GRADO DE DESLIZAMIENTO FIJO. Incluye movilización y carro escolta del equipo. Norma técnica: ASTM E2340 ASTM E274 ASTM F408 ASTM E1551.</t>
  </si>
  <si>
    <t>MEDICIÓN DE PERFIL TRANSVERSAL EN ESTRUCTURA DE PAVIMENTO CON PERFILÓMETRO LASER Y DETERMINACIÓN DE LA IRREGULARIDAD SUPERFICIAL (AHUELLAMIENTO). Incluye movilización y carro escolta del equipo y toma</t>
  </si>
  <si>
    <t>MEDICIÓN DE PERFIL DE MACROTEXTURA EN ESTRUCTURA DE  PAVIMENTO CON PERFILÓMETRO LASER Y DETERMINACIÓN DE LA PROFUNDIDAD MEDIA DEL PERFIL (MDP). Incluye movilización y carro escolta del equipo y toma d. Norma técnica: ASTM E1845.</t>
  </si>
  <si>
    <t>MEDICIÓN DE PERFIL LONGITUDINAL, TRANSVERSAL Y DE MACROTEXTURA  EN ESTRUCTURA DE PAVIMENTO CON PERFILÓMETRO LASER Y DETERMINACIÓN DEL ÍNDICE DE RUGOSIDAD INTERNACIONAL -IRI-, IRREGULARIDAD SUPERFICIAL. Norma técnica: ASTM E950 INV E – 794 - 13 ASTM E1926 ASTM E1845.</t>
  </si>
  <si>
    <t>ALQUILER  DE DEFLECTÓMETRO DE IMPACTO (FWD/HWD). Incluye movilización y carro escolta del equipo y toma de información, procesamiento y entrega de resultados. Norma técnica: INV E – 798 - 13 ASTM D4694 INV E – 797 - 13 ASTM D4695 ASTM D5858.</t>
  </si>
  <si>
    <t>ALQUILER  DE DEFLECTÓMETRO DE IMPACTO (LWD). Incluye movilización y toma de información, procesamiento y entrega de resultados. Norma técnica: ASTM E2583.</t>
  </si>
  <si>
    <t>ENSAYO CAMPO - SOLDADURAS</t>
  </si>
  <si>
    <t>ENSAYO RADIOGRÁFICO. Norma técnica: ASTM E94.</t>
  </si>
  <si>
    <t>ENSAYO CAMPO -RECUBRIMIENTO ESTRUCTURA METÁLICA</t>
  </si>
  <si>
    <t>EVALUACIÓN DEL GRADO DE LIMPIEZA MANUAL. Norma técnica: SSPC-SP2.</t>
  </si>
  <si>
    <t>EVALUACIÓN DEL GRADO DE LIMPIEZA MANUAL Y MECÁNICA. Norma técnica: SSPC-SP3.</t>
  </si>
  <si>
    <t>EVALUACIÓN DEL GRADO DE LIMPIEZA POR CHORRO ABRASIVO A GRADO METAL BLANCO BASADO EN EL PATRÓN SSPC - VIS1. Norma técnica: SSPC-SP5 SSPC-SP7.</t>
  </si>
  <si>
    <t>EVALUACIÓN DEL GRADO DE RUGOSIDAD DEL RECUBRIMIENTO. Norma técnica: NTC 3951  ASTM D4417.</t>
  </si>
  <si>
    <t>EVALUACIÓN DE CONDICIONES AMBIENTALES (EN EL MOMENTO DE LA APLICACIÓN DEL RECUBRIMIENTO). Norma técnica: NTC 3951  ASTM E337.</t>
  </si>
  <si>
    <t>INSPECCIÓN VISUAL PARA EVALUACIÓN DE DEFECTOS Y DEFINICIÓN DE PROCEDIMIENTOS DE REPARACIÓN. Norma técnica: ASTM 123A/123M.</t>
  </si>
  <si>
    <t>ENSAYO LABORATORIO - ACERO ESTRUCTURAL</t>
  </si>
  <si>
    <t>TRACCIÓN DE ACERO ESTRUCTURAL. Norma técnica: NTC 3353 - ASTM E8.</t>
  </si>
  <si>
    <t>ENSAYO LABORATORIO - ACERO REFUERZO Y PRETENSADO</t>
  </si>
  <si>
    <t>TRACCIÓN DE BARRAS LISAS Y CORRUGADAS EN ACERO AL CARBONO. Norma técnica: NTC 2289 NTC 3353 ASTM A370.</t>
  </si>
  <si>
    <t>TRACCIÓN DE ALAMBRE DE ACERO/TORON DE ACERO. Norma técnica: NTC 2289 NTC 3353 ASTM A370.</t>
  </si>
  <si>
    <t>ENSAYO LABORATORIO - ALUMINIO</t>
  </si>
  <si>
    <t>DUREZA ROCKWELL DE MATERIALES METÁLICOS (ALUMINIO). Norma técnica: ASTM E18.</t>
  </si>
  <si>
    <t>DETERMINACIÓN DE LA EXPANSIÓN DEL CEMENTO EN BARRAS DE MORTERO SUMERGIDAS AL AGUA. Norma técnica: NTC - 4927.</t>
  </si>
  <si>
    <t>DETERMINACIÓN DE LA ACTIVIDAD PUZOLÁNICA EN CEMENTOS CON PUZOLANA. Norma técnica: NTC - 1512.</t>
  </si>
  <si>
    <t>ENSAYO LABORATORIO - CONCRETO PRETENSADO</t>
  </si>
  <si>
    <t>RESISTENCIA A LA ABRASIÓN - DESGASTE DE CONCRETO. Norma técnica: ASTM D3389 NTC-5147.</t>
  </si>
  <si>
    <t>FLEXIÓN DE LOSETA EN CONCRETO PRETENSADO. Norma técnica: ASTM C78 NTC 2871.</t>
  </si>
  <si>
    <t>PUNZONAMIENTO DE PANEL EN CONCRETO PRETENSADO. Norma técnica: PROTOCOLO PUNZONAMIENTO CONTRATO IDU-791-2017.</t>
  </si>
  <si>
    <t>CONTENIDO DE AIRE INCLUIDO. Norma técnica: NTC 1032.</t>
  </si>
  <si>
    <t>INSTRUMENTACIÓN INICIAL PARA ESTIMAR LA RESISTENCIA DEL CONCRETO POR EL MÉTODO DE LA MADUREZ. Norma técnica: NTC 3756.</t>
  </si>
  <si>
    <t>FLUJO LIBRE, FLUJO RESTRINGIDO Y SEGREGACIÓN EN CONCRETOS AUTOCOMPACTANTES. Norma técnica: NTC 5222.</t>
  </si>
  <si>
    <t>TIEMPO DE FRAGUADO DE MEZCLAS DE CONCRETO POR MEDIO DE SU RESISTENCIA A LA PENETRACIÓN. Norma técnica: NTC 890.</t>
  </si>
  <si>
    <t>TOMA DE LECTURAS DIARIAS PARA ESTIMAR LA RESISTENCIA DEL CONCRETO POR EL MÉTODO DE MADUREZ. Norma técnica: NTC 3756.</t>
  </si>
  <si>
    <t>PTO/3M</t>
  </si>
  <si>
    <t>RESISTENCIA A LA PENETRACIÓN PISTÓN DE 50 MM DE DIÁMETRO. Norma técnica: ASTM D6241.</t>
  </si>
  <si>
    <t>TAMAÑO DE  ABERTURA APARENTE. Norma técnica: ASTM D4751 NTC-2255-2003.</t>
  </si>
  <si>
    <t>ESTABILIDAD  ULTRAVIOLETA POR HR. Norma técnica: ASTM D4355.</t>
  </si>
  <si>
    <t>DENSIDAD DE PLÁSTICOS MEDIANTE LA TÉCNICA DE GRADIENTE DE DENSIDAD. Norma técnica: ASTM D1505.</t>
  </si>
  <si>
    <t>DENSIDAD Y GRAVEDAD ESPECÍFICA (DENSIDAD RELATIVA) DE PLÁSTICOS POR DESPLAZAMIENTO. Norma técnica: ASTM D792.</t>
  </si>
  <si>
    <t>ESPESOR NOMINAL DE LOS GEOSINTÉTICOS. Norma técnica: ASTM D5199.</t>
  </si>
  <si>
    <t>CONTENIDO DE CARBÓN NEGRO. Norma técnica: ASTM D1603 ASTM D4218 ISO 6964-19.</t>
  </si>
  <si>
    <t>PROPIEDADES DE TRACCIÓN DE POLIETILENO NO REFORZADO Y GEOMEMBRANA DE POLIPROPILENO FLEXIBLE NO REFORZADO. Norma técnica: ASTM D1603 ASTM D4218 ISO 6964-19.</t>
  </si>
  <si>
    <t>INTEGRIDAD DE LAS COSTURAS UTILIZADAS PARA UNIR GEOMEMBRANAS FLEXIBLES DE LÁMINAS POLIMÉRICAS. Norma técnica: ISO 13426 Método B ASTM D4437.</t>
  </si>
  <si>
    <t>TIEMPO DE INDUCCIÓN OXIDATIVA. Norma técnica: ASTM D3895.</t>
  </si>
  <si>
    <t>RESISTENCIA AL AGRIETAMIENTO AFECTACIONES MEDIOAMBIENTALES. Norma técnica: ASTM D1693.</t>
  </si>
  <si>
    <t>ANGULO LA FRICCIÓN CONJUNTO ARENA – PARED DE CELDA. Norma técnica: ASTM D5321.</t>
  </si>
  <si>
    <t>RESISTENCIA A LA TENSIÓN ÚLTIMA (VMPR). Norma técnica: ASTM D6637.</t>
  </si>
  <si>
    <t>ELONGACIÓN A LA ROTURA. Norma técnica: ASTM D6637.</t>
  </si>
  <si>
    <t>PUNTO DE FUSIÓN. Norma técnica: ASTM D276.</t>
  </si>
  <si>
    <t>CONTENIDO DE AGUA EN UNA EMULSIÓN ASFÁLTICA. Norma técnica: INV E – 761 - 13 ASTM D244.</t>
  </si>
  <si>
    <t>ESTABILIDAD DE LAS EMULSIONES ASFÁLTICAS DURANTE EL ALMACENAMIENTO. Norma técnica: INV E – 764 - 13 ASTM D 6930 NLT 140.</t>
  </si>
  <si>
    <t>ENSAYO LABORATORIO - NEOPRENO</t>
  </si>
  <si>
    <t>ALARGAMIENTO HASTA LA ROTURA. Norma técnica: ASTM D412 ISO 37 NTC 444.</t>
  </si>
  <si>
    <t>RESISTENCIA A TRACCIÓN. Norma técnica: ASTM D412 ISO 37 NTC 444.</t>
  </si>
  <si>
    <t>ENSAYO DE COMPRESIÓN - MÉTODO B. Norma técnica: ASTM D395 ASTM D1149 INV E 642.</t>
  </si>
  <si>
    <t>RESISTENCIA AL OZONO. Norma técnica: ASTM D1149 NTC 6292.</t>
  </si>
  <si>
    <t>ADHERENCIA CAUCHO - ACERO. Norma técnica: ASTM D429 INV_E 642.</t>
  </si>
  <si>
    <t>RESISTENCIA AL DESGARRO. Norma técnica: ASTM D624 NTC 445.</t>
  </si>
  <si>
    <t>DUREZA (SHORE A). Norma técnica: ASTM D2240 ISO 48 NTC 467.</t>
  </si>
  <si>
    <t>DETERIORO DE CAUCHO EN HORNO (70 HORAS). Norma técnica: ASTM D573 ISO48/ISO188 NTC 447.</t>
  </si>
  <si>
    <t>MODULO DE CORTE. Norma técnica: ASTM D4014, Sección 14 CCP-14  INV E 642.</t>
  </si>
  <si>
    <t>RIGIDEZ TÉRMICA INSTANTÁNEA. Norma técnica: ASTM D1043 INV E 642.</t>
  </si>
  <si>
    <t>ENSAYO LABORATORIO - PINTURA</t>
  </si>
  <si>
    <t>CONCENTRACIÓN DE SOLIDOS/VOLUMEN. Norma técnica: ASTM D2697.</t>
  </si>
  <si>
    <t>VOC (COMPONENTES VOLÁTILES ORGÁNICOS). Norma técnica: ASTM D2369.</t>
  </si>
  <si>
    <t>ENSAYO LABORATORIO - PLÁSTICO RÍGIDO</t>
  </si>
  <si>
    <t>COMPRESIÓN DE PLÁSTICOS RÍGIDOS. Norma técnica: ASTM D695.</t>
  </si>
  <si>
    <t>FLEXION DE LOSETA EN PLÁSTICO RÍGIDO. Norma técnica: NTC 663. Norma técnica: NTC 663.</t>
  </si>
  <si>
    <t>RESISTENCIA A LA ABRASIÓN - DESGASTE DE PLÁSTICO RÍGIDO. Norma técnica: ASTM D3389. Norma técnica: ASTM D3389.</t>
  </si>
  <si>
    <t>PERFILES C GR 50/GR 36 GALVANIZADO</t>
  </si>
  <si>
    <t>CODO 45° PVC ALCANTARILLADO D=8"</t>
  </si>
  <si>
    <t>TAPA CIEGA INICIO / FIN PARA CANAL DE DRENAJE MONOLÍTICO EN CONCRETO POLIMÉRICO PD 150V, CLASE D400, COLOR NATURAL, H= 27cm, A= 20cm, Long= 50cm</t>
  </si>
  <si>
    <t>TAPA CIEGA INICIO / FIN PARA CANAL DE INSPECCIÓN DE DRENAJE MONOLÍTICO EN CONCRETO POLIMÉRICO RD 200V, CLASE F900, COLOR NATURAL, H= 53cm, A= 26cm, Long= 66cm</t>
  </si>
  <si>
    <t>TRANSFORMADOR SEMISUMERGIBLE 115 KVA, 11.4 / 0.208-0.120 KV DYN5 (Suministro e instalación).</t>
  </si>
  <si>
    <t>TRANSFORMADOR SEMISUMERGIBLE 150 KVA 11.4 /0.208-0.120 KV DYN5.  (Suministro e instalación)</t>
  </si>
  <si>
    <t>SECCIONADOR O CAJA DE MANIOBRA DE 6 VÍAS, E-S 600, D200, SERIE 15 KV.</t>
  </si>
  <si>
    <t>SECCIONADOR O CAJA DE MANIOBRA DE 4 VÍAS, E-S 600, D200, SERIE 15 KV.</t>
  </si>
  <si>
    <t>BARRAJE PREFORMADO BT DE 6 SALIDAS PARA AP INCLUYE FUSIBLE DE PROTECCIÓN DE CABLE 500 AMP, NORMA CODENSA SC340. JGO x1. INCLUYE SOPORTE PARA BARRAJE JGOx2.</t>
  </si>
  <si>
    <t>LOSETA PREFABRICADA A20 GRIS (200x200x60mm)</t>
  </si>
  <si>
    <t>TUBERÍA FLEXIBLE DE ALTA DENSIDAD NEGRA. TUBO Ø6" (160mm), TUBERÍA PEAD, PE100, SDR17, DN50, PE.</t>
  </si>
  <si>
    <t>LOSETA PODOTACTIL EN POLIPROPILENO. ANCHO 0,40m. ACABADOS SEGÚN NORMA NTC 5610. DEC. 308/2018. INCLUYE LIMPIEZA Y ALISTAMIENTO DE SUPERFICIE. INCLUYE TODOS LOS ELEMENTOS DE COLOCACION, FIJACION Y MANO</t>
  </si>
  <si>
    <t>RECUBRIMIENTO PROTECTOR EPÓXICO APLICABLE EN ELEMENTOS DE CONCRETO Y METAL BAJO AGUA.</t>
  </si>
  <si>
    <t>INHIBIDOR DE CORROSIÓN POR IMPREGNACIÓN (FORMULACIÓN MEJORADA)</t>
  </si>
  <si>
    <t>LIMPIADOR PARA CONCRETO-LADRILLO</t>
  </si>
  <si>
    <t>ADOQUIN DE CONCRETO A26 (200x100x60mm)</t>
  </si>
  <si>
    <t>LOSETA PREFABRICADA A58 (200x200x60mm)</t>
  </si>
  <si>
    <t>LOSETA PREFABRICADA A57 (200x200x60mm)</t>
  </si>
  <si>
    <t>TUBERÍA FLEXIBLE DE ALTA DENSIDAD NEGRA. TUBO Ø4" (110mm), TUBERÍA PEAD, PE100, SDR17, DN50, PE.</t>
  </si>
  <si>
    <t>TUBERÍA FLEXIBLE DE ALTA DENSIDAD NEGRA. TUBO Ø12" (315mm), TUBERÍA PEAD, PE100, SDR17, DN50, PE.</t>
  </si>
  <si>
    <t>TUBERÍA FLEXIBLE DE ALTA DENSIDAD NEGRA. TUBO Ø8" (200mm), TUBERÍA PEAD, PE100, SDR17, DN50, PE.</t>
  </si>
  <si>
    <t>TUBERÍA FLEXIBLE DE ALTA DENSIDAD NEGRA. TUBO Ø10" (250 mm), TUBERÍA PEAD, PE100, SDR17, DN50, PE.</t>
  </si>
  <si>
    <t>LUMINARIA LED 103W, 48 LED. Driver electrónico 120-227 Vac. 4.000k</t>
  </si>
  <si>
    <t>LUMINARIA LED 37W, 16 LED. Driver electrónico 120-277 V.</t>
  </si>
  <si>
    <t>LUMINARIA LED 70W, 32 LED. Driver electrónico 120-277 Vac. 4.000k</t>
  </si>
  <si>
    <t>TUBERÍA EN POLIETILENO DE 1" (25mm)</t>
  </si>
  <si>
    <t>TRANSFORMADOR SEMISUMERGIBLE 75 KVA 11.4 /0.208-0.120 KV DYN5.</t>
  </si>
  <si>
    <t>TRANSFORMADOR SEMISUMERGIBLE 45 KVA 11.4 /0.208-0.120 KV DYN5.</t>
  </si>
  <si>
    <t>TRANSFORMADOR SEMISUMERGIBLE 225 KVA 11.4 /0.208-0.120 KV DYN5.</t>
  </si>
  <si>
    <t>CIELORASO TIPO PANEL 300 C LISO LAMINA ALUMINIO 0.70 MM O SIMILAR. INCLUYE ESTRUCTURA SOPORTE CON PORTAPANEL EN ALUZINC, PINTURA POLIESTER 1 CARA, SOPORTES, ANCLAJES Y REMATES PERIMETRALES.</t>
  </si>
  <si>
    <t>TAPA (REJILLA) PARA CAÑUELA A-124. Dimensiones: 600x300x100mm.</t>
  </si>
  <si>
    <t>HORTENSIA JUMBO - FLOR AZUL - 6 PLANTAS POR M2</t>
  </si>
  <si>
    <t>SEMÁFORO CUATRO MÓDULOS FIJACIÓN EN MÁSTIL. Semaforo fijo de 200 mm, Tres luces en teconologia led mueble en policarbonato de alto impacto, soportes para instalacion,alimentacion 110- 220 v</t>
  </si>
  <si>
    <t>SEMÁFORO CUATRO MÓDULOS FIJACIÓN EN MÁSTIL CON FLECHA DE GIRO</t>
  </si>
  <si>
    <t>CONCRETO GRAVA COMÚN 4000 PSI 28 MPa (280 Kg/cm2) CON RELACIÓN AGUA MATERIAL CEMENTANTE &lt; 0.45</t>
  </si>
  <si>
    <t>CONCRETO 7000 PSI 28 MPa (280 Kg/cm2) GRAVA COMÚN 5"</t>
  </si>
  <si>
    <t>TUBERIA METALICA CORRUGADA GALVANIZADA SEGUN NORMA ASTM A-760. DIAMETRO 108".  ESPESOR DE 2,5 mm. (INCLUYE TORNILLERIA PARA EL ARMADO DE LAS LÁMINAS ENTRE SI)</t>
  </si>
  <si>
    <t>TAPÓN INFERIOR Y SUPERIOR PARA TUBERÍA INCLINÓMETRO</t>
  </si>
  <si>
    <t>ACOPLE PARA TUBERÍA INCLINÓMETRO</t>
  </si>
  <si>
    <t>PIEZOMETRO DE HILO VIBRATIL PARA PRESIÓN DE 0.30 MPA</t>
  </si>
  <si>
    <t>CABLE PVC PARA PIZÓMETRO</t>
  </si>
  <si>
    <t>TUBERÍA PARA INCLINÓMETRO D= 70mm (Tubo de 3m)</t>
  </si>
  <si>
    <t>ADOQUIN DE CONCRETO A26 (200x100x60mm) AMARILLO</t>
  </si>
  <si>
    <t>ADOQUIN DE CONCRETO A26 (200x100x60mm) OCRE</t>
  </si>
  <si>
    <t>ACERO ESTRUCTURAL A709 GRADO 50. (Incluye transporte, fabricación y montaje con anticorrosivo y pintura de acabado en epóxico) (Incluye materiales, insumos, herramientas y equipos, andamios, mano de o</t>
  </si>
  <si>
    <t>ADOQUIN DE CONCRETO A25 (200x100x60mm) PEATONAL CHOCOLATE</t>
  </si>
  <si>
    <t>MUEBLE O MESA CON PUERTAS EN ACERO INOXIDABLE 1.23m x 0.60m x 0.90m</t>
  </si>
  <si>
    <t>MUEBLE O MESA CON PUERTAS EN ACERO INOXIDABLE 2.65m x 0.60m x 0.90m</t>
  </si>
  <si>
    <t>UNIDAD LECTORA PARA PIEZÓMETRO</t>
  </si>
  <si>
    <t>MÓDULOS SONOROS (Incluye suministro e instalación)</t>
  </si>
  <si>
    <t>TUBERIA EN ACERO D=36" CON UNIONES ESPIGO-CAMPANA CON EMPAQUE DE CAUCHO, CON REVESTIMIENTO INTERIOR Y RECUBRIMIENTO EXTERIOR EN MORTERO DE CEMENTO. PRESIÓN DE TRABAJO = 150 PSI</t>
  </si>
  <si>
    <t>CODO EN ACERO 36" ENTRE 5° Y 22½° JUNTA ESPIGO / CAMPANA CON EMPAQUE DE CAUCHO, CON REVESTIMIENTO INTERIOR Y RECUBRIMIENTO EXTERIOR EN MORTERO DE CEMENTO. L=0,50 X 0,50M. PRESIÓN DE TRABAJO =150 PSI</t>
  </si>
  <si>
    <t>CODO EN ACERO 36" ENTRE 22½° Y 45° JUNTA ESPIGO/CAMPANA CON EMPAQUE DE CAUCHO, CON REVESTIMIENTO INTERIOR Y RECUBRIMIENTO EXTERIOR EN MORTERO DE CEMENTO. L=0,80 X 0,80M. PRESIÓN DE TRABAJO =150 PSI</t>
  </si>
  <si>
    <t>CODO EN ACERO 36" ENTRE 45° Y 67½°  JUNTA ESPIGO/CAMPANA CON EMPAQUE DE CAUCHO, CON REVESTIMIENTO INTERIOR Y RECUBRIMIENTO EXTERIOR EN MORTERO DE CEMENTO. L=1.20 X 1.20 M. PRESIÓN DE TRABAJO =150 PSI</t>
  </si>
  <si>
    <t>CODO EN ACERO 36" ENTRE 67½° Y 90° JUNTA ESPIGO/CAMPANA CON EMPAQUE DE CAUCHO, CON REVESTIMIENTO INTERIOR Y RECUBRIMIENTO EXTERIOR EN MORTERO DE CEMENTO. L=1.65 X 1.65 M. PRESIÓN DE TRABAJO =150 PSI</t>
  </si>
  <si>
    <t>REDUCCIÓN EN ACERO 36" x 24" CON EXTREMO ESPIGO Ø36" Y CAMPANA Ø24", CON REVESTIMIENTO INTERIOR Y RECUBRIMIENTO EXTERIOR EN MORTERO DE CEMENTO. L=1.45m. PRESIÓN DE TRABAJO =150 PSI</t>
  </si>
  <si>
    <t>TEE EN ACERO Ø 24" x 24" CON EXTREMOS ESPIGO/CAMPANA Y BRIDA EN LA DERIVACIÓN, CON REVESTIMIENTO INTERIOR Y RECUBRIMIENTO EXTERIOR EN MORTERO CEMENTO, L=1,50x0,90m.</t>
  </si>
  <si>
    <t>NIPLE EN ACERO Ø 16" EXTREMOS BRIDA/CAMPANA, CON REVESTIMIENTO INTERIOR Y EXTERIOR EN MORTERO CEMENTO. L= 1500mm. SUMINISTRO Y TRANSPORTE</t>
  </si>
  <si>
    <t>NIPLE EN ACERO Ø 24" EXTREMOS ESPIGO/BRIDA,  CON REVESTIMIENTO INTERIOR Y EXTERIOR EN MORTERO CEMENTO. L= 2000mm CON SALIDA PARA VENTOSA Ø=2". SUMINISTRO Y TRANSPORTE</t>
  </si>
  <si>
    <t>TUBERÍA EN ACERO Ø30" CON UNIONES ESPIGO/CAMPANA CON EMPAQUE DE CAUCHO. REVEST.INTERIOR Y RECUBR EXT. EN MORTERO CEMENTO. NORMA AWWA C200. L= 6.00m PRESIÓN TRABAJO 150 PSI. SUMINISTRO Y TRANSPORTE</t>
  </si>
  <si>
    <t>CINTURÓN DE CIERRE EN ACERO Ø24" REVESTIDO CON PINTURA ANTICORROSIVA PARA EMPATES DE TUBERÍA EN WSP A CCP LINEAL. PRESIÓN TRABAJO 150 PSI.SUMINISTRO Y TRANSPORTE</t>
  </si>
  <si>
    <t>CODO EN ACERO D=30"  ENTRE 45° Y 67 1/2°, JUNTA ESPIGO CAMPANA CON EMPAQUE DE CAUHO, CON REVESTIMIENTO INTERIOR Y EXTERIOR EN MORTERO DE CEMENTO. L=1.00M X 1.00M. PRESIÓN DE TRABAJO 150 PSI. SUM. Y TR</t>
  </si>
  <si>
    <t>REDUCCION  EN ACERO 30" x 24" CON EXTREMOS ESPIGO CAMPANA, REVEST.INTERIOR Y RECUBR EXT. EN MORTERO CEMENTO. L= 0,84m PRESIÓN TRABAJO 150 PSI. SUMINISTRO Y TRANSPORTE</t>
  </si>
  <si>
    <t>SALIDA NORMAL EN ACERO F 12" CON EXTREMO BRIDADO. REVESTIMIENTOS INTERIOR Y EXTERIOR EN PINTURA EPÓXICA. L=0.15M. INSTALADA EN FÁBRICA SOBRE TUBO O ACCESORIO HASTA F 30".. SUMINISTRO Y TRANSPORTE</t>
  </si>
  <si>
    <t>UNIÓN DRESSER D=30". SUMINISTRO Y TRANSPORTE</t>
  </si>
  <si>
    <t>NIPLE EN ACERO Ø=30" EXTREMOS BRIDA/CAMPANA,  REVEST.INTERIOR Y RECUBR EXT. EN MORTERO CEMENTO, CON SALIDA TANGENCIAL PARA PURGA 4" L= 2500mm. SUMINISTRO Y TRANSPORTE</t>
  </si>
  <si>
    <t>TEE EN ACERO Ø 30"x24" EXTREMOS ESPIGO/CAMPANA EN LA RAMA PRINCIPAL Y BRIDA EN LA DERIVACIÓN, REVEST.INTERIOR Y RECUBR EXT. EN MORTERO CEMENTO,  L= 3000mm. SUMINISTRO Y TRANSPORTE</t>
  </si>
  <si>
    <t>CINTURÓN DE CIERRE EN ACERO Ø 16" REVESTIDO CON PINTURA ANTICORROSIVA. PARA EMPATES DE TUBERÍA EN WSP A CCP LINEAL. PRESIÓN DE TRABAJO 150 PSI. SUMINISTRO Y TRANSPORTE</t>
  </si>
  <si>
    <t>UNIÓN JUNTA DE DESMONTAJE Ø 8 (A) SUMINISTRO Y TRANSPORTE</t>
  </si>
  <si>
    <t>TEE EN ACERO Ø 20" x 20" CON EXTREMOS ESPIGO/CAMPANA Y BRIDA EN LA DERIVACIÓN (ACERO). SUMINISTRO Y TRANSPORTE</t>
  </si>
  <si>
    <t>UNION DRESSER D= 20" SUMINISTRO Y TRANSPORTE</t>
  </si>
  <si>
    <t>VÁLVULA DE MARIPOSA Ø 20" (A) (150 PSI). SUMINISTRO Y TRANSPORTE</t>
  </si>
  <si>
    <t>NIPLE EN ACERO Ø 3" CON BRIDA Y EXTREMO LISO L= 300mm, REVESTIMIENTO INTERIOR Y EXTERIOR EN PINTURA EXPOXICA. SUMINISTRO Y TRANSPORTE</t>
  </si>
  <si>
    <t>VÁLVULA DE COMPUERTA DE Ø 3" BRONCE T/P RED WHITE. SUMINISTRO Y TRANSPORTE</t>
  </si>
  <si>
    <t>CODO EN ACERO D=20" ENTRE 45° y 67.5° JUNTA ESPIGO-CAMPANA CON EMPAQUE CAUCHO.  REVESTIMIENTO INTERIOR Y EXTERIOR EN MORTERO DE CEMENTO. L=1,00X1,00M PRESIÓN TRABAJO 150 PSI. SUMINISTRO Y TRANSPORTE</t>
  </si>
  <si>
    <t>LUMINARIA  SP 80W. DRIVER ELECTRONICO 120-277VAC. 4.000K. VIDA UTIL = 100.000 HORAS. SUMINISTRO E INSTALACIÓN, NO INCLUYE CABLEADO</t>
  </si>
  <si>
    <t>LUMINARIA CELSA ACROLED 12W. DRIVER ELECTRONICO 120-277VAC. 4.000K. VIDA UTIL = 100.000 HORAS. SUMINISTRO E INSTALACIÓN, NO INCLUYE CABLEADO</t>
  </si>
  <si>
    <t>REDUCCION AC  8"x4" EXTREMO LISO</t>
  </si>
  <si>
    <t>TUBERÍA Y ACCESORIOS EN POLIETILENO</t>
  </si>
  <si>
    <t>TUBERIA HDPE 1.30m</t>
  </si>
  <si>
    <t>TUBERIA HDPE 1.40m</t>
  </si>
  <si>
    <t>TUBERIA HDPE 1.50m</t>
  </si>
  <si>
    <t>GABINETE CONTRAINCENDIO T2</t>
  </si>
  <si>
    <t>TUBERIA HDPE 1.60m</t>
  </si>
  <si>
    <t>TUBERIA HDPE 1.80m</t>
  </si>
  <si>
    <t>TUBERIA HDPE 2.00m</t>
  </si>
  <si>
    <t>TUBO PE100 PN16 90mm Ø3"</t>
  </si>
  <si>
    <t>TUBO PE100 PN16 110mm Ø4"</t>
  </si>
  <si>
    <t>TUBO PE100 PN10 160mm Ø6"</t>
  </si>
  <si>
    <t>CODO 45° PE100 PN16 110mm Ø4"</t>
  </si>
  <si>
    <t>CODO 45° PE100 PN16 160mm Ø6"</t>
  </si>
  <si>
    <t>CODO 90° PE100 PN16 160mm Ø6"</t>
  </si>
  <si>
    <t>CODO 45° PE100 PN16 200mm Ø8"</t>
  </si>
  <si>
    <t>TAPÓN PVC TIPO U.M D=12" (Suministro e Instalación)</t>
  </si>
  <si>
    <t>UNIÓN PE 3"</t>
  </si>
  <si>
    <t>UNIÓN PE 4"</t>
  </si>
  <si>
    <t>BRIDA LOCA POLIETILENO D= 8"</t>
  </si>
  <si>
    <t>PORTABRIDA POLIETILENO D= 8"</t>
  </si>
  <si>
    <t>UNIÓN PE 6"</t>
  </si>
  <si>
    <t>BRIDA LOCA POLIETILENO D= 4"</t>
  </si>
  <si>
    <t>PORTABRIDA POLIETILENO D= 4"</t>
  </si>
  <si>
    <t>TUBO METÁLICO (COLD ROLLED) CALIBRE 16 D=2 1/2" PINTURA ANTICORROSIVA Y ESMALTE POLIESTER COLOR VERDE RAL 6028</t>
  </si>
  <si>
    <t>MALLA METÁLICA PLASTIFICADA (0,05X0,05M) PINTURA ANTICORROSIVA Y ESMALTE POLIESTER COLOR VERDE RAL 6028</t>
  </si>
  <si>
    <t>GANCHO METÁLICO PARA FIJAR MALLA AL TUBO</t>
  </si>
  <si>
    <t>NIPLE 36" ACERO CARBON EXTREMOS BRIDA/CAMPANA, CON REVESTIMIENTO INTERIOR Y RECUBRIMIENTO EXTERIOR EN MORTERO CEMENTO, CON SALIDA TANGENCIAL PARA PURGA 4" L= 2500mm. SUMINISTRO Y TRANSPORTE</t>
  </si>
  <si>
    <t>TUBERIA HDPE 200mm (8")</t>
  </si>
  <si>
    <t>TUBERIA HDPE 250mm (10")</t>
  </si>
  <si>
    <t>TUBERIA HDPE 300mm (12")</t>
  </si>
  <si>
    <t>TUBERIA HDPE 350mm (14")</t>
  </si>
  <si>
    <t>TUBERIA HDPE 400mm (16")</t>
  </si>
  <si>
    <t>TEE PE 6"x4" (150x100mm)</t>
  </si>
  <si>
    <t>UNION REPARACION DESLIZANTE PVC D=1"</t>
  </si>
  <si>
    <t>TEE PE 8"x4" (200x100mm)</t>
  </si>
  <si>
    <t>BRIDA LOCA POLIETILENO D= 3"</t>
  </si>
  <si>
    <t>PORTABRIDA POLIETILENO D= 3"</t>
  </si>
  <si>
    <t>TRAGANTE CÚPULA 3" x 2" EN ALUMINIO</t>
  </si>
  <si>
    <t>BRIDA LOCA POLIETILENO D= 6"</t>
  </si>
  <si>
    <t>PORTABRIDA POLIETILENO D= 6"</t>
  </si>
  <si>
    <t>TEE HD EXTREMO JUNTA HIDRÁULICA 12"X12"</t>
  </si>
  <si>
    <t>TAPÓN HD EXTREMO LISO D=2"</t>
  </si>
  <si>
    <t>TEE HD 3"</t>
  </si>
  <si>
    <t>CAPACETE IMC DE 6"</t>
  </si>
  <si>
    <t>CURVA PVC 6"</t>
  </si>
  <si>
    <t>TEE PVC E.L. D=1/2</t>
  </si>
  <si>
    <t>CINTA BANDIT 1/2"</t>
  </si>
  <si>
    <t>CODO 45° 1/8 CxE PVC SANITARIA D= 3"</t>
  </si>
  <si>
    <t>YEE PVC SANITARIA 6" x 8"</t>
  </si>
  <si>
    <t>TUBERIA PVC U.M. EXT CORRUGADO/INT LISO U.M. NORMA NTC 3722-1 D=60"</t>
  </si>
  <si>
    <t>SOPORTE PARA TUBERÍA DIÁMETRO 3"</t>
  </si>
  <si>
    <t>PUNTO ECOLÓGICO COMPUESTO POR 3 CANECAS TIPO BARCELONA M-121</t>
  </si>
  <si>
    <t>NIPLE EN ACERO Ø 12" CON EXTREMOS BRIDADOS, CON REVESTIMIENTO INTERIOR EN MORTERO DE CEMENTO Y RECUBRIMIENTO EXTERIOR EN PINTURA EPÓXICA. L = 2.50 m. INCLUYE UNA SALIDA TANGENCIAL EN ACERO Ø 2" CON EX</t>
  </si>
  <si>
    <t>TRANSFORMADOR TIPO PEDESTAL PARA AP DE 75 KVA 11.4/0.380-0.220KV EN ACEITE VEGETAL.</t>
  </si>
  <si>
    <t>CODO HD 90° EXTREMO JUNTA HIDRÁULICA D=8"</t>
  </si>
  <si>
    <t>TAPON HD EXTREMO JUNTA HIDRÁULICA D=8"</t>
  </si>
  <si>
    <t>TEE HD EXTREMO JUNTA HIDRÁULICA 8"x4"</t>
  </si>
  <si>
    <t>TEE HD EXTREMO JUNTA HIDRÁULICA 8"x6"</t>
  </si>
  <si>
    <t>VÁLVULA DE MARIPOSA D=18" EXTREMOS BRIDADOS CLASE 150 OPERACIÓN MANUAL</t>
  </si>
  <si>
    <t>CODO HD 22.5° EXTREMO JUNTA HIDRÁULICA PARA PVC D= 3"</t>
  </si>
  <si>
    <t>CODO HD 45° EXTREMO JUNTA HIDRÁULICA PARA PVC D= 3"</t>
  </si>
  <si>
    <t>CODO HD 90° EXTREMO JUNTA HIDRÁULICA PARA PVC D= 3".</t>
  </si>
  <si>
    <t>TEE HD EXTREMO JUNTA HIDRÁULICA 6"x6"</t>
  </si>
  <si>
    <t>BATERIA EXTERNA DE EMERGENCIA 120 V, 60 HZ, (PROPORCIONA ENERGÍA POR 90 MIN A LAS LUMINARIAS)</t>
  </si>
  <si>
    <t>BREAKER INDUSTRIAL GRADUABLE DE 40A HASTA 100A</t>
  </si>
  <si>
    <t>BLOQUE DE CEMENTO MACIZO 6X20X20 COLOR ARENA, CHOCOLATE O SIMILAR</t>
  </si>
  <si>
    <t>AMBIENTAL</t>
  </si>
  <si>
    <t>RECEPCIÓN DE NIDOS RESCATADOS  (MAXIMO 3 HUEVOS).</t>
  </si>
  <si>
    <t>GUACAL PARA TRASLADO DE FAUNA</t>
  </si>
  <si>
    <t>BLOQUE DE CEMENTO MACIZO 6X20X20 COLOR OCRE</t>
  </si>
  <si>
    <t>ELEMENTOS PARA AHUYENTAMIENTO DE AVIFAUNA</t>
  </si>
  <si>
    <t>RECEPCIÓN DE AVES RESCATADAS</t>
  </si>
  <si>
    <t>INFORME SOBRE LAS AVES RESCATADAS</t>
  </si>
  <si>
    <t>CABLE MONOPOLAR DE COBRE, HF FR PARA 600 V  C.A. CALIBRE No. 12 AWG</t>
  </si>
  <si>
    <t>POSTE ORNAMENTAL METALICO, H=5M</t>
  </si>
  <si>
    <t>TAQUILLA DE PAGO TIPO 2 (Suministro e instalación)</t>
  </si>
  <si>
    <t>BLOQUE DE CEMENTO MACIZO 6X20X20 COLOR MARRÓN</t>
  </si>
  <si>
    <t>BLOQUE DE CEMENTO MACIZO 6X20X20 COLOR GRIS NATURAL O SIMILAR</t>
  </si>
  <si>
    <t>AVISO PUNTO IDU 1.50m x 0.90m EN LÁMINA GALVANIZADA CAL. 24. INCLUYE SUMINISTRO E INSTALACIÓN</t>
  </si>
  <si>
    <t>VOLANTES TAMAÑO CARTA EN PROPALMATE 90 Gr IMPRESIÓN 4x0 TINTAS IMPRESO A UNA CARA</t>
  </si>
  <si>
    <t>VOLANTES TAMAÑO CARTA PROPALCOTE 115 Gr IMPRESIÓN 4x4 TINTAS IMPRESO A DOBLE CARA</t>
  </si>
  <si>
    <t>VOLANTES TAMAÑO CARTA EN PROPALCOTE 90 Gr IMPRESIÓN 4x4 TINTAS</t>
  </si>
  <si>
    <t>VOLANTES TAMAÑO MEDIA CARTA PROPALCOTE DE 115 Gr IMPRESIÓN 4x4 TINTAS IMPRESO A DOBLE CARA</t>
  </si>
  <si>
    <t>VOLANTES TAMAÑO MEDIA CARTA PROPALCOTE DE 90 Gr IMPRESIÓN 4x4 TINTAS IMPRESO A DOBLE CARA</t>
  </si>
  <si>
    <t>CALENDARIOS 15 x 15 cm. 13 HOJAS. BASE SIN IMPRESIÓN. FULL COLOR PROPALCOTE DE 150 Grs. BASE CARTÓN BLANCA, ANILLADO.</t>
  </si>
  <si>
    <t>PIEZAS IMANTADAS 8.5 x 5.5 cm HORIZONTAL, CALIBRE DEL IMÁN 0.3 mm, PLASTIFICADO BRILLO UV. REFILADO</t>
  </si>
  <si>
    <t>ROMPE-TRÁFICO CARTÓN CORRUGADO IMPRESO A UNA CARA EN FULL COLOR ALTA RESOLUCIÓN, FORMA RECTANGULAR TROQUELADO A SILUETA 90 x 1.80 cm</t>
  </si>
  <si>
    <t>CARTILLAS 10 - 15 HOJAS INTERNAS FULL COLOR TAMAÑO MEDIA CARTA</t>
  </si>
  <si>
    <t>PERIÓDICO PÁGINAS 8/TAMAÑO 37  28.9 cm PAPEL PERIÓDICO DE 45 Gr IMPRESIÓN A COLOR 4x4.</t>
  </si>
  <si>
    <t>FLOOR PRINTS EN VINILO ADHESIVO RESISTENTE, IMPERMEABLES Y LAVABLES. 70 x 100 cm FULL COLOR.</t>
  </si>
  <si>
    <t>VINILOS ADHESIVOS DE 30 x 60 cm PARA SUPERFICIES PLANAS, CORTE REFILADO FULL COLOR BRILLANTE.</t>
  </si>
  <si>
    <t>TRANSFORMADOR TIPO PEDESTAL PARA AP DE 30 KVA 11.4/0.380-0.220KV EN ACEITE VEGETAL.</t>
  </si>
  <si>
    <t>TRANSFORMADOR TIPO PEDESTAL PARA AP DE 45 KVA 11.4/0.380-0.220KV EN ACEITE VEGETAL.</t>
  </si>
  <si>
    <t>TRANSFORMADOR TIPO PEDESTAL PARA AP DE 45 KVA 11.4/0.208-0.120KV EN ACEITE VEGETAL.</t>
  </si>
  <si>
    <t>TRANSFORMADOR TIPO PEDESTAL PARA AP DE 75 KVA 11.4/0.208-0.120KV EN ACEITE VEGETAL.</t>
  </si>
  <si>
    <t>TRANSFORMADOR TIPO PEDESTAL PARA AP DE 150 KVA 11.4/0.208-0.120KV EN ACEITE VEGETAL.</t>
  </si>
  <si>
    <t>CABLE CONDUCTOR DE ALUMINIO REFORZADO DESNUDO, CALIBRE No. 2 AWG</t>
  </si>
  <si>
    <t>EMPALME DE DERIVACIÓN EN RESINA AP 839 (Empalme recto / Derivación resina)</t>
  </si>
  <si>
    <t>LUMINARIA LED RALED II RA02SII 16 LED 72 W</t>
  </si>
  <si>
    <t>MALLA ELECTROSOLDADA S=150x150mm, Ø=8.5x8.5mm</t>
  </si>
  <si>
    <t>SUBESTACIÓN SUMERGIBLE NORMA CTS594 (Incl. Transporte, sumin, instal, pruebas y puesta en funcionamiento).EXCLUSIVA PARA ESPACIO PUBLICO. INCL. TRANSFORMADOR 30 KVA TRIFASICO, 11400/380-240V, 60HZ.</t>
  </si>
  <si>
    <t>LUMINARIA LED RALED II 192L T2 103W</t>
  </si>
  <si>
    <t>LUMINARIA LED  RALED I 64 LED . T2. 37W.</t>
  </si>
  <si>
    <t>CAJA METALICA PARA DERIVACION ET 925</t>
  </si>
  <si>
    <t>TUBERÍA DE CORAZA METÁLICA FLEXIBLE 2"</t>
  </si>
  <si>
    <t>TUBERÍA DE CORAZA METÁLICA FLEXIBLE 3/4"</t>
  </si>
  <si>
    <t>LUMINARIA LED  RALED IIRA02SII  32 LED 72W</t>
  </si>
  <si>
    <t>LOSETA PREFABRICADA EN CONCRETO MACIZO LISA A20 GRIS (20x20x6cm)</t>
  </si>
  <si>
    <t>BORRADO SEÑALIZACIÓN VIAL TIPO FRESADO CON MÁQUINA BERTELLI O SIMILAR (M2)</t>
  </si>
  <si>
    <t>FLEXIÓN DE ACERO ESTRUCTURAL. Norma técnica: ASTM E290.</t>
  </si>
  <si>
    <t>FATIGA DE PANEL EN ALUMINIO. PROTOCOLO FATIGA CONTRATO IDU-791-2017. Norma técnica: PROTOCOLO FATIGA CONTRATO IDU-791-2017.</t>
  </si>
  <si>
    <t>PUNZONAMIENTO DE PANEL EN ALUMINIO. PROTOCOLO PUNZONAMIENTO CONTRATO IDU-791-2017. Norma técnica: PROTOCOLO PUNZONAMIENTO CONTRATO IDU-791-2017.</t>
  </si>
  <si>
    <t>FATIGA DE PANEL EN CONCRETO PRETENSADO. Norma técnica: PROTOCOLO FATIGA CONTRATO IDU-791-2017.</t>
  </si>
  <si>
    <t xml:space="preserve">FRAGILIDAD A BAJA TEMPERATURA. Norma técnica: ASTM D746 INVE 642. </t>
  </si>
  <si>
    <t>PORCENTAJE MINIMO DE ZINC. Norma técnica: SSPC Paint 20.</t>
  </si>
  <si>
    <t xml:space="preserve">PUNZONAMIENTO EN PLÁSTICO RÍGIDO. Norma técnica: ASTM D6241. </t>
  </si>
  <si>
    <t>ENSAYO LABORATORIO - DIAGNOSTICO DE PAVIMENTOS</t>
  </si>
  <si>
    <t>LEVANTAMIENTO DE FALLAS EN VÍAS CON SUPERFICIE EN AFIRMADO EN ZONA URBANA, CON EQUIPO DE ALTO RENDIMIENTO MEDIANTE CAPTURA DE IMÁGENES DE ALTA RESOLUCIÓN O SISTEMA LASER. Incluye movilización y carro escolta del equipo y toma de información, procesamiento y entrega del inventario de fallas. Norma técnica: Manual Técnico TM–5–626 del Cuerpo de Ingenieros del Ejército de los Estados Unidos: afirmados.</t>
  </si>
  <si>
    <t>MÉTODOS PARA MUESTREO Y ENSAYOS DE UNIDADES DE MAMPOSTERÍA Y OTROS PRODUCTOS DE ARCILLA. COEFICIENTE DE SATURACIÓN. Norma Técnica: NTC 4017 numeral 10.4.4</t>
  </si>
  <si>
    <t>RESISTENCIA A LA ABRASIÓN POR CHORRO DE ARENA (SANDBLASTING). Norma Técnica: INV-425-13 ASTM C418</t>
  </si>
  <si>
    <t>PIEZA DE REMATE CURVA A117 PARA RAMPA TIPO C (600x400x450mm)</t>
  </si>
  <si>
    <t>SARDINEL ESPECIAL A116 PARA RAMPA TIPO C (600x600x350mm)</t>
  </si>
  <si>
    <t>PIEZA DE REMATE A115 PARA RAMPA VEHICULAR TIPO B (600x400x450mm)</t>
  </si>
  <si>
    <t>TEE HD EXTREMO LISO 3" x 3"</t>
  </si>
  <si>
    <t>KIT DE NIVELACIÓN PARA HIDRANTE DE DIÁMETRO 3", LONGITUD 300mm.</t>
  </si>
  <si>
    <t>SEÑAL VERTICAL PREVENTIVA SP-46B TIPO CUADRADO CON FLECHA. Lámina galvanizada Cal. 16, Ángulo de 2x14. Reflectivo diamante tipo XI, verde limón. Pintura electrostática.</t>
  </si>
  <si>
    <t>CANAL DE DRENAJE MONOLÍTICO EN CONCRETO POLIMÉRICO RD 100V, CLASE F900, COLOR NATURAL, H=26.5cm A=16cm, Long=100cm (Incluye rejilla).</t>
  </si>
  <si>
    <t>CANAL DE DRENAJE MONOLÍTICO EN CONCRETO POLIMÉRICO RD 150V, CLASE F900, COLOR NATURAL, H=28cm A=21cm, Long=100cm (Incluye rejilla).</t>
  </si>
  <si>
    <t>CANAL DE DRENAJE MONOLÍTICO EN CONCRETO POLIMÉRICO RD 150V, CLASE F900, COLOR NATURAL, H=38cm A=21cm, Long=100cm (Incluye rejilla).</t>
  </si>
  <si>
    <t>CUERDA NYLON D= 3mm</t>
  </si>
  <si>
    <t>PERFORACIÓN HORIZONTAL PARA DUCTO DE POLIETILENO D=4", INCL. TUBERÍA (INCL. SUMINISTRO E INSTALACIÓN)</t>
  </si>
  <si>
    <t>VÁLVULA DE PIE ANTIGOLPE DE ARIETE - BRONCE D= 3".</t>
  </si>
  <si>
    <t>SOLDADURA SOLVENTE PARA CPVC (1/8 GLN)</t>
  </si>
  <si>
    <t>TUBERÍA CPVC DE 3/4"</t>
  </si>
  <si>
    <t>TUBERÍA CPVC DE 1/2"</t>
  </si>
  <si>
    <t>CODO 90° CPVC D=3/4"</t>
  </si>
  <si>
    <t>HERRAJE ANTI PÁNICO PARA PUERTA PRACTICABLE DE MADERA 2 HOJAS. Suministro e instalación.</t>
  </si>
  <si>
    <t>UNIÓN UNIVERSAL PVC SOLDAR D=2"</t>
  </si>
  <si>
    <t>ACCESORIOS UNIÓN CPVC DE 1/2"</t>
  </si>
  <si>
    <t>ACCESORIOS UNIÓN CPVC DE 3/4"</t>
  </si>
  <si>
    <t>ACCESORIOS CODO 90° CPVC DE 1/2"</t>
  </si>
  <si>
    <t>ACCESORIOS TEE CPVC DE 1/2"</t>
  </si>
  <si>
    <t>ACCESORIOS TEE CPVC DE 3/4"</t>
  </si>
  <si>
    <t>ADAPTADOR HEMBRA CPVC DE 3/4"</t>
  </si>
  <si>
    <t>ADAPTADOR MACHO CPVC DE 3/4"</t>
  </si>
  <si>
    <t>CODO CALLE GALVANIZADO Ø 1/2"</t>
  </si>
  <si>
    <t>ADAPTADOR HEMBRA CPVC DE 1/2"</t>
  </si>
  <si>
    <t>NIPLE GALVANIZADO Ø 1/2" x 8 cm</t>
  </si>
  <si>
    <t>TAPÓN GALVANIZADO Ø 1/2"</t>
  </si>
  <si>
    <t>BUJE SOLDADO SANITARIA PVCS 4" x 2"</t>
  </si>
  <si>
    <t>BUJE SOLDADO SANITARIA PVCS 6" x 4"</t>
  </si>
  <si>
    <t>YEE SANITARIA PVCS REDUCIDA 6" x 4"</t>
  </si>
  <si>
    <t>ALFOMBRA MODULAR STRIPES MODULAR</t>
  </si>
  <si>
    <t>INTERRUPTORTRIPLE CONMUTABLE BLANCO</t>
  </si>
  <si>
    <t>PODA DE ESPECÍMENES MENORES A 5M (Incluye mano de obra)</t>
  </si>
  <si>
    <t>PODA RADICULAR (Incl. MdeO) Poda de raíz de especímenes de Rango 1. Incl. poda, aplicación de cicatrizante, astillado de residuos, limpieza del lugar, transporte y disposición final de residuos e info</t>
  </si>
  <si>
    <t>RIEGO DE ÁRBOL (Se aplica dosis de 40 litros por árbol)</t>
  </si>
  <si>
    <t>PODA DE ESPECÍMENES MAYORES A 5M (Incluye mano de obra)</t>
  </si>
  <si>
    <t>FERTILIZACIÓN EDÁFICA (Incluye mano de obra). Aplicación de 100 gramos de fertilizante por árbol.</t>
  </si>
  <si>
    <t>PODA RADICULAR (Incl. MdeO) Poda de raíz de especímenes de Rango . Incl. poda, aplicación de cicatrizante, astillado de residuos, limpieza del lugar, transporte y disposición final de residuos e info</t>
  </si>
  <si>
    <t>BORDILLO NO TRASPASABLE (Separador de Carril no rebasable) EN POLIETILENO DE ALTA DENSIDAD SIN PLOMO DE COLOR AMARILLO, SECCIONADO EN DOS UNIDADES, ALTURA MÍNIMA 15 cm, ANCHO 20 cm y LARGO 100 cm</t>
  </si>
  <si>
    <t>SEÑAL VERTICAL PREVENTIVA DE (60cm x 60cm) EN REFLECTIVO DE ALTA INTENSIDAD TIPO IV O SUPERIOR Y LÁMINA GALVANIZADA CAL. 16, INCLUYE PEDESTAL EN ÁNGULO</t>
  </si>
  <si>
    <t>SEÑAL VERTICAL PREVENTIVA DE (45cm x 45cm) EN REFLECTIVO DE ALTA INTENSIDAD TIPO IV O SUPERIOR Y LÁMINA GALVANIZADA CAL. 16, INCLUYE TUBO GALVANIZADO DE 2" DE DIÁMETRO INTERNO</t>
  </si>
  <si>
    <t>SEÑAL VERTICAL PREVENTIVA DE (60cm x 60cm) CON PLAQUETA (ALTO MÁXIMO DE 23cm) EN REFLECTIVO DE ALTA INTENSIDAD TIPO IV O SUPERIOR Y LÁMINA GALVANIZADA CAL. 16, INCLUYE PEDESTAL EN ÁNGULO</t>
  </si>
  <si>
    <t>SEÑAL VERTICAL INFORMATIVA DE (60cm x 60cm) EN REFLECTIVO DE ALTA INTENSIDAD TIPO IV O SUPERIOR Y LÁMINA GALVANIZADA CAL. 16, INCLUYE PEDESTAL EN ÁNGULO</t>
  </si>
  <si>
    <t>SEÑAL VERTICAL GRUPO DE REGLAMENTARIAS TIPO CIRCULO D=45cm. INCLUYE SUMINISTRO E INSTALACION.</t>
  </si>
  <si>
    <t>LUMINARIA YOA MAXI 72 W</t>
  </si>
  <si>
    <t>SOPORTE PARA LUMINARIA YOA MAXI 72 W</t>
  </si>
  <si>
    <t>FOTOCELDA PARA LUMINARIA YOA MAXI 72 W</t>
  </si>
  <si>
    <t>POSTE EN FIBRA DE VIDRIO H=6m</t>
  </si>
  <si>
    <t>TRANSFORMADOR SEMISUMERGIBLE 112,5 KVA 11,4K/208-120V</t>
  </si>
  <si>
    <t>BUJE SOLDADO PRESION PVC 3"X1 1/2" (REDUCCION CONCENTRICA)</t>
  </si>
  <si>
    <t>BUJE SOLDADO PRESION PVC 2"X3/4"</t>
  </si>
  <si>
    <t>REGISTRO DE BOLA 3" PVC</t>
  </si>
  <si>
    <t>BUJE SOLDADO PRESION CPVC 3/4" x 1/2"</t>
  </si>
  <si>
    <t>TEE HD EXTREMO LISO 2"x2"</t>
  </si>
  <si>
    <t>REGISTRO DE BOLA 4"</t>
  </si>
  <si>
    <t>CODO PVC EXTREMO LISO 45ºX3/4"</t>
  </si>
  <si>
    <t>UNION PVC (PRESION) D=1 1/2"</t>
  </si>
  <si>
    <t>UNION PVC (PRESION) D=3/4"</t>
  </si>
  <si>
    <t>BUJE SOLDADO PRESION PVC 1 1/4" x 1/2"</t>
  </si>
  <si>
    <t>BUJE SOLDADO PRESIÓN PVC 2" x 1 1/4"</t>
  </si>
  <si>
    <t>BUJE SOLDADO PRESION PVC 2" x 1"</t>
  </si>
  <si>
    <t>COPA REDUCIDA GALVANIZADA HD 2" x 3/4"</t>
  </si>
  <si>
    <t>UNIÓN BRIDA x ACOPLE UNIVERSAL 3"</t>
  </si>
  <si>
    <t>UNIÓN BRIDA x ACOPLE UNIVERSAL 4"</t>
  </si>
  <si>
    <t>JUNTA ANTIVIBRATORIA D= 4"</t>
  </si>
  <si>
    <t>PASAMURO ACERO INOXIDABLE D= 1 1/2" x 50cm PARA TUBO DE 1"</t>
  </si>
  <si>
    <t>PASAMURO ACERO INOXIDABLE D= 4" x 50cm PARA TUBO DE 3"</t>
  </si>
  <si>
    <t>MANÓMETRO DE PRESIÓN 0 - 200 PSI</t>
  </si>
  <si>
    <t>TEE REDUCIDA PVC U.M. DE 4" x 3"</t>
  </si>
  <si>
    <t>PASAMURO ACERO INOXIDABLE D= 2 1/2" x 50cm PARA TUBO DE 2"</t>
  </si>
  <si>
    <t>ADAPTADOR MACHO CPVC DE 1/2"</t>
  </si>
  <si>
    <t>BLOQUE No. 3</t>
  </si>
  <si>
    <t>TRANSFORMADOR SEMISUMERGIBLE 300 KVA 11,4K/208-120V</t>
  </si>
  <si>
    <t>MEZCLA ASFÁLTICA EN CALIENTE DENSA MDC19</t>
  </si>
  <si>
    <t>MEZCLA ASFÁLTICA EN CALIENTE DENSA MDC25</t>
  </si>
  <si>
    <t>BASE GRANULAR CLASE A (BGA_BG38) o (BGA_BG25)</t>
  </si>
  <si>
    <t>AGREGADOS RECICLADOS PARA SUBBASE GRANULAR (AR_SBG50)</t>
  </si>
  <si>
    <t>GEOTEXTIL TEJIDO PARA SEPARACIÓN</t>
  </si>
  <si>
    <t>CANAL DE DRENAJE MONOLÍTICO Y REJA EN CONCRETO POLIMÉRICO RD 150V H480 F900 (1.00 X 0.21 X 0.48) m</t>
  </si>
  <si>
    <t>CANAL DE DRENAJE MONOLÍTICO Y REJA EN CONCRETO POLÍMERICO PD 100V H230 D400 (1.00 X 0.15 X 0.23) m</t>
  </si>
  <si>
    <t>CANAL DE DRENAJE MONOLÍTICO Y REJA EN CONCRETO POLÍMERICO RD 200V H330 F900 (1.00 X 0.26 X 0.33) m</t>
  </si>
  <si>
    <t>EQUIPO DE ELECTROFUSIÓN DE 20 mm A 350 mm (Incluye certificado de calibración).</t>
  </si>
  <si>
    <t>TAPON HD EXTREMO JUNTA HIDRÁULICA D=3"</t>
  </si>
  <si>
    <t>TEE HD EXTREMO JUNTA HIDRÁULICA 10"x6"</t>
  </si>
  <si>
    <t>CODO HD EXTREMO JUNTA HIDRÁULICA PARA PVC 22.5ºX2"</t>
  </si>
  <si>
    <t>ALQUILER ENTIBADO METÁLICO TIPO CAJÓN (E1A-E1B) O DESLIZANTE (E2) SEGÚN NORMA EAAB</t>
  </si>
  <si>
    <t>PLANTACIÓN DE ÁRBOL CARISECO H= 1.5 m (Incl. aplicación y mezcla de sustrato, tutor, amarre y siembra. Incl. transporte y disposición final de sobrantes en sitio autorizado. Suministro y plantación).</t>
  </si>
  <si>
    <t>SIETECUEROS H= 1.5 m (Incluye aplicación y mezcla se sustrato, tutor, amarre y siembra. Incluye transporte y disposición final de sobrantes en sitio autorizado. Suministro y plantación)</t>
  </si>
  <si>
    <t>CLORURO DE CALCIO (En perlas)</t>
  </si>
  <si>
    <t>LOSETA PODOTACTIL EN POLIURETANO. ANCHO 0,40m. ACABADOS SEGÚN NORMA NTC 5610. DEC. 308/2018. INCLUYE LIMPIEZA Y ALISTAMIENTO DE SUPERFICIE. INCLUYE TODOS LOS ELEMENTOS DE COLOCACION, FIJACION Y MANO</t>
  </si>
  <si>
    <t>TELA PARA CERRAMIENTO 55 gr/m2, COLOR BLANCO, ANCHO = 2.10m</t>
  </si>
  <si>
    <t>ESPUMA DE POLIETILENO, ANCHO = 1.00 m,  ESPESOR = 5 mm</t>
  </si>
  <si>
    <t>HELECHO MACHO H=1.0mt  (Incluye suministro y transporte)</t>
  </si>
  <si>
    <t>PERFORACIÓN HORIZONTAL PARA DUCTO DE POLIETILENO D=6", INCLUYE TUBERÍA (Incluye suministro e instalación)</t>
  </si>
  <si>
    <t>PERFORACIÓN HORIZONTAL PARA DUCTO DE POLIETILENO D=12", INCLUYE TUBERÍA (Incluye suministro e instalación)</t>
  </si>
  <si>
    <t xml:space="preserve">ADAPTADOR TERMINAL CAMPANA PVC D=2" </t>
  </si>
  <si>
    <t>TEE 6"x6" PE100, PN 16 ELECTROFUSIÓN</t>
  </si>
  <si>
    <t>REDUCCIÓN CONCÉNTRICA PE100 PN16 6"X4"</t>
  </si>
  <si>
    <t>TAPON HD EXTREMO JUNTA HIDRÁULICA D=12"</t>
  </si>
  <si>
    <t>BASE GRANULAR CLASE B (BGB_BG38) o (BGB_BG25)</t>
  </si>
  <si>
    <t>BARRERA DE SEGURIDAD - SEPARADOR CICLORUTA TIPO A-165 SIN ANCLAJE (0.53m x 0.60m x 1.50m) COLOR GRIS RESISTENCIA CONCRETO 28 Mpa</t>
  </si>
  <si>
    <t>ELEMENTOS DE BIOSEGURIDAD</t>
  </si>
  <si>
    <t>ALCOHOL ANTISÉPTICO (ALCOHOL AL 70%). (Según Apéndice Bioseguridad Covid 19)_ Exento de IVA de forma temporal</t>
  </si>
  <si>
    <t>TOALLAS DE PAPEL PARA MANOS. TIPO Z.  DOBLE HOJA. (PAQUETE 150 HOJAS)_(Según Apéndice Bioseguridad Covid 19)</t>
  </si>
  <si>
    <t>DISPENSADOR PLÁSTICO DE TOALLAS TIPO Z_(Según Apéndice Bioseguridad Covid 19)</t>
  </si>
  <si>
    <t>MESA PLÁSTICA DE 0.72m x 0.72m x 0.72m._(Según Apéndice Bioseguridad Covid 19)</t>
  </si>
  <si>
    <t>TERMOMETRO INFRARROJO PARA USO EN HUMANOS, LIBRE DE CONTACTO, IMPERMEABLE. (Según Apéndice Bioseguridad Covid 19)_ Exento de IVA de forma temporal</t>
  </si>
  <si>
    <t>JABÓN LIQUIDO PARA MANOS. (Según Apéndice Bioseguridad Covid 19)_ Exento de IVA de forma temporal</t>
  </si>
  <si>
    <t>LAVAMANOS PORTÁTIL EN ACERO INOXIDABLE CON DOS TANQUES PARA AGUA LIMPIA Y RESIDUAL DE 20 LT C/U_ (Según Apéndice Bioseguridad Covid 19)</t>
  </si>
  <si>
    <t>GEL ANTIBACTERIAL Antiséptico para manos sin enjuague, a base de glicerina, alcohol antiséptico al 70%, contenido máx. de agua 30%.(Según Apéndice Bioseguridad Covid 19)_ Exento IVA de forma temporal</t>
  </si>
  <si>
    <t>FUMIGADORA DE ESPALDA. ASPERSOR BOMBA MANUAL 20 LITROS. DESINFECCIÓN_ (Según Apéndice Bioseguridad Covid 19)</t>
  </si>
  <si>
    <t>BIG BAG TELA POLIPROPILENO R220 GM/2 Rollo de 100m-100cm x 100cm x 160cm Solapa/Fondo Ciego. Reata 25/30 blancos</t>
  </si>
  <si>
    <t>CARGUE, TRANSPORTE Y DISPOSICIÓN FINAL DE MADERA.</t>
  </si>
  <si>
    <t>CARGUE, TRANSPORTE Y DISPOSICIÓN FINAL DE RESIDUOS TIPO AGLOMERADO Y GUADUA.</t>
  </si>
  <si>
    <t>OVEROL TYVEK BLANCO</t>
  </si>
  <si>
    <t>RESPIRADOR ELASTOMÉRICO MEDIA CARA</t>
  </si>
  <si>
    <t>FILTRO P-100 PARTÍCULAS S/ACEITE HUMOS METÁLICOS VAPORES</t>
  </si>
  <si>
    <t>MONOGAFAS CON VENTILACIÓN DIRECTA</t>
  </si>
  <si>
    <t>GORRO DESECHABLE COFIA BLANCO</t>
  </si>
  <si>
    <t>VYNIPEL DE 50cm x 50cm CALIBRE 6</t>
  </si>
  <si>
    <t>DISPOSICIÓN FINAL DE RESIDUOS PELIGROSOS(MATERIALES CON CARACTERÍSTICAS DE PELIGROSIDAD TÓXICA, CORROSIVO, INFLAMABLES, EXPLOSIVOS Y/O ESPECIALES (RESIDUOS APROVECHABLES MEZCLADOS, COLCHONES, SOFÁS, F</t>
  </si>
  <si>
    <t>PETO PVC</t>
  </si>
  <si>
    <t>CANECA PLÁSTICA CON TAPA 60 LTS</t>
  </si>
  <si>
    <t>TAPABOCAS N95 SIN FILTRO. (Según Apéndice Bioseguridad Covid 19)_ Exento de IVA de forma temporal</t>
  </si>
  <si>
    <t>SERVICIO ESPECIAL DE RECOLECCIÓN A PARTIR DE CAJAS DE AMPLIROLL - APYO CON MAQUINARIA. - RECOLECCIÓN POR M3 AFORO No. 1 (Incluye pajarita)</t>
  </si>
  <si>
    <t>TAPABOCAS DESECHABLE. (Según Apéndice Bioseguridad Covid 19)_ Exento de IVA de forma temporal</t>
  </si>
  <si>
    <t>HIPOCLORITO - (Según Apéndice Bioseguridad Covid 19)_ Exento de IVA de forma temporal</t>
  </si>
  <si>
    <t>TEE PE100 PN16 12"X6"</t>
  </si>
  <si>
    <t>ANGEO PLÁSTICO</t>
  </si>
  <si>
    <t>TRAGANTE CÚPULA CONCÉNTRICA DE 8"x 6" EN ALUMINIO</t>
  </si>
  <si>
    <t>ABONO ORGÁNICO COMPOST (No incluye transporte)</t>
  </si>
  <si>
    <t>PIEDRA POMEZ (No incluye transporte)</t>
  </si>
  <si>
    <t>REJA TIPO PASARELA FUNDICIÓN CLASE DE CARGA C250, Long=500 mm, H=22 mm, Ancho=323 mm</t>
  </si>
  <si>
    <t>TUBERÍA PVC SANITARIA D=10"</t>
  </si>
  <si>
    <t>TEE PVC SANITARIA D=6"</t>
  </si>
  <si>
    <t>CODO 22.5° CXC PVC SANITARIA D=6"</t>
  </si>
  <si>
    <t>LÍQUIDO INHIBIDOR PASIVADOR DE CORROSIÓN DEL CONCRETO REFORZADO</t>
  </si>
  <si>
    <t>VÁLVULA CHEQUE DE 2" CLASE 300.</t>
  </si>
  <si>
    <t>RECUBRIMIENTO EPÓXICO DE ALTA RESISTENCIA QUÍMICA INSENSIBLE A LA HUMEDAD</t>
  </si>
  <si>
    <t>SEPARADORES (ESPACIADOR) DE DUCTERÍA PARA 2 TUBOS DE Ø2" UNA Y DOBLE CARA</t>
  </si>
  <si>
    <t>SEPARADORES (ESPACIADOR) DE DUCTERÍA PARA 4 TUBOS DE Ø2" UNA Y DOBLE CARA</t>
  </si>
  <si>
    <t>SEPARADORES (ESPACIADOR) DE DUCTERÍA PARA 6 TUBOS DE Ø2" UNA Y DOBLE CARA</t>
  </si>
  <si>
    <t>SEPARADORES (ESPACIADOR) DE DUCTERÍA PARA 8 TUBOS DE Ø2" UNA Y DOBLE CARA</t>
  </si>
  <si>
    <t>SEPARADORES (ESPACIADOR) DE DUCTERÍA PARA 2 TUBOS DE Ø4" UNA Y DOBLE CARA</t>
  </si>
  <si>
    <t>SEPARADORES (ESPACIADOR) DE DUCTERÍA PARA 4 TUBOS DE Ø4" UNA Y DOBLE CARA</t>
  </si>
  <si>
    <t>SEPARADORES (ESPACIADOR) DE DUCTERÍA PARA 6 TUBOS DE Ø4" UNA Y DOBLE CARA</t>
  </si>
  <si>
    <t>SEPARADORES (ESPACIADOR) DE DUCTERÍA PARA 8 TUBOS DE Ø4" UNA Y DOBLE CARA</t>
  </si>
  <si>
    <t>SARDINEL DRENANTE h=255mm, Long=1m</t>
  </si>
  <si>
    <t>SARDINEL DE DRENAJE RD200 H=33cm Long=0,5m - INSPECCIÓN</t>
  </si>
  <si>
    <t>SARDINEL DRENANTE h=255mm, Long=0,5m-INSPECCIÓN</t>
  </si>
  <si>
    <t>TAPA INICIO / FINAL PARA SARDINEL DRENANTE H=255mm</t>
  </si>
  <si>
    <t>TAPA INICIO / FINAL PARA SARDINEL DE DRENAJE RD 200 H:33</t>
  </si>
  <si>
    <t>BLOQUE DE CEMENTO MACIZO 4.2MPA VERDE DE 6X10X20 cm.</t>
  </si>
  <si>
    <t>MICROFIBRA SINTÉTICA MULTIFILAMENTO  DE POLIPROPILENO</t>
  </si>
  <si>
    <t>RESISTENCIA A LA TRACCIÓN DE RECUBRIMIENTOS, UTILIZANDO PROBADORES PORTÁTILES DE ADHERENCIA. Norma Técnica: NTC 3916 ASTM D4541</t>
  </si>
  <si>
    <t>TRACCIÓN DE LAMINA EN ALUMINIO. Norma Técnica: NTC 3353 ASTM E8</t>
  </si>
  <si>
    <t xml:space="preserve">FLEXIÓN DE LAMINA EN ALUMINIO. Norma Técnica: ASTM E290 </t>
  </si>
  <si>
    <t>SUBBASE GRANULAR PEA CLASE A - (SBG_PEA_A_50)</t>
  </si>
  <si>
    <t>SUBBASE GRANULAR PEA CLASE A - (SBG_PEA_A_64)</t>
  </si>
  <si>
    <t>SUBBASE GRANULAR PEA CLASE B - (SBG_PEA_B_50)</t>
  </si>
  <si>
    <t>FIBRAS METÁLICAS</t>
  </si>
  <si>
    <t>SUBBASE GRANULAR PEA CLASE B - (SBG_PEA_B_64)</t>
  </si>
  <si>
    <t>MATERIAL MARGINAL</t>
  </si>
  <si>
    <t>AGREGADOS RECICLADOS PARA BASE GRANULAR (AR_BG38)</t>
  </si>
  <si>
    <t>AGREGADOS RECICLADOS PARA BASE GRANULAR (AR_BG25)</t>
  </si>
  <si>
    <t>AGREGADOS RECICLADOS PARA SUBBASE GRANULAR PEA (AR_SBG_PEA50)</t>
  </si>
  <si>
    <t>AGREGADOS RECICLADOS PARA SUBBASE GRANULAR PEA (AR_SBG_PEA64)</t>
  </si>
  <si>
    <t>GRANO DE CAUCHO RECICLADO (GCR)</t>
  </si>
  <si>
    <t>CONCRETO AUTOCOMPACTANTE 24 Mpa (245 Kg/cm2)</t>
  </si>
  <si>
    <t>CONCRETO AUTOCOMPACTANTE 28 Mpa (280 Kg/cm2)</t>
  </si>
  <si>
    <t>CONCRETO AUTOCOMPACTANTE 44 Mpa (420 Kg/cm2)</t>
  </si>
  <si>
    <t>LEVANTAMIENTO DE FALLAS EN VÍAS CON SUPERFICIE EN AFIRMADO EN ZONA RURAL, CON EQUIPO DE ALTO RENDIMIENTO MEDIANTE CAPTURA DE IMÁGENES DE ALTA RESOLUCIÓN O SISTEMA LASER. Incluye movilización y carro escolta del equipo y toma de información, procesamiento y entrega del inventario de fallas. Manual Técnico TM–5–626 del Cuerpo de Ingenieros del Ejército de los Estados Unidos: afirmados</t>
  </si>
  <si>
    <t>LEVANTAMIENTO DE FALLAS EN VÍAS CON SUPERFICIE EN AFIRMADO EN ZONA URBANA,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Manual Técnico TM–5–626 del Cuerpo de Ingenieros del Ejército de los Estados Unidos: afirmados</t>
  </si>
  <si>
    <t>LEVANTAMIENTO DE FALLAS EN VÍAS CON SUPERFICIE EN AFIRMADO EN ZONA RURAL, CON EQUIPO DE ALTO RENDIMIENTO MEDIANTE CAPTURA DE IMÁGENES DE ALTA RESOLUCIÓN O SISTEMA LASER, Y DETERMINACIÓN DEL ÍNDICE DE CONDICIÓN DE VIAS SIN SUPERFICIE-URCI. Incluye movilización y carro escolta del equipo y toma de información, procesamiento, cálculo y entrega del inventario de fallas y resultado de valor del URCI.. Norma Técnica: Manual Técnico TM–5–626 del Cuerpo de Ingenieros del Ejército de los Estados Unidos: afirmados</t>
  </si>
  <si>
    <t>LEVANTAMIENTO DE FALLAS EN ESTRUCTURA DE PAVIMENTO CON SUPERFICIE FLEXIBLE, RÍGIDA O ARTICULADA EN ZONA RURAL, CON EQUIPO DE ALTO RENDIMIENTO MEDIANTE CAPTURA DE IMÁGENES DE ALTA RESOLUCIÓN O SISTEMA LASER. Incluye movilización y carro escolta del equipo y toma de información, procesamiento y entrega del inventario de fallas. Norma Técnica: ASTM D6433: flexible y rígido  ASTM E2840: articulado</t>
  </si>
  <si>
    <t>RESISTENCIA A LA COMPRESIÓN INCONFINADA DE MEZCLAS COMPACTADAS DE SUELO-CAL CON MEDICIÓN DE ESFUERZO-DEFORMACIÓN. Norma Técnica INVE 605 -13</t>
  </si>
  <si>
    <t>TINTAS PENETRANTES. Norma Técnica ASTM E165</t>
  </si>
  <si>
    <t>PARTÍCULAS MAGNÉTICAS. Norma Técnica ASTM E709 AWS D.1.1</t>
  </si>
  <si>
    <t>EVALUACIÓN DE ADHERENCIA DEL RECUBRIMIENTO APLICADO. Norma Técnica: ASTM D4541</t>
  </si>
  <si>
    <t>CALIBRACIÓN DE ESPESORES DE PELÍCULA SECA. Norma Técnica. ASTM A123/123M ASTM A153/153M D7091</t>
  </si>
  <si>
    <t>EVALUACIÓN DEL ESPESOR DE PELICULA DE ZINC - CALIBRACIÓN DE ESPESORES DE PELÍCULA SECA. Norma Técnica ASTM A123/123M ASTM A153/153M</t>
  </si>
  <si>
    <t>VALORACIÓN DE LA CONTINUIDAD EN PELÍCULA. Norma Técnica NTC 3951 ASTM D5162</t>
  </si>
  <si>
    <t>MÉTODO DE ENSAYO PARA DETERMINAR LA FINURA DEL CEMENTO HIDRÁULICO UTILIZANDO EL TAMIZ DE 45 mm (No. 325). Norma Técnica NTC 294</t>
  </si>
  <si>
    <t>TUBERÍA Ø4" EN HIERRO GALVANIZADO</t>
  </si>
  <si>
    <t>ULTRASONIDO. Norma Técnica ASTM E164  AWS D.1.1</t>
  </si>
  <si>
    <t>LAVAMANOS PORTATIL DE PEDAL TIPO MANOS LIBRES.</t>
  </si>
  <si>
    <t>CALIBRACION TERMOMETRO DIGITAL</t>
  </si>
  <si>
    <t>TERMOMETRO DIGITAL INFRAROJO PARA USO EN HUMANOS, LIBRE DE CONTACTO, IMPERMEABLE</t>
  </si>
  <si>
    <t>DISPENSADOR DE JABÓN LÍQUIDO O GEL ANTIBACTERIAL - ALCOHOL, CON PEDAL METÁLICO</t>
  </si>
  <si>
    <t>BOTIQUIN TIPO B DOTADO PORTATIL</t>
  </si>
  <si>
    <t>AFORO DE TRANSITO</t>
  </si>
  <si>
    <t>AFOROS DE TRANSITO (MOTORIZADOS Y NO MOTORIZADOS) A PARTIR DE CAPTURA DE VIDEO. Incluye digitación y entrega de base de datos en archivo Excel. Captura día hábil y no hábil, con sus respectivos movimientos. Incluye todos los costos directos e indirectos</t>
  </si>
  <si>
    <t>Proyecto Av.Boyacá desde la AC 170 hasta la AC 183: LOSETA PREFABRICADA A51 (20x40x6cm) COLOR OCRE</t>
  </si>
  <si>
    <t>Proyecto Av.Boyacá desde la AC 170 hasta la AC 183: LOSETA PREFABRICADA A51 (20x40x6cm) COLOR ARENA</t>
  </si>
  <si>
    <t>Proyecto Av.Boyacá desde la AC 170 hasta la AC 183: LOSETA PREFABRICADA A51 (20x40x6cm) COLOR GRIS</t>
  </si>
  <si>
    <t>Proyecto Av.Boyacá desde la AC 170 hasta la AC 183: LOSETA PREFABRICADA A55 TACTIL ALERTA (40x40x6cm) COLOR AMARILLO</t>
  </si>
  <si>
    <t>Proyecto Av.Boyacá desde la AC 170 hasta la AC 183: GEOBLOQUE DE POLIESTIRENO EXPANDIDO  EPS DENSIDAD 29 a 30 Kg/m3</t>
  </si>
  <si>
    <t>Proyecto Av.Boyacá desde la AC 170 hasta la AC 183: COLLAR DERIVACIÓN DE 8" x 1"</t>
  </si>
  <si>
    <t>Proyecto Av.Boyacá desde la AC 170 hasta la AC 183_CAMARA PREFABRICADA PZ8  RECTA DIAMETRO INTERNO: 1.10m , ESPESOR DE PARED: 0.126 , INCLUYE AROTAPA Y TAPA</t>
  </si>
  <si>
    <t>Proyecto Av.Boyacá desde la AC 170 hasta la AC 183: CAMARA PZ10 PREFABRICADA RECTA DIAMETRO INTERNO: 1.20m , ESPESOR DE PARED: 0.136 , INCLUYE AROTAPA Y TAPA</t>
  </si>
  <si>
    <t>Proyecto Av.Boyacá desde la AC 170 hasta la AC 183: POSTE EN MADERA ESTRUCTURAL INMUNIZADA (EUCALIPTO) DIAMETRO 17 A 20cm</t>
  </si>
  <si>
    <t>Proyecto Intersección a Desnivel Autopista Sur (NQS) con Av. Bosa: SEÑAL INFORMATIVA SI-28, TABLERO 85.01cm x 26.00cm REFLECTIVO ALTA INTENSIDAD, PEDESTAL EN ÁNGULO DE 2"x2"x1/4" H= 2.60m EN PINTURA ELECTROSTÁTICA. (Incluye Suministro e Instalación).</t>
  </si>
  <si>
    <t>Proyecto Intersección a Desnivel Autopista Sur (NQS) con Av. Bosa: JUNTA DE DILATACIÓN ELASTOMÉRICA 230 MOVIMIENTO 230mm+/-115mm MODULOS 1.83 m</t>
  </si>
  <si>
    <t>Proyecto Intersección a Desnivel Autopista Sur (NQS) con Av. Bosa: CEMENTO ASFÁLTICO 60-70</t>
  </si>
  <si>
    <t>Proyecto Intersección a Desnivel Autopista Sur (NQS) con Av. Bosa: TUBERÍA HD, ACUEDUCTO, PN 16, D=300 MM - 12"</t>
  </si>
  <si>
    <t>Proyecto Intersección a Desnivel Autopista Sur (NQS) con Av. Bosa: TUBERÍA HD, ACUEDUCTO, PN 16, D=150 MM - 6"</t>
  </si>
  <si>
    <t>Proyecto Intersección a Desnivel Autopista Sur (NQS) con Av. Bosa: TUBERÍA HD, ACUEDUCTO, PN 16, D=100 MM - 4"</t>
  </si>
  <si>
    <t>Proyecto Intersección a Desnivel Autopista Sur (NQS) con Av. Bosa: TUBERÍA HD, ACUEDUCTO, PN 16, D=200 mm - 8"</t>
  </si>
  <si>
    <t>Proyecto Intersección a Desnivel Autopista Sur (NQS) con Av. Bosa: TUBERÍA HD, ACUEDUCTO, PN 16, D=400 MM - 14"</t>
  </si>
  <si>
    <t>Proyecto Intersección a Desnivel Autopista Sur (NQS) con Av. Bosa: CENIZA</t>
  </si>
  <si>
    <t>Proyecto Intersección a Desnivel Autopista Sur (NQS) con Av. Bosa: JUNTA DE DILATACIÓN ELASTOMÉRICA 160 MOVIMIENTO 160mm+/-80mm MODULOS 2 m</t>
  </si>
  <si>
    <t>Proyecto Intersección a Desnivel Autopista Sur (NQS) con Av. Bosa: BASE BG TIPO A ESTABILIZADA CON ASFALTO EN CALIENTE (ASFALTO 5% 80-100)_ENTREGADO EN PLANTA</t>
  </si>
  <si>
    <t>Proyecto Intersección a Desnivel Autopista Sur (NQS) con Av. Bosa: TAPA DE SEGURIDAD Ø0.60m SEGÚN NP-013 EAAB (TAPAS PARA ACUEDUCTO ANEXO NP-013-8 ANEXO H)</t>
  </si>
  <si>
    <t>Proyecto Intersección a Desnivel Autopista Sur (NQS) con Av. Bosa: TANQUE + TAPA FILTRO ANAEROBICO 2000 LT NEGRO/TAPA ROJA</t>
  </si>
  <si>
    <t>Proyecto Intersección a Desnivel Autopista Sur (NQS) con Av. Bosa: CODO 90° BRIDADO, D 3" (DN80), ASTM A126, GALVANIZADO ASTM A123, GR. 65-45-12 CONEXIONES BRIDADAS ASME B16.42, RF, CLASE 150 LB</t>
  </si>
  <si>
    <t>Proyecto Intersección a Desnivel Autopista Sur (NQS) con Av. Bosa: AISLADOR SÍSMICO CON NÚCLEO DE PLOMO (DIÁMETRO 1.20 m, DESPLAZAMIENTO MÁXIMO 150 mm Y CARGA AXIAL MÁXIMA 10000 kN).  INCLUYE ENSAYO DE CALIDAD LRB AL 20%</t>
  </si>
  <si>
    <t>Proyecto Intersección a Desnivel Autopista Sur (NQS) con Av. Bosa: CEMENTO EXPANSIVO</t>
  </si>
  <si>
    <t>Proyecto Intersección a Desnivel Autopista Sur (NQS) con Av. Bosa: Tubo de acero de φ 16" con Extremos bridados con Empaque de Caucho, con revestimiento interior y recubrimiento exterior en mortero de cemento. Fabricado de conformidad con la Norma AWWA C200 apartir de Lámina ASTMA 36. L=6,00 m. Presión de Trabajo= 150 psi.</t>
  </si>
  <si>
    <t>Proyecto Intersección a Desnivel Autopista Sur (NQS) con Av. Bosa: Cinturón de Cierre en Acero φ16" revestido con Pintura Anticorrosiva. L=0,30m. Fabricado a partir de Lámina ASTM A 36 de Espesor 6mm. Presión de Trabajo = 150 psi.</t>
  </si>
  <si>
    <t>Proyecto Intersección a Desnivel Autopista Sur (NQS) con Av. Bosa: Niple en Acero φ12" con Brida. Revestimientos interior y Exterior en Mortero de Cemento. L=2.00m. Brida ANSI ASME B16.5 Clase150. Incluye Un Anillo Pasamuro fabricado apartir de Lámina ASTM A36. Presión de Trabajo = 150 psi.</t>
  </si>
  <si>
    <t>Proyecto Intersección a Desnivel Autopista Sur (NQS) con Av. Bosa: Cinturón de Cierre en Acero φ 24" revestido con Pintura Anticorrosiva. L=0,30m. Fabricado apartir de Lámina ASTM A 36 de Espesor 6mm. Presión de Trabajo = 150 psi.</t>
  </si>
  <si>
    <t>Proyecto Intersección a Desnivel Autopista Sur (NQS) con Av. Bosa: Cinturón de Cierre en Acero φ36" revestido con Pintura Anticorrosiva. L=0,30m. Fabricado apartir de Lámina ASTM A 36 de Espesor 6mm. Presión de Trabajo = 150 psi.</t>
  </si>
  <si>
    <t>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t>
  </si>
  <si>
    <t>Proyecto Intersección a Desnivel Autopista Sur (NQS) con Av. Bosa: Tee en Acero φ 36"xφ16"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t>
  </si>
  <si>
    <t>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t>
  </si>
  <si>
    <t>Proyecto Intersección a Desnivel Autopista Sur (NQS) con Av. Bosa: Compensador de dilatación de goma DN-400 con cuerpo en EPDM y refuerzo de nylon; con bridas giratorias zincadas en acero carbono taladradas según ASA 150 lbs. L= 130 mm.</t>
  </si>
  <si>
    <t>Proyecto Intersección a Desnivel Autopista Sur (NQS) con Av. Bosa: Envío Zamudio - Vizcaya (España) a Bogotá (Colombia) del Compensador de dilatación de goma DN-300 con cuerpo en EPDM y refuerzo de nylon; con bridas giratorias zincadas en acero carbono taladradas según ASA 150 lbs. L= 130 mm.</t>
  </si>
  <si>
    <t>Proyecto Intersección a Desnivel Autopista Sur (NQS) con Av. Bosa: ROBLE AUSTRALIANO H-1.5 (Incluye siembra, tierra, abono, transporte y tutor)</t>
  </si>
  <si>
    <t>Proyecto Intersección a Desnivel Autopista Sur (NQS) con Av. Bosa: CAUCHO TEQUENDAMA H- 1.5 (Incluye siembra, tierra, abono, transporte y tutor)</t>
  </si>
  <si>
    <t>Proyecto Intersección a Desnivel Autopista Sur (NQS) con Av. Bosa: VÁLVULA DE MARIPOSA Ø 16"A BRIDA - BRIDA (A) (150 PSI)</t>
  </si>
  <si>
    <t>BARRENO MANUAL HASTA 10M.  Incluye descripcion visual de estratos encontrados, lecturas de campo, SPT, Veleta, tipo y prof. muestras recuperadas, datos nivel freático</t>
  </si>
  <si>
    <t>PERFORACION MECANICA EN SUELO BLANDO DE 0 a 30m. Incluye descripción visual de estratos encontrados, lecturas de campo, SPT, Veleta, tipo y profundidad de las muestras recuperadas, datos nivel freático, muestras inalteradas en tubo Shelby y/o muestreador de pistón</t>
  </si>
  <si>
    <t>PERFORACION MECANICA EN SUELO BLANDO DE 0 a 50m. Incluye descripción visual de estratos encontrados, lecturas de campo, SPT, Veleta, tipo y profundidad de las muestras recuperadas, datos nivel freático, muestras inalteradas en tubo Shelby y/o muestreador de pistón</t>
  </si>
  <si>
    <t>PERFORACION MECANICA EN SUELO BLANDO mayor de 50m. Incluye descripción visual de estratos encontrados, lecturas de campo, SPT, Veleta, tipo y profundidad de las muestras recuperadas, datos nivel freático, muestras inalteradas en tubo Shelby y/o muestreador de pistón</t>
  </si>
  <si>
    <t>PERFORACION MECANICA EN SUELO DURO DE 0 a 10m.Incl recuperación continua muestras, descrip visual estratos encontrados, lecturas de campo, SPT, Veleta, tipo y profundidad de las muestras recuperadas, muestras inalteradas en tubo Shelby y/o muestreador de pistón.</t>
  </si>
  <si>
    <t>PERFORACION MECANICA EN SUELO DURO DE 0 a 30m.Incluye recuperación continua muestras, descripción visual estratos encontrados, lecturas de campo, SPT, Veleta de campo, tipo y profundidad de las muestras recuperadas, muestras inalteradas en tubo Shelby y/o muestreador de pistón.</t>
  </si>
  <si>
    <t>PERFORACION MECANICA EN SUELO DURO DE 0 a 50m.Incl recuperación continua muestras, descripción visual estratos encontrados, lecturas de campo, SPT, Veleta, tipo y profundidad de las muestras recuperadas, muestras inalteradas en tubo Shelby y/o muestreador de pistón</t>
  </si>
  <si>
    <t>PERFORACION MECANICA EN SUELO DURO mayor de 50m.Incl recuperación continua muestras, descrip visual estratos encontrados, lecturas de campo, SPT, Veleta, tipo y profundidad de las muestras recuperadas, muestras inalteradas en tubo Shelby y/o muestreador de pistón.</t>
  </si>
  <si>
    <t>PERFORACION MECANICA EN COLUVIÓN/ALUVIÓN DE 0 a 50m. Incluye recuperación continua muestras, descrip visual estratos encontrados, lecturas de campo, SPT, Veleta, tipo y profundidad de las muestras recuperadas</t>
  </si>
  <si>
    <t>PERFORACION MECANICA EN COLUVIÓN/ALUVIÓN mayor de 50m. Incluye recuperación continua muestras, descrip visual estratos encontrados, lecturas de campo, SPT, Veleta, tipo y profundidad de las muestras recuperadas</t>
  </si>
  <si>
    <t>ENSAYO DE REFRACCIÓN SISMICA</t>
  </si>
  <si>
    <t xml:space="preserve">ENSAYO REMI (Refraction Microtremors) </t>
  </si>
  <si>
    <t>ENSAYO MASW (Multichanel Analysis of Surface Waves). Determinación espesores estratos y velocidad de onda de corte</t>
  </si>
  <si>
    <t>ENSAYO DE COLUMNA RESONANTE</t>
  </si>
  <si>
    <t>ENSAYO TRIAXIAL CICLICO</t>
  </si>
  <si>
    <t>ENSAYO Piezoelectric Bender Element</t>
  </si>
  <si>
    <t>EXPANSIÓN CONTROLADA EN CONSOLIDOMETRO</t>
  </si>
  <si>
    <t>ENSAYO DE VELETA DE LABORATORIO</t>
  </si>
  <si>
    <t>PIEZOMETRO DE CABEZA ABIERTA TIPO CASAGRANDE, para medición de las fluctuaciones del nivel freático</t>
  </si>
  <si>
    <t>GEORADAR(GPR)- Ground Penetrating Radar. Señal electromagnética de alta frecuencia, barrido con antena. Detección de redes</t>
  </si>
  <si>
    <t>MARCO Y TAPA PARA CAJA DE INSPECCION CODENSA CS290</t>
  </si>
  <si>
    <t>PROYECTO CONSTRUCCIÓN DE LA AVENIDA BOYACÁ (AK 72) CÁMARA GRP P271 TIPO II (0°) DN ENTRADA 2000 DN SALIDA 2000 (BL1+BL2=2250 MM) DN CHIMENEA  1200 (H=1550 MM), INCLUYE ESCALERA Y ACCESORIOS, NO INCLUYE TRANSPORTE NI TUBERÍA. SUMINISTRO</t>
  </si>
  <si>
    <t>PROYECTO CONSTRUCCIÓN DE LA AVENIDA BOYACÁ (AK 72) CÁMARA GRP P2 TIPO II (1°-30°) DN ENTRADA 2000 DN SALIDA 2000 (BL1+BL2=3200 MM) DN CHIMENEA  1200 (H=1550 MM), INCLUYE ESCALERA Y ACCESORIOS, NO  INCLUYE TRANSPORTE NI TUBERÍA. SUMINISTRO.</t>
  </si>
  <si>
    <t>PROYECTO CONSTRUCCIÓN DE LA AVENIDA BOYACÁ (AK 72) CÁMARA GRP P70 TIPO II (31°-60°) DN ENTRADA 2000 DN SALIDA 2000 (BL1+BL2=3800 MM) DN CHIMENEA  1200 (H=1550 MM), INCLUYE ESCALERA Y ACCESORIOS, NO INCLUYE TRANSPORTE NI TUBERÍA. SUMINISTRO</t>
  </si>
  <si>
    <t>ALQUILER SOPLETE GAS 2,5 CM BOQUILLA DIÁMETRO CON GATILLO QUEMADOR DISCOVER</t>
  </si>
  <si>
    <t>RECARGA DE CILINDRO DE GAS 40 LB</t>
  </si>
  <si>
    <t>MANTO ASFÁLTICO IMPERMEABILIZANTE HDPE + FP 250</t>
  </si>
  <si>
    <t>EMULSIÓN ASFÁLTICA IMPERMEABILIZANTE ED-9 - Impermeabilización y reparación de humedad. (Tambor de 55 galones)</t>
  </si>
  <si>
    <t>COPA T11 4X2 PULG GRAMOS 24 DESBASTE CARBONO</t>
  </si>
  <si>
    <t>ANDAMIO CERTIFICADO MULTIDIRECCIONAL, 1 TORRE, SECCIÓN  DE 1.4 X 1.4 M, ALTURA DE ANDAMIO 3 M</t>
  </si>
  <si>
    <t>TEJIDO DE FIBRA DE CARBONO PARA REFORZAMIENTO ESTRUCTURAL. Rollo de 50cm x 100M</t>
  </si>
  <si>
    <t>MORTERO SIN CONTRACCIÓN PARA ANCLAJES Y RELLENOS DE PRECISIÓN</t>
  </si>
  <si>
    <t>APOYO ELASTOMÉRICO D60 400MM X 69MM CON 5 PLATINAS DE REFUERZO INTERNO</t>
  </si>
  <si>
    <t>ANDAMIO CERTIFICADO MULTIDIRECCIONAL, 1 TORRE, SECCIÓN  DE 1.4 X 1.4 M, ALTURA DE ANDAMIO 4 M</t>
  </si>
  <si>
    <t>LÁMINA HR 8mm x 20"A588 GR B/A709 GR 50/W</t>
  </si>
  <si>
    <t>BOTIQUIN TIPO A DOTADO PORTATIL</t>
  </si>
  <si>
    <t xml:space="preserve">APOYOS DE NEOPRENO DE 500mm x 400mm x 50mm Dureza 60. Con refuerzo de 2 láminas de 1/4" </t>
  </si>
  <si>
    <t>Ejecución de las obras y actividades complementarias para el reforzamiento estructural de puentes vehiculares en Bogotá D.C. Grupo C - VÁLVULA TIPO MARIPOSA DOBLE EXCENTRICIDAD SIN ACTUADOR 150PSI DE Ø20"</t>
  </si>
  <si>
    <t>Ejecución de las obras y actividades complementarias para el reforzamiento estructural de puentes vehiculares en Bogotá D.C. Grupo C - CODO EN ACERO Ø 20" ENTRE 67½° Y 90° CON UNIONES ESPIGO - CAMPANA CON EMPAQUE DE CAUCHO, CON REVESTIMIENTO INTERIOR Y RECUBRIMIENTO EXTERIOR EN MORTERO DE CEMENTO L=1.50M X 1.50M. PRESIÓN DE TRABAJO =150PSI</t>
  </si>
  <si>
    <t>Ejecución de las obras y actividades complementarias para el reforzamiento estructural de puentes vehiculares en Bogotá D.C. Grupo C. REDUCCIÓN EN ACERO Ø 24" x 20" CON ESPIGO Ø 24" Y CAMPANA Ø 16, REVESTIDA INTERIOR Y EXTERIOR CON MORTERO CEMENTO. L= 0.54m PRESIÓN DE TRABAJO= 150 PSI</t>
  </si>
  <si>
    <t>Ejecución de las obras y actividades complementarias para el reforzamiento estructural de puentes vehiculares en Bogotá D.C. Grupo C: IZAJE DE VIGA PARA REEMPLAZO DE APOYOS DE NEOPRENO, CON SISTEMA HIDRÁULICO SINCRÓNICO</t>
  </si>
  <si>
    <t>Pretil metálico PMH-13</t>
  </si>
  <si>
    <t>REFORZAMIENTO PUENTES VEHICULARES SOBRE LA AV CIUDAD DE QUITO Y CENTENARIO -CTO 1436 DE 2017, SIKADUR - 35 Hi_Mod LV</t>
  </si>
  <si>
    <t>REFORZAMIENTO PUENTES VEHICULARES SOBRE LA AV CIUDAD DE QUITO Y CENTENARIO -CTO 1436 DE 2017, SIKACOLOR 555W</t>
  </si>
  <si>
    <t>REFORZAMIENTO PUENTES VEHICULARES SOBRE LA AV CIUDAD DE QUITO Y CENTENARIO -CTO 1436 DE 2017, Rehabilitación de conducciones mediante la tecnología Spiral Wound Lining pvc (SWL) diámetro 14”. (Incluye materiales, lavado e inspección diagnóstica  con CCTV  previa y posterior a la rehablitación y máximo 5 cortes con robot cortador)</t>
  </si>
  <si>
    <t>REFORZAMIENTO PUENTES VEHICULARES SOBRE LA AV CIUDAD DE QUITO Y CENTENARIO -CTO 1436 DE 2017, Rehabilitación de conducciones mediante la tecnología Spiral Wound Lining pvc (SWL) diámetro 18”. (Incluye materiales, lavado e inspección diagnóstica  con CCTV  previa y posterior a la rehablitación y máximo 5 cortes con robot cortador)</t>
  </si>
  <si>
    <t>REFORZAMIENTO PUENTES VEHICULARES SOBRE LA AV CIUDAD DE QUITO Y CENTENARIO -CTO 1436 DE 2017, CESPEDONES</t>
  </si>
  <si>
    <t>REFORZAMIENTO PUENTES VEHICULARES SOBRE LA AV CIUDAD DE QUITO Y CENTENARIO -CTO 1436 DE 2017, TORONES POSTENSADOS PARA REFORZAMIENTO EXTERNO DE 1/2" TENSIONADO 16,9 TON. SUMINISTRO E INSTALACIÓN, TENSIONAMIENTO, MANO DE OBRA, EQUIPOS EN GENERAL.</t>
  </si>
  <si>
    <t>REFORZAMIENTO PUENTES VEHICULARES SOBRE LA AV CIUDAD DE QUITO Y CENTENARIO -CTO 1436 DE 2017, TORON Ø 5/8" ADHERIDO ASTM 416, GRADO 270K, baja relación (vigas nuevas)</t>
  </si>
  <si>
    <t>REFORZAMIENTO PUENTES VEHICULARES SOBRE LA AV CIUDAD DE QUITO Y CENTENARIO -CTO 1436 DE 2017, TEE HD EXTREMO LISO 20" x 20" (500X500mm)</t>
  </si>
  <si>
    <t>REFORZAMIENTO PUENTES VEHICULARES SOBRE LA AV CIUDAD DE QUITO Y CENTENARIO -CTO 1436 DE 2017, VALVULA PURGA D = 4"</t>
  </si>
  <si>
    <t>CONCRETO MR45 (350 Kg/cm2) ACELERADO 7 DÍAS</t>
  </si>
  <si>
    <t>MORTERO IMPERMEABLE PARA REPARACIONES ESTRUCTURALES MODIFICADO CON RESINA ACRÍLICA DE DOS COMPONENTES</t>
  </si>
  <si>
    <t>CODO EN ACERO Ø24" ENTRE 67 1/2° Y 90° JUNTA ESPIGO Y CAMPANA, CON EMPAQUE DE CAUCHO, CON REVEST.INT. Y RECUBR. EXT. EN MORTERO DE CEMENTO. L= 1.65m x 1.65m</t>
  </si>
  <si>
    <t>TAPON DE ACERO 16" SOLDADO</t>
  </si>
  <si>
    <t>REDUCCIÓN EN ACERO Ø 20" x 16" CON ESPIGO Ø 20" Y CAMPANA Ø 16, REVESTIDA INTERIOR Y EXTERIOR CON MORTERO CEMENTO. L= 0.58m PRESIÓN DE TRABAJO= 150 PSI</t>
  </si>
  <si>
    <t>Proyecto factibilidad, estudios y diseños para la construcción de los puntos inestables de la vía Bogotá - La Calera: CONCRETO CELULAR DE 1500 psi 28 días. Incluye servicio de Autobomba</t>
  </si>
  <si>
    <t>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t>
  </si>
  <si>
    <t>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t>
  </si>
  <si>
    <t>MEZCLA ASFÁLTICA EN CALIENTE TIPO MS 20 CON ADICIÓN DE FIBRA SINTÉTICA DE ALTA RESISTENCIA (ARAMIDA Y POLIOLEFINA). ENTREGADA EN PLANTA</t>
  </si>
  <si>
    <t>MICROFIBRA DE POLIPROPILENO PARA CONCRETO Y MORTERO CON PLASTIFICANTE EN POLVO</t>
  </si>
  <si>
    <t>JUNTA DE DILATACIÓN ELASTOMÉRICA 160 MOVIMIENTO 160mm+/-80mm</t>
  </si>
  <si>
    <t>JUNTA DE DILATACIÓN ELASTOMÉRICA 230 MOVIMIENTO 230mm+/-115mm</t>
  </si>
  <si>
    <t>Ampliacion puente vehicular calle 153 por Autonorte - Ecomuro 40x40x20 cm Mamposteria</t>
  </si>
  <si>
    <t>Ampliacion puente vehicular calle 153 por Autonorte - Lamina súper T formaleta 1200 x 1600 x 15 mm</t>
  </si>
  <si>
    <t xml:space="preserve">Conteo cualitativo y cuantitativo de fitolitos en las muestras de suelo, interpretando y reconstruyendo el contexto arqueobótanico. </t>
  </si>
  <si>
    <t>Datación por Carbono 14 y extracción de colageno oseo.</t>
  </si>
  <si>
    <t>Transporte aereo , entrega más rapida, de una muestra de 5 kg, desde la ciudad de Bogota hasta Ciudad de Mexico</t>
  </si>
  <si>
    <t>Elaboración, digitalización y descripción de sección delgada de fragmento ceramica.</t>
  </si>
  <si>
    <t>Analisis Bioantropologico de  restos oseos humanos, cuarteta basica , informe y base de datos detallada. (Incluye limpieza y registro fotografico).</t>
  </si>
  <si>
    <t>ASFALTO 60/70</t>
  </si>
  <si>
    <t>SUMINISTRO REFUERZO BARRA TITÁN 73-35, INCLUYE ACOPLES Y BROCA DE PERFORACIÓN</t>
  </si>
  <si>
    <t>TUBERÍA ESTRUCTURAL METÁLICA ASTM A-500 GRADO C PARA ENCAMISADO. DIÁMETRO EXTERIOR 220 MM Y ESPESOR DE PARED 8 mm</t>
  </si>
  <si>
    <t>Ejecución de Obras y actividades complementarias para el reforzamiento estructural de puentes vehiculares en Bogotá D.C. , EJECUCIÓN DE MICROPILOTES, INCLUYE PERFORACIÓN, LLENADO E INYECCIÓN HASTA 100 KG DE CEMENTO E INSTALACIÓN DE REFUERZO</t>
  </si>
  <si>
    <t>Ejecución de Obras y actividades complementarias para el reforzamiento estructural de puentes vehiculares en Bogotá D.C. , PRUEBA DE CARGA ESTÁTICA PARA PUENTE VEHICULAR CON SUPERESTRUCTURA EN CONCRETO. (INCLUYE LOGISTICA, EQUIPOS Y PERSONAL PARA TOMA DE INFORMACION, PROCESAMIENTO DE LA MISMA Y ENTREGA DE INFORME FINAL).</t>
  </si>
  <si>
    <t>Ejecución de Obras y actividades complementarias para el reforzamiento estructural de puentes vehiculares en Bogotá D.C. , REDUCCION EN ACERO 24"X20" CON ESPIGO 24" Y CAMPANA 20" CON REVESTIMIENTOS INTERIOR Y EXTERIOR EN MORTERO DE CEMENTO. L=0,54 M. PRESIÓN DE TRABAJO=150 PSI.</t>
  </si>
  <si>
    <t>Ejecución de Obras y actividades complementarias para el reforzamiento estructural de puentes vehiculares en Bogotá D.C. , REDUCCION EN ACERO 24"X16" CON ESPIGO 24" Y CAMPANA 16" CON REVESTIMIENTOS INTERIOR Y EXTERIOR EN MORTERO DE CEMENTO. L=1,00 M. PRESIÓN DE TRABAJO=150 PSI.</t>
  </si>
  <si>
    <t>FIBRA DE CARBONO UNIDIRECCIONAL DE ALTA RESISTENCIA. Rollos de 50 m2 / (Ancho: 0.50 m x Largo: 100 m) Peso por m2: 300 g.</t>
  </si>
  <si>
    <t>RESINA  DE IMPREGNACIÓN DE ALTO MÓDULO Y ALTA RESISTENCIA</t>
  </si>
  <si>
    <t>Ejecución de Obras y actividades complementarias para el reforzamiento estructural de puentes vehiculares en Bogotá D.C. , GEOBLOQUE EN POLIESTIRENO EXPANDIDO Densidad 30 Kg/M3 MEDIDAS 3,07m x 1,30m x 0,53m (2,12 M3).</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</si>
  <si>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1-1/8"(28,575mm)x1000mm, de 1 metro de longitud, fabricado en Varilla lisa que cumple con la norma F-1554 Grado 55 incluye rosca superior e inferior, incluye dos tuercas A563 grado DH de 1" y dos arandelas F-436 de 1". Peso Unitario = 5,73 kg</t>
  </si>
  <si>
    <t>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fabricado en Varilla lisa que cumple con la norma F-1554 Grado 55, incluye rosca superior e inferior, dos tuercas A563 grado DH de 5/8" y dos arandelas F-436 de 5/8". Peso Unitario = 0,62 kg</t>
  </si>
  <si>
    <t>Ampliacion puente vehicular calle 153 por Autonorte - Prueba de carga para puente vehicular.  Incluye nivelación de precisión e informe.  No incluye señalización, vigilancia, permisos, cargas necesarias para la prueba ni el pesaje de las cargas.</t>
  </si>
  <si>
    <t>Ampliacion puente vehicular calle 153 por Autonorte - CENIZA VOLANTE</t>
  </si>
  <si>
    <t>Ampliacion puente vehicular calle 153 por Autonorte - BASE ESTABILIZADA CON ASFALTO EN CALIENTE MGEA-A ENTREGADA EN PLANTA</t>
  </si>
  <si>
    <t>CONSTRUCCIÓN, TRANSPORTE Y SUMINISTRO DE BICICLETERO EN TUBO METÁLICO AGUA NEGRA DE 1 1/4" x 2,5 mm DESARROLLO 2,50m PLATINA DE ANCLAJE DE 4" x 4" x 1/4" TORNILLOS EXPANSIVO DE 3 1/4" x 1/4", PINTURA ELECTROSTÁTICA</t>
  </si>
  <si>
    <t>SUMINISTRO DE BICICLETERO EN TUBO DE 1 1/2” CAL 3mm. ACERO INOXIDABLE, TERMINACIÓN COLOR NATURAL</t>
  </si>
  <si>
    <t>DIAGNÓSTICO DE ESPACIO PÚBLICO</t>
  </si>
  <si>
    <t>Diagnóstico Espacio Publico: Levantamiento de fallas en espacio público e identificación de elementos de accesibilidad con cuadrilla de personal a pie para la determinación del Índice de Condición de Estado. Incluye movilización de personal, toma de información, procesamiento, cálculo y entrega del inventario de fallas y elementos de accesibilidad y resultado del valor del indicador de estado.</t>
  </si>
  <si>
    <t>Diagnóstico Ciclorruta: Levantamiento de fallas en Ciclorrutas con equipo de alto rendimiento para la determinación del Índice de Condición de Estado. Incluye movilización del equipo, toma de información, procesamiento, cálculo y entrega del inventario de fallas y resultado del valor del índice de estado.</t>
  </si>
  <si>
    <t>Estudios y diseños de diagnostico estructural y actualización Sísmica puentes contrato IDU 1574. formaInstalación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t>
  </si>
  <si>
    <t>Estudios y diseños de diagnostico estructural y actualización Sísmica puentes contrato IDU 1574. Instalación de Inclinómetro (Incluye perforación ø 70-85mm, hasta 50 m de profundidad, en suelos blandos, tubería bidireccional, accesorios, materiales, tapa de protección y movilización de equipos y personal)</t>
  </si>
  <si>
    <t>Estudios y diseños de diagnostico estructural y actualización Sísmica puentes contrato IDU 1574. Monitoreo de Piezómetro de Hilo Vibrátil (Incluye visita e informe semanal y alerta cuando la presión sea superior a 6t/m2)</t>
  </si>
  <si>
    <t>VISITA</t>
  </si>
  <si>
    <t>Estudios y diseños de diagnostico estructural y actualización Sísmica puentes contrato IDU 1574. Monitoreo de Inclinómetro (Incluye visita e informe semanal y alerta para las siguientes deformaciones: 0.001 m ≤ Bajas ≤ 0.00025 m, 0.00026 m ≤ Media ≤ 0.0025m y 0.0026m ≤ Alta ≤ 0.025 m)</t>
  </si>
  <si>
    <t>AMPLIACION PUENTE VEHICULAR CALLE 153 POR AUTONORTE - ADITIVO PARA PUENTE DE ADHERENCIA DE CONCRETO FRESCO A ENDURECIDO</t>
  </si>
  <si>
    <t>AMPLIACION PUENTE VEHICULAR CALLE 153 POR AUTONORTE - SUMINISTRO E INSTALACION JUNTA DE DILATACIÓN MOVIMIENTO TOTAL 180mm (+/-90mm)</t>
  </si>
  <si>
    <t>AMPLIACION PUENTE VEHICULAR CALLE 153 POR AUTONORTE - PIEZOMETROS DE TUBO ABIERTO TIPO CASAGRANDE L=20 METROS (INCLUYE PERFORACION, SUMINISTRO)</t>
  </si>
  <si>
    <t>FUMIGADORA DE ESPALDA. ASPERSOR BOMBA MANUAL 20 LITROS. DESINFECCIÓN._(Según Apéndice Bioseguridad Covid 19_V1 y V2)</t>
  </si>
  <si>
    <t>TAPABOCAS N95 SIN FILTRO._(Según Apéndice Bioseguridad Covid 19_V1 y V2)</t>
  </si>
  <si>
    <t>GEL ANTIBACTERIAL Antiséptico para manos sin enjuague, a base de glicerina, alcohol antiséptico al 70%, contenido máx. de agua 30%._(Según Apéndice Bioseguridad Covid 19_V1 y V2)</t>
  </si>
  <si>
    <t>BOLSA PARA BASURA TIPO INDUSTRIAL NEGRA DE 60 x 90 Cm CALIBRE 2 (PAQUETE DE 30 UNIDADES)_(Según Apéndice Bioseguridad Covid 19_V2)</t>
  </si>
  <si>
    <t>ELEMENTO DE BIOSEGURIDAD SEGÚN APÉNDICE</t>
  </si>
  <si>
    <t>Actualización 2021</t>
  </si>
  <si>
    <t>HIPOCLORITO AL 5%._(Según Apéndice Bioseguridad Covid 19_V1 y V2)</t>
  </si>
  <si>
    <t>BOTIQUÍN TIPO A DOTADO PORTÁTIL_(Según Apéndice Bioseguridad Covid 19_V2)</t>
  </si>
  <si>
    <t>JABÓN LIQUIDO PARA MANOS._(Según Apéndice Bioseguridad Covid 19_V1 y V2)</t>
  </si>
  <si>
    <t>RESPIRADOR ELASTOMÉRICO MEDIA CARA_(Según Apéndice Bioseguridad Covid 19)</t>
  </si>
  <si>
    <t>BOTIQUÍN TIPO B DOTADO PORTÁTIL_(Según Apéndice Bioseguridad Covid 19_V1)</t>
  </si>
  <si>
    <t>LAVAMANOS PORTÁTIL EN ACERO INOXIDABLE CON DOS TANQUES PARA AGUA LIMPIA Y RESIDUAL DE 20 LT C/U. _(Según Apéndice Bioseguridad Covid 19_V1)</t>
  </si>
  <si>
    <t>CALIBRACION TERMOMETRO DIGITAL_(Según Apéndice Bioseguridad Covid 19_V2)</t>
  </si>
  <si>
    <t>CAMILLA EN FIBRA CON ARNÉS - INMOVILIZADOR Y SEÑAL ._(Según Apéndice Bioseguridad Covid 19_V1 y V2)</t>
  </si>
  <si>
    <t>CANECA PLÁSTICA CON TAPA 60 LTS_(Según Apéndice Bioseguridad Covid 19_V1 y V2)</t>
  </si>
  <si>
    <t>CARPA VESTIER 2.0m x 2.0m TECHO Y ESTRUCTURA CON LATERALES EN LONA._(Según Apéndice Bioseguridad Covid 19_V1 y V2)</t>
  </si>
  <si>
    <t>CARROTANQUE IRRIGADOR DE AGUA-VIAJE._(Según Apéndice Bioseguridad Covid 19_V1 y V2)</t>
  </si>
  <si>
    <t>CHALECO REFLECTIVO EN TELA._(Según Apéndice Bioseguridad Covid 19_V1 y V2)</t>
  </si>
  <si>
    <t>TERMOMETRO DIGITAL INFRAROJO PARA USO EN HUMANOS, LIBRE DE CONTACTO, IMPERMEABLE_(Según Apéndice Bioseguridad Covid 19_V2)</t>
  </si>
  <si>
    <t>TERMOMETRO INFRARROJO PARA USO EN HUMANOS, LIBRE DE CONTACTO, IMPERMEABLE._(Según Apéndice Bioseguridad Covid 19_V1)</t>
  </si>
  <si>
    <t>TOALLAS DE PAPEL PARA MANOS. TIPO Z. DOBLE HOJA. (PAQUETE 150 HOJAS)_(Según Apéndice Bioseguridad Covid 19_V1 y V2)</t>
  </si>
  <si>
    <t>PETO PVC - (Según Apéndice Bioseguridad Covid 19)</t>
  </si>
  <si>
    <t>MONOGAFAS CON VENTILACIÓN DIRECTA _(Según Apéndice Bioseguridad Covid 19)</t>
  </si>
  <si>
    <t>APISONADOR MECÁNICO (CANGURO O SALTARÍN) - GOLPES POR MINUTO DE 585 A 808 - INCLUYE COMBUSTIBLE</t>
  </si>
  <si>
    <t>VYNIPEL DE 50cm x 50cm CALIBRE 6 - (Según apéndice de Bioseguridad Covid 19)</t>
  </si>
  <si>
    <t>MINICARGADOR CON MARTILLO HIDRÁULICO - GOLPES POR MINUTO DEL MARTILLO DE 700 A 944 - INCLUYE OPERARIO Y COMBUSTIBLE</t>
  </si>
  <si>
    <t>MOTOSOLDADOR - CORRIENTE DE SOLDADURA MÁXIMA DE 195 A 600 AMPERIOS - INCLUYE COMBUSTIBLE</t>
  </si>
  <si>
    <t>LAVAMANOS PORTATIL DE PEDAL TIPO MANOS LIBRES._(Según Apéndice Bioseguridad Covid 19_V2)</t>
  </si>
  <si>
    <t>BIG BAG TELA POLIPROPILENO R220 GM/2 Rollo de 100m-100cm x 100cm x 160cm Solapa/Fondo Ciego. Reata 25/30 blancos (Según Apéndice Bioseguridad Covid 19)</t>
  </si>
  <si>
    <t>ROTOMARTILLO DEMOLEDOR - POTENCIA DE 1400 A 1600 WATTS</t>
  </si>
  <si>
    <t>BARREDORA MECÁNICA DE TIPO ROTATORIO AUTOPROPULSADA - VOLUMEN DE LA TOLVA DE 2 A 2.5 METROS CÚBICOS.</t>
  </si>
  <si>
    <t>BULLDOZER MEDIANO - MASA DE 18 A 24 TONELADAS - INCLUYE OPERARIO Y COMBUSTIBLE</t>
  </si>
  <si>
    <t>CARGADOR FRONTAL - MASA DE 10 A 18 TONELADAS - VOLUMEN DEL BALDE DE 1.7 A 3.1 METROS CÚBICOS - INCLUYE OPERARIO Y COMBUSTIBLE</t>
  </si>
  <si>
    <t>VIBROCOMPACTADOR MIXTO (RODILLO + NEUMÁTICOS) MASA 2 A 3 TONELADAS - INCLUYE OPERARIO Y COMBUSTIBLE.</t>
  </si>
  <si>
    <t>CONCRETO DE TEMPERATURA CONTROLADA 44 MPa (420 Kg/cm2). Norma tecnica ET-2018 - 100</t>
  </si>
  <si>
    <t>CONCRETO DE TEMPERATURA CONTROLADA 28. Norma Tecnica ET-2018 - 99</t>
  </si>
  <si>
    <t>CONCRETO DE TEMPERATURA CONTROLADA 24 . Norma Tecnica ET-2018 - 98</t>
  </si>
  <si>
    <t>SUBBASE GRANULAR CLASE B  - SBG50 (SBGB_SBG50). Norma Tecnica ET-2018 - 122</t>
  </si>
  <si>
    <t>SUBBASE GRANULAR CLASE A  - SBG50 (SBGA_SBG50). Norma Tecnica ET-2018 - 123</t>
  </si>
  <si>
    <t>DETERMINACIÓN DE RESISTENCIA A HONGOS. Norma Técnica: ASTM G21</t>
  </si>
  <si>
    <t>EFICIENCIA EN LA SOLDADURA. Norma Técnica: GRI-GS-13</t>
  </si>
  <si>
    <t>RESISTENCIA DE UNIONES O NODOS. Norma técnica: ASTM D7737 GRI GG2</t>
  </si>
  <si>
    <t>PRUEBA DE SANIDAD REALIZADA EN LABORATORIO (INCLUYE PROBETAS). Norma técnica: AWS D.1.1</t>
  </si>
  <si>
    <t>DESGASTE DE LAMINA EN ALUMINIO. Norma técnica: ASTM D3389</t>
  </si>
  <si>
    <t>DISPOSICIÓN FINAL DE RESIDUOS PELIGROSOS(MATERIALES CON CARACTERÍSTICAS DE PELIGROSIDAD TÓXICA, CORROSIVO, INFLAMABLES, EXPLOSIVOS Y/O ESPECIALES (RESIDUOS APROVECHABLES MEZCLADOS, COLCHONES, SOFÁS, F_(Según Apéndice Bioseguridad Covid 19)</t>
  </si>
  <si>
    <t>EFECTOS DEL CALOR Y DEL AIRE SOBRE EL ASFALTO EN LÁMINA DELGADA. Norma técnica: INVE 721-13</t>
  </si>
  <si>
    <t>ANÁLISIS VOLUMÉTRICO DE MEZCLAS ASFÁLTICAS COMPACTADAS EN CALIENTE. Norma técnica: INVE 799-13</t>
  </si>
  <si>
    <t>MÉTODO DE PRUEBA ESTÁNDAR PARA SODIO EN AGUA POR ESPECTROFOTOMETRÍA DE ABSORCIÓN ATÓMICA. Norma técnica: ASTM D4191</t>
  </si>
  <si>
    <t>MÉTODO DE PRUEBA ESTÁNDAR PARA POTASIO EN AGUA POR ESPECTROFOTOMETRÍA DE ABSORCIÓN ATÓMICA. Norma técnica: ASTM D4192</t>
  </si>
  <si>
    <t>MÉTODOS DE PRUEBA ESTÁNDAR PARA IONES DE CLORURO EN AGUA. Norma técnica: ASTM D512</t>
  </si>
  <si>
    <t>FILTRO P-100 PARTÍCULAS S/ACEITE HUMOS METÁLICOS VAPORES_(Según Apéndice Bioseguridad Covid 19)</t>
  </si>
  <si>
    <t>MÉTODO DE PRUEBA ESTÁNDAR PARA IONES SULFATO EN AGUA. Norma técnica: ASTM D516</t>
  </si>
  <si>
    <t>ESPESOR DE LA PELÍCULA DE ASFALTO EN MEZCLAS BITUMINOSAS. Norma técnica: INVE 741-13</t>
  </si>
  <si>
    <t>GORRO DESECHABLE COFIA BLANCO_(Según Apéndice Bioseguridad Covid 19)</t>
  </si>
  <si>
    <t>FORMALETA CONCRETO AUTOCOMPACTANTE</t>
  </si>
  <si>
    <t>FORMALETA CONCRETO MASIVO</t>
  </si>
  <si>
    <t>TELEHANDLER - CARGA MÁXIMA DE 4 A 5 TONELADAS - INCLUYE OPERARIO Y COMBUSTIBLE</t>
  </si>
  <si>
    <t>FORMALETAS DESLIZANTES</t>
  </si>
  <si>
    <t>ADOQUIN RECTANGULAR RANURADO EN CONCRETO A28 200mm x 100mm. CARTILLA-003</t>
  </si>
  <si>
    <t>COMPACTADOR VIBRATORIO MONOCILÍNDRICO MANUAL (BENITIN) - POTENCIA DE 4.8 A 5.9 HP - INCLUYE OPERARIO Y COMBUSTIBLE</t>
  </si>
  <si>
    <t>ADOQUIN TIPO I EN ARCILLA A29 210 mm x 145 mm.  CARTILLA-004</t>
  </si>
  <si>
    <t>PISOS DE ESCALERA EN MATERIAL SINTÉTICO (e= 25mm), EN PUENTES PEATONALES PROTOTIPO PARA BOGOTÁ D.C. Norma Tecnica ET-2018 - 118</t>
  </si>
  <si>
    <t>COMPACTADOR VIBRATORIO BICILÍNDRICO MANUAL (BENITIN) - POTENCIA DE 7.5 A 8.6 HP - INCLUYE OPERARIO Y COMBUSTIBLE</t>
  </si>
  <si>
    <t>EXCAVADORA MEDIANA SOBRE ORUGAS - MASA DE 18,5 A 23 TONELADAS - INCLUYE OPERARIO Y COMBUSTIBLE</t>
  </si>
  <si>
    <t>EXCAVADORA GRANDE SOBRE ORUGAS  - MASA DE 33 A 37 TONELADAS - INCLUYE OPERARIO Y COMBUSTIBLE</t>
  </si>
  <si>
    <t>EXCAVADORA PEQUEÑA SOBRE ORUGAS - MASA DE 13 A 17 TONELADAS - INCLUYE OPERARIO Y COMBUSTIBLE</t>
  </si>
  <si>
    <t>MINIEXCAVADORA SOBRE ORUGAS -  MASA DE 4 A 5 TONELADAS - INCLUYE OPERARIO Y COMBUSTIBLE</t>
  </si>
  <si>
    <t>TAPABOCAS DESECHABLE. _(Según Apéndice Bioseguridad Covid 19_V1 y V2)</t>
  </si>
  <si>
    <t>DISPENSADOR DE JABÓN LÍQUIDO O GEL ANTIBACTERIAL - ALCOHOL, CON PEDAL METÁLICO_(Según Apéndice Bioseguridad Covid 19_V2)</t>
  </si>
  <si>
    <t>ALCOHOL ANTISÉPTICO (ALCOHOL AL 70%)._(Según Apéndice Bioseguridad Covid 19_V1 y V2)</t>
  </si>
  <si>
    <t>DISPENSADOR DE JABÓN METÁLICO DE 1 LT_(Según Apéndice Bioseguridad Covid 19_V1)</t>
  </si>
  <si>
    <t>AGUA._(Según Apéndice Bioseguridad Covid 19_V1 y V2)</t>
  </si>
  <si>
    <t>CHALECO SENCILLO EN DRIL SIN LOGO DOS BOLSILLOS._(Según Apéndice Bioseguridad Covid 19_V1 y V2)</t>
  </si>
  <si>
    <t>MASCARILLA DESECHABLE_(Según Apéndice Bioseguridad Covid 19_V1 y V2)</t>
  </si>
  <si>
    <t>MESA PLÁSTICA DE 0.72m x 0.72m x 0.72m._(Según Apéndice Bioseguridad Covid 19_V1 y V2)</t>
  </si>
  <si>
    <t>SILLA PLÁSTICA SIN BRAZOS._(Según Apéndice Bioseguridad Covid 19_V1 y V2)</t>
  </si>
  <si>
    <t>DISPENSADOR PLÁSTICO DE TOALLAS TIPO Z_(Según Apéndice Bioseguridad Covid 19_V1 y V2)</t>
  </si>
  <si>
    <t>OVEROL EN DRILL DOS PIEZAS, CAMISA Y PANTALÓN._(Según Apéndice Bioseguridad Covid 19_V1 y V2)</t>
  </si>
  <si>
    <t>BAÑO TIPO FLUSHING - ALQUILER MANTENIMIENTO Y ASEO DE BAÑOS PORTÁTILES VIP MENSUAL_(Según Apéndice Bioseguridad Covid 19_V1 y V2)</t>
  </si>
  <si>
    <t>OVEROL TYVEK BLANCO._(Según Apéndice Bioseguridad Covid 19_V1 y V2)</t>
  </si>
  <si>
    <t>ENTIBADO CONTINUO EN CAJONES DE ACERO (E1A - E1B), PROFUNDIDAD DE EXCAVACIÓN: H &lt;= 3.00 M</t>
  </si>
  <si>
    <t>ALQUILER ENTIBADO DESLIZANTE E2, RANGO PROFUNDIDAD DE EXCAVACIÓN: 4.8 M &lt; H &lt;= 7.20 M</t>
  </si>
  <si>
    <t>MALLA TEXTIL EN POLIESTER DE 2,8m X 7,0m CON SUBLIMACIÓN EN EL TOTAL DE LA SUPERFICIE Y REFUERZO EXTERNO EN REATA PARA TENSAR, Y OJALES EN REATA CADA 75cm, INCLUYE TRANSPORTE</t>
  </si>
  <si>
    <t>FUMIGADORA DE ESPALDA. ASPERSOR BOMBA MANUAL 20 LITROS. DESINFECCIÓN._(Según Apéndice Bioseguridad Covid 19_V3)</t>
  </si>
  <si>
    <t>HIPOCLORITO AL 5%._(Según Apéndice Bioseguridad Covid 19_V3)</t>
  </si>
  <si>
    <t>JABÓN LIQUIDO PARA MANOS._(Según Apéndice Bioseguridad Covid 19_V3)</t>
  </si>
  <si>
    <t>CARROTANQUE IRRIGADOR DE AGUA-VIAJE._(Según Apéndice Bioseguridad Covid 19_V3)</t>
  </si>
  <si>
    <t>CHALECO REFLECTIVO EN TELA._(Según Apéndice Bioseguridad Covid 19_V3)</t>
  </si>
  <si>
    <t>TOALLAS DE PAPEL PARA MANOS. TIPO Z. DOBLE HOJA. (PAQUETE 150 HOJAS._(Según Apéndice Bioseguridad Covid 19_V3)</t>
  </si>
  <si>
    <t>LAVAMANOS PORTATIL DE PEDAL TIPO MANOS LIBRES._(Según Apéndice Bioseguridad Covid 19_V3)</t>
  </si>
  <si>
    <t>RECOLECCION, TRANSPORTE Y DISPOSICION DE RESIDUOS LÍQUIDOS PROVENIENTES DE LAVAMANOS PORTATILES. (INCLUYE EQUIPO DE SUCCIÓN)_(Según Apéndice Bioseguridad Covid 19_V3)</t>
  </si>
  <si>
    <t>TAPABOCAS DESECHABLE._(Según Apéndice Bioseguridad Covid 19_V3)</t>
  </si>
  <si>
    <t>MASCARILLA DESECHABLE._(Según Apéndice Bioseguridad Covid 19_V3)</t>
  </si>
  <si>
    <t>DISPENSADOR PLÁSTICO DE TOALLAS TIPO Z._(Según Apéndice Bioseguridad Covid 19_V3)</t>
  </si>
  <si>
    <t>OVEROL EN DRILL DOS PIEZAS, CAMISA Y PANTALÓN._(Según Apéndice Bioseguridad Covid 19_V3)</t>
  </si>
  <si>
    <t>ALCOHOL GLICERINADO 70%._(Según Apéndice Bioseguridad Covid 19_V3)</t>
  </si>
  <si>
    <t>DISPENSADOR DE JABÓN LÍQUIDO O ALCOHOL GLICERINADO, CON PEDAL METÁLICO._(Según Apéndice Bioseguridad Covid 19_V3)</t>
  </si>
  <si>
    <t>AGUA (Según Apéndice Bioseguridad Covid 19_V3)</t>
  </si>
  <si>
    <t>CICLOPARQUEADERO PORTAL SUR Y PORTAL SUBA - CORTAFUEGO HORIZONTAL PUSH CON CERRADURA EXTERIOR</t>
  </si>
  <si>
    <t>CICLOPARQUEADERO PORTAL SUR Y PORTAL SUBA - CERRADURA BOWERY COLLIN POMO CROMO MATE</t>
  </si>
  <si>
    <t>CICLOPARQUEADERO PORTAL SUR Y PORTAL SUBA - ALFAJIA 16 CMS MATE (D1) 6 MTS</t>
  </si>
  <si>
    <t>CICLOPARQUEADERO PORTAL SUR Y PORTAL SUBA - DUPLICADOR VERTICAL DE PARQUEO PARA BICICLETAS</t>
  </si>
  <si>
    <t>CICLOPARQUEADERO PORTAL SUR Y PORTAL SUBA - TUBO EMT DE 1/2"</t>
  </si>
  <si>
    <t>CICLOPARQUEADERO PORTAL SUR Y PORTAL SUBA - TERMINAL EMT DE 1/2"</t>
  </si>
  <si>
    <t>CICLOPARQUEADERO PORTAL SUR Y PORTAL SUBA - UNION EMT 1/2"</t>
  </si>
  <si>
    <t>CICLOPARQUEADERO PORTAL SUR Y PORTAL SUBA - SOPORTE PARA TUBO DE 1/2"</t>
  </si>
  <si>
    <t>CICLOPARQUEADERO PORTAL SUR Y PORTAL SUBA - CONECTOR DE RESORTE</t>
  </si>
  <si>
    <t>CICLOPARQUEADERO PORTAL SUR Y PORTAL SUBA - EXTRACTOR</t>
  </si>
  <si>
    <t xml:space="preserve">CICLOPARQUEADERO PORTAL SUR Y PORTAL SUBA - CAJA METALICA DE PASO 20CM X 20CM X 10CM </t>
  </si>
  <si>
    <t>CICLOPARQUEADERO PORTAL SUR Y PORTAL SUBA - TELERRUPTOR MONOPOLAR 16A</t>
  </si>
  <si>
    <t>CICLOPARQUEADERO PORTAL SUR Y PORTAL SUBA - LAMPARA ROTATIVA LED ROJA 110/220VAC</t>
  </si>
  <si>
    <t>CICLOPARQUEADERO PORTAL SUR Y PORTAL SUBA - REGLETA PLÁSTICA CONEXIÓN 15A</t>
  </si>
  <si>
    <t>CICLOPARQUEADERO PORTAL SUR Y PORTAL SUBA - SUICHE METÁLICO PULSADOR MOMENTÁNEO DE 12MM PARA EXTERIOR CON ILUMINACIÓN VERDE 12-24V</t>
  </si>
  <si>
    <t>CICLOPARQUEADERO PORTAL SUR Y PORTAL SUBA - BREAKER INDUSTRIAL TRIFASICO 100A</t>
  </si>
  <si>
    <t>CICLOPARQUEADERO PORTAL SUR Y PORTAL SUBA - CAJA PASO 40X40X20 C20</t>
  </si>
  <si>
    <t>CICLOPARQUEADERO PORTAL SUR Y PORTAL SUBA - INSPECCIÓN REGLAMENTARIA RETIE CICLOPARQUEADERO PORTAL SUR</t>
  </si>
  <si>
    <t xml:space="preserve">CICLOPARQUEADERO PORTAL SUR Y PORTAL SUBA - INSPECCION RETILAP INTERNAS BASICAS CICLOPARQUEADERO </t>
  </si>
  <si>
    <t xml:space="preserve">CICLOPARQUEADERO PORTAL SUR Y PORTAL SUBA - INSPECCION RETIE USO FINAL BASICAS CICLOPARQUEADERO </t>
  </si>
  <si>
    <t>CICLOPARQUEADERO PORTAL SUR Y PORTAL SUBA - LAMPARA LED HERMETICA 50W LUZ BLANCA 100-277V5300</t>
  </si>
  <si>
    <t>CICLOPARQUEADERO PORTAL SUR Y PORTAL SUBA - PANEL LED DE INCRUSTAR 12W</t>
  </si>
  <si>
    <t>CICLOPARQUEADERO PORTAL SUR Y PORTAL SUBA - LUMINARIA EMERGENCIA 4W</t>
  </si>
  <si>
    <t>CICLOPARQUEADERO PORTAL SUR Y PORTAL SUBA - SOPORTE PARA TUBERIA DE 3/4"</t>
  </si>
  <si>
    <t>CICLOPARQUEADERO PORTAL SUR Y PORTAL SUBA - PATCH PANEL 24 CAT 6A (ENSAMBLE HERRAJE + JACK) AMP</t>
  </si>
  <si>
    <t>CICLOPARQUEADERO PORTAL SUR Y PORTAL SUBA - CAJA PASO 15X15X10</t>
  </si>
  <si>
    <t>CICLOPARQUEADERO PORTAL SUR Y PORTAL SUBA - CAJA DE PASO DE 10X15X7 CM</t>
  </si>
  <si>
    <t>CICLOPARQUEADERO PORTAL SUR Y PORTAL SUBA - MULTITOMA PARA RACK 8 SALIDAS</t>
  </si>
  <si>
    <t>CICLOPARQUEADERO PORTAL SUR Y PORTAL SUBA - DERECHOS DE CONEXIÓN VANTI - INCLUYE MEDIDOR G16 (25M3/H)</t>
  </si>
  <si>
    <t>CICLOPARQUEADERO PORTAL SUR Y PORTAL SUBA - TERMINAL PVC DE 1/2"</t>
  </si>
  <si>
    <t xml:space="preserve"> PATIO ZONAL EL GACO: ADAPTADOR HEMBRA EN COBRE DE 1/2"</t>
  </si>
  <si>
    <t>PATIO ZONAL EL GACO: SELLANTE GAS DE FUERZA MEDIA</t>
  </si>
  <si>
    <t xml:space="preserve"> PATIO ZONAL EL GACO: SOLDADURA DE PLATA</t>
  </si>
  <si>
    <t xml:space="preserve"> PATIO ZONAL EL GACO: CONDUFLEX PLÁSTICO DE 3/4"</t>
  </si>
  <si>
    <t>PATIO ZONAL EL GACO: CONDUFLEX PLÁSTICO DE 1/2"</t>
  </si>
  <si>
    <t xml:space="preserve"> PATIO ZONAL EL GACO: ARBUSTO TIPO SIETE CUEROS/NAZARENO DE ALTURA 60-70CM</t>
  </si>
  <si>
    <t xml:space="preserve"> PATIO ZONAL EL GACO: LADRILLO BLOQUE ESTRUCTURAL NO. 12  ( 39 X 19 X 12)CM. (MATERIAL PUESTO EN OBRA)</t>
  </si>
  <si>
    <t xml:space="preserve"> PATIO ZONAL EL GACO: MORTERO SECO 40 KG (PARA AFINADO SIMPLE)</t>
  </si>
  <si>
    <t xml:space="preserve"> PATIO ZONAL EL GACO: LUMINARIA LED EMERGENCIA R12 x 1.6W</t>
  </si>
  <si>
    <t xml:space="preserve"> PATIO ZONAL EL GACO: SILICONA ANTIHONGOS TRANSPARENTE </t>
  </si>
  <si>
    <t xml:space="preserve"> PATIO ZONAL EL GACO: CINTA AISLANTE 19mm</t>
  </si>
  <si>
    <t>PATIO ZONAL EL GACO - TUBERIA ACERO SCH40 1 1/4"</t>
  </si>
  <si>
    <t xml:space="preserve"> PATIO ZONAL EL GACO: LUMINARIA LED HERMETICA 50W DL		</t>
  </si>
  <si>
    <t>PATIO ZONAL EL GACO - TUBERIA ACERO SCH40 2 1/2"</t>
  </si>
  <si>
    <t>PATIO ZONAL EL GACO - TUBERIA PVC C-900 DR-18 Ø=4", PRESIÓN DE TRABAJO=235 PSI.</t>
  </si>
  <si>
    <t>PATIO ZONAL EL GACO - TUBERIA PVC C-900 DR-18 Ø=6", PRESIÓN DE TRABAJO=235 PSI.</t>
  </si>
  <si>
    <t xml:space="preserve"> PATIO ZONAL EL GACO: TORNILLO CHAZO PUNTILLA 1/4"</t>
  </si>
  <si>
    <t>PATIO ZONAL EL GACO - TEE HD EXTREMO JUNTA MECANICA 6"x6"x6", PARA PVC C-900.</t>
  </si>
  <si>
    <t xml:space="preserve"> PATIO ZONAL EL GACO: LISTÓN ESPARTA MULTICOLOR CARA UNICA 15 x 45 CM</t>
  </si>
  <si>
    <t>PATIO ZONAL EL GACO - TEE HD EXTREMO JUNTA MECANICA REDUCIDA 6"X6"X4", PARA PVC C-900.</t>
  </si>
  <si>
    <t>PATIO ZONAL EL GACO - TEE HD EXTREMO JUNTA MECANICA 4"X4"X4", PARA PVC C-900.</t>
  </si>
  <si>
    <t>PATIO ZONAL EL GACO - CODO HD EXTREMO JUNTA MECANICA  90°X6"</t>
  </si>
  <si>
    <t>PATIO ZONAL EL GACO - CODO HD EXTREMO JUNTA MECANICA 90°X4"</t>
  </si>
  <si>
    <t>PATIO ZONAL EL GACO - CODO HD EXTREMO JUNTA MECANICA 45°X6"</t>
  </si>
  <si>
    <t xml:space="preserve"> PATIO ZONAL EL GACO: LED REFLECTOR JETA 50W DL</t>
  </si>
  <si>
    <t>PATIO ZONAL EL GACO - REDUCCIÓN HD EXTREMO JUNTA MECANICA  Ø6"X4"</t>
  </si>
  <si>
    <t xml:space="preserve"> PATIO ZONAL EL GACO: PEGANTE PEGACOR MAX BLANCO</t>
  </si>
  <si>
    <t>PATIO ZONAL EL GACO - BRIDA RANURADA Ø4"</t>
  </si>
  <si>
    <t xml:space="preserve"> PATIO ZONAL EL GACO: PISO EN PORCELANATO BELFORT MIEL 24X120 CM</t>
  </si>
  <si>
    <t>PATIO ZONAL EL GACO - BRIDA RANURADA Ø6"</t>
  </si>
  <si>
    <t>PATIO ZONAL EL GACO - JUEGO EMPAQUES Y TORNILLERIA PARA BRIDA 4"</t>
  </si>
  <si>
    <t xml:space="preserve"> PATIO ZONAL EL GACO: VENTANA TIPO V-02 EN ALUMINIO MATE, VIDRIO TEMPLADO DE SEGURIDAD TRANSPARENTE 6MM, DE 60X100CM (Incluye suministro e instalación)</t>
  </si>
  <si>
    <t>PATIO ZONAL EL GACO - JUEGO EMPAQUES Y TORNILLERIA PARA BRIDA 6"</t>
  </si>
  <si>
    <t>PATIO ZONAL EL GACO - TAPÓN RANURADO Ø4"</t>
  </si>
  <si>
    <t>PATIO ZONAL EL GACO - TAPÓN RANURADO Ø6"</t>
  </si>
  <si>
    <t>PATIO ZONAL EL GACO - RESTRICTOR HEXAGONAL HD TUF GRIP Ø6"</t>
  </si>
  <si>
    <t>PATIO ZONAL EL GACO: VENTANA TIPO V-03 EN ALUMINIO MATE, VIDRIO TEMPLADO DE SEGURIDAD TRANSPARENTE 6MM, DE 220x100CM (Incluye suministro e instalación)</t>
  </si>
  <si>
    <t>PATIO ZONAL EL GACO - RESTRICTOR HEXAGONAL HD TUF GRIP Ø4"</t>
  </si>
  <si>
    <t xml:space="preserve"> PATIO ZONAL EL GACO: LED HIGH BAY 200W DL GC015</t>
  </si>
  <si>
    <t>PATIO ZONAL EL GACO - KIT ADAPTADOR TRANSICIÓN HD 4200 Ø6"</t>
  </si>
  <si>
    <t>PATIO ZONAL EL GACO - KIT ADAPTADOR TRANSICIÓN HD 4200 Ø4"</t>
  </si>
  <si>
    <t>PATIO ZONAL EL GACO - RESTRICTOR HIERRO DÚCTIL SERIE 400 C-900 Ø6"</t>
  </si>
  <si>
    <t>PATIO ZONAL EL GACO - RESTRICTOR HIERRO DÚCTIL SERIE 400 C-900 Ø4"</t>
  </si>
  <si>
    <t>PATIO ZONAL EL GACO - VÁLVULA ANGULAR 2 1/2″ H/M ROSCADA 300 PSI BRONCE UL/FM</t>
  </si>
  <si>
    <t>PATIO ZONAL EL GACO - ACOPLE RIGIDO RANURADO 1-¼"</t>
  </si>
  <si>
    <t>PATIO ZONAL EL GACO - ACOPLE RIGIDO RANURADO 1-½"</t>
  </si>
  <si>
    <t>PATIO ZONAL EL GACO - ACOPLE RIGIDO RANURADO 2"</t>
  </si>
  <si>
    <t>PATIO ZONAL EL GACO - ACOPLE RIGIDO RANURADO 2-1/2"</t>
  </si>
  <si>
    <t>PATIO ZONAL EL GACO - ACOPLE RIGIDO RANURADO 3"</t>
  </si>
  <si>
    <t>PATIO ZONAL EL GACO - ACOPLE RIGIDO RANURADO 4"</t>
  </si>
  <si>
    <t>PATIO ZONAL EL GACO - MANÓMETRO GLICERINA CUBIERTA DE 2 1/2", 0 A 300 PSI Ø1/4"</t>
  </si>
  <si>
    <t>PATIO ZONAL EL GACO - ROCIADOR PENDIENTE, ORIFICIO 3/4", TEMPERATURA 165° F, BRONZE Ø 3/4" - K=8,0</t>
  </si>
  <si>
    <t>PATIO ZONAL EL GACO - ABRAZADERA TIPO PERA UL/FM 1"</t>
  </si>
  <si>
    <t xml:space="preserve"> PATIO ZONAL EL GACO: PLANTA ELÉCTRICA 400 kW CON CABINA. Voltaje 220 V. </t>
  </si>
  <si>
    <t>PATIO ZONAL EL GACO - SOPORTES COLGANTES UL/FM 1-1/4"</t>
  </si>
  <si>
    <t>PATIO ZONAL EL GACO - SOPORTES COLGANTES UL/FM 1-1/2"</t>
  </si>
  <si>
    <t>PATIO ZONAL EL GACO - SOPORTES COLGANTES UL/FM 2"</t>
  </si>
  <si>
    <t>PATIO ZONAL EL GACO - SOPORTES COLGANTES UL/FM 3"</t>
  </si>
  <si>
    <t>PATIO ZONAL EL GACO - SOPORTES COLGANTES UL/FM 4"</t>
  </si>
  <si>
    <t>PATIO ZONAL EL GACO - SOPORTE ANTISÍSMICO 4 VÍAS</t>
  </si>
  <si>
    <t>PATIO ZONAL EL GACO - SOPORTE AUTO-AJUSTABLE</t>
  </si>
  <si>
    <t>PATIO ZONAL EL GACO - CHEQUE RANURADO Ø2"</t>
  </si>
  <si>
    <t>PATIO ZONAL EL GACO - VÁLVULA MARIPOSA Ø2"</t>
  </si>
  <si>
    <t>PATIO ZONAL EL GACO - CHEQUE RANURADO Ø2½"</t>
  </si>
  <si>
    <t>PATIO ZONAL EL GACO - CHEQUE RANURADO Ø3"</t>
  </si>
  <si>
    <t>PATIO ZONAL EL GACO - CHEQUE RANURADO Ø4"</t>
  </si>
  <si>
    <t>PATIO ZONAL EL GACO - VÁLVULA MARIPOSA Ø1½"</t>
  </si>
  <si>
    <t>PATIO ZONAL EL GACO - LUMINARIA LED PANEL SQ 40W DL 100-277V</t>
  </si>
  <si>
    <t>PATIO ZONAL EL GACO - LUMINARIA LED LINEAL COMERCIAL 40W DL UNV</t>
  </si>
  <si>
    <t xml:space="preserve"> PATIO ZONAL EL GACO: PANEL LED REDONDO 18 W LUZ BLANCA FRÍA 1080 LUMENES DE INCRUSTAR</t>
  </si>
  <si>
    <t>PATIO ZONAL EL GACO - TUBO DE COBRE 3/4"</t>
  </si>
  <si>
    <t xml:space="preserve">  PATIO ZONAL EL GACO: CABLE CU THHN No 10AWG</t>
  </si>
  <si>
    <t xml:space="preserve">PATIO ZONAL EL GACO - GEOMEMBRANA LISA HDPE 40 MILS. </t>
  </si>
  <si>
    <t>PATIO ZONAL EL GACO - ACCESORIOS RANURADOS 150 LBS 1"</t>
  </si>
  <si>
    <t>PATIO ZONAL EL GACO - ACCESORIO RANURADO 1¼"</t>
  </si>
  <si>
    <t xml:space="preserve">  PATIO ZONAL EL GACO: LED PANEL RD 24W DL</t>
  </si>
  <si>
    <t xml:space="preserve">  PATIO ZONAL EL GACO: CODO CU 90° 3/4" </t>
  </si>
  <si>
    <t>PATIO ZONAL EL GACO - ACCESORIO RANURADO 1½"</t>
  </si>
  <si>
    <t xml:space="preserve">  PATIO ZONAL EL GACO: TUBERIA COBRE DE 1/2"	</t>
  </si>
  <si>
    <t>PATIO ZONAL EL GACO - ACCESORIO RANURADO 2"</t>
  </si>
  <si>
    <t>PATIO ZONAL EL GACO - PLUG TELEFONICO CONECTOR RJ 11</t>
  </si>
  <si>
    <t xml:space="preserve">  PATIO ZONAL EL GACO: CODO 90° EN ACERO GALVANIZADO 1"</t>
  </si>
  <si>
    <t>PATIO ZONAL EL GACO - GABINETE 60 CM X 60 CM X 60 CM</t>
  </si>
  <si>
    <t>PATIO ZONAL EL GACO - GABINETE 60 CM X 60 CM X 210 CM</t>
  </si>
  <si>
    <t>PATIO ZONAL EL GACO - PATCH PANEL 24 PUNTOS</t>
  </si>
  <si>
    <t>PATIO ZONAL EL GACO - PATCHCORD CAT 6</t>
  </si>
  <si>
    <t xml:space="preserve"> PATIO ZONAL EL GACO - TABLERO TRIFÁSICO 3F-5H DE 12 CIRCUITOS</t>
  </si>
  <si>
    <t>PATIO ZONAL EL GACO - TABLERO TRIFÁSICO 3F-5H DE 36 CIRCUITOS</t>
  </si>
  <si>
    <t>PATIO ZONAL EL GACO - BREAKER ENCHUFABLE 2X20A</t>
  </si>
  <si>
    <t>PATIO ZONAL EL GACO - BREAKER ENCHUFABLE 3X20A</t>
  </si>
  <si>
    <t>PATIO ZONAL EL GACO - FACE PLATE SENCILLO</t>
  </si>
  <si>
    <t xml:space="preserve">  PATIO ZONAL EL GACO: VÁLVULA BOLA 3/4" PARA GAS</t>
  </si>
  <si>
    <t xml:space="preserve">  PATIO ZONAL EL GACO: REDUCCIÓN COBRE DE 3/4" A 1/2"		</t>
  </si>
  <si>
    <t xml:space="preserve">  PATIO ZONAL EL GACO: CODO CU 90° 1/2" </t>
  </si>
  <si>
    <t xml:space="preserve">  PATIO ZONAL EL GACO: ADAPTADOR MACHO COBRE DE 1/2"</t>
  </si>
  <si>
    <t>PISO EN POLIPROPILENO DE ALTO IMPACTO PARA PUENTES PEATONALES Y ESTACIONES DE TRANSMILENIO, e=25MM. INCLUYE TRANSPORTE.</t>
  </si>
  <si>
    <t>PISO EN POLIPROPILENO DE ALTO IMPACTO PARA ESCALERA DE PUENTES PEATONALES, ANCHO 38cm e=2cm. INCLUYE TRANSPORTE.</t>
  </si>
  <si>
    <t xml:space="preserve">SOPORTE DE ANCLAJE EN POLIPROPILENO DE ALTO IMPACTO PARA ESCALERA DE PUENTES PEATONALES, LARGO:34CM, ANCHO:4,5CM Y e:2,5CM.INCLUYE TRANSPORTE. </t>
  </si>
  <si>
    <t>PATIO ZONAL EL GACO: RELLENO CON CENIZA - ESCORIA DE ALTO HORNO.</t>
  </si>
  <si>
    <t>PATIO ZONAL EL GACO:TRANSPORTE DE CENIZA - ESCORIA DE ALTO HORNO.</t>
  </si>
  <si>
    <t xml:space="preserve">PATIO ZONAL EL GACO: Tubería en acero SCH 40 1"		</t>
  </si>
  <si>
    <t>PATIO ZONAL EL GACO:  REDUCCCION DE COPA GALVANIZADA DE 1" A 3/4"</t>
  </si>
  <si>
    <t>PATIO ZONAL EL GACO:  Cheque ranurado Ø 1 1/2"</t>
  </si>
  <si>
    <t>PATIO ZONAL EL GACO:  Cable aislado cobre 3x12 Trenzado Fase Azul</t>
  </si>
  <si>
    <t>PATIO ZONAL EL GACO:  Adaptador cambio de sección para canal de drenaje a sumidero fabricado en polietileno, de sección oval. Longitud total 800 mm, altura exterior 895 mm y ancho exterior 765 mm. Peso: 15,8 kg.</t>
  </si>
  <si>
    <t>PATIO ZONAL EL GACO:  Cable aislado cobre 3x12 Trenzado Fase Roja</t>
  </si>
  <si>
    <t>PATIO ZONAL EL GACO: Cuerpo Base (Polipropileno) para Tanque para regulación de flujos pluviales (150 m3) 19,20x4,80</t>
  </si>
  <si>
    <t>PATIO ZONAL EL GACO:  Luminaria Led GDS 63.2W</t>
  </si>
  <si>
    <t>PATIO ZONAL EL GACO:  CABLE XLPE 15 KV 240 MM No.2 AL</t>
  </si>
  <si>
    <t>PATIO ZONAL EL GACO:  CABLE XLPE 35 KV 240 MM No.2 AL</t>
  </si>
  <si>
    <t>PATIO ZONAL EL GACO:  NIPLE DE 5cm EN ACERO GALVANIZADO DE 1"</t>
  </si>
  <si>
    <t>PATIO ZONAL EL GACO:  UNIÓN EN ACERO GALVANIZADO DE 1"</t>
  </si>
  <si>
    <t>PATIO ZONAL EL GACO:  UNIÓN EN COBRE DE 3/4"</t>
  </si>
  <si>
    <t>PATIO ZONAL EL GACO:  GEOTEXTIL TEJIDO TR6000 HF</t>
  </si>
  <si>
    <t>PATIO ZONAL EL GACO:  EQUIPO EYECTOR CON SWITCH FLOTADOR Y TABLERO ELÉCTRICO</t>
  </si>
  <si>
    <t>PATIO ZONAL EL GACO:  EQUIPO DE PRESIÓN CON TABLERO ELÉCTRICO, TANQUE HIDROACUMULADOR Y ACCESORIOS.</t>
  </si>
  <si>
    <t>PATIO ZONAL EL GACO:  EQUIPO DE BOMBEO PARA RCI (BOMBA DIESEL, MOTOR DIESEL, TABLERO CONTROLADOR, MOTOBOMBA JOCKEY Y ACCESORIOS)</t>
  </si>
  <si>
    <t xml:space="preserve">PATIO ZONAL EL GACO: Pared pieza lateral (Polipropileno) para Tanque para regulación de flujos pluviales (150 m3) 19,20x4,80 </t>
  </si>
  <si>
    <t xml:space="preserve">PATIO ZONAL EL GACO: Tapas de columnas para Tanque para regulación de flujos pluviales (150 m3) 19,20x4,80 </t>
  </si>
  <si>
    <t xml:space="preserve">PATIO ZONAL EL GACO: Conectores para Tanque para regulación de flujos pluviales (150 m3) 19,20x4,80 </t>
  </si>
  <si>
    <t xml:space="preserve">PATIO ZONAL EL GACO: Placa de acceso para Tanque para regulación de flujos pluviales (150 m3) 19,20x4,80 </t>
  </si>
  <si>
    <t>PATIO ZONAL EL GACO: Elemento de inspección para Tanque para regulación de flujos pluviales (150 m3) 19,20x4,80</t>
  </si>
  <si>
    <t xml:space="preserve">PATIO ZONAL EL GACO: Tapa de fundición Ø 450mm tapa hierro dúctil para Tanque para regulación de flujos pluviales (150 m3) 19,20x4,80 </t>
  </si>
  <si>
    <t>PATIO ZONAL EL GACO - JUEGO DE PRE MOLDEADOS TIPO EXTERIOR PARA CABLE XLPE 15KVA 240 MM2</t>
  </si>
  <si>
    <t>PATIO ZONAL EL GACO - CABLE XLPE 15 KV 240MM2 AL</t>
  </si>
  <si>
    <t>PATIO ZONAL EL GACO - REDUCCCION DE COPA GALVANIZADA DE 1" A 3/4"</t>
  </si>
  <si>
    <t xml:space="preserve">PATIO ZONAL EL GACO - TEE EN COBRE DE 3/4" </t>
  </si>
  <si>
    <t>PATIO ZONAL EL GACO - ADAPTADOR MACHO EN COBRE DE 3/4"</t>
  </si>
  <si>
    <t>PATIO ZONAL EL GACO - PORCELANATO PARED PARA GRES NAVIA ACERO COLOR GRIS SIMILAR O EQUIVALENTE</t>
  </si>
  <si>
    <t>PATIO ZONAL EL GACO - PISO EN PORCELANATO ADOBERY COLOR WENGUE SIMILAR O EQUIVALENTE</t>
  </si>
  <si>
    <t xml:space="preserve">PATIO ZONAL EL GACO - POCETA EN ACERO INOXIDABLE </t>
  </si>
  <si>
    <t>PATIO ZONAL EL GACO: Canal de drenaje  RD200V 0.0 de hormigón polímero, pintura KTL y clase de carga hasta F900 . Monolítico con reja integrada de hormigón polímero. Con una sección de 315 cm² y forma transversal en V. Longitud total de 1000 mm, altura exterior 330 mm y ancho exterior 260 mm. Ancho interior nominal 200 mm. Peso: 90 kg.</t>
  </si>
  <si>
    <t>PATIO ZONAL EL GACO - TEJA EN METACRILATO TRANSPARENTE DE 1,5 CM DE GROSOR</t>
  </si>
  <si>
    <t>PATIO ZONAL EL GACO: Tapa inicio ciega de hormigón polímero, para canales RD200V 0.0. Longitud de 84 mm, altura exterior de 330 mm y ancho exterior de 260 mm. Peso: 9 kg.</t>
  </si>
  <si>
    <t>PATIO ZONAL EL GACO - CABALLETE PARA TEJA</t>
  </si>
  <si>
    <t>PATIO ZONAL EL GACO: Tapa final ciega de hormigón polímero, para canales RD200V 0.0. Longitud de 70 mm, altura exterior de 330 mm y ancho exterior de 260 mm.</t>
  </si>
  <si>
    <t>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t>
  </si>
  <si>
    <t>PATIO ZONAL EL GACO - MANTO PERMANENTE TRM 500</t>
  </si>
  <si>
    <t>PATIO ZONAL EL GACO - BANDEJA PORTAEQUIPOS 370 MM</t>
  </si>
  <si>
    <t>PATIO ZONAL EL GACO: Reja Passarela FF F400 50 cm S300 (incluye Marco)</t>
  </si>
  <si>
    <t>PATIO ZONAL EL GACO - BANDEJA DE FIBRA OPTICA 24 PUERTOS</t>
  </si>
  <si>
    <t>PATIO ZONAL EL GACO - CONECTORES LC</t>
  </si>
  <si>
    <t>PATIO ZONAL EL GACO - ADAPTADOR MACHO EN BRONCE O COBRE DE 1"</t>
  </si>
  <si>
    <t>PATIO ZONAL EL GACO - TEE HD RANURADA UL/HM 2½"</t>
  </si>
  <si>
    <t>PATIO ZONAL EL GACO - CODO HD RANURADO UL/HM 3"</t>
  </si>
  <si>
    <t>PATIO ZONAL EL GACO - SEMICODO HD RANURADO UL/HM  4"</t>
  </si>
  <si>
    <t>PATIO ZONAL EL GACO - Canal de drenaje Q max Neo 300 (1 m) por componentes ,1 cuerpo parte inferior, 1 cuerpo parte superior,2 rejillas en acero galvanizado Q flow. Incluye Guia de instalacion</t>
  </si>
  <si>
    <t xml:space="preserve">PATIO ZONAL EL GACO - Soporte pernado para instalacion para QMAX NEO 300 </t>
  </si>
  <si>
    <t>PATIO ZONAL EL GACO - Unidad de inspección y registro de arqueta para canales de drenaje QMAX 150/225/350 con cuerpo fabricado en polietileno de alta densidad (HDPE) y con reja extraíble integrada tipo ranurada de fundición, de clase de carga hasta D400 según EN 143</t>
  </si>
  <si>
    <t>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t>
  </si>
  <si>
    <t xml:space="preserve">PATIO ZONAL EL GACO: Sep Hidro Ent. Oleopator G NST NS10 para Tanque Separador de Hidrocarburos		</t>
  </si>
  <si>
    <t xml:space="preserve">PATIO ZONAL EL GACO - TOP SECTION D400 550-1130 PARA SEP DE HIDROCARBUROS </t>
  </si>
  <si>
    <t>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t>
  </si>
  <si>
    <t>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t>
  </si>
  <si>
    <t>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t>
  </si>
  <si>
    <t>PATIO ZONAL EL GACO - Sumidero completo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</si>
  <si>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 Adaptador cambio de sección para canal de drenaje QMAX 550 a sumidero fabricado en polietileno, de sección oval. Longitud total 800 mm, altura exterior 740 mm y ancho exterior 665 mm. Peso: 11,8 kg.</t>
  </si>
  <si>
    <t>PATIO ZONAL EL GACO: Top section capacidad de Carga D400 para Tanque Separador de Hidrocarburos</t>
  </si>
  <si>
    <t>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t>
  </si>
  <si>
    <t>PATIO ZONAL EL GACO: Tanque filtración Stormclean TF600 GRP Vertical</t>
  </si>
  <si>
    <t>PATIO ZONAL EL GACO: Jack RJ-45 para incrustar categoría 6</t>
  </si>
  <si>
    <t xml:space="preserve">PATIO ZONAL EL GACO: KIT FAN OUT SC/LC PARA FIBRA MULTIMODO OM3	L=1m	</t>
  </si>
  <si>
    <t>PATIO ZONAL EL GACO: PDU VERTICAL PARA RACK</t>
  </si>
  <si>
    <t xml:space="preserve">PATIO ZONAL EL GACO: PATCH CORD DE FIBRA ÓPTICA SC/LC L=2m	</t>
  </si>
  <si>
    <t xml:space="preserve"> PATIO ZONAL EL GACO: Terminal Premoldeada Tipo Interior para 15 KV 2-250 KCM</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</si>
  <si>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</si>
  <si>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t>
  </si>
  <si>
    <t>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</si>
  <si>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t>
  </si>
  <si>
    <t>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t>
  </si>
  <si>
    <t>PATIO ZONAL EL GACO: DRENES VERTICALES TIPO MECHA CON PERFORACION</t>
  </si>
  <si>
    <t>PATIO ZONAL EL GACO: Niples pasa-muros acero inoxidable ranurados 6" de 60cm de longitud-</t>
  </si>
  <si>
    <t>PATIO ZONAL EL GACO:  MOVILIZACIÓN Y LA DESMOVILIZACIÓN DE EQUIPOS PARA PERFORACION DE DRENES TIPO MECHA</t>
  </si>
  <si>
    <t>PATIO ZONAL EL GACO:  Niples pasa-muros acero inoxidable ranurados 1" de 60cm de longitud</t>
  </si>
  <si>
    <t>PATIO ZONAL EL GACO:  Niples pasa-muros acero inoxidable ranurados 1 1/4" de 60cm de longitud</t>
  </si>
  <si>
    <t>PATIO ZONAL EL GACO:  Válvula mariposa Ø2½"</t>
  </si>
  <si>
    <t>PATIO ZONAL EL GACO:  Válvula mariposa Ø3"</t>
  </si>
  <si>
    <t>PATIO ZONAL EL GACO:  Válvula mariposa Ø4"</t>
  </si>
  <si>
    <t>PATIO ZONAL EL GACO:  Sensor de flujo Ø2"</t>
  </si>
  <si>
    <t>PATIO ZONAL EL GACO:  Sensor de flujo Ø2½"</t>
  </si>
  <si>
    <t>PATIO ZONAL EL GACO:  Sensor de flujo Ø3"</t>
  </si>
  <si>
    <t>PATIO ZONAL EL GACO:  Sensor de flujo Ø4"</t>
  </si>
  <si>
    <t>PATIO ZONAL EL GACO:  Válvula desaireadora Ø ¾"</t>
  </si>
  <si>
    <t>PATIO ZONAL EL GACO:  Válvula desaireadora Ø 1"</t>
  </si>
  <si>
    <t>PATIO ZONAL EL GACO:  Válvula OS&amp;Y Flanchada 4" Supervisada</t>
  </si>
  <si>
    <t>PATIO ZONAL EL GACO:  Válvula OS&amp;Y Flanchada 6" Supervisada</t>
  </si>
  <si>
    <t>PATIO ZONAL EL GACO:  GABINETE RACK AÉREO DE 13 UR GABINETE RACK AÉREO TIPO 1 UR de alto 16 x ancho 40 x fondo 40cm</t>
  </si>
  <si>
    <t>PATIO ZONAL EL GACO:  Niples pasa-muros acero inoxidable ranurados 1 1/2" de 60cm de longitud</t>
  </si>
  <si>
    <t>PATIO ZONAL EL GACO:  Niples pasa-muros acero inoxidable ranurados 2" de 60cm de longitud</t>
  </si>
  <si>
    <t>PATIO ZONAL EL GACO:  Ajardinamiento tipo cerca viva con plantas trepadoras</t>
  </si>
  <si>
    <t>PATIO ZONAL EL GACO:  ASCENSOR HIDRÁULICO (SIN CUARTO DE MAQUINAS) CON PUERTAS AUTOMÁTICAS. Incluye Suministro, transporte e Instalación</t>
  </si>
  <si>
    <t>PATIO ZONAL EL GACO:  Ventana tipo V-04. Medidas 0,44 m2. (la unidad se cuenta de columna a columna). Ventana proyectante fabricada en aluminio acabado blanco mate con vidrio de seguridad incoloro de 5mm con basculante y brazos proyectantes en acero inoxidable y todos los elementos para su normal funcionamiento.</t>
  </si>
  <si>
    <t>PATIO ZONAL EL GACO:  SILICONA ANTIHONGOS TRANSPARENTE</t>
  </si>
  <si>
    <t>PATIO ZONAL EL GACO:  TORNILLO CHAZO PUNTILLA 1/4"</t>
  </si>
  <si>
    <t>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t>
  </si>
  <si>
    <t>PATIO ZONAL EL GACO:  Niples pasa-muros acero inoxidable ranurados 2 1/2" de 60cm de longitud</t>
  </si>
  <si>
    <t>PATIO ZONAL EL GACO:  Niples pasa-muros acero inoxidable ranurados 3" de 60cm de longitud</t>
  </si>
  <si>
    <t>PATIO ZONAL EL GACO:  Niples pasa-muros acero inoxidable ranurados 4" de 60cm de longitud</t>
  </si>
  <si>
    <t>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t>
  </si>
  <si>
    <t>ALQUILER DE VEHICULO: CAMPERO, PICK-UP, CAMIONETA, CAMION O SIMILAR DE 1300cc A 2000cc DE CILINDRADA, MODELO 2018 A 2015. 80% DE LA TARIFA ESTABLECIDA. INCLUYE TODOS LOS COSTOS DE OPERACIÓN Y MANTENIMIENTO EXCEPTO EL SALARIO DEL CONDUCTOR.</t>
  </si>
  <si>
    <t>ALQUILER DE VEHICULO MES: CAMPERO, PICK-UP, CAMIONETA, CAMION O SIMILAR DE 1300cc A 2000cc DE CILINDRADA, MODELO 2018 A 2015. 80% DE LA TARIFA ESTABLECIDA. INCLUYE TODOS LOS COSTOS DE OPERACIÓN Y MANTENIMIENTO EXCEPTO EL SALARIO DEL CONDUCTOR.</t>
  </si>
  <si>
    <t>ALQUILER DE VEHICULO: CAMPERO, PICK-UP, CAMIONETA, CAMION O SIMILAR MAYOR A 2000cc DE CILINDRADA, MODELO 2018 A 2015. 80% DE LA TARIFA ESTABLECIDA. INCLUYE TODOS LOS COSTOS DE OPERACIÓN Y MANTENIMIENTO EXCEPTO EL SALARIO DEL CONDUCTOR.</t>
  </si>
  <si>
    <t>ALQUILER DE VEHICULO MES: CAMPERO, PICK-UP, CAMIONETA, CAMION O SIMILAR MAYOR A 2000cc DE CILINDRADA, MODELO 2018 A 2015. 80% DE LA TARIFA ESTABLECIDA. INCLUYE TODOS LOS COSTOS DE OPERACIÓN Y MANTENIMIENTO EXCEPTO EL SALARIO DEL CONDUCTOR.</t>
  </si>
  <si>
    <t>ALQUILER DE VEHICULO: CAMPERO, PICK-UP, CAMIONETA, CAMION O SIMILAR MAYOR A 2000cc DE CILINDRADA, MODELO 2014 A 2011. 75% DE LA TARIFA ESTABLECIDA. INCLUYE TODOS LOS COSTOS DE OPERACIÓN Y MANTENIMIENTO EXCEPTO EL SALARIO DEL CONDUCTOR.</t>
  </si>
  <si>
    <t>ALQUILER DE VEHICULO MES: CAMPERO, PICK-UP, CAMIONETA, CAMION O SIMILAR MAYOR A 2000cc DE CILINDRADA, MODELO 2014 A 2011. 75% DE LA TARIFA ESTABLECIDA. INCLUYE TODOS LOS COSTOS DE OPERACIÓN Y MANTENIMIENTO EXCEPTO EL SALARIO DEL CONDUCTOR.</t>
  </si>
  <si>
    <t>ALQUILER DE VEHICULO: CAMPERO, PICK-UP, CAMIONETA, CAMION O SIMILAR CON CAPACIDAD DE CARGA DE 3 TON O MAS, MODELO 2018 A 2015. 80% DE LA TARIFA ESTABLECIDA. INCLUYE TODOS LOS COSTOS DE OPERACIÓN Y MANTENIMIENTO EXCEPTO EL SALARIO DEL CONDUCTOR.</t>
  </si>
  <si>
    <t>ALQUILER DE VEHICULO MES: CAMPERO, PICK-UP, CAMIONETA, CAMION O SIMILAR CON CAPACIDAD DE CARGA DE 3 TON O MAS, MODELO 2018 A 2015. 80% DE LA TARIFA ESTABLECIDA. INCLUYE TODOS LOS COSTOS DE OPERACIÓN Y MANTENIMIENTO EXCEPTO EL SALARIO DEL CONDUCTOR.</t>
  </si>
  <si>
    <t>RECUPERACIÓN DEL ESPACIO PÚBLICO SOBRE LOS PREDIOS REMANENTES DEL IDU. GRUPOS 1 Y 2. VIGENCIA 2022 - M-13-A / BANCA RECTANGULAR / LARGA CON M-11-A ADOSADO.</t>
  </si>
  <si>
    <t>RECUPERACIÓN DEL ESPACIO PÚBLICO SOBRE LOS PREDIOS REMANENTES DEL IDU. GRUPOS 1 Y 2. VIGENCIA 2022 - M-13-A / BANCA RECTANGULAR / MEDIANA CON M-11-A ADOSADO.</t>
  </si>
  <si>
    <t>RECUPERACIÓN DEL ESPACIO PÚBLICO SOBRE LOS PREDIOS REMANENTES DEL IDU. GRUPOS 1 Y 2. VIGENCIA 2022 - M-30-A / ALCORQUE CUADRADO / EN U.</t>
  </si>
  <si>
    <t>RECUPERACIÓN DEL ESPACIO PÚBLICO SOBRE LOS PREDIOS REMANENTES DEL IDU. GRUPOS 1 Y 2. VIGENCIA 2022 - M-16-A / BOLARDO ESFERA / 40 CM.</t>
  </si>
  <si>
    <t>RECUPERACIÓN DEL ESPACIO PÚBLICO SOBRE LOS PREDIOS REMANENTES DEL IDU. GRUPOS 1 Y 2. VIGENCIA 2022 - Suministro e instalación de mobiliario importado (juego infantil), referencia hd17-271A capacidad de 1 - 2 niños. (garantía de 12 meses por defectos de fabricación). COLUMPIO TIPO NICHO de 200x160x200cm.</t>
  </si>
  <si>
    <t>RECUPERACIÓN DEL ESPACIO PÚBLICO SOBRE LOS PREDIOS REMANENTES DEL IDU. GRUPOS 1 Y 2. VIGENCIA 2022 - Transporte e instalación de mobiliario importado (juego infantil).</t>
  </si>
  <si>
    <t>RECUPERACIÓN DEL ESPACIO PÚBLICO SOBRE LOS PREDIOS REMANENTES DEL IDU. GRUPOS 1 Y 2. VIGENCIA 2022 - Suministro de mobiliario importado (juego infantil), referencia HD17-222D, capacidad 10 - 12 niños. (Garantía de 12 meses por defectos de fabricación) Medidas 388x388x388cm. RED DE ESCALAR FORMA GEOMÉTRICA, colores vivos.</t>
  </si>
  <si>
    <t>RECUPERACIÓN DEL ESPACIO PÚBLICO SOBRE LOS PREDIOS REMANENTES DEL IDU. GRUPOS 1 Y 2. VIGENCIA 2022 - Gimnasio al aire libre tipo BIOSALUDABLE "Caminador - Patinador aéreo"  (Garantía de 1 año).</t>
  </si>
  <si>
    <t>RECUPERACIÓN DEL ESPACIO PÚBLICO SOBRE LOS PREDIOS REMANENTES DEL IDU. GRUPOS 1 Y 2. VIGENCIA 2022 - Transporte Gimnasio al aire libre.</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</si>
  <si>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</si>
  <si>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"Doble swinger -Surf" (Garantía de 1 año).</t>
  </si>
  <si>
    <t>RECUPERACIÓN DEL ESPACIO PÚBLICO SOBRE LOS PREDIOS REMANENTES DEL IDU. GRUPOS 1 Y 2. VIGENCIA 2022 - Gimnasio al aire libre tipo BIOSALUDABLE "Elíptica - Esquí Sky" (Garantía de 1 año).</t>
  </si>
  <si>
    <t>RECUPERACIÓN DEL ESPACIO PÚBLICO SOBRE LOS PREDIOS REMANENTES DEL IDU. GRUPOS 1 Y 2. VIGENCIA 2022 - Gimnasio al aire libre tipo PLUS "Bicicleta Recumbent". (Garantía de 1 año).</t>
  </si>
  <si>
    <t>RECUPERACIÓN DEL ESPACIO PÚBLICO SOBRE LOS PREDIOS REMANENTES DEL IDU. GRUPOS 1 Y 2. VIGENCIA 2022 - Armado y anclaje de equipo al aire libre (no incluye fundición del dado en concreto).</t>
  </si>
  <si>
    <t>RECUPERACIÓN DEL ESPACIO PÚBLICO SOBRE LOS PREDIOS REMANENTES DEL IDU. GRUPOS 1 Y 2. VIGENCIA 2022 - Gimnasio al aire libre tipo BIOSALUDABLE "Pectoral Sentado Doble" (Garantía de 1 año).</t>
  </si>
  <si>
    <t>RECUPERACIÓN DEL ESPACIO PÚBLICO SOBRE LOS PREDIOS REMANENTES DEL IDU. GRUPOS 1 Y 2. VIGENCIA 2022 - Gimnasio al aire libre tipo PLUS "Banco abdominal inclinada". (Garantía de 1 año).</t>
  </si>
  <si>
    <t>RECUPERACIÓN DEL ESPACIO PÚBLICO SOBRE LOS PREDIOS REMANENTES DEL IDU. GRUPOS 1 Y 2. VIGENCIA 2022 - Gimnasio al aire libre tipo PLUS "Banco abdominal plana". (Garantía de 1 año).</t>
  </si>
  <si>
    <t>RECUPERACIÓN DEL ESPACIO PÚBLICO SOBRE LOS PREDIOS REMANENTES DEL IDU. GRUPOS 1 Y 2. VIGENCIA 2022 - Gimnasio al aire libre tipo BIOSALUDABLE "Ascensor doble - dorsal ancho". (Garantía de 1 año).</t>
  </si>
  <si>
    <t>RECUPERACIÓN DEL ESPACIO PÚBLICO SOBRE LOS PREDIOS REMANENTES DEL IDU. GRUPOS 1 Y 2. VIGENCIA 2022 - Gimnasio al aire libre tipo PLUS "Triple pecho espalda pierna". (Garantía de 1 año).</t>
  </si>
  <si>
    <t>RECUPERACIÓN DEL ESPACIO PÚBLICO SOBRE LOS PREDIOS REMANENTES DEL IDU. GRUPOS 1 Y 2. VIGENCIA 2022 - Gimnasio al aire libre tipo PLUS "Multifuncional A4". (Garantía de 1 año).</t>
  </si>
  <si>
    <t>RECUPERACIÓN DEL ESPACIO PÚBLICO SOBRE LOS PREDIOS REMANENTES DEL IDU. GRUPOS 1 Y 2. VIGENCIA 2022 - Gimnasio al aire libre tipo PLUS "Modulo Jinete". (Garantía de 1 año).</t>
  </si>
  <si>
    <t>RECUPERACIÓN DEL ESPACIO PÚBLICO SOBRE LOS PREDIOS REMANENTES DEL IDU. GRUPOS 1 Y 2. VIGENCIA 2022 - Suministro, puesto en obra e instalación de gimnasio al aire libre tipo PLUS "Modulo GRX". (Garantía de 1 año).</t>
  </si>
  <si>
    <t>RECUPERACIÓN DEL ESPACIO PÚBLICO SOBRE LOS PREDIOS REMANENTES DEL IDU. GRUPOS 1 Y 2. VIGENCIA 2022 - Piso en caucho granulado, con base elástica SBR color negro de 7cm y capa superior en EPDM pigmentada (color de acuerdo a diseño establecido) de 1 cm, espesor total de 8cm.</t>
  </si>
  <si>
    <t>PROYECTO CONSTRUCCION PUENTES SAN AGUSTIN Y LOS ANDES - PRUEBA DE CARGA ESTATICA PARA PUENTE VEHICULAR - CON SUPERESTRUCTURA EN CONCRETO.</t>
  </si>
  <si>
    <t>PATIO ZONAL EL GACO: SUMINISTRO DE CERTIFICACION DE CONECTORIZACION DE FIBRA OPTICA (POR PAR)</t>
  </si>
  <si>
    <t>PATIO ZONAL EL GACO: SUMINISTRO E INSTALACION DE UPS 1 KVA MONOFASICA VIN 120V, VOUT120V</t>
  </si>
  <si>
    <t>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t>
  </si>
  <si>
    <t>PATIO ZONAL EL GACO: SUMINISTRO E INSTALACION DE FIBRA MULTIMODO 12 HILOS</t>
  </si>
  <si>
    <t>PATIO ZONAL EL GACO - TOPELLANTA T-60 EN CONCRETO.</t>
  </si>
  <si>
    <t>PATIO ZONAL EL GACO - PISO GRES PORCELANATO COLOR MARFIL MATE 60X60 CM O SIMILAR.</t>
  </si>
  <si>
    <t xml:space="preserve">PATIO ZONAL EL GACO: TAPA CIEGA PARA RACK </t>
  </si>
  <si>
    <t>PATIO ZONAL EL GACO - PEGACOR MAX BLANCO.</t>
  </si>
  <si>
    <t>PATIO ZONAL EL GACO - LÁMINA DE DRYWALL SUPÉRBORARD 6 MM X 2440 MM X 1220 MM.</t>
  </si>
  <si>
    <t>PATIO ZONAL EL GACO - TORNILLO PLACA DRYWALL 6X1".</t>
  </si>
  <si>
    <t>PATIO ZONAL EL GACO - TORNILLO CHAZO PUNTILLA 1/4".</t>
  </si>
  <si>
    <t>PATIO ZONAL EL GACO - OMEGA PARA DRYWALL 2,44 M.</t>
  </si>
  <si>
    <t>PATIO ZONAL EL GACO - VIGUETA PARA DRYWALL 2.44 M.</t>
  </si>
  <si>
    <t>PATIO ZONAL EL GACO - ANGULO PARA DRYWALL 2.44 M.</t>
  </si>
  <si>
    <t>VIGA PERFIL HEA 450 (L=12 METROS)</t>
  </si>
  <si>
    <t>TAPABOCAS DESECHABLE._(Según Apéndice Bioseguridad Covid 19_V4)</t>
  </si>
  <si>
    <t>MASCARILLA DESECHABLE._(Según Apéndice Bioseguridad Covid 19_V4)</t>
  </si>
  <si>
    <t>JABÓN LIQUIDO PARA MANOS._(Según Apéndice Bioseguridad Covid 19_V4)</t>
  </si>
  <si>
    <t>CARROTANQUE IRRIGADOR DE AGUA-VIAJE._(Según Apéndice Bioseguridad Covid 19_V4)</t>
  </si>
  <si>
    <t>TOALLAS DE PAPEL PARA MANOS. TIPO Z. DOBLE HOJA. (PAQUETE 150 HOJAS._(Según Apéndice Bioseguridad Covid 19_V4)</t>
  </si>
  <si>
    <t>DISPENSADOR DE JABÓN LÍQUIDO O ALCOHOL GLICERINADO, CON PEDAL METÁLICO._(Según Apéndice Bioseguridad Covid 19_V4)</t>
  </si>
  <si>
    <t>RECOLECCION, TRANSPORTE Y DISPOSICION DE RESIDUOS LÍQUIDOS PROVENIENTES DE LAVAMANOS PORTATILES. (INCLUYE EQUIPO DE SUCCIÓN)_(Según Apéndice Bioseguridad Covid 19_V4)</t>
  </si>
  <si>
    <t>LAVAMANOS PORTATIL DE PEDAL TIPO MANOS LIBRES._(Según Apéndice Bioseguridad Covid 19_V4)</t>
  </si>
  <si>
    <t>ALCOHOL GLICERINADO 70%._(Según Apéndice Bioseguridad Covid 19_V4)</t>
  </si>
  <si>
    <t>DISPENSADOR PLÁSTICO DE TOALLAS TIPO Z._(Según Apéndice Bioseguridad Covid 19_V4)</t>
  </si>
  <si>
    <t>PROYECTO ESPECIFICO PATIO ZONAL ALAMEDA EL JARDIN PUERTA VENTANA TIPO PV-01 CON PERFILERÍA EN ALUMINIO 3X1 1/2" CON MARCO INTERIOR EN SISTEMA PROYECTANTE Y VIDRIOS 3+3 MM ENSAMBLADOS EN MARCOS DE ALUMINIO CON EMPAQUE DE NEOPRENO EN TODO SU PERÍMETRO.(INCLUYE SUMINISTRO E INSTALACIÓN). (Medidas: 6,25x2,53m).</t>
  </si>
  <si>
    <t xml:space="preserve"> PROYECTO ESPECÍFICO PATIO ZONAL ALAMEDA EL JARDIN: MORTERO SECO 40 KG (PARA AFINADO SIMPLE)</t>
  </si>
  <si>
    <t>PROYECTO ESPECIFICO PATIO ZONAL ALAMEDA EL JARDIN - PEGACOR MAX BLANCO.</t>
  </si>
  <si>
    <t>PROYECTO ESPECIFICO PATIO ZONAL ALAMEDA EL JARDIN - BALDOSA HEXAGONAL PREPULIDA LISTONES GRIS. COLOR VERDE, PARA EXTERIORES 30 X 30 CM. ESPESOR 25 MM.</t>
  </si>
  <si>
    <t>PROYECTO ESPECIFICO PATIO ZONAL ALAMEDA EL JARDIN - PISO LAMINADO SPC (STONE PLASTIC COMPOSITE), TRAFICO COMERCIAL, ACABADO TEXTURA MATE, TONO CASTAÑO, CON DILATACION EN ALUMINIO.</t>
  </si>
  <si>
    <t>PROYECTO ESPECIFICO PATIO ZONAL ALAMEDA EL JARDIN - PISO EN PORCELANATO GRIS FORMATO 30 X 60</t>
  </si>
  <si>
    <t>PROYECTO ESPECIFICO PATIO ZONAL ALAMEDA EL JARDIN - BALDOSA EN MICROGRANO COLOR NEGRO AZABACHE FORMATO 30X30</t>
  </si>
  <si>
    <t>PROYECTO ESPECIFICO PATIO ZONAL ALAMEDA EL JARDIN - PORCELANATO PARA PARED COLOR BLANCO FORMATO 20.5 X 20.5</t>
  </si>
  <si>
    <t>PROYECTO ESPECIFICO PATIO ZONAL ALAMEDA EL JARDIN - PISO EN BALDOSAS DE VINILO CON REDUCCIÓN ACÚSTICA E.=3,5MM FORMATO 50X50CM</t>
  </si>
  <si>
    <t xml:space="preserve">PROYECTO ESPECIFICO PATIO ZONAL ALAMEDA EL JARDIN - ESPEJO EN CRISTAL FLOTADO DE 4MM SIN BISELAR, CON BORDE PULIDO ADHERIDO A MURO </t>
  </si>
  <si>
    <t>PROYECTO ESPECIFICO PATIO ZONAL ALAMEDA EL JARDIN - SILICONA ANTIHONGOS TRANSPARENTE</t>
  </si>
  <si>
    <t>PROYECTO ESPECIFICO PATIO ZONAL ALAMEDA EL JARDIN - PANEL SEPARADOR DE ORINALES DE 1,00 M X 0,50 M O APROXIMADO, ANCLADO A MURO EN LAMINA DE ACERO INOXIDABLE</t>
  </si>
  <si>
    <t xml:space="preserve">PROYECTO ESPECIFICO PATIO ZONAL ALAMEDA EL JARDIN - TAPA PARA REGISTRO 20 X 20 CM </t>
  </si>
  <si>
    <t xml:space="preserve">PROYECTO ESPECIFICO PATIO ZONAL ALAMEDA EL JARDIN - TUBERIA PVC - S8, D=10" NORMA NTC 3722-3 </t>
  </si>
  <si>
    <t>PROYECTO ESPECIFICO PATIO ZONAL ALAMEDA EL JARDIN - TUBERIA DE PRESION EN PVC 3/4" RDE 11</t>
  </si>
  <si>
    <t>PROYECTO ESPECIFICO PATIO ZONAL ALAMEDA EL JARDIN - REGISTRO EN BRONCE DE PASO DIRECTO ROSCADO DE 3/4"</t>
  </si>
  <si>
    <t>PROYECTO ESPECIFICO PATIO ZONAL ALAMEDA EL JARDIN - REGISTRO EN BRONCE DE PASO DIRECTO ROSCADO DE 1"</t>
  </si>
  <si>
    <t>PROYECTO ESPECIFICO PATIO ZONAL ALAMEDA EL JARDIN - REGISTRO EN BRONCE DE PASO DIRECTO ROSCADO DE 1 1/4"</t>
  </si>
  <si>
    <t>PROYECTO ESPECIFICO PATIO ZONAL ALAMEDA EL JARDIN - REGISTRO EN BRONCE DE PASO DIRECTO ROSCADO DE 1 1/2"</t>
  </si>
  <si>
    <t>PROYECTO ESPECIFICO PATIO ZONAL ALAMEDA EL JARDIN - REGISTRO EN BRONCE DE PASO DIRECTO ROSCADO DE 2"</t>
  </si>
  <si>
    <t>PROYECTO ESPECIFICO PATIO ZONAL ALAMEDA EL JARDIN - TUBERÍA DE ACERO AL CARBON SCH10 D=4"</t>
  </si>
  <si>
    <t>PROYECTO ESPECIFICO PATIO ZONAL ALAMEDA EL JARDIN - TUBERÍA DE ACERO AL CARBON SCH10 D=6"</t>
  </si>
  <si>
    <t>PROYECTO ESPECIFICO PATIO ZONAL ALAMEDA EL JARDIN - TUBERÍA DE ACERO AL CARBON SCH10 D=3"</t>
  </si>
  <si>
    <t>PROYECTO ESPECIFICO PATIO ZONAL ALAMEDA EL JARDIN - TUBERÍA DE ACERO AL CARBON SCH10 D=2"</t>
  </si>
  <si>
    <t>PROYECTO ESPECIFICO PATIO ZONAL ALAMEDA EL JARDIN - TUBERÍA DE ACERO AL CARBON SCH40 D=1"</t>
  </si>
  <si>
    <t>PROYECTO ESPECIFICO PATIO ZONAL ALAMEDA EL JARDIN: TRAMPA DE GRASAS DE 95 LT</t>
  </si>
  <si>
    <t>PROYECTO ESPECIFICO PATIO ZONAL ALAMEDA EL JARDIN - PRENSAESTOPA PVC DE 1/2"</t>
  </si>
  <si>
    <t>PROYECTO ESPECIFICO PATIO ZONAL ALAMEDA EL JARDIN - CABLE DE CU THHN No 10AWG</t>
  </si>
  <si>
    <t>PROYECTO ESPECIFICO PATIO ZONAL ALAMEDA EL JARDIN - TN6-1 MODULO MANTENIMIENTO. TABLERO IP54 USO EXTERIOR, INCLUYE BREAKER TOTALIZADOR, INTERRUPTORES SEGÚN PLANO UNIFILAR, CABLEADO DE POTENCIA, CERTIFICADO RETIE.</t>
  </si>
  <si>
    <t>PROYECTO ESPECIFICO PATIO ZONAL ALAMEDA EL JARDIN - TN3-1 MODULO PINTURA. TABLERO IP54 USO EXTERIOR, INCLUYE BREAKER TOTALIZADOR, INTERRUPTORES SEGÚN PLANO UNIFILAR, CABLEADO DE POTENCIA, CERTIFICADO RETIE.</t>
  </si>
  <si>
    <t>PROYECTO ESPECIFICO PATIO ZONAL ALAMEDA EL JARDIN - TN3-1 MODULO LAVADO. TABLERO IP54 USO EXTERIOR, INCLUYE BREAKER TOTALIZADOR, INTERRUPTORES SEGÚN PLANO UNIFILAR, CABLEADO DE POTENCIA, CERTIFICADO RETIE.</t>
  </si>
  <si>
    <t xml:space="preserve">PROYECTO ESPECIFICO PATIO ZONAL ALAMEDA EL JARDIN - ADAPTADOR MACHO PVC PRESION 1 1/4" </t>
  </si>
  <si>
    <t>PROYECTO ESPECIFICO PATIO ZONAL ALAMEDA EL JARDIN - ADAPTADOR MACHO PVC PRESION 1 1/2"</t>
  </si>
  <si>
    <t>PROYECTO ESPECIFICO PATIO ZONAL ALAMEDA EL JARDIN: MACROMEDIDOR PARA AGUA POTABLE DE 2". TIPO HELICE WOLTMANN, DIÁMETRO DE 2".</t>
  </si>
  <si>
    <t xml:space="preserve">PROYECTO ESPECIFICO PATIO ZONAL ALAMEDA EL JARDIN: TANQUE 1000 HI-PRESS 1000 LITROS VERTICAL </t>
  </si>
  <si>
    <t>PROYECTO ESPECIFICO PATIO ZONAL ALAMEDA EL JARDIN: JUEGO DE PRE MOLDEADOS TIPO EXTERIOR PARA CABLE XLPE 15KVA PARA CALIBRES ENTRE 2-4-0</t>
  </si>
  <si>
    <t>PROYECTO ESPECIFICO PATIO ZONAL ALAMEDA EL JARDIN: PLANTA ELÉCTRICA DE 300 KVA. VOLTAJE 220V</t>
  </si>
  <si>
    <t>PROYECTO ESPECIFICO PATIO ZONAL ALAMEDA EL JARDIN: BORDILLO ANTEPECHO POLIMERO TIPO B PARA VENTANAS, EN CONCRETO 0.40 x 0.25 MTS. (ALIGERADO)</t>
  </si>
  <si>
    <t>PROYECTO ESPECIFICO PATIO ZONAL ALAMEDA EL JARDIN: LAMPARA FLUORESCENTE COMPACTO - EXTERIORES</t>
  </si>
  <si>
    <t>PROYECTO ESPECIFICO PATIO ZONAL ALAMEDA EL JARDIN: LAMPARA HALOGENA DE INCRUSTAR EN PISO. Incluye Suministro e Instalación</t>
  </si>
  <si>
    <t xml:space="preserve">TUBO CONDUIT GALVANIZADO RMC 6'' </t>
  </si>
  <si>
    <t xml:space="preserve">TUBERÍA ALCANTARILLADO 1500 MM 60" HDPE </t>
  </si>
  <si>
    <t>AVENIDA CONTADOR (CL. 134) - BANCA EN CONCRETO M-01-A</t>
  </si>
  <si>
    <t>AVENIDA CONTADOR (CL. 134) - TUERCAS 3/4" ASTM A194</t>
  </si>
  <si>
    <t>AVENIDA CONTADOR (CL. 134) - TUERCA 5/8" ASTM A194</t>
  </si>
  <si>
    <t>AVENIDA CONTADOR (CL. 134) - TUERCA 1/2" ASTM A194</t>
  </si>
  <si>
    <t>AVENIDA CONTADOR (CL. 134) - BOLARDO METALICO M-15-A</t>
  </si>
  <si>
    <t>AVENIDA CONTADOR (CL. 134) - PAPELERA DOBLE EN ACERO M-121</t>
  </si>
  <si>
    <t>AVENIDA CONTADOR (CL. 134) - GEOMEMBRANA LISA HDPE 40 MILS</t>
  </si>
  <si>
    <t>AVENIDA CONTADOR (CL. 134) - ADHESIVO EPÓXICO DE DOS COMPONENTES, LIBRE DE SOLVENTES</t>
  </si>
  <si>
    <t>ESTUDIOS Y DISEÑOS PARA SITIOS INESTABLES EN BOGOTÁ D.C - INMUNIZANTE Y PRESERVANTE DE MADERA</t>
  </si>
  <si>
    <t xml:space="preserve">ESTUDIOS Y DISEÑOS PARA SITIOS INESTABLES EN BOGOTÁ D.C - COSEDORA Y SELLADORA ELECTRICA DE SACOS </t>
  </si>
  <si>
    <t>ESTUDIOS Y DISEÑOS PARA SITIOS INESTABLES EN BOGOTÁ D.C - MANTO PERMANENTE PARA CONTROL DE EROSIÓN - TERRATRAC TRM15 O SIMILAR</t>
  </si>
  <si>
    <t>ESTUDIOS Y DISEÑOS PARA SITIOS INESTABLES EN BOGOTÁ D.C - GEODREN PLANAR PERMADRAIN 70 DE 0,50M O SIMILAR</t>
  </si>
  <si>
    <t>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t>
  </si>
  <si>
    <t>PROYECTO ESPECIFICO PUENTE PEATONAL ATIRANTADO CALLE 174 - SUMINISTRO E INSTALACIÓN DEL SISTEMA DE TIRANTES CON HORQUILLAS FIJAS, PARA EL PROCESO DE SUSTITUCIÓN DE LOS TIRANTES DE LA PASARELA PEATONAL DE ACCESO AL PORTAL NORTE CALLE 174 EN LA CIUDAD DE BOGOTÁ D.C.</t>
  </si>
  <si>
    <t>AUTOHORMIGONERA - VOLUMEN DE HORMIGÓN POR AMASADO DE 1 A 5.5 m3</t>
  </si>
  <si>
    <t xml:space="preserve">GRÚA HIDRÁULICA DE BRAZO ARTICULADO MONTADA SOBRE CAMIÓN - CARGA MÁXIMA DE 1 A 17 TONELADAS - INCLUYE OPERARIO </t>
  </si>
  <si>
    <t>PLANTA ELÉCTRICA - POTENCIA ELÉCTRICA GENERADA 11-13 kW INCLUYE COMBUSTIBLE</t>
  </si>
  <si>
    <t>PARAL METÁLICO CORTO DE 1.50 m A 2.7 m</t>
  </si>
  <si>
    <t>ANDAMIO MULTIDIRECCIONAL - ALTURA 9 m - ÁREA 4 m2</t>
  </si>
  <si>
    <t>ELABORACIÓN ESPECIFICACIONES TÉCNICAS GENERALES DE MEZCLAS ASFÁLTICAS CON INCLUSIÓN DE MATERIAL BITUMINOSO RECICLADO – MBR - PRUEBA DE FATIGA DE PAVIMENTOS A ESCALA REAL MEDIANTE LA APLICACIÓN DE CARGA HASTA 150.000 EJES EQUIVALENTES, INCLUIDO EL SEGUIMIENTO, AUSCULTACIÓN E INSTRUMENTACIÓN DE LAS CAPAS DE PAVIMENTO CON SENSORES AMBIENTALES (TERMOPARES, SENSORES CAPACITIVOS, TENSIÓMETROS Y PIEZÓMETRO) Y SENSORES MECÁNICOS (GALGAS EXTENSOMÉTRICAS Y CELDAS DE CARGA PIEZOELÉCTRICAS).</t>
  </si>
  <si>
    <t>ELABORACIÓN ESPECIFICACIONES TÉCNICAS GENERALES DE MEZCLAS ASFÁLTICAS CON INCLUSIÓN DE MATERIAL BITUMINOSO RECICLADO – MBR - VALOR ADICIONAL A LA PRUEBA DE FATIGA DE PAVIMENTOS A ESCALA REAL MEDIANTE LA APLICACIÓN DE CARGA DE 50.000 EJES EQUIVALENTES A PARTIR DEL CICLO 150.000, INCLUIDA EL SEGUIMIENTO Y AUSCULTACIÓN</t>
  </si>
  <si>
    <t>MEDIDA DE LA IRREGULARIDAD SUPERFICIAL DE UN PAVIMENTO MEDIANTE LA REGLA DE TRES METROS, ESTÁTICA O RODANTE (Por unidad) - No Incluye Transporte</t>
  </si>
  <si>
    <t>MEDIDA DE SEGREGACIÓN TÉRMICA DE MEZCLAS ASFÁLTICAS MEDIANTE CÁMARA TERMOGRÁFICA (Por unidad) - No Incluye Transporte</t>
  </si>
  <si>
    <t>MEDIDA DE SEGREGACIÓN TÉRMICA DE MEZCLAS ASFÁLTICAS MEDIANTE CÁMARA TERMOGRÁFICA (Por jornada) - No Incluye Transporte</t>
  </si>
  <si>
    <t>CONSTRUCCIÓN DE LA INTERSECCIÓN A DESNIVEL DE PUENTE ARANDA - TEE HD EXTREMO JUNTA HIDRÁULICA 12"x8" (300x200mm)</t>
  </si>
  <si>
    <t>CONSTRUCCIÓN DE LA INTERSECCIÓN A DESNIVEL DE PUENTE ARANDA - TEE HD EXTREMO JUNTA HIDRÁULICA 12"x 6" (300 x 150 mm)</t>
  </si>
  <si>
    <t>CONSTRUCCIÓN DE LA INTERSECCIÓN A DESNIVEL DE PUENTE ARANDA - TEE HD JUNTA HIDRÁULICA 6"x6" (150x150mm)</t>
  </si>
  <si>
    <t>CONSTRUCCIÓN DE LA INTERSECCIÓN A DESNIVEL DE PUENTE ARANDA - VÁLVULA TIPO MARIPOSA DISCO INOX. DE Ø 8" CLASE 300. EXTREMOS BRIDADOS</t>
  </si>
  <si>
    <t>CONSTRUCCIÓN DE LA INTERSECCIÓN A DESNIVEL DE PUENTE ARANDA - TEE HD EXTREMO JUNTA HIDRÁULICA 8"x 8" (200x200mm)</t>
  </si>
  <si>
    <t>CONSTRUCCIÓN DE LA INTERSECCIÓN A DESNIVEL DE PUENTE ARANDA - TUBO EN ACERO Ø 45" CON UNIONES ESPIGO/CAMPANA CON EMPAQUE DE CAUCHO,CON REVESTIMIENTO INTERIOR Y RECUBRIMIENTO EXTERIOR EN MORTERO CEMENTO. NORMA C200 PARTIR DE LÁMINA ASTM A36 L=6.00m PRESIÓN 150PSI</t>
  </si>
  <si>
    <t>CONSTRUCCIÓN DE LA INTERSECCIÓN A DESNIVEL DE PUENTE ARANDA - VÁLVULA TIPO MARIPOSA DISCO INOX. DE Ø 4" CLASE 150. EXTREMOS BRIDADOS</t>
  </si>
  <si>
    <t>CONSTRUCCIÓN DE LA INTERSECCIÓN A DESNIVEL DE PUENTE ARANDA - VÁLVULA TIPO MARIPOSA DISCO INOX. DE Ø 6" CLASE 150. EXTREMOS BRIDADOS</t>
  </si>
  <si>
    <t>CONSTRUCCIÓN DE LA INTERSECCIÓN A DESNIVEL DE PUENTE ARANDA - CODO EN ACERO Ø 45" ENTRE 22 1/2° Y 45° CON JUNTA ESPIGO / CAMPANA CON EMPAQUE DE CAUCHO, CON REVESTIMIENTO INTERIOR Y RECUBRIMIENTO EXTERIOR EN MORTERO CEMENTO. L=0.95m x 0.95m PRESIÓN DE TRABAJO=150</t>
  </si>
  <si>
    <t>CONSTRUCCIÓN DE LA INTERSECCIÓN A DESNIVEL DE PUENTE ARANDA - CODO EN ACERO Ø 27" ENTRE 22 1/2° Y 45° CON JUNTA ESPIGO / CAMPANA CON EMPAQUE DE CAUCHO, CON REVESTIMIENTO INTERIOR Y RECUBRIMIENTO EXTERIOR EN MORTERO CEMENTO. L=0.85m x 0.85m PRESIÓN TRABAJO 150PSI</t>
  </si>
  <si>
    <t>CONSTRUCCIÓN DE LA INTERSECCIÓN A DESNIVEL DE PUENTE ARANDA - CODO HD JUNTA HIDRÁULICA PARA PVC 22.5°X6"</t>
  </si>
  <si>
    <t>CONSTRUCCIÓN DE LA INTERSECCIÓN A DESNIVEL DE PUENTE ARANDA - TEE HD EXTREMO JUNTA HIDRÁULICA 6"x 4" (160 x 100 mm)</t>
  </si>
  <si>
    <t>CONSTRUCCIÓN DE LA INTERSECCIÓN A DESNIVEL DE PUENTE ARANDA - TEE HD EXTREMO JUNTA HIDRÁULICA 12"x 4" (300 x 100 mm)</t>
  </si>
  <si>
    <t>CONSTRUCCIÓN DE LA INTERSECCIÓN A DESNIVEL DE PUENTE ARANDA - REDUCCIÓN  EN ACERO 45° x 42° CON ESPIGO Ø=45" Y CAMPANA Ø=42", revestida interior y exteriormente con mortero de cemento. L=0.35m. Presión de trabajo=150 psi)</t>
  </si>
  <si>
    <t>CONSTRUCCIÓN DE LA INTERSECCIÓN A DESNIVEL DE PUENTE ARANDA - REDUCCIÓN  EN ACERO Ø27° x Ø24° CON ESPIGO Ø=27" Y CAMPANA Ø=24", revestida interior y exteriormente con mortero de cemento. L=0.35m. Presión de trabajo=150 psi)</t>
  </si>
  <si>
    <t>CONSTRUCCIÓN DE LA INTERSECCIÓN A DESNIVEL DE PUENTE ARANDA - TAPON HD EXTREMO JUNTA HIDRÁULICA D=4"</t>
  </si>
  <si>
    <t>CONSTRUCCIÓN DE LA INTERSECCIÓN A DESNIVEL DE PUENTE ARANDA - CODO HD JUNTA HIDRAULICA PARA PVC 22.5ºX8"</t>
  </si>
  <si>
    <t>CONSTRUCCIÓN DE LA INTERSECCIÓN A DESNIVEL DE PUENTE ARANDA - TUBO EN ACERO Ø 20" CON UNIONES ESPIGO/CAMPANA CON EMPAQUE DE CAUCHO. REVEST.INTERIOR Y RECUBR EXT. EN MORTERO CEMENTO. L= 6.00m PRESIÓN TRABAJO 150 PSI</t>
  </si>
  <si>
    <t>CONSTRUCCIÓN DE LA INTERSECCIÓN A DESNIVEL DE PUENTE ARANDA - CODO HD JUNTA HIDRAULICA PARA PVC 45ºX8"</t>
  </si>
  <si>
    <t>CONSTRUCCIÓN DE LA INTERSECCIÓN A DESNIVEL DE PUENTE ARANDA - TAPON HD EXTREMO JUNTA HIDRÁULICA D=6"</t>
  </si>
  <si>
    <t>CONSTRUCCIÓN DE LA INTERSECCIÓN A DESNIVEL DE PUENTE ARANDA - VÁLVULA TIPO MARIPOSA DISCO INOX. DE Ø 24" CLASE 150. EXTREMOS BRIDADOS</t>
  </si>
  <si>
    <t>CONSTRUCCIÓN DE LA INTERSECCIÓN A DESNIVEL DE PUENTE ARANDA - TUBO EN ACERO Ø 27" CON UNIONES ESPIGO/CAMPANA CON EMPAQUE DE CAUCHO. REVEST.INTERIOR Y RECUBR EXT. EN MORTERO CEMENTO. L= 6.00m PRESIÓN TRABAJO 150 PSI</t>
  </si>
  <si>
    <t>CONSTRUCCIÓN DE LA INTERSECCIÓN A DESNIVEL DE PUENTE ARANDA - VÁLVULA COMPUERTA ELÁSTICA VÁSTAGO NO ASCENDENTE JUNTA HIDRÁULICA D=6"</t>
  </si>
  <si>
    <t>CONSTRUCCIÓN DE LA INTERSECCIÓN A DESNIVEL DE PUENTE ARANDA - CÁMARA PREFABRICADA TIPO I - CÁMARA RECTA. DIAMETRO 1800MM Y PROFUNDIDAD DE 6 A 9M</t>
  </si>
  <si>
    <t>CONSTRUCCIÓN DE LA INTERSECCIÓN A DESNIVEL DE PUENTE ARANDA - TEE EN ACERO D=18" X D=8" CON ESPIGO CAMPANA EN LA RAMA PRINCIPAL Y BRIDA D=8" EN LA DERIVACIÓN, CON REVESTIMIENTO INTERIOR Y RECUBRIMIENTO EXTERIOR EN MORTERO DE CEMENTO. L=1.50M X 0.75M. BRIDA ASME ANSI B16.5 CLASE 150. PRESIÓN DE TRABAJO 150PSI.</t>
  </si>
  <si>
    <t>CONSTRUCCIÓN DE LA INTERSECCIÓN A DESNIVEL DE PUENTE ARANDA - VÁLVULA COMPUERTA ELÁSTICA VNA (VÁSTAGO NO ASCENDENTE) D=4" EXTREMOS JUNTA HIDRÁULICA</t>
  </si>
  <si>
    <t>CONSTRUCCIÓN DE LA INTERSECCIÓN A DESNIVEL DE PUENTE ARANDA - CODO 45° PVC ALCANTARILLADO D=6"</t>
  </si>
  <si>
    <t>CONSTRUCCIÓN DE LA INTERSECCIÓN A DESNIVEL DE PUENTE ARANDA - SALIDA NORMAL EN ACERO Ø6" CON EXTREMO BRIDADO. REVESTIMIENTO INTERIOR Y EXTERIOR EN PINTURA EPÓXICA. L= 0.15m. INSTALADA EN FABRICA SOBRE TUBO O ACCESORIO HASTA Ø45". NO INCLUYE VALOR DEL TUBO.</t>
  </si>
  <si>
    <t>CONSTRUCCIÓN DE LA INTERSECCIÓN A DESNIVEL DE PUENTE ARANDA - TUBO EN ACERO Φ 36" CON UNIONES ESPIGO / CAMPANA CON EMPAQUE DE CAUCHO, CON REVESTIMIENTO INTERIOR EN MORTERO DE CEMENTO Y RECUBRIMIENTO EXTERIOR EN MORTERO DE CEMENTO. FABRICADO DE CONFORMIDAD CON LA NORMA AWWA C 200 A PARTIR DE LÁMINA ASTM A 36. L=5,40M</t>
  </si>
  <si>
    <t>CONSTRUCCIÓN DE LA INTERSECCIÓN A DESNIVEL DE PUENTE ARANDA - REDUCCIÓN EN ACERO D=18" A D=8" CON ESPIGO EN D=18" Y CAMPANA EN D=8", CON REVESTIMIENTO INTERIOR Y RECUBIRMIENTO EXTERIOR EN MORTERO DE CEMENTO. L=0,20M. PRESIÓN DE TRABAJO 150 PSI.</t>
  </si>
  <si>
    <t>CONSTRUCCIÓN DE LA INTERSECCIÓN A DESNIVEL DE PUENTE ARANDA -SALIDA NORMAL EN ACERO Φ 12" CON EXTREMO BRIDADO. REVESTIMIENTO INTERIOR Y RECUBRIMIENTO EXTERIOR EN MORTERO DE CEMENTO. L=1.50M. INSTALADA EN FÁBRICA SOBRE TUBO O ACCESORIO Φ 72". NO INCLUYE EL VALOR DEL TUBO SOBRE EL CUAL VA INSTALADA. BRIDA ANSI ASME B</t>
  </si>
  <si>
    <t xml:space="preserve">CONSTRUCCIÓN DE LA INTERSECCIÓN A DESNIVEL DE PUENTE ARANDA -Codo en Acero φ 18" entre 671⁄2° y 90° con Unión Espigo / Campana con Empaque de Caucho, con revestimiento interior y recubrimiento exterior en mortero de cemento. L=0,60 x 0,60m. Presión de Trabajo = 350 psi. </t>
  </si>
  <si>
    <t>CONSTRUCCIÓN DE LA INTERSECCIÓN A DESNIVEL DE PUENTE ARANDA - REDUCCIÓN EN ACERO D=18" A D=12" CON ESPIGO EN D=18" Y CAMPANA EN D=12", CON REVESTIMIENTO INTERIOR Y RECUBIRMIENTO EXTERIOR EN MORTERO DE CEMENTO. L=0,20M. PRESIÓN DE TRABAJO 150 PSI.</t>
  </si>
  <si>
    <t>CONSTRUCCIÓN DE LA INTERSECCIÓN A DESNIVEL DE PUENTE ARANDA - REDUCCIÓN EN ACERO D=20" A D=18" CON ESPIGO EN D=20" Y CAMPANA EN D=18", CON REVESTIMIENTO INTERIOR Y RECUBIRMIENTO EXTERIOR EN MORTERO DE CEMENTO. L=0,20M. PRESIÓN DE TRABAJO 150 PSI.</t>
  </si>
  <si>
    <t>CONSTRUCCIÓN DE LA INTERSECCIÓN A DESNIVEL DE PUENTE ARANDA - REDUCCIÓN EN ACERO D=24" A D=18" CON ESPIGO EN D=24" Y CAMPANA EN D=18", CON REVESTIMIENTO INTERIOR Y RECUBIRMIENTO EXTERIOR EN MORTERO DE CEMENTO. L=0,20M. PRESIÓN DE TRABAJO 150 PSI.</t>
  </si>
  <si>
    <t>CONSTRUCCIÓN DE LA INTERSECCIÓN A DESNIVEL DE PUENTE ARANDA - NIPLE EN ACERO Ø=27" EXTREMOS BRIDA/CAMPANA, REVESTIMIENTO INTERIOR Y RECUBRIMIENTO EXTERIOR EN MORTERO DE CEMENTO, CON SALIDA TANGENCIAL PARA PURGA 6" L= 2500mm. SUMINISTRO E INSTALACIÓN. PRESIÓN DE TRABAJO 150 PSI.</t>
  </si>
  <si>
    <t>CONSTRUCCIÓN DE LA INTERSECCIÓN A DESNIVEL DE PUENTE ARANDA - NIPLE EN ACERO Ø=36" EXTREMOS ESPIGO/CAMPANA, REVESTIMIENTO INTERIOR Y RECUBRIMIENTO EXTERIOR EN MORTERO DE CEMENTO, CON SALIDA PARA PITOMETRO 2" L= 3000mm. SUMINISTRO E INSTALACIÓN. PRESIÓN DE TRABAJO 150 PSI.</t>
  </si>
  <si>
    <t>CONSTRUCCIÓN DE LA INTERSECCIÓN A DESNIVEL DE PUENTE ARANDA - REDUCCIÓN EN ACERO D=36" A D=30" CON ESPIGO EN D=36" Y CAMPANA EN D=30", CON REVESTIMIENTO INTERIOR Y RECUBIRMIENTO EXTERIOR EN MORTERO DE CEMENTO. L=0,20M. PRESIÓN DE TRABAJO 150 PSI.</t>
  </si>
  <si>
    <t>CONSTRUCCIÓN DE LA INTERSECCIÓN A DESNIVEL DE PUENTE ARANDA - CODO 42" WSP ENTRE 5° Y 22.5° WSP ACERO CARBON NORMA AWWA C200 150 PSI, CON RECUBRIMIENTO SEGÚN NORMA AWWA C205, EXTREMO ESPIGO, CAMPANA. (Incluye suministro e instalación)</t>
  </si>
  <si>
    <t>CONSTRUCCIÓN DE LA INTERSECCIÓN A DESNIVEL DE PUENTE ARANDA - CODO HD JUNTA HIDRÁULICA PARA PVC 45ºX6"</t>
  </si>
  <si>
    <t>CONSTRUCCIÓN DE LA INTERSECCIÓN A DESNIVEL DE PUENTE ARANDA - UNIÓN DE DESMONTAJE RÍGIDA D=36" CLASE 150</t>
  </si>
  <si>
    <t>CONSTRUCCIÓN DE LA INTERSECCIÓN A DESNIVEL DE PUENTE ARANDA - VÁLVULA TIPO MARIPOSA DE Ø 36", ASTM A536, CL 150 #, CON EXTREMOS BRIDADOS ANSI/ASME B16.47</t>
  </si>
  <si>
    <t>CONSTRUCCIÓN DE LA INTERSECCIÓN A DESNIVEL DE PUENTE ARANDA - ADAPTADOR PVC MACHO ROSCADO D=3/4"</t>
  </si>
  <si>
    <t>CONSTRUCCIÓN DE LA INTERSECCIÓN A DESNIVEL DE PUENTE ARANDA - REGISTRO DE CORTE 1"</t>
  </si>
  <si>
    <t>CONSTRUCCIÓN DE LA INTERSECCIÓN A DESNIVEL DE PUENTE ARANDA - Tee en Acero φ 45" x φ 18" con Espigo y Campana en la Rama Principal y Brida en la Derivación, con revestimiento interior y recubrimiento exterior en Mortero de Cemento. L=1,20m x 1,10m. Brida ANSI ASME B16,5 Clase 150. Presión de Trabajo = 150 PSI</t>
  </si>
  <si>
    <t>CONSTRUCCIÓN DE LA INTERSECCIÓN A DESNIVEL DE PUENTE ARANDA - Reducción en Acero φ 45" x φ 36" con Campana φ 45" y Espigo φ 36" con revestimientos interior y Exterior en Mortero de Cemento. L=1,05m. Presión de Trabajo = 150 PSI</t>
  </si>
  <si>
    <t>CONSTRUCCIÓN DE LA INTERSECCIÓN A DESNIVEL DE PUENTE ARANDA - NIPLE EN ACERO Ø=36" EXTREMOS ESPIGO/CAMPANA, REVESTIMIENTO INTERIOR Y RECUBRIMIENTO EXTERIOR EN MORTERO DE CEMENTO, CON SALIDA BRIDADA (ANSI B16.5) PARA VENTOSA 6" PRESIÓN DE DISEÑO 150 PSI</t>
  </si>
  <si>
    <t>CONSTRUCCIÓN DE LA INTERSECCIÓN A DESNIVEL DE PUENTE ARANDA - NIPLE EN ACERO Ø=18" EXTREMOS ESPIGO/CAMPANA, REVESTIMIENTO INTERIOR Y RECUBRIMIENTO EXTERIOR EN MORTERO DE CEMENTO, CON SALIDA BRIDADA SEGÚN ANSI B16.5 PARA VENTOSA 3". PRESIÓN DE DISEÑO 150 PSI</t>
  </si>
  <si>
    <t>CONSTRUCCIÓN DE LA INTERSECCIÓN A DESNIVEL DE PUENTE ARANDA - Cinturón de Cierre en Acero φ 42". Presión de Trabajo 150 psi. Revestido con Pintura Anticorrosiva. Suministrado suelto para ser instalado en Obra por otros. L=0,30m. Fabricado a partir de Lámina ASTM A 36</t>
  </si>
  <si>
    <t>CONSTRUCCIÓN DE LA INTERSECCIÓN A DESNIVEL DE PUENTE ARANDA - Cinturón de Cierre en Acero φ 30". Presión de Trabajo 150 psi. Revestido con Pintura Anticorrosiva. Suministrado suelto para ser instalado en Obra por otros. L=0,30m. Fabricado a partir de Lámina ASTM A 36</t>
  </si>
  <si>
    <t>CONSTRUCCIÓN DE LA INTERSECCIÓN A DESNIVEL DE PUENTE ARANDA - Cinturón de Cierre en Acero φ 20". Presión de Trabajo 150. Revestido con Pintura Anticorrosiva. Suministrado suelto para ser instalado en Obra por otros. L=0,30m. Fabricado a partir de Lámina ASTM A 36</t>
  </si>
  <si>
    <t>CONSTRUCCIÓN DE LA INTERSECCIÓN A DESNIVEL DE PUENTE ARANDA - NIPLE EN ACERO Ø=30" EXTREMOS ESPIGO/CAMPANA, REVESTIMIENTO INTERIOR Y EXTERIOR EN MORTERO DE CEMENTO, CON SALIDA BRIDADA SEGÚN ANSI B16.5 PARA VENTOSA 6". PRESIÓN DE DISEÑO 350 PSI</t>
  </si>
  <si>
    <t>CONSTRUCCIÓN DE LA INTERSECCIÓN A DESNIVEL DE PUENTE ARANDA - CODO HD EXTREMO JUNTA HIDRÁULICA PARA PVC 45ºX12"</t>
  </si>
  <si>
    <t>CONSTRUCCIÓN DE LA INTERSECCIÓN A DESNIVEL DE PUENTE ARANDA - CODO HD EXTREMO JUNTA HIDRÁULICA PARA PVC 22.5ºX12"</t>
  </si>
  <si>
    <t>CONSTRUCCIÓN DE LA INTERSECCIÓN A DESNIVEL DE PUENTE ARANDA - CODO HD EXTREMO JUNTA HIDRÁULICA PARA PVC 90ºX4"</t>
  </si>
  <si>
    <t>CONSTRUCCIÓN DE LA INTERSECCIÓN A DESNIVEL DE PUENTE ARANDA - CODO HD EXTREMO JUNTA HIDRÁULICA PARA PVC 90ºX12"</t>
  </si>
  <si>
    <t>CONSTRUCCIÓN DE LA INTERSECCIÓN A DESNIVEL DE PUENTE ARANDA - CODO HD EXTREMO JUNTA HIDRÁULICA PARA PVC 45ºX4"</t>
  </si>
  <si>
    <t>CONSTRUCCIÓN DE LA INTERSECCIÓN A DESNIVEL DE PUENTE ARANDA - CODO HD EXTREMO JUNTA HIDRÁULICA PARA PVC 90ºX6"</t>
  </si>
  <si>
    <t>CONSTRUCCIÓN DE LA INTERSECCIÓN A DESNIVEL DE PUENTE ARANDA - CODO HD JUNTA HIDRAULICA PARA PVC 11.25º X 12"</t>
  </si>
  <si>
    <t>CONSTRUCCIÓN DE LA INTERSECCIÓN A DESNIVEL DE PUENTE ARANDA - VÁLVULA COMPUERTA ELÁSTICA VÁSTAGO NO ASCENDENTE EXTREMO JUNTA HIDRÁULICA D=8"</t>
  </si>
  <si>
    <t>CONSTRUCCIÓN DE LA INTERSECCIÓN A DESNIVEL DE PUENTE ARANDA - VÁLVULA COMPUERTA ELÁSTICA VÁSTAGO NO ASCENDENTE EXTREMO JUNTA HIDRÁULICA D=12"</t>
  </si>
  <si>
    <t>CONSTRUCCIÓN DE LA INTERSECCIÓN A DESNIVEL DE PUENTE ARANDA - TEE EN ACERO Ø 16" x 12" CON EXTREMOS ESPIGO/CAMPANA Y BRIDA EN LA DERIVACIÓN (A)</t>
  </si>
  <si>
    <t>CONSTRUCCIÓN DE LA INTERSECCIÓN A DESNIVEL DE PUENTE ARANDA - VÁLVULA CHEQUE DE 4" (A) (150 PSI)</t>
  </si>
  <si>
    <t>CONSTRUCCIÓN DE LA INTERSECCIÓN A DESNIVEL DE PUENTE ARANDA - CODO EN ACERO D=24" CON REVEST. INTER. Y EXT. EN MORTERO DE CEMENTO. ENTRE 22 1/2° Y 45° L=0.80M X 0.80M. INCLUYE JUNTA ESPIGO-CAMPANA CON EMPAQUES DE CAUCHO</t>
  </si>
  <si>
    <t>CONSTRUCCIÓN DE LA INTERSECCIÓN A DESNIVEL DE PUENTE ARANDA - CODO EN ACERO Ø=24" ENTRE 67 1/2° Y 90° JUNTA ESPIGO Y CAMPANA, CON EMPAQUE DE CAUCHO, CON REVEST.INT. Y RECUBR. EXT. EN MORTERO DE CEMENTO. L= 1.75m x 1.75m PRESIÓN DE TRABAJO 150PSI.</t>
  </si>
  <si>
    <t>CONSTRUCCIÓN DE LA INTERSECCIÓN A DESNIVEL DE PUENTE ARANDA - BRIDA FLANGLES SLIP-ON ACERO CARBÓN 150 D= 24"</t>
  </si>
  <si>
    <t>CONSTRUCCIÓN DE LA INTERSECCIÓN A DESNIVEL DE PUENTE ARANDA - Tubo en Acero φ 24" con Extremos de Junta Traslapada para Soldadura en Obra por Otros, con revestimiento interior y recubrimiento exterior en mortero de cemento. Fabricado de conformidad con la Norma AWWA C 200, Manual M11 de la AWWA y Norma NP-032 de la EAAB, a partir de Lámina ASTM A36. L=5,80m. Presión de Trabajo = 150 psi.</t>
  </si>
  <si>
    <t>CONSTRUCCIÓN DE LA INTERSECCIÓN A DESNIVEL DE PUENTE ARANDA - TUBO EN ACERO F 18" CON UNIONES ESPIGO / CAMPANA CON EMPAQUE DE CAUCHO, CON REVESTIMIENTO INTERIOR Y RECUBRIMIENTO EXTERIOR EN MORTERO DE CEMENTO. FABRICADO DE CONFORMIDAD CON LA NORMA AWWA C 200 A PA</t>
  </si>
  <si>
    <t>CONSTRUCCIÓN DE LA INTERSECCIÓN A DESNIVEL DE PUENTE ARANDA - TEE PEAD U. M . 4" X 2"</t>
  </si>
  <si>
    <t>CONSTRUCCIÓN DE LA INTERSECCIÓN A DESNIVEL DE PUENTE ARANDA - NIPLE EN ACERO Ø=36" EXTREMOS ESPIGO/BRIDA, CON REVESTIMIENTO INTERIOR Y RECUBRIMIENTO EXTERIOR EN MORTERO CEMENTO, L=2000mm CON SALIDA PARA VENTOSA Ø4" Y BY-PASS Ø4" SUMINISTRO Y TRANSPORTE</t>
  </si>
  <si>
    <t>CONSTRUCCIÓN DE LA INTERSECCIÓN A DESNIVEL DE PUENTE ARANDA - CODO EN ACERO D=30"  ENTRE 5° Y 22 1/2°, JUNTA ESPIGO CAMPANA CON EMPAQUE DE CAUHO, CON REVESTIMIENTO INTERIOR Y EXTERIOR EN MORTERO DE CEMENTO. L=0.45M X 0.45M. PRESIÓN DE TRABAJO 150 PSI. SUMINISTRO</t>
  </si>
  <si>
    <t xml:space="preserve">CONSTRUCCIÓN DE LA INTERSECCIÓN A DESNIVEL DE PUENTE ARANDA - CEMENTO ASFÁLTICO 60-70 </t>
  </si>
  <si>
    <t>CONSTRUCCIÓN DE LA INTERSECCIÓN A DESNIVEL DE PUENTE ARANDA - APOYO ELASTOMÉRICO SLIDE-FLON 60x70x7,5 DESLIZANTE.</t>
  </si>
  <si>
    <t>CONSTRUCCIÓN DE LA INTERSECCIÓN A DESNIVEL DE PUENTE ARANDA - JUNTA DE DILATACIÓN 330 MOVIMIENTO 330mm+/-165mm MODULOS 1.22 m</t>
  </si>
  <si>
    <t>CONSTRUCCIÓN DE LA INTERSECCIÓN A DESNIVEL DE PUENTE ARANDA - TRANSPORTE DE EQUIPOS PARA PRUEBA DE CARGA ESTÁTICA POR VIAJE DIURNO SIN ESCOLTA (En la Avenida La Sirena (AC 153 desde Kr 9 a Kr 19)</t>
  </si>
  <si>
    <t>CONSTRUCCIÓN DE LA INTERSECCIÓN A DESNIVEL DE PUENTE ARANDA - PRUEBA DE CARGA ESTÁTICA PARA PUENTE VEHICULAR - Con superestructura en concreto. UBICADO EN LA AVENIDA LA SIRENA</t>
  </si>
  <si>
    <t>ESTUDIOS Y DISEÑOS PARA SITIOS INESTABLES EN BOGOTÁ D.C - BIOROLL TIPO FILTER DRENCH ØPROM= 20CM. INCLUYE GEOCABLE PARA SUJECIÓN</t>
  </si>
  <si>
    <t>ESTUDIOS Y DISEÑOS PARA SITIOS INESTABLES EN BOGOTÁ D.C - GUADUA NATURAL SELECCIONADA LONGITUD DE 6.00 m DIÁMETRO ENTRE 8 A 15 cm, CONICIDAD - CURVATURA INTERIOR A 6 cm. Incluye suministro)</t>
  </si>
  <si>
    <t>ESTUDIOS Y DISEÑOS PARA SITIOS INESTABLES EN BOGOTÁ D.C - GEOCABLE</t>
  </si>
  <si>
    <t>ESTUDIOS Y DISEÑOS PARA SITIOS INESTABLES EN BOGOTÁ D.C - GEOBIOMALLA SJ-HB-150 PARA CONTROL DE EROSIÓN EN TALUDES</t>
  </si>
  <si>
    <t>ESTUDIOS Y DISEÑOS PARA SITIOS INESTABLES EN BOGOTÁ D.C - BROCA SDS 1 1/4" X 36"</t>
  </si>
  <si>
    <t>ESTUDIOS Y DISEÑOS PARA SITIOS INESTABLES EN BOGOTÁ D.C - MALLA ROMBOIDAL SISTEMA TECCO® G45/2, TECCO® SPIKE PLATE P33/40, CLIP DE UNIÓN, SUJETACABLES, ANCLAJES DE CABEZA FLEXIBLE Y CABLE PERIMETRAL O SISTEMA EQUIVALENTE</t>
  </si>
  <si>
    <t>ESTUDIOS Y DISEÑOS PARA SITIOS INESTABLES EN BOGOTÁ D.C - MALLA ROMBOIDAL SISTEMA TECCO® G65/3, TECCO® SPIKE PLATE P33/40, CLIP DE UNIÓN, SUJETACABLES, ANCLAJES DE CABEZA FLEXIBLE Y CABLE PERIMETRAL O SISTEMA EQUIVALENTE</t>
  </si>
  <si>
    <t>ESTUDIOS Y DISEÑOS PARA SITIOS INESTABLES EN BOGOTÁ D.C - BARRA ROSCADA Ø=28MM, FY= 500N/MM2 (GEWI® PLUS 670/800 28MM  O EQUIVALENTE). INCLUYE ACOPLE GEWI® PLUS 28 MM, TUERCA CALOTA GEWI® PLUS 28 55°MM Y ESPACIADOR PARA BARRA DE 28 MM</t>
  </si>
  <si>
    <t>ESTUDIOS Y DISEÑOS PARA SITIOS INESTABLES EN BOGOTÁ D.C - BARRA ROSCADA Ø=18MM, FY= 500N/MM2 (BARRA DYWIDAG 18MM 950/1050). INCLUYE TUERCA HEXAGONAL DYWIDAG 18MM Y ACOPLE DYWIDAG 18MM 950/1050</t>
  </si>
  <si>
    <t>ESTUDIOS Y DISEÑOS PARA SITIOS INESTABLES EN BOGOTÁ D.C - TRITURADO 2"</t>
  </si>
  <si>
    <t>REFORZAMIENTO ESTRUCTURAL DEL PUENTE VEHICULAR AV. MEDELLÍN (CALLE 80) POR AV. NQS (Cra. 30) EN BOGOTÁ D.C - POLIESTIRENO LÁMINA DE 1,00X1,00X0,05 m, DENSIDAD 35 KG/M3</t>
  </si>
  <si>
    <t>REFORZAMIENTO ESTRUCTURAL DEL PUENTE VEHICULAR AV. MEDELLÍN (CALLE 80) POR AV. NQS (Cra. 30) EN BOGOTÁ D.C - NEOPRENO 35x25x5CM, D60 REFORZADO CON TRES PLATINAS 5 MM</t>
  </si>
  <si>
    <t>ESTUDIOS Y DISEÑOS PARA SITIOS INESTABLES EN BOGOTÁ D.C -TABLESTACADO METALICO EN ACERO ESTRUCTURAL HR A36</t>
  </si>
  <si>
    <t>ESTUDIOS Y DISEÑOS PARA SITIOS INESTABLES EN BOGOTÁ D.C -COSEDORA Y SELLADORA ELECTRICA DE SACOS</t>
  </si>
  <si>
    <t>ESTUDIOS Y DISEÑOS PARA SITIOS INESTABLES EN BOGOTÁ D.C - SISTEMA DE ANCLAJE REFORZADO (INCLUYE PATA DE ANCLA, CABLE DE 1/8" Y PRENSA METÁLICA, CARGA MAXIMA 500KG)</t>
  </si>
  <si>
    <t>ESTUDIOS Y DISEÑOS PARA SITIOS INESTABLES EN BOGOTÁ D.C -GEOCABLE</t>
  </si>
  <si>
    <t>ESTUDIOS Y DISEÑOS PARA SITIOS INESTABLES EN BOGOTÁ D.C -GEOBIOMALLA TIPO SJ HAND BAG O SIMILAR CON FINES DE GEOBIOPROTECCION Y REVEGETACION PARA CONTROL DE EROSIÓN Y ESTABILIZACION DE TALUDES</t>
  </si>
  <si>
    <t>ESTUDIOS Y DISEÑOS PARA SITIOS INESTABLES EN BOGOTÁ D.C -BROCA SDS 1 1/4" X 36"</t>
  </si>
  <si>
    <t>REFORZAMIENTO ESTRUCTURAL DEL PUENTE VEHICULAR AV. MEDELLÍN (CALLE 80) POR AV. NQS (Cra. 30) EN BOGOTÁ D.C - CONSTRUCCIÓN DE MICROPILOTES, D=0,30M, L=21M, INYECCIÓN F´C=21 MPA. INCLUYE PERFORACIÓN E INYECCIÓN. CEMENTO SUMINISTRADO POR EL CLIENTE</t>
  </si>
  <si>
    <t>REFORZAMIENTO ESTRUCTURAL DEL PUENTE VEHICULAR AV. MEDELLÍN (CALLE 80) POR AV. NQS (Cra. 30) EN BOGOTÁ D.C - INCLINÓMETRO BIDIRECCIONAL, INCLUYE: ACONDICIONAMIENTO DE TERRENO PARA INSTALACIÓN DE TUBERÍA ABS PARA INCLINÓMETRO VERTICAL + FIJACIÓN DE DATUM INFERIOR + ACOPLE DE SECCIONES DE ABS + LECHADA DE FIJACIÓN + PRUEBA DE CONTINUIDAD DE GUIAS DE INCLINÓMETRO + PERFORACIÓN MECÁNICA + TUBERÍA ABS PARA INCLINÓMETRO + OBRA DE ARTE PROTECCIÓN DE LA BOCA DEL TUBO DEL INCLINÓMETRO</t>
  </si>
  <si>
    <t>REFORZAMIENTO ESTRUCTURAL DEL PUENTE VEHICULAR AV. MEDELLÍN (CALLE 80) POR AV. NQS (Cra. 30) EN BOGOTÁ D.C - CELDA DE PRESIÓN EN CUERDA VIBRANTE, DIÁMETRO 230 MM. TRANSDUCTOR EN CUERDA VIBRANTE, 350 KPA; INCLUYE 10 METROS DE CABLE POR CADA CELDA.</t>
  </si>
  <si>
    <t>REFORZAMIENTO ESTRUCTURAL DEL PUENTE VEHICULAR AV. MEDELLÍN (CALLE 80) POR AV. NQS (Cra. 30) EN BOGOTÁ D.C - OBRAS DE ARTES CAJAS DE PROTECCIÓN CELDAS DE PRESIÓN Y TUBERÍA DE PROTECCIÓN, INCLUYE CAJA DE PROTECCIÓN, CAJAS DE MEDICIÓN, TUBERÍA, ABRAZADERAS, PERNOS, ETC. INSTALACIÓN DE CELDAS DE PRESIÓN POR EQUIPO TÉCNICO COMPUESTO POR TÉCNICO SÉNIOR, TÉCNICO JUNIOR Y PROFESIONAL HSE.</t>
  </si>
  <si>
    <t>REFORZAMIENTO ESTRUCTURAL DEL PUENTE VEHICULAR AV. MEDELLÍN (CALLE 80) POR AV. NQS (Cra. 30) EN BOGOTÁ D.C - TRANSPORTE DE EQUIPO Y PERSONAL PARA INSTRUMENTACIÓN REDES MATRICES DE ACUEDUCTO</t>
  </si>
  <si>
    <t>REFORZAMIENTO ESTRUCTURAL DEL PUENTE VEHICULAR AV. MEDELLÍN (CALLE 80) POR AV. NQS (Cra. 30) EN BOGOTÁ D.C -LECTURA E INFORME SEMANAL SOBRE EL MONITOREO EFECTUADO A LAS REDES MATRICES EN ACUEDUCTO PARA CONTROL DE ESFUERZOS EN PROCESOS CONSTRUCTIVOS A REALIZARSE EN ZONAS CERCANAS A DICHAS TUBERÍAS</t>
  </si>
  <si>
    <t>REFORZAMIENTO ESTRUCTURAL DEL PUENTE VEHICULAR AV. MEDELLÍN (CALLE 80) POR AV. NQS (Cra. 30) EN BOGOTÁ D.C - PERFORACIÓN E INSTALACIÓN DE TUBERÍA DE 12" EN POLIPROPILENO POR SISTEMA DE PERFORACIÓN HORIZONTAL DIFIGIDA EN TERRENO BLANDO, INCLUYE TUBERÍA, UNIONES POR ELECTRODIFUSIÓN, ACCESORIOS, MANO DE OBRA E INVESTIGACIÓN POR GEORRADAR</t>
  </si>
  <si>
    <t xml:space="preserve"> CONSTRUCCIÓN INTERSECCIÓN A DESNIVEL PUENTE ARANDA Y DEMÁS OBRAS COMPLEMENTARIAS TRONCAL CALLE 13 -PRUEBA DE CARGA ESTÁTICA PARA PUENTE PEATONAL METÁLICO TIPO TRANSMILENIO (Incluye: Ejecución de las pruebas mediante nivelación de precisión y Transporte de equipos de medida a obra). Incluye IVA.</t>
  </si>
  <si>
    <t>CONSTRUCCIÓN INTERSECCIÓN A DESNIVEL PUENTE ARANDA Y DEMÁS OBRAS COMPLEMENTARIAS TRONCAL CALLE 13 - TOTEM H=12m, DESMONTE INCL. TRASLADO Y MONTAJE EN SITIO SELECCIONADO TRANSPORTE DE ESTRUCTURA DE TOTEM SEGÚN PLANOS DE DISEÑO, INCL. LOS ACABADOS, LOGOS Y MAPA, SIN RELOJ PARA EXTERIORES DE DOBLE CARA</t>
  </si>
  <si>
    <t>CONSTRUCCIÓN INTERSECCIÓN A DESNIVEL PUENTE ARANDA Y DEMÁS OBRAS COMPLEMENTARIAS TRONCAL CALLE 13 -PUERTA METÁLICA ENTAMBORADA CAL 18 DE 4" INCLUYE PINTURA ELECTROSTÁTICA COLOR GRIS 7014 INCLUYE MARCO BISAGRAS REDONDAS Y CERRADURA. SUMINISTRO E INSTALACIÓN</t>
  </si>
  <si>
    <t>CONSTRUCCIÓN INTERSECCIÓN A DESNIVEL PUENTE ARANDA Y DEMÁS OBRAS COMPLEMENTARIAS TRONCAL CALLE 13 - PANEL LAMINA ACERO INOX. CAL 18 MURO ANCHO INCL. LAMINA 4"x8" PARA PANELES ENTAMBORADOS Y REFUERZOS INTERNOS PLATINAS DE ANCLAJE PASAVIDRIOS EN LAMINA COLD ROLL 18 TORNILLOS PINTURA ELECTROST LIMP QUI</t>
  </si>
  <si>
    <t>CONSTRUCCIÓN INTERSECCIÓN A DESNIVEL PUENTE ARANDA Y DEMÁS OBRAS COMPLEMENTARIAS TRONCAL CALLE 13 - VÁLVULA TIPO MARIPOSA DISCO INOX. DE Ø 4" CLASE 150. EXTREMOS BRIDADOS</t>
  </si>
  <si>
    <t>CONSTRUCCIÓN INTERSECCIÓN A DESNIVEL PUENTE ARANDA Y DEMÁS OBRAS COMPLEMENTARIAS TRONCAL CALLE 13 - JUNTA DE DILATACIÓN ELASTOMÉRICA 230 MOVIMIENTO 230mm+/-115mm MODULOS 1.83 m</t>
  </si>
  <si>
    <t>CONSTRUCCIÓN INTERSECCIÓN A DESNIVEL PUENTE ARANDA Y DEMÁS OBRAS COMPLEMENTARIAS TRONCAL CALLE 13 - VÁLVULA TIPO MARIPOSA DISCO INOX. DE Ø 6" CLASE 150. EXTREMOS BRIDADOS</t>
  </si>
  <si>
    <t>CONSTRUCCIÓN INTERSECCIÓN A DESNIVEL PUENTE ARANDA Y DEMÁS OBRAS COMPLEMENTARIAS TRONCAL CALLE 13 - TELERRUPTOR 1X16 AMP</t>
  </si>
  <si>
    <t>CONSTRUCCIÓN INTERSECCIÓN A DESNIVEL PUENTE ARANDA Y DEMÁS OBRAS COMPLEMENTARIAS TRONCAL CALLE 13 - UNIÓN JUNTA DESMONTAJE Ø 12" RÍGIDA CLASE 150 (Tipo BRIDA ANSI)</t>
  </si>
  <si>
    <t>CONSTRUCCIÓN INTERSECCIÓN A DESNIVEL PUENTE ARANDA Y DEMÁS OBRAS COMPLEMENTARIAS TRONCAL CALLE 13 -JUNTA DE DILATACIÓN ELASTOMÉRICA 160 MOVIMIENTO 160mm+/-80mm MODULOS 2 m</t>
  </si>
  <si>
    <t>CONSTRUCCIÓN INTERSECCIÓN A DESNIVEL PUENTE ARANDA Y DEMÁS OBRAS COMPLEMENTARIAS TRONCAL CALLE 13 - VALVULA COMPUERTA ELASTICA VNA (VÁSTAGO NO ASCENDENTE) EXTREMO BRIDADO. D=3"</t>
  </si>
  <si>
    <t>CONSTRUCCIÓN INTERSECCIÓN A DESNIVEL PUENTE ARANDA Y DEMÁS OBRAS COMPLEMENTARIAS TRONCAL CALLE 13- SUMIDERO PREFABRICADO PD200 REJA FUNDICIÓN PASARELA</t>
  </si>
  <si>
    <t>CONSTRUCCIÓN INTERSECCIÓN A DESNIVEL PUENTE ARANDA Y DEMÁS OBRAS COMPLEMENTARIAS TRONCAL CALLE 13 - CANAL PD200 REJA FUNDICIÓN PASARELA D400</t>
  </si>
  <si>
    <t>CONSTRUCCIÓN INTERSECCIÓN A DESNIVEL PUENTE ARANDA Y DEMÁS OBRAS COMPLEMENTARIAS TRONCAL CALLE 13 - MACROMEDIDOR TIPO WOLTMAN DE 3"</t>
  </si>
  <si>
    <t>CONSTRUCCIÓN INTERSECCIÓN A DESNIVEL PUENTE ARANDA Y DEMÁS OBRAS COMPLEMENTARIAS TRONCAL CALLE 13 - CODO EN ACERO D=16" ENTRE 22 ½° Y 45° JUNTA ESPIGO-CAMPANA CON EMPAQUE DE CAUCHO, CON  REVEST.INT. Y RECUBR. EXT. EN MORTERO DE CEMENTO. L=0.60X0.60M. PRESIÓN DE TRABAJO 150PSI</t>
  </si>
  <si>
    <t>CONSTRUCCIÓN INTERSECCIÓN A DESNIVEL PUENTE ARANDA Y DEMÁS OBRAS COMPLEMENTARIAS TRONCAL CALLE 13 - VÁLVULA CONTROL DE NIVEL DE TANQUE DE BOLA DE 3"</t>
  </si>
  <si>
    <t>CONSTRUCCIÓN INTERSECCIÓN A DESNIVEL PUENTE ARANDA Y DEMÁS OBRAS COMPLEMENTARIAS TRONCAL CALLE 13 - VÁLVULA VENTOSA HD CÁMARA DOBLE ACCIÓN (DOBLE EFECTO) D=6" EXTREMO EN BRIDA CLASE 150</t>
  </si>
  <si>
    <t>CONSTRUCCIÓN INTERSECCIÓN A DESNIVEL PUENTE ARANDA Y DEMÁS OBRAS COMPLEMENTARIAS TRONCAL CALLE 13 - UNIÓN JUNTA DE MONTAJE D=4" RÍGIDA CLASE 150</t>
  </si>
  <si>
    <t>CONSTRUCCIÓN INTERSECCIÓN A DESNIVEL PUENTE ARANDA Y DEMÁS OBRAS COMPLEMENTARIAS TRONCAL CALLE 13 - CAJA VERTICAL PARA 3 MEDIDORES TRIFÁSICOS DE ENERGÍA. DIMENSIONES 1550 X 300 X 180MM</t>
  </si>
  <si>
    <t>CONSTRUCCIÓN INTERSECCIÓN A DESNIVEL PUENTE ARANDA Y DEMÁS OBRAS COMPLEMENTARIAS TRONCAL CALLE 13 - UNIÓN JUNTA DE MONTAJE D=8" RÍGIDA CLASE 300</t>
  </si>
  <si>
    <t>CONSTRUCCIÓN INTERSECCIÓN A DESNIVEL PUENTE ARANDA Y DEMÁS OBRAS COMPLEMENTARIAS TRONCAL CALLE 13 -BREAKER INDUSTRIAL ABB 3 X 50 AMP</t>
  </si>
  <si>
    <t>CONSTRUCCIÓN INTERSECCIÓN A DESNIVEL PUENTE ARANDA Y DEMÁS OBRAS COMPLEMENTARIAS TRONCAL CALLE 13 - TEE PVC U.M. D=3" SCH 80</t>
  </si>
  <si>
    <t>CONSTRUCCIÓN INTERSECCIÓN A DESNIVEL PUENTE ARANDA Y DEMÁS OBRAS COMPLEMENTARIAS TRONCAL CALLE 13 - BREAKER INDUSTRIAL ABB 3 X 40 AMP</t>
  </si>
  <si>
    <t>CONSTRUCCIÓN INTERSECCIÓN A DESNIVEL PUENTE ARANDA Y DEMÁS OBRAS COMPLEMENTARIAS TRONCAL CALLE 13 -LAMINA ACERO INOXIDABLE 304 Cal. 18</t>
  </si>
  <si>
    <t>CONSTRUCCIÓN INTERSECCIÓN A DESNIVEL PUENTE ARANDA Y DEMÁS OBRAS COMPLEMENTARIAS TRONCAL CALLE 13 - VÁLVULA COMPUERTA ELÁSTICA VA (VÁSTAGO ASCENDENTE) D=4" CLASE 300 EXTREMOS BRIDADOS</t>
  </si>
  <si>
    <t>CONSTRUCCIÓN INTERSECCIÓN A DESNIVEL PUENTE ARANDA Y DEMÁS OBRAS COMPLEMENTARIAS TRONCAL CALLE 13 - TABLERO DE 12 CIRCUITOS AUTOSOPORTADO EN LÁMINA COLD ROLLED IP44 A 120 VC.A, BARRAJE TRAIFÁSICO DE 100A, 5 HILOS, F+N+T.</t>
  </si>
  <si>
    <t>CONSTRUCCIÓN INTERSECCIÓN A DESNIVEL PUENTE ARANDA Y DEMÁS OBRAS COMPLEMENTARIAS TRONCAL CALLE 13 - UNION JUNTA DE MONTAJE D=4" RÍGIDA CLASE 300</t>
  </si>
  <si>
    <t>CONSTRUCCIÓN INTERSECCIÓN A DESNIVEL PUENTE ARANDA Y DEMÁS OBRAS COMPLEMENTARIAS TRONCAL CALLE 13 - CABLE 10 AWG THHN-600V EN COBRE</t>
  </si>
  <si>
    <t>CONSTRUCCIÓN INTERSECCIÓN A DESNIVEL PUENTE ARANDA Y DEMÁS OBRAS COMPLEMENTARIAS TRONCAL CALLE 13 - VÁLVULA CHEQUE DE 4" (A) (150 PSI)</t>
  </si>
  <si>
    <t>CONSTRUCCIÓN INTERSECCIÓN A DESNIVEL PUENTE ARANDA Y DEMÁS OBRAS COMPLEMENTARIAS TRONCAL CALLE 13 - NIPLE EN ACERO Ø 8" CON BRIDA Y EXTREMO LISO L= 150mm, REVESTIMIENTO INTERIOR Y EXTERIOR EN PINTURA EXPOXICA. SUMINISTRO Y TRANSPORTE</t>
  </si>
  <si>
    <t>CONSTRUCCIÓN INTERSECCIÓN A DESNIVEL PUENTE ARANDA Y DEMÁS OBRAS COMPLEMENTARIAS TRONCAL CALLE 13- BREAKER INDUSTRIAL ABB 3 X 40 AMP</t>
  </si>
  <si>
    <t>CONSTRUCCIÓN INTERSECCIÓN A DESNIVEL PUENTE ARANDA Y DEMÁS OBRAS COMPLEMENTARIAS TRONCAL CALLE 13 - MEDIDOR PARA AGUA DE 3/4" NPT, 20 mm DN</t>
  </si>
  <si>
    <t>CONSTRUCCIÓN INTERSECCIÓN A DESNIVEL PUENTE ARANDA Y DEMÁS OBRAS COMPLEMENTARIAS TRONCAL CALLE 13 - TABLERO DE 6 CIRCUITOS THR1 AUTOSOPORTADO , EN LÁMINA COL ROLLED IP44 A 208/120 VC.A. BARRAJE TRIFÁSICO 5 HILOS, 3F+N+T.</t>
  </si>
  <si>
    <t>CONSTRUCCIÓN INTERSECCIÓN A DESNIVEL PUENTE ARANDA Y DEMÁS OBRAS COMPLEMENTARIAS TRONCAL CALLE 13 - REDUCCION PVC U.M. NORMA NTC 382 3"x2"</t>
  </si>
  <si>
    <t>CONSTRUCCIÓN INTERSECCIÓN A DESNIVEL PUENTE ARANDA Y DEMÁS OBRAS COMPLEMENTARIAS TRONCAL CALLE 13 - TUBERÍA HD, ACUEDUCTO,  3"</t>
  </si>
  <si>
    <t>CONSTRUCCIÓN INTERSECCIÓN A DESNIVEL PUENTE ARANDA Y DEMÁS OBRAS COMPLEMENTARIAS TRONCAL CALLE 13 - VÁLVULA CHEQUE DE 6" CLASE # 150</t>
  </si>
  <si>
    <t>CONSTRUCCIÓN INTERSECCIÓN A DESNIVEL PUENTE ARANDA Y DEMÁS OBRAS COMPLEMENTARIAS TRONCAL CALLE 13 - VÁLVULA VENTOSA HD DE DOBLE EFECTO  D=4" CLASE 150 EXTREMO EN BRIDA</t>
  </si>
  <si>
    <t>CONSTRUCCIÓN INTERSECCIÓN A DESNIVEL PUENTE ARANDA Y DEMÁS OBRAS COMPLEMENTARIAS TRONCAL CALLE 13 - TUBERIA CONDUIT GALVANIZADA IMC D=2 1/2"</t>
  </si>
  <si>
    <t>CONSTRUCCIÓN INTERSECCIÓN A DESNIVEL PUENTE ARANDA Y DEMÁS OBRAS COMPLEMENTARIAS TRONCAL CALLE 13 - REGISTRO BOLA 3/4" TIPO PESADO</t>
  </si>
  <si>
    <t>CONSTRUCCIÓN INTERSECCIÓN A DESNIVEL PUENTE ARANDA Y DEMÁS OBRAS COMPLEMENTARIAS TRONCAL CALLE 13 - TEE EN ACERO Ø 16" x 12" CON EXTREMOS ESPIGO/CAMPANA Y BRIDA EN LA DERIVACIÓN (A)</t>
  </si>
  <si>
    <t>CONSTRUCCIÓN INTERSECCIÓN A DESNIVEL PUENTE ARANDA Y DEMÁS OBRAS COMPLEMENTARIAS TRONCAL CALLE 13 - UNIÓN JUNTA DE MONTAJE D=8" RÍGIDA CLASE 150</t>
  </si>
  <si>
    <t>CONSTRUCCIÓN INTERSECCIÓN A DESNIVEL PUENTE ARANDA Y DEMÁS OBRAS COMPLEMENTARIAS TRONCAL CALLE 13-PUERTA MECÁNICA SENCILLA PARA ESTACIÓN TIPO TRANSMILENIO (2.44X2.382) EN VIDRIO LAMINADO DE SEGURIDAD. INCLUYE PERFIL PERIMETRAL EN ALUMINIO, PINTURA ELCTROSTÁTICA (Suministro e instalación)</t>
  </si>
  <si>
    <t>CONSTRUCCIÓN INTERSECCIÓN A DESNIVEL PUENTE ARANDA Y DEMÁS OBRAS COMPLEMENTARIAS TRONCAL CALLE 13 - CODO EN ACERO D=16" ENTRE 5° Y 22 1/2°  L=0.35MX0.35M, CON REVEST. INTER. Y EXT. EN MORTERO DE CEMENTO. INCLUYE UNIONES (ESPIGO CAMPANA), EMPAQUES DE CAUCHO, NO INCLUYE MATERIALES PARA ANCLAJE</t>
  </si>
  <si>
    <t>CONSTRUCCIÓN INTERSECCIÓN A DESNIVEL PUENTE ARANDA Y DEMÁS OBRAS COMPLEMENTARIAS TRONCAL CALLE 13 - PUERTA MECÁNICA PARA ESTACIÓN TIPO TRANSMILENIO (4.75X2.382) EN VIDRIO LAMINADO DE SEGURIDAD. INCLUYE PERFIL PERIMETRAL EN ALUMINIO, PINTURA ELCTROSTÁTICA (Suministro e instalación)</t>
  </si>
  <si>
    <t>CONSTRUCCIÓN INTERSECCIÓN A DESNIVEL PUENTE ARANDA Y DEMÁS OBRAS COMPLEMENTARIAS TRONCAL CALLE 13 - VÁLVULA TIPO MARIPOSA DISCO INOX. DE Ø 16" CLASE 150. EXTREMOS BRIDADOS</t>
  </si>
  <si>
    <t>CONSTRUCCIÓN INTERSECCIÓN A DESNIVEL PUENTE ARANDA Y DEMÁS OBRAS COMPLEMENTARIAS TRONCAL CALLE 13 - PIEZA ESPECIAL CCP Ø18" CL 250 TIPO NIPLE BRIDA-LISO LONGITUD=1460mm, CON (1) RUANA PASAMURO Ø18" HA e=1" SOLDADA A DISTANCIA z=0.80m CON (1) SALIDA VERTICAL SOBRE LOMO DE Ø2" LISO BRIDA B.16.5 SOLDAD</t>
  </si>
  <si>
    <t>CONSTRUCCIÓN INTERSECCIÓN A DESNIVEL PUENTE ARANDA Y DEMÁS OBRAS COMPLEMENTARIAS TRONCAL CALLE 13 - UNIÓN JUNTA DE MONTAJE D=6" RÍGIDA CLASE 150</t>
  </si>
  <si>
    <t>CONSTRUCCIÓN INTERSECCIÓN A DESNIVEL PUENTE ARANDA Y DEMÁS OBRAS COMPLEMENTARIAS TRONCAL CALLE 13 - TAPÓN HEMBRA HA ROSCA NPT Ø2"</t>
  </si>
  <si>
    <t>CONSTRUCCIÓN INTERSECCIÓN A DESNIVEL PUENTE ARANDA Y DEMÁS OBRAS COMPLEMENTARIAS TRONCAL CALLE 13 - UNION DE DESMONTAJE AUTOPORTANTE HD Ø18" BRIDA B16.5 (*)</t>
  </si>
  <si>
    <t>CONSTRUCCIÓN INTERSECCIÓN A DESNIVEL PUENTE ARANDA Y DEMÁS OBRAS COMPLEMENTARIAS TRONCAL CALLE 13 - NIPLE EN ACERO Ø=30" EXTREMOS BRIDA/CAMPANA, REVEST.INTERIOR Y RECUBR EXT. EN MORTERO CEMENTO, L=2000mm CON SALIDA PARA VENTOSA Ø4" Y BY-PASS Ø4". SUMINISTRO Y TRANSPORTE</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</si>
  <si>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</si>
  <si>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VÁLVULA COMPUERTA VNA Ø2" HD B16.5 CL 300 CON VOLANTE MANIOBRA</t>
  </si>
  <si>
    <t>CONSTRUCCIÓN INTERSECCIÓN A DESNIVEL PUENTE ARANDA Y DEMÁS OBRAS COMPLEMENTARIAS TRONCAL CALLE 13 -TUBERIA EN ACERO GALVANIZADA D= 2" (NO INCLUYE RELLENOS). SUMINISTRO E INSTALACIÓN.</t>
  </si>
  <si>
    <t>CONSTRUCCIÓN INTERSECCIÓN A DESNIVEL PUENTE ARANDA Y DEMÁS OBRAS COMPLEMENTARIAS TRONCAL CALLE 13 - VALVULA DE COMPUERTA VNA HD Ø8" BRIDA B.16.5 CL300 SELLO DE BORNCE DE MANIOBRA</t>
  </si>
  <si>
    <t>"CONSTRUCCIÓN INTERSECCIÓN A DESNIVEL PUENTE ARANDA Y DEMÁS OBRAS COMPLEMENTARIAS TRONCAL CALLE 13 -  VALVULA DE COMPUERTA VNA HD Ø4"" BRIDA B.16.5 CL300 SELLO DE BRONCE DE MANIOBRA "</t>
  </si>
  <si>
    <t>CONSTRUCCIÓN INTERSECCIÓN A DESNIVEL PUENTE ARANDA Y DEMÁS OBRAS COMPLEMENTARIAS TRONCAL CALLE 13 - REDUCCIÓN EN ACERO D=18" D=16" CON CAMPANA D=18" Y ESPIGO 16", CON REVESTIMIENTO INTERIOR Y RECUBRIMIENTO EXTERIOR EN MORTERO DE CEMENTO. L=0.20m. PRESIÓN DE TRABAJO = 150 PSI.</t>
  </si>
  <si>
    <t>CONSTRUCCIÓN INTERSECCIÓN A DESNIVEL PUENTE ARANDA Y DEMÁS OBRAS COMPLEMENTARIAS TRONCAL CALLE 13 -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</si>
  <si>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13 -CUBIERTA EN TEJA CON AISLAM. EN FIBRA TIPO "SANDWICH DECK" EN ALUZINC 0.5MM, LISO COLOR GRIS UNA CARA EN PANELES 525C, INCLUYE AISLAMIENTO EN POLIURETANO PUR INYECTADO ESPESOR 30MM, CLIPS DE FIJACIÓN</t>
  </si>
  <si>
    <t>CONSTRUCCIÓN INTERSECCIÓN A DESNIVEL PUENTE ARANDA Y DEMÁS OBRAS COMPLEMENTARIAS TRONCAL CALLE 13 -LOGO DE LA ALCALDÍA O TRANSMILENIO EN ADHESIVO VINILICO ESMERILADO EFECTO SAND BLASTING FROSTED CRYSTAL. ALTO: 50CM LARGO: 50CM. SUMINISTRO E INSTALACIÓN. GARANTÍA 5 AÑOS AL EXTERIOR, SEGÚN MANUAL DE IMAGEN DE TRANSMILENIO</t>
  </si>
  <si>
    <t>CONSTRUCCIÓN INTERSECCIÓN A DESNIVEL PUENTE ARANDA Y DEMÁS OBRAS COMPLEMENTARIAS TRONCAL CALLE 13 -JUNTA DE DILATACIÓN 80 MOVIMIENTO 80mm+/-40mm MODULOS 2 m</t>
  </si>
  <si>
    <t>CONSTRUCCIÓN INTERSECCIÓN A DESNIVEL PUENTE ARANDA Y DEMÁS OBRAS COMPLEMENTARIAS TRONCAL CALLE 13 - TEE 16"X6" WSP ACERO CARBON NORMA AWWA C200 150 PSI CON RECUBRIMIENTO SEGÚN AWWA C205 CON EXTREMOS ESPIGO/CAMPANA Y BRIDA EN LA DERIVACIÓN, CON REVESTIMIENTO INTERIOR Y RECUBRIMIENTO EXTERIOR EN MORTERO DE CEMENTO. (Incluye suministro e instalación).</t>
  </si>
  <si>
    <t>CONSTRUCCIÓN INTERSECCIÓN A DESNIVEL PUENTE ARANDA Y DEMÁS OBRAS COMPLEMENTARIAS TRONCAL CALLE 13 - VIDRIO TEMPLADO DE 10 MM CON PELÍCULA SAND BLASTING</t>
  </si>
  <si>
    <t>CONSTRUCCIÓN INTERSECCIÓN A DESNIVEL PUENTE ARANDA Y DEMÁS OBRAS COMPLEMENTARIAS TRONCAL CALLE 13 - LUMINARIA LED 15W, 120 V, 60 HZ</t>
  </si>
  <si>
    <t xml:space="preserve">  CONSTRUCCIÓN INTERSECCIÓN A DESNIVEL PUENTE ARANDA Y DEMÁS OBRAS COMPLEMENTARIAS TRONCAL CALLE 13 - TABLERO DE 30 CIRCUITOS TTV1 AUTOSOPORTADO CON PUERTA Y CHAPA, EN LÁMINA COLD ROLLED IP44 A 208/120 VC.A. BARRAJE TRIFÁSICO 225 A, 5 HILOS, 3F+N+T. CON TOTALIZADOR DE CAJA MOLDEADA DE 3X40 A, BREAKERS PARA MONTAJE EN RIEL: 1 DE 3X30 A, 5 DE 2X20 A Y 7 DE 1X20 A, INCLUYE RIELES Y TODOS LOS ACCESORIOS</t>
  </si>
  <si>
    <t xml:space="preserve"> CONSTRUCCIÓN INTERSECCIÓN A DESNIVEL PUENTE ARANDA Y DEMÁS OBRAS COMPLEMENTARIAS TRONCAL CALLE 13 -TABLERO DE CONTROL ILUMINACIÓN. INCLUYE INTERRUPTOR HORARIO PROGRAMABLE, REGLETAS, RIELES Y DEMÁS ACCESORIOS DE MONTAJE.</t>
  </si>
  <si>
    <t>CONSTRUCCIÓN INTERSECCIÓN A DESNIVEL PUENTE ARANDA Y DEMÁS OBRAS COMPLEMENTARIAS TRONCAL CALLE 13 - BANDEJA PORTACABLES METÁLICA 200MM X 100MM. INCLUYE SOPORTES E INSTALACIONES</t>
  </si>
  <si>
    <t xml:space="preserve">CONSTRUCCIÓN INTERSECCIÓN A DESNIVEL PUENTE ARANDA Y DEMÁS OBRAS COMPLEMENTARIAS TRONCAL CALLE 13 - PERSIANA METALICA CON CELOSIA EN ALUMINIO CONFORMADA POR PERFILES TUBULARES EN ALUMINIO ANODIZADO MATE NATURAL DE 12X3 CM. (INCLUYE SUMINISTRO E INSTALACIÓN). </t>
  </si>
  <si>
    <t>CONSTRUCCIÓN INTERSECCIÓN A DESNIVEL PUENTE ARANDA Y DEMÁS OBRAS COMPLEMENTARIAS TRONCAL CALLE 13 - VÁLVULA MARIPOSA DE Ø 10", ASTM A536, CL 300 #, CON EXTREMOS BRIDADOS ANSI/ASME B16.5 (Suministro e instalación)</t>
  </si>
  <si>
    <t xml:space="preserve"> CONSTRUCCIÓN INTERSECCIÓN A DESNIVEL PUENTE ARANDA Y DEMÁS OBRAS COMPLEMENTARIAS TRONCAL CALLE 13 -REDUCCION PVC SOLDAR D=2X1 (Suministro e Instalación)</t>
  </si>
  <si>
    <t xml:space="preserve"> CONSTRUCCIÓN INTERSECCIÓN A DESNIVEL PUENTE ARANDA Y DEMÁS OBRAS COMPLEMENTARIAS TRONCAL CALLE 13 -Bomba electrica de 1HP,  Caudal 4.86 Gpm, presión 36.75 psi. (Suministro e instalación)</t>
  </si>
  <si>
    <t xml:space="preserve"> CONSTRUCCIÓN INTERSECCIÓN A DESNIVEL PUENTE ARANDA Y DEMÁS OBRAS COMPLEMENTARIAS TRONCAL CALLE 13 -UNION HG 3/4". Suministro e instalaciòn</t>
  </si>
  <si>
    <t xml:space="preserve"> CONSTRUCCIÓN INTERSECCIÓN A DESNIVEL PUENTE ARANDA Y DEMÁS OBRAS COMPLEMENTARIAS TRONCAL CALLE 13 -DISCO TAPÓN EN ACERO PARA PRUEBA HIDROSTÁTICA Φ 18". INSTALADO EN FÁBRICA SOBRE EXTREMO LISO PARA CINTURÓN DE CIERRE. INCLUYE DOS SALIDAS NORMALES EN ACERO Φ 1½" CON EXTREMOS ROSCADOS. L=0.15M. NO INCLUYE EL VALOR DEL TUBO O ACCESORIOS SOBRE EL CUAL VA INSTALADO.</t>
  </si>
  <si>
    <t>ENSAYO LABORATORIO - RUIDO</t>
  </si>
  <si>
    <t>MONITOREO DE  RUIDO AMBIENTAL (Incluye punto de monitoreo de ruido para una (1) jornada diurna en día hábil y no hábil y una (1) jornada nocturna día hábil y no hábil (total 4 mediciones por punto), (Incluye informe técnico de campo, memoria de cálculo e isófonas).</t>
  </si>
  <si>
    <t>ENSAYO LABORATORIO - AIRE</t>
  </si>
  <si>
    <t xml:space="preserve">MONITOREOS DE CALIDAD DE AIRE (Incluye muestra de 20 días como mínimo para medir parámetros en cada estación de calidad del aire en los tiempos de exposición establecidos en la Resolución 2254 de 2017, de acuerdo al Protocolo para el monitoreo y seguimiento de la calidad del aire. (Incluye informe técnico, estación meteorológica y memorias de cálculo). </t>
  </si>
  <si>
    <t>ESTACION</t>
  </si>
  <si>
    <t>LOGÍSTICA MONITOREOS (Incluye unidad móvil, técnico de campo, comisión de campo y desplazamiento unidades móviles y transporte (máx 4 puntos monitoreo ruido y 4 estaciones calidad del aire)</t>
  </si>
  <si>
    <t>MODELO DE CALIDAD DEL AIRE (Incluye modelo de dispersión de contaminantes atmosféricos con un (01) escenario, donde se simularán los aportes del contaminante PM10, PM2.5 y gases (CO, SOx y NOx))</t>
  </si>
  <si>
    <t>PROYECTO CONSTRUCCION PUENTES SAN AGUSTIN Y LOS ANDES - CAPA DE REY</t>
  </si>
  <si>
    <t>PROYECTO CONSTRUCCION PUENTES SAN AGUSTIN Y LOS ANDES - PERNO ROSCADO EN U REF. PEU58AG600 DIAMETRO PERNO R 5/8-11 UNC. DIAMETRO NOMINAL DE TUBERIA 6"</t>
  </si>
  <si>
    <t>PROYECTO CONSTRUCCION PUENTES SAN AGUSTIN Y LOS ANDES - EJECUCIÓN DE MICROPILOTES, INCLUYE PERFORACIÓN, LLENADO E INYECCIÓN HASTA 100 KG DE CEMENTO E INSTALACIÓN DE REFUERZO</t>
  </si>
  <si>
    <t>PROYECTO CONSTRUCCION PUENTES SAN AGUSTIN Y LOS ANDES - LUMINARIA RALED II 32 RA02SII 44W COMPLETA PARA ALUMBRADO PÚBLICO (INCLUYE SUMINISTRO Y TRANSPORTE)</t>
  </si>
  <si>
    <t>PROYECTO CONSTRUCCION PUENTES SAN AGUSTIN Y LOS ANDES - LUMINARIA RALED II 48 RA02SII 74W COMPLETA PARA ALUMBRADO PÚBLICO (INCLUYE SUMINISTRO Y TRANSPORTE)</t>
  </si>
  <si>
    <t>PROYECTO CONSTRUCCION PUENTES SAN AGUSTIN Y LOS ANDES - LUMINARIA RALED I 16. RA02SII 45W Y ACCESORIOS COMPLETA PARA ALUMBRADO PÚBLICO</t>
  </si>
  <si>
    <t>PROYECTO CONSTRUCCION PUENTES SAN AGUSTIN Y LOS ANDES - CABLE ALUMINIO AISLADO NO.2</t>
  </si>
  <si>
    <t>PROYECTO CONSTRUCCION PUENTES SAN AGUSTIN Y LOS ANDES - MEDIDOR AGUA FRIA 4"</t>
  </si>
  <si>
    <t>PROYECTO CONSTRUCCION PUENTES SAN AGUSTIN Y LOS ANDES - TEE HG 4"X2" EXTREMO LISO</t>
  </si>
  <si>
    <t>PROYECTO CONSTRUCCION PUENTES SAN AGUSTIN Y LOS ANDES - TAPON MACHO GALVANIZADO 2"</t>
  </si>
  <si>
    <t>REVITALIZACIÓN DEL EJE AMBIENTAL EN BOGOTA D.C. FASE II - ADOQUÍN ENCHAPE CON PATAS DE ARCILLA DE 1/4x26 TIPO SALMONA</t>
  </si>
  <si>
    <t>PROYECTO CONSTRUCCION PUENTES SAN AGUSTIN Y LOS ANDES - CURVA CONDUIT GALVANIZADA IMC 3"</t>
  </si>
  <si>
    <t>PROYECTO CONSTRUCCION PUENTES SAN AGUSTIN Y LOS ANDES - UNIÓN CONDUIT GALVANIZADO IMC 3"</t>
  </si>
  <si>
    <t>PROYECTO CONSTRUCCION PUENTES SAN AGUSTIN Y LOS ANDES -TUBERIA ESTRUCTURAL ACERO AL CARBONO DE 5" BARRAS DE PERFORACION COMPLETA (DIÁMETRO 127 MM Y ESPESOR 9MM)</t>
  </si>
  <si>
    <t>CONSTRUCCIÓN INTERSECCIÓN A DESNIVEL PUENTE ARANDA Y DEMÁS OBRAS COMPLEMENTARIAS TRONCAL CALLE 13 -PUERTA SENCILLA (DOS HOJAS DE APERTURA CENTRAL O LATERAL) TRANSMILENIO, SUMINISTRO E INSTALACION CON TODOS SUS COMPONENTES Y ACCESORIOS, INCLUYE MARCOS PERIMETRALES DE MEDIDAS APROX 0.85m x 1.94m. EN TUBULAR RECTANGULAR DE ALUMINIO DE 10 X 5 cms , Cal. 3MM, LÁMINA INTERIOR HOT ROLLED, PERFORADA , PUNZONADA 6 mm, TRANSLUCIDEZ DEL 50%, ACABADO EN PINTURA ELECTROESTATICA. 0.85m x 1.94m. INCLUYE SISTEMA ANTIVANDALICO DE APERTURA. BLOQUEO DE HOJAS EN APERTURA Y EN CIERRE.</t>
  </si>
  <si>
    <t>AVENIDA CONTADOR (CL. 134) - BANCA EN CONCRETO M-02-A, (INCLUYE TRANSPORTE DEL ELEMENTO)</t>
  </si>
  <si>
    <t>AVENIDA CONTADOR (CL. 134) - rejilla de piso metalica cuadrado 10 x 10 cm para desague de 3"</t>
  </si>
  <si>
    <t>AVENIDA CONTADOR (CL. 134) - BENTONITA SODICA</t>
  </si>
  <si>
    <t>AVENIDA CONTADOR (CL. 134) - Cinta tipo Hypalon H-20</t>
  </si>
  <si>
    <t>AVENIDA CONTADOR (CL. 134) - POLIESTIRENO DE ALTA DENSIDAD 9 e=2cm</t>
  </si>
  <si>
    <t>AVENIDA CONTADOR (CL. 134) - MANGUERA DE POLIETILENO DE BAJA DENSIDAD 1"</t>
  </si>
  <si>
    <t xml:space="preserve">LOSETA PULIDA DE MICROGRANO DE MARMOL FORMATO 40 cm * 40 cm * 4,5 cm </t>
  </si>
  <si>
    <t>LEVANTAMIENTO CON TECNOLOGIA GEORADAR(GPR)- Ground Penetrating Radar. Señal electromagnética de alta frecuencia, barrido con antena. Detección de redes. Incluye informe y radargramas</t>
  </si>
  <si>
    <t>PROYECTO CONSTRUCCION PUENTES SAN AGUSTIN Y LOS ANDES -ACOMETIDA EN BAJA TENSIÓN EN CONDUCTORES CU 2X6 AWG, 600 V (INCLUYE SUMINISTRO E INSTALACIÓN TUBERIA PVC 2" Y CABLES)</t>
  </si>
  <si>
    <t>PROYECTO CONSTRUCCION PUENTES SAN AGUSTIN Y LOS ANDES - Hebilla de acero inoxidable 5/8”</t>
  </si>
  <si>
    <t>PROYECTO CONSTRUCCION PUENTES SAN AGUSTIN Y LOS ANDES - Metros de cinta de acero inoxidable 5/8”x 0,03”</t>
  </si>
  <si>
    <t>PROYECTO CONSTRUCCION PUENTES SAN AGUSTIN Y LOS ANDES - Boquilla galvanizada 3"</t>
  </si>
  <si>
    <t>PROYECTO CONSTRUCCION PUENTES SAN AGUSTIN Y LOS ANDES - Codo galvanizado 3" x 90</t>
  </si>
  <si>
    <t>PROYECTO CONSTRUCCION PUENTES SAN AGUSTIN Y LOS ANDES - CABLE ALUMINIO AISLADO NO.4</t>
  </si>
  <si>
    <t>INSUMOS</t>
  </si>
  <si>
    <t>Valor de referencia</t>
  </si>
  <si>
    <t>REHABILITACIÓN DE PAVIMENTO FLEXIBLE E= 0.12M</t>
  </si>
  <si>
    <t>REHABILITACIÓN DE PAVIMENTO RÍGIDO: LOSAS EN CONCRETO HIDRÁULICO MR45 E=0.18M</t>
  </si>
  <si>
    <t>CONSTRUCCIÓN DE PAVIMENTO RÍGIDO: LOSAS EN CONCRETO HIDRÁULICO MR45 E=0.18M</t>
  </si>
  <si>
    <t>DEMOLICIÓN Y RECONSTRUCCIÓN DE LOSAS EN CONCRETO HIDRÁULICO MR41 E=0.18M</t>
  </si>
  <si>
    <t>REHABILITACIÓN DE PAVIMENTO FLEXIBLE E= 0.10M B= 0.20M SBG= 0.20M</t>
  </si>
  <si>
    <t>REHABILITACIÓN DE PAVIMENTO RÍGIDO: LOSAS EN CONCRETO HIDRÁULICO MR41 E=0.18M. INCLUYE SARDINEL, GEOTEXTIL Y EXCAVACIÓN EN BASE E=30CM., BASE BG_A E=30CM</t>
  </si>
  <si>
    <t>CONSTRUCCIÓN DE PAVIMENTO FLEXIBLE E= 0.10M INCLUYE SARDINEL</t>
  </si>
  <si>
    <t>CONSTRUCCIÓN DE PAVIMENTO RÍGIDO: LOSAS EN CONCRETO HIDRÁULICO MR41 E=0.18M</t>
  </si>
  <si>
    <t>DEMOLICIÓN Y RECONSTRUCCIÓN DE LOSAS EN CONCRETO HIDRÁULICO MR45 E=0.20M</t>
  </si>
  <si>
    <t>CONSTRUCCIÓN PAVIMENTO ARTICULADO EN ADOQUIN DE ARCILLA - TRAFICO LIVIANO</t>
  </si>
  <si>
    <t>CONSTRUCCIÓN PAVIMENTO ARTICULADO EN ADOQUIN DE ARCILLA - TRAFICO PESADO</t>
  </si>
  <si>
    <t>CONSTRUCCION DE CICLORUTA. NO INCLUYE REDES.</t>
  </si>
  <si>
    <t>REHABILITACION ANDEN ADOQUIN ARCILLA TR LIVIANO SOBRE MORTERO. NO INCL BORDILLO. INCL. RETIRO ADOQUIN E INSTALAR NUEVO. NO INCLUYE REDES.</t>
  </si>
  <si>
    <t>REHABILITACIÓN DE ANDEN EN LOSA DE CONCRETO DE 3000 PSI HECHO EN OBRA. NO INCLUYE BORDILLO. NO INCLUYE REDES.</t>
  </si>
  <si>
    <t>REHABILITACION ZONA VERDE E=10 CM. INCLUYE DESCAPOTE, SIEMBRA DE GRAMA, TIERRA NEGRA Y RETIRO DE MATERIAL ORGANICO. NO INCLUYE REDES.</t>
  </si>
  <si>
    <t>REHABILITACION DE CICLORUTA. NO INCLUYE REDES.</t>
  </si>
  <si>
    <t>REHABILITACION DE PAVIMENTO RÍGIDO</t>
  </si>
  <si>
    <t>REHABILITACIÓN DE PAVIMENTO RÍGIDO: LOSAS EN CONCRETO HIDRÁULICO MR41 E=0.18M. EXCAVACIÓN EN BASE E=15CM., BASE BG_B E=15CM. NO INCLUYE SARDINEL, GEOTEXTIL.</t>
  </si>
  <si>
    <t>REHABILITACION PAVIMENTO ARTICULADO EN ADOQUIN DE ARCILLA - TRAFICO PESADO</t>
  </si>
  <si>
    <t>MANTENIMIENTO PREVENTIVO ESPACIO PUBLICO EN ADOQUIN INCLUYE SELLO DE JUNTAS, BARRIDO, Y RETIRO MANUAL DE CAPA VEGETAL</t>
  </si>
  <si>
    <t>REHABILITACION ANDEN ADOQUIN ARCILLA TR LIVIANO SOBRE ARENA NO INCL BORDILLO. INCL. DEMOLICION ADOQUIN E INSTALAR NUEVO. NO INCLUYE REDES.</t>
  </si>
  <si>
    <t>MANTENIMIENTO CORRECTIVO DE ESPACIO PUBLICO ADOQUIN DE ARCILLA LIVIANO SOBRE MORTERO. INCL. RETIRO ADOQUIN E INSTALAR NUEVO. NO INCLUYE REDES.</t>
  </si>
  <si>
    <t>MANTENIMIENTO CORRECTIVO ESPACIO PUBLICO EN ADOQUIN DE ARCILLA LIVIANO SOBRE ARENA. INCL. RETIRO ADOQUIN E INSTALAR NUEVO. NO INCLUYE REDES.</t>
  </si>
  <si>
    <t>MANTENIMIENTO PREVENTIVO PARA CICLORUTAS</t>
  </si>
  <si>
    <t>CONSTRUCCION DE CAMINO EN GRAVA</t>
  </si>
  <si>
    <t>CONSTRUCCIÓN DE PAVIMENTO FLEXIBLE E= 0.10M (NO INCLUYE SARDINEL)</t>
  </si>
  <si>
    <t>CONSTRUCCION DE CAMINO CON SUBBASE GRANULAR TIPO C SBG-C E=0.30MT</t>
  </si>
  <si>
    <t>REHABILITACION DE CAMINO CON SUBBASE GRANULAR TIPO C SBG-C E=0.30MT</t>
  </si>
  <si>
    <t>CONSTRUCCIÓN DE CAMINO CON SUBBASE GRANULAR TIPO C SBG-C E=0.30MT INCLUYE TRANSPORTE Y DISPOSICIÓN DE ESCOMBRO Y TRATAMIENTO SUPERFICIAL SIMPLE</t>
  </si>
  <si>
    <t>MANTENIMIENTO CORRECTIVO DE CICLORUTAS (SOBRECARPETA: RODADURA ASFÁLTICA E=0.04M)</t>
  </si>
  <si>
    <t>CONSTRUCCIÓN DE PAVIMENTO FLEXIBLE E= 0.15M (NO INCLUYE SARDINEL)</t>
  </si>
  <si>
    <t>REHABILITACIÓN DE PAVIMENTO FLEXIBLE E= 0.18M BG=25CM, SBG=30CM</t>
  </si>
  <si>
    <t>REHABILITACIÓN DE PAVIMENTO RÍGIDO: LOSAS EN CONCRETO HIDRÁULICO MR45 E=0.20M</t>
  </si>
  <si>
    <t>CONSTRUCCIÓN DE PAVIMENTO RÍGIDO: LOSAS EN CONCRETO HIDRÁULICO MR45 E=0.20M (NO INCLUYE SARDINEL)</t>
  </si>
  <si>
    <t>MANTENIMIENTO CORRECTIVO DE ESPACIO PUBLICO ADOQUIN DE ARCILLA PESADO SOBRE MORTER. INCL. RETIRO ADOQUIN E INSTALAR NUEVO</t>
  </si>
  <si>
    <t>MANTENIMIENTO CORRECTIVO ESPACIO PUBLICO EN ADOQUIN DE ARCILLA TRAFICO PESADO SOBRE ARENA. INCL. RETIRO ADOQUIN E INSTALAR NUEVO</t>
  </si>
  <si>
    <t>MANTENIMIENTO CORRECTIVO ESPACIO PUBLICO EN ADOQUIN DE CONCRETO TRAFICO LIVIANO SOBRE ARENA. INCL. RETIRO ADOQUIN E INSTALAR NUEVO</t>
  </si>
  <si>
    <t>MANTENIMIENTO CORRECTIVO ESPACIO PUBLICO EN ADOQUIN DE CONCRETO TRAFICO PESADO 20X10X8CM SOBRE ARENA. INCL. RETIRO ADOQUIN E INSTALAR NUEVO</t>
  </si>
  <si>
    <t>REHABILITACION ANDEN ADOQUIN ARCILLA TR. PESADO SOBRE ARENA NO INCL BORDILLO. INCL. DEMOLICION ADOQUIN E INSTALAR NUEVO</t>
  </si>
  <si>
    <t>REHABILITACION DE ANDEN EN ADOQUIN DE ARCILLA SOBRE MORTER. NO INCL BORDILLO. INCL. RETIRO ADOQUIN E INSTALAR NUEVO</t>
  </si>
  <si>
    <t>REHABILITACIÓN DE ANDEN EN ADOQUIN DE CONCRETO TRAFICO PESADO (20X10X8CM) BASE ARENA. NO INCL BORDILLO. INCL. DEMOLICIÓN ADOQUIN E INSTALAR NUEVO</t>
  </si>
  <si>
    <t>REHABILITACION DE ANDEN EN ADOQUIN DE CONCRETO L BASE ARENA. NO INCL BORDILLO. INCL. DEMOLICION ADOQUIN E INSTALAR NUEVO</t>
  </si>
  <si>
    <t>MANTENIMIENTO PREVENTIVO ESPACIO PUBLICO. INCLUYE LIMPIEZA E INSTALACION DE SELLO DE ARENA</t>
  </si>
  <si>
    <t>MANTENIMIENTO CORRECTIVO DE ESPACIO PUBLICO LOSETA A-50 SOBRE ARENA. INCL. RETIRO LOSETA E INSTALAR NUEVA</t>
  </si>
  <si>
    <t>MANTENIMIENTO CORRECTIVO DE ESPACIO PUBLICO LOSETA A-50 SOBRE MORTERO. INCL. RETIRO LOSETA E INSTALAR NUEVA</t>
  </si>
  <si>
    <t>REHABILITACIÓN DE PAVIMENTO RÍGIDO: LOSAS EN CONCRETO HIDRÁULICO MR45 E=0.27M PARA TRONCAL</t>
  </si>
  <si>
    <t>REHABILITACION CON MATERIAL RECICLADO CON EMULSION Y SOBRECARPETA DE 5CM</t>
  </si>
  <si>
    <t>CONSTRUCCION DE ANDEN EN LOSETA CON ESTRUCTURA EN MATERIAL RECICLADO DE CONCRETO HIDRAULICO</t>
  </si>
  <si>
    <t>CONSTRUCCION DE ANDEN EN ADOQUIN DE ARCILLA Y FRANJA DE AJUSTE CON ESTRUCTURA EN MATERIAL RECICLADO DE CONCRETO HIDRAULICO</t>
  </si>
  <si>
    <t>CONSTRUCCION DE ANDEN EN ADOQUIN DE ARCILLA Y FRANJA DE AJUSTE Y ZONA VERDE CON ESTRUCTURA EN MATERIAL RECICLADO DE CONCRETO HIDRAULICO</t>
  </si>
  <si>
    <t>MANTENIMIENTO RUTINARIO DE ANDENES EN ADOQUÍN O LOSETA INCLUYE SELLO DE JUNTAS, BARRIDO, RETIRO MANUAL DE CAPA VEGETAL Y TRANSPORTE Y DISPOSICION DE ESCOMBROS A 21KM.</t>
  </si>
  <si>
    <t>MANTENIMIENTO RUTINARIO PARA CICLORUTAS INCLUYE SELLO DE FISURAS, BARRIDO, RETIRO MANUAL DE CAPA VEGETAL. ANCHO DE CICLORRUTA 2.5MT. RETIRO Y TRANSPORTE Y DISPOSICIÓN FINAL DE ESCOMBROS A 21 KM.</t>
  </si>
  <si>
    <t>MANTENIMIENTO RUTINARIO DE ANDENES EN CONCRETO INCLUYE SELLO DE JUNTAS Y RETIRO MANUAL DE CAPA VEGETAL, TRANSPORTE Y DISPOSICION DE ESCOMBROS A 21KM.</t>
  </si>
  <si>
    <t>MANTENIMIENTO CORRECTIVO DE ANDENES EN CONCRETO INCLUYE CORTE RETIRO Y REEMPLAZO DEL MATERIAL, TRANSPORTE Y DISPOSICION DE ESCOMBROS A 21KM.</t>
  </si>
  <si>
    <t>MANTENIMIENTO CORRECTIVO DE CICLORUTAS EN PAVIMENTO ASFALTICO ANCHO 2.5MT. INCLUYE SELLO DE FISURAS EN EL 50% DEL AREA Y REPOSICION DE CARPETA EN EL 50% DEL AREA RESTANTE TRANSP. Y DISPOSICIÓN FINAL DE ESCOMBROS A 21 KM.</t>
  </si>
  <si>
    <t>REHABILITACION DE ANDENES EN ADOQUIN DE ARCILLA SOBRE ARENA, INCLUYE DEMOLICIONES, EXCAVACION, RELLENO DE MATERIAL. SELECCIONADO PARA UN ANDEN DE 3.5MT. INCLUYE MOBILIARIO. INCLUYE TRANSP. Y DISPOSIC. DE ESCOMBROS 21 KM.</t>
  </si>
  <si>
    <t>REHABILITACION DE ANDENES EN ADOQUIN DE ARCILLA SOBRE MORTERO, INCLUYE DEMOLICIONES, EXCAVACION, RELLENO DE MATERIAL SELECCIONADO PARA UN ANDEN DE 3.5MT. INCLUYE MOBILIARIO. INCLUYE TRANSP. Y DISP. DE ESCOMBROS A 21 KM.</t>
  </si>
  <si>
    <t>REHABILITACION DE ANDENES EN LOSETA SOBRE ARENA, INCLUYE DEMOLICIONES, EXCAVACION, RELLENO DE MATERIAL SELECCIONADO PARA UN ANDEN DE 3.5MT. INCLUYE MOBILIARIO. INCLUYE TRANSPORTE Y DISPOSICION DE ESCOMBROS A 21 KM.</t>
  </si>
  <si>
    <t>REHABILITACION DE ANDENES EN LOSETA SOBRE MORTERO, INCLUYE DEMOLICIONES, EXCAVACION, RELLENO DE MATERIAL SELECCIONADO PARA UN ANDEN DE 3.5MT. INCLUYE MOBILIARIO. INCLUYE TRANSPORTE Y DISPOSICION DE ESCOMBROS A 21 KM.</t>
  </si>
  <si>
    <t>REHABILITACION DE ANDENES EN CONCRETO, INCLUYE DEMOLICIONES, EXCAVACION, RELLENO DE MATERIAL SELECCIONADO PARA UN ANDEN DE 3.5MT. INCLUYE MOBILIARIO. INCLUYE TRANSPORTE Y DISPOSICION DE ESCOMBROS A 21 KM.</t>
  </si>
  <si>
    <t>REHABILITACIÓN DE CICLORRUTAS EN CONCRETO ASFÁLTICO MD 12. INCLUYE DEMOLICIONES, EXCAVACIÓN, RELLENOS EN MATERIAL SELECCIONADO. ANCHO CICLORRUTA 2.5MT. TRANSPORTE Y DISPOSICIÓN DE ESCOMBROS A 21KM.</t>
  </si>
  <si>
    <t>MANTENIMIENTO RUTINARIO PARA PUENTE PEATONAL, INCLUYE LAVADO DE ESTRUCTURAS EN CONCRETO Y/O METALICAS A PRESION, INCLUYE ALQUILER DE HIDROLAVADORA 1300W..</t>
  </si>
  <si>
    <t>MANTENIMIENTO CORRECTIVO PARA PUENTE PEATONAL EN CONCRETO, INCLUYE REEMPLAZO DE PELDAÑOS DE ESCALERAS Y PISO DE PUENTE, SELLO DE JUNTAS AJUSTE Y PINTURA DE BARANDAS Y PINTURA DEL PUENTE.</t>
  </si>
  <si>
    <t>CONSTRUCCIÓN DE CICLORUTA, INCLUYE OBRAS CIVILES, DEMARCACIÓN, SEÑALIZAN VERTICAL (CALCULADO PARA UN TRAMO REPRESENTATIVO DE 100 MT.)</t>
  </si>
  <si>
    <t>REHABILITACIÓN DE PAVIMENTO RÍGIDO: LOSAS EN CONCRETO HIDRÁULICO MR50 E=0.27M PARA TRONCAL.</t>
  </si>
  <si>
    <t>REHABILITACION PAVIMENTO ARTICULADO EN ADOQUIN DE ARCILLA - TRAFICO LIVIANO</t>
  </si>
  <si>
    <t>REHABILITACIÓN DE PAVIMENTO FLEXIBLE E= 0.18M BG_B=25CM</t>
  </si>
  <si>
    <t>REHABILITACIÓN DE PAVIMENTO FLEXIBLE E= 0.12M BG_B=25CM</t>
  </si>
  <si>
    <t>REHABILITACIÓN DE PAVIMENTO FLEXIBLE E= 0.10M BG_B= 0.25M</t>
  </si>
  <si>
    <t>MANTENIMIENTO RUTINARIO DE CALZADA EN ADOQUÍN Y/O LOSETA. INCLUYE LIMPIEZA DE SUMIDEROS, POZOS, SELLOS DE JUNTA Y RETIRO MANUAL DE CAPA VEGETAL.</t>
  </si>
  <si>
    <t>MANTENIMIENTO RUTINARIO DE CALZADA EN CONCRETO HIDRÁULICO. INCLUYE LIMPIEZA DE SUMIDEROS, POZOS, SELLO DE JUNTAS Y RETIRO MANUAL DE CAPA VEGETAL</t>
  </si>
  <si>
    <t>MANTENIMIENTO CORRECTIVO DE CALZADA EN ADOQUIN DE ARCILLA PESADO SOBRE MORTERO. INCLUYE RETIRO DE ADOQUIN E INSTALAR NUEVO</t>
  </si>
  <si>
    <t>MANTENIMIENTO CORRECTIVO DE CALZADA EN ADOQUÍN DE ARCILLA SOBRE ARENA. INCLUYE RETIRO DE ADOQUIN E INSTALAR NUEVO</t>
  </si>
  <si>
    <t>MANTENIMIENTO CORRECTIVO DE CALZADA EN CONCRETO RÍGIDO. INCLUYE RETIRO, REEMPLAZO DE LOSA, RENIVELACIÓN Y RECOMPACTACIÓN DE CAPAS GRANULARES</t>
  </si>
  <si>
    <t>REHABILITACIÓN DE PAVIMENTO ESTAMPADO EN LOSA DE CONCRETO HIDRÁULICO MR45 E= 0.20M. (INCLUYE SUMINISTRO Y APLICACIÓN DE ENDURECEDOR EN POLVO FOTORESISTENTE Y ALCALIRESISTENTE, DESMOLDANTE PIGMENTADO, SELLADOR ACRÍLICO, RETARDANTE DE EVAPORACIÓN Y ESTAMPADO CON TEXTURA DE ADOQUIN DE 10CM X 20CM EN ESPINA DE PESCADO</t>
  </si>
  <si>
    <t>MANTENIMIENTO CORRECTIVO DE CALZADA EN CONCRETO ESTAMPADO. INCLUYE RETIRO, REEMPLAZO DE LOSA, RENIVELACIÓN Y RECOMPACTACIÓN DE CAPAS GRANULARES</t>
  </si>
  <si>
    <t>MANTENIMIENTO DEL ESPACIO PUBLICO PARA EL COBRO DE LA RETRIBUCION POR APROVECHAMIENTO ECONOMICO. COSTO DEL MANTENIMIENTO POR M2</t>
  </si>
  <si>
    <t>MANTENIMIENTO CORRECTIVO ESPACIO PUBLICO EN ADOQUÍN DE ARCILLA LIVIANO SOBRE ARENA. INCL. RETIRO ADOQUÍN E INSTALAR EL MISMO. NO INCLUYE REDES.</t>
  </si>
  <si>
    <t>MANTENIMIENTO CORRECTIVO DE ESPACIO PUBLICO LOSETA A-50 SOBRE ARENA. INCL. RETIRO LOSETA E INSTALAR LA MISMA.</t>
  </si>
  <si>
    <t>MANTENIMIENTO CORRECTIVO, RETIRO Y REINSTALACIÓN DE BORDILLO PREFABRICADO A80 (RETIRO E INSTALACIÓN. INCLUYE MATERIAL DE BASE)</t>
  </si>
  <si>
    <t>MANTENIMIENTO RUTINARIO DE CALZADA EN PAVIMENTO FLEXIBLE. INCLUYE LIMPIEZA DE SUMIDEROS, POZOS, SELLO DE JUNTAS Y RETIRO MANUAL DE CAPA VEGETAL.</t>
  </si>
  <si>
    <t>REHABILITACIÓN DE PAVIMENTO RÍGIDO: LOSAS EN CONCRETO HIDRÁULICO MR45 E=0.24M PARA TRONCAL</t>
  </si>
  <si>
    <t>MANTENIMIENTO RUTINARIO PARA CICLORUTAS INCLUYE, BARRIDO, RETIRO MANUAL DE CAPA VEGETAL. RETIRO Y TRANSPORTE Y DISPOSICIÓN FINAL DE ESCOMBROS A 21 KM.</t>
  </si>
  <si>
    <t>MANTENIMIENTO CORRECTIVO ESPACIO PÚBLICO EN ADOQUÍN DE ARCILLA LIVIANO SOBRE MORTERO. INCL. RETIRO Y LIMPIEZA ADOQUÍN E INSTALAR EL MISMO. NO INCLUYE REDES.</t>
  </si>
  <si>
    <t>MANTENIMIENTO CORRECTIVO ESPACIO PÚBLICO EN ADOQUÍN DE CONCRETO SOBRE MORTERO. INCL. RETIRO Y LIMPIEZA ADOQUÍN E INSTALAR EL MISMO. EMBOQUILLADA CON ARENA CEMENTO 5:1.</t>
  </si>
  <si>
    <t>MANTENIMIENTO CORRECTIVO ESPACIO PUBLICO LOSETA A-50 SOBRE MORTERO. INCL. RETIRO LOSETA E INSTALAR LA MISMA.</t>
  </si>
  <si>
    <t>MANTENIMIENTO RUTINARIO TRONCALES MALLA VIAL URBANA EN CONCRETO HIDRÁULICO</t>
  </si>
  <si>
    <t>MANTENIMIENTO PERIÓDICO TRONCALES MALLA VIAL URBANA EN CONCRETO ASFÁLTICO (INCLUYE 5% BACHEO, 95% FRESADO Y REPOSICIÓN CARPETA) HORARIO NOCTURNO</t>
  </si>
  <si>
    <t>MANTENIMIENTO PERIÓDICO TRONCALES MALLA VIAL URBANA EN CONCRETO HIDRÁULICO HORARIO NOCTURNO (incluye limpieza pozos, sellado de juntas y reposición de losas)</t>
  </si>
  <si>
    <t>REHABILITACIÓN - TRONCALES  MALLA VIAL URBANA - DE PAVIMENTO FLEXIBLE e=0.26 (NO INCLUYE SARDINEL)</t>
  </si>
  <si>
    <t>REHABILITACIÓN - TRONCALES MALLA VIAL URBANA - DE PAVIMENTO HIDRÁULICO MR 45 e=0.25 (NO INCLUYE SARDINEL)</t>
  </si>
  <si>
    <t>RECONSTRUCCIÓN - TRONCALES MALLA VIAL URBANA - DE PAVIMENTO FLEXIBLE e=0.26 (NO INCLUYE SARDINEL)</t>
  </si>
  <si>
    <t>RECONSTRUCCIÓN - TRONCALES MALLA VIAL URBANA - DE PAVIMENTO HIDRÁULICO MR 45 e=0.25 (NO INCLUYE SARDINEL)</t>
  </si>
  <si>
    <t>MANTENIMIENTO RUTINARIO MALLA VIAL ARTERIAL URBANA EN CONCRETO HIDRÁULICO</t>
  </si>
  <si>
    <t>MANTENIMIENTO PERIÓDICO MALLA VIAL ARTERIAL URBANA EN CONCRETO ASFÁLTICO (INCLUYE 5% BACHEO, 95% FRESADO Y REPOSICIÓN CARPETA) HORARIO NOCTURNO</t>
  </si>
  <si>
    <t>MANTENIMIENTO PERIÓDICO MALLA VIAL ARTERIAL URBANA EN CONCRETO HIDRÁULICO  HORARIO NOCTURNO (incluye limpieza pozos, sellado de juntas y reposición de losas)</t>
  </si>
  <si>
    <t>REHABILITACIÓN DE PAVIMENTO FLEXIBLE MALLA VIAL ARTERIAL URBANA e=0.26</t>
  </si>
  <si>
    <t>REHABILITACIÓN DE PAVIMENTO HIDRÁULICO MALLA VIAL ARTERIAL URBANA MR 45 e=0.25 (NO INCLUYE SARDINEL)</t>
  </si>
  <si>
    <t>RECONSTRUCCIÓN  DE PAVIMENTO FLEXIBLE MALLA VIAL ARTERIAL URBANA e=0.26</t>
  </si>
  <si>
    <t>RECONSTRUCCIÓN DE PAVIMENTO HIDRÁULICO MR 45 e= 0.30 MALLA VIAL ARTERIAL URBANA (NO INCLUYE SARDINEL)</t>
  </si>
  <si>
    <t>MANTENIMIENTO RUTINARIO MALLA VIAL INTERMEDIA URBANA EN CONCRETO HIDRÁULICO</t>
  </si>
  <si>
    <t>MANTENIMIENTO PERIÓDICO MALLA VIAL INTERMEDIA URBANA EN CONCRETO ASFÁLTICO HORARIO NOCTURNO (INCLUYE 5% BACHEO Y 95% FRESADO + REPOSICIÓN DE CARPETA)</t>
  </si>
  <si>
    <t>MANTENIMIENTO PERIÓDICO MALLA VIAL INTERMEDIA URBANA EN CONCRETO HIDRÁULICO HORARIO NOCTURNO (incluye limpieza pozos, sellado de juntas y reposición de losas)</t>
  </si>
  <si>
    <t>REHABILITACIÓN MALLA VIAL INTERMEDIA URBANA DE PAVIMENTO FLEXIBLE e=0.17 (NO INCLUYE SARDINEL)</t>
  </si>
  <si>
    <t>REHABILITACIÓN MALLA VIAL INTERMEDIA URBANA DE PAVIMENTO HIDRÁULICO MR 45 e=0.20 (NO INCLUYE SARDINEL)</t>
  </si>
  <si>
    <t>RECONSTRUCCIÓN MALLA VIAL INTERMEDIA URBANA DE PAVIMENTO FLEXIBLE e=0.17 (NO INCLUYE SARDINEL)</t>
  </si>
  <si>
    <t>RECONSTRUCCIÓN MALLA VIAL INTERMEDIA URBANA DE PAVIMENTO HIDRÁULICO MR 45 e=0.20 (NO INCLUYE SARDINEL)</t>
  </si>
  <si>
    <t>MANTENIMIENTO RUTINARIO MALLA VIAL LOCAL URBANA EN CONCRETO HIDRÁULICO</t>
  </si>
  <si>
    <t>MANTENIMIENTO PERIÓDICO MALLA VIAL LOCAL URBANA EN CONCRETO ASFÁLTICO HORARIO NOCTURNO (INCLUYE 5% BACHEO Y 95% FRESADO + REPOSICIÓN DE CARPETA)</t>
  </si>
  <si>
    <t>MANTENIMIENTO PERIÓDICO MALLA VIAL LOCAL URBANA EN CONCRETO HIDRÁULICO HORARIO NOCTURNO (incluye limpieza pozos, sellado de juntas y reposición de losas)</t>
  </si>
  <si>
    <t>REHABILITACIÓN MALLA VIAL LOCAL URBANA DE PAVIMENTO FLEXIBLE e=0.17 (NO INCLUYE SARDINEL)</t>
  </si>
  <si>
    <t>REHABILITACIÓN MALLA VIAL LOCAL URBANA DE PAVIMENTO HIDRÁULICO MR 45 e=0.20 (NO INCLUYE SARDINEL)</t>
  </si>
  <si>
    <t>RECONSTRUCCIÓN MALLA VIAL LOCAL URBANA DE PAVIMENTO FLEXIBLE e=0.17 (NO INCLUYE SARDINEL)</t>
  </si>
  <si>
    <t>RECONSTRUCCIÓN MALLA VIAL LOCAL URBANA DE PAVIMENTO HIDRÁULICO MR 45 e=0.20 (NO INCLUYE SARDINEL)</t>
  </si>
  <si>
    <t>MANTENIMIENTO RUTINARIO MALLA VIAL RURAL - AFIRMADO NO PRINCIPAL - EN CONCRETO ASFÁLTICO</t>
  </si>
  <si>
    <t>MANTENIMIENTO PERIÓDICO MALLA VIAL RURAL - AFIRMADO NO PRINCIPAL - EN CONCRETO ASFÁLTICO HORARIO NOCTURNO (INCLUYE 5% BACHEO Y 95% FRESADO + REPOSICIÓN DE CARPETA)</t>
  </si>
  <si>
    <t>REHABILITACIÓN MALLA VIAL RURAL- AFIRMADO NO PRINCIPAL - DE PAVIMENTO FLEXIBLE e=0.17 (NO INCLUYE SARDINEL)</t>
  </si>
  <si>
    <t>MANTENIMIENTO RUTINARIO MALLA VIAL RURAL - AFIRMADO PRINCIPAL - EN CONCRETO ASFÁLTICO</t>
  </si>
  <si>
    <t>MANTENIMIENTO PERIÓDICO MALLA VIAL RURAL - AFIRMADO PRINCIPAL - EN CONCRETO ASFÁLTICO HORARIO NOCTURNO (INCLUYE 5% BACHEO Y 95% FRESADO + REPOSICIÓN DE CARPETA)</t>
  </si>
  <si>
    <t>REHABILITACIÓN MALLA VIAL RURAL - AFIRMADO PRINCIPAL - DE PAVIMENTO FLEXIBLE e=0.17 (NO INCLUYE SARDINEL)</t>
  </si>
  <si>
    <t>MANTENIMIENTO RUTINARIO MALLA VIAL RURAL NO PRINCIPAL EN CONCRETO HIDRÁULICO</t>
  </si>
  <si>
    <t>MANTENIMIENTO PERIÓDICO MALLA VIAL RURAL NO PRINCIPAL EN CONCRETO ASFÁLTICO HORARIO NOCTURNO (INCLUYE 5% BACHEO Y 95% FRESADO + REPOSICIÓN DE CARPETA)</t>
  </si>
  <si>
    <t>MANTENIMIENTO PERIÓDICO MALLA VIAL RURAL NO PRINCIPAL EN CONCRETO HIDRÁULICO HORARIO NOCTURNO (incluye limpieza pozos, sellado de juntas y reposición de losas)</t>
  </si>
  <si>
    <t>REHABILITACIÓN MALLA VIAL RURAL NO PRINCIPAL DE PAVIMENTO FLEXIBLE e=0.17 (NO INCLUYE SARDINEL)</t>
  </si>
  <si>
    <t>REHABILITACIÓN MALLA VIAL RURAL NO PRINCIPAL DE PAVIMENTO HIDRÁULICO MR 45 e=0.20 (NO INCLUYE SARDINEL)</t>
  </si>
  <si>
    <t>RECONSTRUCCIÓN MALLA VIAL RURAL NO PRINCIPAL DE PAVIMENTO FLEXIBLE e=0.17 (NO INCLUYE SARDINEL)</t>
  </si>
  <si>
    <t>RECONSTRUCCIÓN MALLA VIAL RURAL NO PRINCIPAL DE PAVIMENTO HIDRÁULICO MR 45 e=0.20 (NO INCLUYE SARDINEL)</t>
  </si>
  <si>
    <t>MANTENIMIENTO RUTINARIO MALLA VIAL RURAL PRINCIPAL EN CONCRETO HIDRÁULICO</t>
  </si>
  <si>
    <t>MANTENIMIENTO PERIÓDICO MALLA VIAL RURAL PRINCIPAL EN CONCRETO ASFÁLTICO HORARIO NOCTURNO (INCLUYE 5% BACHEO Y 95% FRESADO + REPOSICIÓN DE CARPETA)</t>
  </si>
  <si>
    <t>MANTENIMIENTO PERIÓDICO MALLA VIAL RURAL PRINCIPAL EN CONCRETO HIDRÁULICO HORARIO NOCTURNO (incluye limpieza pozos, sellado de juntas y reposición de losas)</t>
  </si>
  <si>
    <t>REHABILITACIÓN MALLA VIAL RURAL PRINCIPAL DE PAVIMENTO FLEXIBLE e=0.17 (NO INCLUYE SARDINEL)</t>
  </si>
  <si>
    <t>REHABILITACIÓN MALLA VIAL RURAL PRINCIPAL DE PAVIMENTO HIDRÁULICO MR 45 e=0.20 (NO INCLUYE SARDINEL)</t>
  </si>
  <si>
    <t>RECONSTRUCCIÓN MALLA VIAL RURAL PRINCIPAL DE PAVIMENTO FLEXIBLE e=0.17 (NO INCLUYE SARDINEL)</t>
  </si>
  <si>
    <t>RECONSTRUCCIÓN MALLA VIAL RURAL PRINCIPAL DE PAVIMENTO HIDRÁULICO MR 45 e=0.20 (NO INCLUYE SARDINEL)</t>
  </si>
  <si>
    <t>MANTENIMIENTO RUTINARIO TRONCALES MALLA VIAL URBANA EN CONCRETO ASFÁLTICO</t>
  </si>
  <si>
    <t>MANTENIMIENTO RUTINARIO MALLA VIAL ARTERIAL URBANA EN CONCRETO ASFÁLTICO</t>
  </si>
  <si>
    <t>MANTENIMIENTO RUTINARIO MALLA VIAL INTERMEDIA URBANA EN CONCRETO ASFÁLTICO</t>
  </si>
  <si>
    <t>MANTENIMIENTO RUTINARIO MALLA VIAL LOCAL URBANA EN CONCRETO ASFÁLTICO</t>
  </si>
  <si>
    <t>MANTENIMIENTO RUTINARIO MALLA VIAL RURAL NO PRINCIPAL EN CONCRETO ASFÁLTICO</t>
  </si>
  <si>
    <t>MANTENIMIENTO RUTINARIO MALLA VIAL RURAL PRINCIPAL EN CONCRETO ASFÁLTICO</t>
  </si>
  <si>
    <t>RELLENO EN RECEBO COMUN (Suministro e instalación Extendido manual, Humedecimiento y Compactación TRANSPORTE A 28 KM).</t>
  </si>
  <si>
    <t>FRESADO ESTABILIZADO AL 5% CON EMULSIÓN CRL-1 (INCLUYE TRANSPORTE DE MATERIAL FRESADO AL FRENTE DE OBRA DE 10 Km, SUMINISTRO DE EMULSIÓN, INSTALACIÓN MECANICO DE MATERIAL ESTABILIZADO).</t>
  </si>
  <si>
    <t>FRESADO ESTABILIZADO AL 5% CON EMULSIÓN CRL-1 (INCLUYE TRANSPORTE DE MATERIAL FRESADO AL FRENTE DE OBRA DE 40 Km, SUMINISTRO DE EMULSIÓN, INSTALACIÓN MECANICA DE MATERIAL ESTABILIZADO).</t>
  </si>
  <si>
    <t>CORTE DE PAVIMENTO - INCLUYE EQUIPO: CORTADORA DE CONCRETO INCLUYE OPERARIO Y COMBUSTIBLE. INCLUYE DISCO DIAMANTADO ASFALTO-CONCRETO 350 mm, AGUA Y MANO DE OBRA</t>
  </si>
  <si>
    <t>IMPRIMACION CON EMULSION ASFALTICA CRL-0 (Suministro, Barrido Superficie y Riego mecanico)</t>
  </si>
  <si>
    <t>RIEGO DE LIGA CON EMULSION ASFALTICA CRR-1 (Suministro, Barrido Superficie y Riego mecanico)</t>
  </si>
  <si>
    <t>RIEGO DE LIGA CON EMULSION ASFALTICA CRR-2 (Suministro, Barrido Superficie y Riego mecanico)</t>
  </si>
  <si>
    <t>MEZCLA ASFÁLTICA EN CALIENTE TIPO DENSO MD20 ASFALTO CONVENCIONAL 60-70 (Suministro, Extendido, Nivelación y Compactación  mecanica con vibrocompactador y compactador de llantas)</t>
  </si>
  <si>
    <t>MEZCLA ASFALTICA CON ASFALTO CAUCHO (Suministro, Extendido, Nivelación y Compactación mecanica)</t>
  </si>
  <si>
    <t>RAMPA TIPO A B10 incluye Base en Mortero 1:5, Desarrollo: 1m.</t>
  </si>
  <si>
    <t>BANDAS SONORAS REDUCTORAS DE VELOCIDAD DE 5cm DE ALTURA POR 10cm DE ANCHO, CONSTRUIDA CON GRAVILLA DE 1/2", PINTURA DE LARGA DURACIÓN BLANCA Y RESINA EPÓXICA</t>
  </si>
  <si>
    <t>SISTEMA DE GESTIÓN AMBIENTAL, SEGURIDAD Y SALUD EN EL TRABAJO</t>
  </si>
  <si>
    <t>PRESUPUESTO PARA MANEJO AMBIENTAL, GESTIÓN SOCIAL Y MANEJO DE TRAFICO</t>
  </si>
  <si>
    <t>DIALOGO CIUDADANO Y COMUNICACIÓN ESTRATÉGICA</t>
  </si>
  <si>
    <t>PLAN DE MANEJO DE TRÁNSITO</t>
  </si>
  <si>
    <t>CARTELERA CON MARCO EN ALUMINIO ANODIZADO, PAÑO COLOR GRIS CON CENEFA SUPERIOR, PUERTAS CORREDIZAS. Incl. Transporte</t>
  </si>
  <si>
    <t>ACTIVIDADES DE OBRA (MANTENIMIENTO, REHABILITACION Y REDES)</t>
  </si>
  <si>
    <t>NOTA: LAS CANTIDADES INCLUIDAS EN EL PRESUPUESTO OFICIAL ESTIMADO (POE) POR TIPO DE INTERVENCIÓN, SON CANTIDADES ESTIMADAS, PRODUCTO DE UN ANÁLISIS PREVIO POR PARTE DE LA ENTIDAD, NO OBSTANTE LA EJECUCIÓN FINAL DE LAS MISMAS DEPENDERÁN POR COMPLETO DE LOS DIAGNÓSTICOS, DISEÑOS Y ACTIVIDADES DE OBRAS DE CONSERVACIÓN.</t>
  </si>
  <si>
    <t>EXPLORACION DE SUELOS Y ENSAYOS DE LABORATORIO</t>
  </si>
  <si>
    <t>Ensayos de Pavimentos</t>
  </si>
  <si>
    <t>Diagnostico</t>
  </si>
  <si>
    <t>Sondeo e Inspeccion de Redes Sanitarias</t>
  </si>
  <si>
    <r>
      <rPr>
        <sz val="12"/>
        <rFont val="Arial MT"/>
        <family val="2"/>
      </rPr>
      <t>AGUA</t>
    </r>
  </si>
  <si>
    <t>FACTOR MULTIPLICADOR</t>
  </si>
  <si>
    <t>DIAGNOSTICOS Y DISEÑOS</t>
  </si>
  <si>
    <t>LEVANTAMIENTO   DE   DAÑOS   PARA   MANTENIMIENTO   DE   VIAS   - (INCLUYE PERSONAL DE APOYO, PROCESAMIENTO Y ENTREGA DE LA
INFORMACIÓN)</t>
  </si>
  <si>
    <t>DISEÑO   PARA   REHABILITACION   O   RECONSTRUCCION   DE   VIAS
(INCLUYE PROCESAMIENTO Y ENTREGA DE LA INFORMACIÓN)</t>
  </si>
  <si>
    <t>LEVANTAMIENTO DE DAÑOS PARA MANTENIMIENTO DE VIAS - (INCLUYE PERSONAL DE APOYO, PROCESAMIENTO Y ENTREGA DE LA INFORMACION)</t>
  </si>
  <si>
    <t xml:space="preserve">Item </t>
  </si>
  <si>
    <t>PERSONAL    ESPECIALISTA,    PROFESIONAL    O    DE APOYO,    PARA OBRAS CIVILES / DESCRIPCION</t>
  </si>
  <si>
    <r>
      <rPr>
        <b/>
        <sz val="12"/>
        <rFont val="Arial"/>
        <family val="2"/>
      </rPr>
      <t>CANTIDAD DE PERSONAL POR
ACTIVIDAD</t>
    </r>
  </si>
  <si>
    <r>
      <rPr>
        <b/>
        <sz val="12"/>
        <rFont val="Arial"/>
        <family val="2"/>
      </rPr>
      <t>CATEGORÍA
/ U.M</t>
    </r>
  </si>
  <si>
    <r>
      <rPr>
        <b/>
        <sz val="12"/>
        <rFont val="Arial"/>
        <family val="2"/>
      </rPr>
      <t>Vr. H/MES $ SEGÚN CATEGORIA  / VR.
UNIT</t>
    </r>
  </si>
  <si>
    <r>
      <rPr>
        <b/>
        <sz val="12"/>
        <rFont val="Arial"/>
        <family val="2"/>
      </rPr>
      <t>TOTAL
DEDICACIÓN M2/LEVANTMTO</t>
    </r>
  </si>
  <si>
    <t>($) SUBTOTAL M2/LEVANTMTO</t>
  </si>
  <si>
    <r>
      <rPr>
        <b/>
        <sz val="12"/>
        <rFont val="Arial"/>
        <family val="2"/>
      </rPr>
      <t>FACTOR
MULTIPLICADOR</t>
    </r>
  </si>
  <si>
    <r>
      <rPr>
        <b/>
        <sz val="12"/>
        <rFont val="Arial"/>
        <family val="2"/>
      </rPr>
      <t>COSTO ($) TOTAL M2/LEVANTMTO
(INCLUYE F.M)</t>
    </r>
  </si>
  <si>
    <t>ESPECIALISTAS Y/O PROFESIONALES</t>
  </si>
  <si>
    <t>Levantamiento</t>
  </si>
  <si>
    <t>PERSONAL AUXILIAR TECNICO</t>
  </si>
  <si>
    <t>Paletero</t>
  </si>
  <si>
    <t>OTRO PERSONAL</t>
  </si>
  <si>
    <r>
      <rPr>
        <sz val="12"/>
        <rFont val="Arial MT"/>
        <family val="2"/>
      </rPr>
      <t>Especialista en Geotecnia</t>
    </r>
  </si>
  <si>
    <r>
      <rPr>
        <sz val="12"/>
        <rFont val="Arial MT"/>
        <family val="2"/>
      </rPr>
      <t>TARIFA MES - PERSONAL TÉCNICO - AUXILIAR DE INGENIERÍA (NO INCLUYE FACTOR DE
PRESTACIONES)</t>
    </r>
  </si>
  <si>
    <t>Especialista en Pavimentos</t>
  </si>
  <si>
    <t>Especialista en Geotecnia</t>
  </si>
  <si>
    <t>Profesionales de Campo</t>
  </si>
  <si>
    <r>
      <rPr>
        <sz val="12"/>
        <rFont val="Calibri"/>
        <family val="2"/>
        <scheme val="minor"/>
      </rPr>
      <t>TARIFA MES - PERSONAL TÉCNICO - AUXILIAR DE INGENIERÍA (NO INCLUYE FACTOR DE
PRESTACIONES)</t>
    </r>
  </si>
  <si>
    <r>
      <rPr>
        <sz val="12"/>
        <rFont val="Calibri"/>
        <family val="2"/>
        <scheme val="minor"/>
      </rPr>
      <t>TARIFA MES - PERSONAL DE OBRA - AYUDANTE (NO
INCLUYE FACTOR DE PRESTACIONES)</t>
    </r>
  </si>
  <si>
    <t>SUBTOTAL 1</t>
  </si>
  <si>
    <t>COSTOS OPERACIONALES</t>
  </si>
  <si>
    <t>ALQUILER EQUIPO, SUMINISTROS Y OTROS ELEMENTOS</t>
  </si>
  <si>
    <t>COSTO UNITARIO ($)</t>
  </si>
  <si>
    <t>MES 1</t>
  </si>
  <si>
    <t>SUBTOTAL 2</t>
  </si>
  <si>
    <r>
      <rPr>
        <sz val="12"/>
        <rFont val="Arial MT"/>
        <family val="2"/>
      </rPr>
      <t>MES</t>
    </r>
  </si>
  <si>
    <r>
      <rPr>
        <sz val="12"/>
        <rFont val="Arial MT"/>
        <family val="2"/>
      </rPr>
      <t>UN/MES</t>
    </r>
  </si>
  <si>
    <r>
      <rPr>
        <b/>
        <sz val="12"/>
        <rFont val="Calibri"/>
        <family val="2"/>
        <scheme val="minor"/>
      </rPr>
      <t>CANTID. TOTAL
M2/LEVANTMT O</t>
    </r>
  </si>
  <si>
    <r>
      <rPr>
        <b/>
        <sz val="12"/>
        <rFont val="Calibri"/>
        <family val="2"/>
        <scheme val="minor"/>
      </rPr>
      <t>FACTOR
MULTIPLICADOR</t>
    </r>
  </si>
  <si>
    <r>
      <rPr>
        <b/>
        <sz val="12"/>
        <rFont val="Calibri"/>
        <family val="2"/>
        <scheme val="minor"/>
      </rPr>
      <t>COSTO ($) TOTAL M2/LEVANTMTO
(INCLUYE F.M)</t>
    </r>
  </si>
  <si>
    <r>
      <rPr>
        <sz val="12"/>
        <rFont val="Calibri"/>
        <family val="2"/>
        <scheme val="minor"/>
      </rPr>
      <t>ALQUILER      DE      VEHICULO:       CAMPERO,       PICK- UP, CAMIONETA, CAMION O SIMILAR DE 1300cc A 2000cc DE CILINDRADA,   MODELO   2014   A   2011.
75%   DE   LA   TARIFA ESTABLECIDA.    INCLUYE TODOS    LOS    COSTOS    DE OPERACIÓN  Y MANTENIMIENTO   EXCEPTO   EL   SALARIO
DEL CONDUCTOR</t>
    </r>
  </si>
  <si>
    <r>
      <rPr>
        <sz val="12"/>
        <rFont val="Calibri"/>
        <family val="2"/>
        <scheme val="minor"/>
      </rPr>
      <t>EDICIÓN DE   INFORME   MENSUAL   DE INTERVENTORÍA   O
CONSULTORÍA.   Incluye   4   tapas   plastificadas   tamaño carta color   blanco,   con   6   tornillos,   hojas   de   papel bond   tamaño carta 75 gramos, 170 folios</t>
    </r>
  </si>
  <si>
    <t>SUBTOTAL</t>
  </si>
  <si>
    <t>DISEÑO PARA REHABILITACION Y MANTENIMIENTO DE VIAS (INCLUYE PROCESAMIENTO Y ENTREGA DE LA INFORMACION)</t>
  </si>
  <si>
    <t>ESTUDIOS Y DISEÑOS MES 1</t>
  </si>
  <si>
    <t>TOTAL
DEDICACIÓN 
M2/DISEÑO</t>
  </si>
  <si>
    <t>($) SUBTOTAL M2/DISEÑO</t>
  </si>
  <si>
    <t>COSTO ($) TOTAL M2/DISEÑO
(INCLUYE F.M)</t>
  </si>
  <si>
    <t>DIRECTOR -COORDINADOR</t>
  </si>
  <si>
    <t>GEOTECNIA</t>
  </si>
  <si>
    <t>ESTRUCTURAS</t>
  </si>
  <si>
    <t>REDES</t>
  </si>
  <si>
    <t>COMISION DE TOPOGRAFIA</t>
  </si>
  <si>
    <r>
      <rPr>
        <sz val="12"/>
        <rFont val="Arial MT"/>
        <family val="2"/>
      </rPr>
      <t>Director de Proyecto - Consultoría</t>
    </r>
  </si>
  <si>
    <r>
      <rPr>
        <sz val="12"/>
        <rFont val="Arial MT"/>
        <family val="2"/>
      </rPr>
      <t>Especialista Estructural</t>
    </r>
  </si>
  <si>
    <r>
      <rPr>
        <sz val="12"/>
        <rFont val="Arial MT"/>
        <family val="2"/>
      </rPr>
      <t>Especialista en Redes Hidrosanitarias</t>
    </r>
  </si>
  <si>
    <r>
      <rPr>
        <sz val="12"/>
        <rFont val="Arial MT"/>
        <family val="2"/>
      </rPr>
      <t>TARIFA MES - PERSONAL TÉCNICO - DIBUJANTE 2
(NO INCLUYE FACTOR DE PRESTACIONES)</t>
    </r>
  </si>
  <si>
    <r>
      <rPr>
        <sz val="12"/>
        <rFont val="Arial MT"/>
        <family val="2"/>
      </rPr>
      <t>TARIFA MES - PERSONAL TÉCNICO - TOPÓGRAFO INSPECTOR (NO INCLUYE FACTOR DE
PRESTACIONES)</t>
    </r>
  </si>
  <si>
    <r>
      <rPr>
        <sz val="12"/>
        <rFont val="Arial MT"/>
        <family val="2"/>
      </rPr>
      <t>TARIFA MES - PERSONAL AUXILIAR TÉCNICO - CADENERO 2 (NO INCLUYE FACTOR DE
PRESTACIONES)</t>
    </r>
  </si>
  <si>
    <r>
      <rPr>
        <sz val="12"/>
        <rFont val="Arial MT"/>
        <family val="2"/>
      </rPr>
      <t>TARIFA MES - PERSONAL AUXILIAR TÉCNICO - CONDUCTOR O MOTORISTA (NO INCLUYE FACTOR DE
PRESTACIONES)</t>
    </r>
  </si>
  <si>
    <r>
      <rPr>
        <b/>
        <sz val="12"/>
        <rFont val="Arial"/>
        <family val="2"/>
      </rPr>
      <t>CANTIDAD TOTAL
M2/DISEÑO</t>
    </r>
  </si>
  <si>
    <r>
      <rPr>
        <b/>
        <sz val="12"/>
        <rFont val="Arial"/>
        <family val="2"/>
      </rPr>
      <t>COSTO ($) TOTAL
M2/DISEÑO (INCLUYE
F.M)</t>
    </r>
  </si>
  <si>
    <r>
      <rPr>
        <sz val="12"/>
        <rFont val="Arial MT"/>
        <family val="2"/>
      </rPr>
      <t>DISTANCIOMETRO    (Incluyendo   tránsito   y Estación Total)   -
Capacidad de Lectura hasta 1500m.</t>
    </r>
  </si>
  <si>
    <r>
      <rPr>
        <sz val="12"/>
        <rFont val="Arial MT"/>
        <family val="2"/>
      </rPr>
      <t>EDICIÓN DE INFORME MENSUAL DE INTERVENTORÍA O
CONSULTORÍA.   Incluye   4   tapas   plastificadas   tamaño carta color   blanco,   con   6   tornillos,   hojas   de   papel bond   tamaño carta 75 gramos, 170 folios</t>
    </r>
  </si>
  <si>
    <t>COSTO UNITARIO ($) SIN I.V.A</t>
  </si>
  <si>
    <r>
      <rPr>
        <b/>
        <sz val="12"/>
        <rFont val="Arial"/>
        <family val="2"/>
      </rPr>
      <t>SUBTOTAL VALOR BASICO ($) INCLUYE FACTOR
MULTIPLICADOR</t>
    </r>
  </si>
  <si>
    <t>NOTA: EL PRESPUESTO OFICIAL ESTIMADO (POE), Y DE ESTE, LOS COSTOS ASOCIADOS A PERSONAL QUE INCLUYEN EL FACTOR PRESTACIONAL (FP)SON INDICATIVOS.EL CONTRATISTA AL MOMENTO DE DAR CUMPLIMIENTO A SU OFERTA ECONOMICA DISPONDRÁ O NO DE LA UTILIZACION DEL FP DEPENDIENDO DEL TIPO DE VINCULACIÓN (SEGÚN APLIQUE).</t>
  </si>
  <si>
    <t>PRESUPUESTO PARA EXPLORACION DE SUELOS Y ENSAYOS DE LABORATORIO</t>
  </si>
  <si>
    <t>VALOR BASICO ESTIMADO PARA ENSAYOS DE LABORATORIO</t>
  </si>
  <si>
    <t>IVA 19%</t>
  </si>
  <si>
    <t>SUBTOTAL VALOR ENSAYOS DE LABORATORIO</t>
  </si>
  <si>
    <t>VALOR BASICO ESTIMADO PARA DIAGNOSTICOS Y DISEÑOS</t>
  </si>
  <si>
    <t>SUBTOTAL VALOR DIAGNOSTICOS Y DISEÑOS</t>
  </si>
  <si>
    <t>VALOR ESTIMADO PARA DIAGNOSTICOS, DISEÑOS Y ENSAYOS DE LABORATORIO</t>
  </si>
  <si>
    <t>PRESUPUESTO GENERAL DE OBRAS DE CONSERVACION</t>
  </si>
  <si>
    <t>IVA DEL 19% ENSAYOS Y DIAGNÓSTICOS / DISEÑOS</t>
  </si>
  <si>
    <t>VALOR EXPLORACION /ENSAYOS DE LABORATORIO /DIAGNOSTICOS Y DISEÑOS /INCLUIDO IVA</t>
  </si>
  <si>
    <t>TOTAL</t>
  </si>
  <si>
    <t>CONDICIONES CONTRACTUALES / ACTUALIZADAS</t>
  </si>
  <si>
    <t>Actividades de Obra</t>
  </si>
  <si>
    <t xml:space="preserve">DEMOLICION PAVIMENTO ASFALTICO (Incluye Cargue). No incluye transporte y disposición final de sobrantes. </t>
  </si>
  <si>
    <t>RELLENO EN RECEBO COMUN (Suministro e instalación  Extendido manual, Humedecimiento y Compactación TRANSPORTE A 28 KM).</t>
  </si>
  <si>
    <t>FRESADO ESTABILIZADO AL 5% CON EMULSIÓN CRL-1 (INCLUYE TRANSPORTE DE MATERIAL FRESADO AL FRENTE DE OBRA DE 10 Km, SUMINISTRO DE EMULSIÓN, INSTALACIÓN DE MATERIAL ESTABILIZADO).</t>
  </si>
  <si>
    <t>FRESADO ESTABILIZADO AL 5% CON EMULSIÓN CRL-1 (INCLUYE TRANSPORTE DE MATERIAL FRESADO AL FRENTE DE OBRA DE 40 Km, SUMINISTRO DE EMULSIÓN, INSTALACIÓN DE MATERIAL ESTABILIZADO).</t>
  </si>
  <si>
    <t>CORTE DE PAVIMENTO - INCLUYE EQUIPO: CORTADORA DE CONCRETO INCLUYE OPERARIO Y COMBUSTIBLE.  INCLUYE DISCO DIAMANTADO ASFALTO-CONCRETO 350 mm, AGUA Y MANO DE OBRA</t>
  </si>
  <si>
    <t>IMPRIMACION CON EMULSION ASFALTICA CRL-0 (Suministro, Barrido Superficie y Riego)</t>
  </si>
  <si>
    <t>IMPRIMACIÓN CON EMULSIÓN ASFÁLTICA CRL-1 (INCLUYE SUMINISTRO, BARRIDO DE SUPERFICIE Y RIEGO).</t>
  </si>
  <si>
    <t>RIEGO DE LIGA CON EMULSION ASFALTICA CRR-1 (Suministro, Barrido Superficie y Riego)</t>
  </si>
  <si>
    <t>RIEGO DE LIGA CON EMULSION ASFALTICA CRR-2 (Suministro, Barrido Superficie y Riego)</t>
  </si>
  <si>
    <t>MEZCLA ASFÁLTICA EN CALIENTE TIPO DENSO MD20 ASFALTO CONVENCIONAL 60-70 (Suministro, Extendido, Nivelación y Compactación con vibrocompactador y compactador de llantas)</t>
  </si>
  <si>
    <t>MEZCLA ASFÁLTICA EN CALIENTE TIPO DENSO MD12 ASFALTO CONVENCIONAL 80-100  (cemento asfáltico 80-100) (Suministro, Extendido, Nivelación y Compactación con Vibrocompactador y compactador de llantas)</t>
  </si>
  <si>
    <t xml:space="preserve">BACHEO EN PAVIMENTO FLEXIBLE e= 0.14m. (Incluye demolición manual y cargue de pavimento flexible de e=0.14m, transporte y disposición final de escombros, excavación y reposición base granular clase A (BG_A) e=0.20m, base asfaltica MD10) </t>
  </si>
  <si>
    <t>PARCHEO EN PAVIMENTO FLEXIBLE e=0.14m.  (Incluye demolición manual y cargue de pavimento flexible de e=0.14m, transporte y disposición final de escombros, imprimación, colocación y compactación MD20 e=10cm y MD12 e=4cm , riego CRR-1, imprima CLR-0)</t>
  </si>
  <si>
    <t>MEZCLA ASFALTICA CON ASFALTO CAUCHO (Suministro, Extendido, Nivelación y Compactación)</t>
  </si>
  <si>
    <t>ACERO DE REFUERZO (Incluye Suministro, Figurado y Fijación)</t>
  </si>
  <si>
    <t>RAMPA TIPO A B10 incluye Base en Mortero 1:5,  Desarrollo: 1m.</t>
  </si>
  <si>
    <t>BANDAS SONORAS REDUCTORAS DE VELOCIDAD DE 5mm DE ALTURA POR 10cm DE ANCHO, CONSTRUIDA CON GRAVILLA DE 1/2", PINTURA DE LARGA DURACIÓN BLANCA Y RESINA EPÓXICA</t>
  </si>
  <si>
    <t>Lavado y sondeo de redes de Alcantarillado entre 6” y 18” de diámetro y con grado de colmatación menor del 30%. Incluye mano de obra idónea, señalización básica, suministro de combustible y agua. Incluye IVA</t>
  </si>
  <si>
    <t>Lavado y sondeo de redes de Alcantarillado entre 18” y 36” de diámetro y con grado de colmatación menor del 30%. Incluye mano de obra idónea, señalización básica, suministro de combustible y agua. Incluye IVA</t>
  </si>
  <si>
    <t>Inspección de redes de alcantarillado con sistema CCTV para diámetros entre 6” a 36”</t>
  </si>
  <si>
    <t>Equipo Vactor – Sondeo – Limpieza- Recolección de Lodos no peligrosos</t>
  </si>
  <si>
    <t xml:space="preserve">Servicio de carrotanque con capacidad de 20.000 litros (Incluye agua y servicio de descargue de la misma) </t>
  </si>
  <si>
    <t>ACTIVIDADES DE GESTION AMBIENTAL</t>
  </si>
  <si>
    <t>PROTECCIÓN A SUMIDEROS CON POLISOMBRA 47% (Incluye suministro y colocación de polisombra 47% asegurado con puntilla grapa).</t>
  </si>
  <si>
    <t>Un/Mes</t>
  </si>
  <si>
    <t>PROTECCIÓN A ÁRBOLES (INCLUYE SUMINISTRO Y COLOCACIÓN DE DURMIENTES DE 2.90m x 0.04m x 0.04m Y POLISOMBRA AL 47% DE TAL MANERA QUE GARANTICE la protección al individuo vegetal.</t>
  </si>
  <si>
    <t>PROTECCIÓN A ALCANTARILLAS CON POLISOMBRA 47%. (Incluye suministro y colocación de polisombra 47%)</t>
  </si>
  <si>
    <t>ACTIVIDADES DE GESTION SOCIAL</t>
  </si>
  <si>
    <t>PASACALLES IMPRESO EN LONA BANNER (7.0m x 1.0m) TERMINADO CON PALOS EN LOS EXTREMOS. INCLUYE SUMINISTRO E INSTALACION.</t>
  </si>
  <si>
    <t>AVISO PUNTO CREA 1.50m x 0.90m (MATERIAL DE IMPRESIÓN VINILO PARA EXTERIORES. INCLUYE SUMINISTRO E INSTALACIÓN).</t>
  </si>
  <si>
    <t>ACTIVIDADES DE PMT</t>
  </si>
  <si>
    <t>m/Mes</t>
  </si>
  <si>
    <t>ALQUILER DE CERRAMIENTO TIPO 2: CONSTA DE POSTES ROLLIZOS DE 1.90mt DE ALTURA LIBRE CON BASE EN CONCRETO 1500 PSI DE 30cm x 30cm, DOBLE CINTA PELIGRO CAL. 4, TELA PARA CERRAMIENTO.(INCL INSTALACION, MANTENIMIENTO Y DESINSTALACIÓN).</t>
  </si>
  <si>
    <t>ALQUILER DE CERRAMIENTO TIPO 3, CONSTA DE SEÑALIZADORES TUBULARES PLASTICOS SEPARADOS ENTRE SI MAXIMO 3MTS TRIPLE CINTA PELIGRO CAL 4 (Incluye instalación, mantenimeinto y desinstalación).</t>
  </si>
  <si>
    <t>Un/Día</t>
  </si>
  <si>
    <t>TOMA DE INFORMACION DE TRANSITO DURANTE LA OBRA (Incluye procesamiento y logistica)</t>
  </si>
  <si>
    <t>NP</t>
  </si>
  <si>
    <t>NO PREVISTOS</t>
  </si>
  <si>
    <t>NP 1</t>
  </si>
  <si>
    <t>Acometida domiciliaria de 1/2". Suministro e instalackion (Incluye tuberia PF d=1/2", registros y accesorios, long aprox. = 6.50 M)</t>
  </si>
  <si>
    <t>NP 2</t>
  </si>
  <si>
    <t>Geocelda HDPE perforada, altura 15 cm (Suministro e instalacion)</t>
  </si>
  <si>
    <t>NP-3</t>
  </si>
  <si>
    <t>Base Granular Tipo A (BG A) estabilizada con cemento asfaltico convencional  TIPO MGEA (Suministro, Extendido, Nivelación  y Compactación con vibrocompactador)</t>
  </si>
  <si>
    <t>NP-4</t>
  </si>
  <si>
    <t>Instalacion de material de fresado (Extendido y compactacion con vibrocompactador)</t>
  </si>
  <si>
    <t>NP-5</t>
  </si>
  <si>
    <t>NP-6</t>
  </si>
  <si>
    <t>Nivelacion y compactacion de subrasante</t>
  </si>
  <si>
    <t>NP-7</t>
  </si>
  <si>
    <t>NP-8</t>
  </si>
  <si>
    <t>NP-9</t>
  </si>
  <si>
    <t>NP-10</t>
  </si>
  <si>
    <t>PLACA FONDO D=1.70M POZO INSPEC. (FUNDIDA EN SITIO. INCL. SUMIN, FORMALET, REF, INST. )</t>
  </si>
  <si>
    <t>NP-11</t>
  </si>
  <si>
    <t>NP-12</t>
  </si>
  <si>
    <t>NP-13</t>
  </si>
  <si>
    <t>CONEXIONES KIT SILLA YEE 315 x 160 PVC. SUMINISTRO E INSTALACION</t>
  </si>
  <si>
    <t>NP-14</t>
  </si>
  <si>
    <t>NP-15</t>
  </si>
  <si>
    <t>NP-16</t>
  </si>
  <si>
    <t>GETOTEXTIL T. RESIST. ULTIMA (TIRA ANCHA)= KNm PARA SEPARACION DE SUBRASANTE/CAPAS GRANULARES (INCLUYE SUMINISTRO Y INSTALACION)</t>
  </si>
  <si>
    <t>NP-17</t>
  </si>
  <si>
    <t>SUBBASE GRANULAR CLASE C (SBG-C) CON RECICADO DE CONCRETO (SUMINISTRO, EXTENDIDO, NIVELACION, HUMEDICIEMTO Y COMPACTACION CON VIBROCOMPACTADOR)</t>
  </si>
  <si>
    <t>NP-18</t>
  </si>
  <si>
    <t>RELLENO PARA REDES EN SUBBASE GRANULR B-200 (SUMINISTRO, EXTENDIDO, HUMEDECIMIENTO Y COMPACTACION)</t>
  </si>
  <si>
    <t>FONDO DE DESARROLLO LOCAL DE PUENTE ARANDA</t>
  </si>
  <si>
    <t>ANÁLISIS DEL AIU</t>
  </si>
  <si>
    <t>AIU</t>
  </si>
  <si>
    <t>VALOR TOTAL:</t>
  </si>
  <si>
    <t>TERMINO ESTIMADO DE ACTIVIDADES PREVIAS (MESES) (G):</t>
  </si>
  <si>
    <t>TERMINO ESTIMADO PERIODO DE OBRA (MESES) (H):</t>
  </si>
  <si>
    <t>A. ADMINISTRACIÓN</t>
  </si>
  <si>
    <t>1. COSTOS MENSUALES DE PERSONAL</t>
  </si>
  <si>
    <t>CARGO</t>
  </si>
  <si>
    <t>CATEGORÍA</t>
  </si>
  <si>
    <t xml:space="preserve">DEDICACIÓN ACTIVIDADES PREVIAS-Sin Inicio de Obra </t>
  </si>
  <si>
    <t xml:space="preserve">DEDICACIÓN PERIODO DE OBRA </t>
  </si>
  <si>
    <t>DEDICACION TOTAL PERSONAL</t>
  </si>
  <si>
    <t>TARIFA MES</t>
  </si>
  <si>
    <t>FACTOR PRESTACIONAL</t>
  </si>
  <si>
    <t>SALARIO MÁS PRESTACIONES</t>
  </si>
  <si>
    <t>A</t>
  </si>
  <si>
    <t>B</t>
  </si>
  <si>
    <t>C</t>
  </si>
  <si>
    <t>D=A(B*G+C*H)</t>
  </si>
  <si>
    <t>E</t>
  </si>
  <si>
    <t xml:space="preserve">F </t>
  </si>
  <si>
    <t>I = D * E * F</t>
  </si>
  <si>
    <t>1.1 PERSONAL PROFESIONAL (Ingenieros y Otros)</t>
  </si>
  <si>
    <t>DIRECTOR DE OBRA</t>
  </si>
  <si>
    <t>INGENIERO RESIDENTE DE OBRA</t>
  </si>
  <si>
    <r>
      <rPr>
        <sz val="11"/>
        <rFont val="Arial MT"/>
        <family val="2"/>
      </rPr>
      <t>ESPECIALISTA EN PAVIMENTOS</t>
    </r>
  </si>
  <si>
    <r>
      <rPr>
        <sz val="11"/>
        <rFont val="Arial MT"/>
        <family val="2"/>
      </rPr>
      <t>ESPECIALISTA EN REDES HIDROSANITARIAS</t>
    </r>
  </si>
  <si>
    <t>PROFESIONAL EN COSTOS,  PRESUPUESTO Y PROGRAMACIÓN</t>
  </si>
  <si>
    <t>1.2 PERSONAL TÉCNICO Y PERSONAL AUXILIAR TÉCNICO</t>
  </si>
  <si>
    <t>N/A</t>
  </si>
  <si>
    <r>
      <rPr>
        <sz val="11"/>
        <rFont val="Arial MT"/>
        <family val="2"/>
      </rPr>
      <t>TARIFA MES - PERSONAL ADMINISTRATIVO - AUXILIAR ADMINISTRATIVO-ALMACENISTA (NO INCLUYE FACTOR DE PRESTACIONES)</t>
    </r>
  </si>
  <si>
    <t>2. GASTOS OPERACIONALES MENSUALES</t>
  </si>
  <si>
    <t>Cantidad</t>
  </si>
  <si>
    <t>DESCRIPCIÓN</t>
  </si>
  <si>
    <t>AREA (M2)</t>
  </si>
  <si>
    <t>VALOR ($)</t>
  </si>
  <si>
    <t>ALQUILER DE VEHICULO: CAMPERO, PICK-UP, CAMIONETA, CAMION O SIMILAR DE 1300cc A 2000cc DE CILINDRADA, MODELO 2014 A 2011. 75% DE LA TARIFA ESTABLECIDA.</t>
  </si>
  <si>
    <t>SUBTOTAL GASTOS OPERACIONALES MENSUALES</t>
  </si>
  <si>
    <t>TOTAL COSTOS PERSONAL + GASTOS OPERACIONALES POR EL TÉRMINO DE EJECUCIÓN</t>
  </si>
  <si>
    <t>TOTAL COSTOS PERSONAL + GASTOS OPERACIONALES POR EL TÉRMINO DE EJECUCIÓN EN PORCENTAJE DEL COSTO DIRECTO</t>
  </si>
  <si>
    <t>3. IMPUESTOS Y GARANTÍAS</t>
  </si>
  <si>
    <t>3.1 IMPUESTOS</t>
  </si>
  <si>
    <t>IMPUESTO</t>
  </si>
  <si>
    <t>ESTAMPILLA ‘Cincuenta años de labor de la Universidad Pedagógica Nacional’</t>
  </si>
  <si>
    <t>RETE FUENTE</t>
  </si>
  <si>
    <t>SUBTOTAL IMPUESTOS</t>
  </si>
  <si>
    <t>3.2 GARANTIAS</t>
  </si>
  <si>
    <t>VR. BASE</t>
  </si>
  <si>
    <t>% ASEGURADO</t>
  </si>
  <si>
    <t>VIGENCIA AMPARO (MESES)</t>
  </si>
  <si>
    <t>TASA ASEGURADORA</t>
  </si>
  <si>
    <t>G.UNICA</t>
  </si>
  <si>
    <t>CUMPLIMIENTO</t>
  </si>
  <si>
    <t>BUEN MANEJO DE ANTICIPO</t>
  </si>
  <si>
    <t>SALARIOS Y PRESTACIONES SOCIALES</t>
  </si>
  <si>
    <t>R.C.E.</t>
  </si>
  <si>
    <t>PREDIOS, LABORES Y OPERACIONES - VIGENCIA</t>
  </si>
  <si>
    <t>SUBTOTAL GARANTÍAS</t>
  </si>
  <si>
    <t>TOTAL IMPUESTOS Y GARANTÍAS</t>
  </si>
  <si>
    <t>TOTAL IMPUESTOS Y GARANTÍAS EN PORCENTAJE DEL COSTO DIRECTO</t>
  </si>
  <si>
    <t xml:space="preserve">A. ADMINISTRACIÓN </t>
  </si>
  <si>
    <t xml:space="preserve">I. IMPREVISTOS </t>
  </si>
  <si>
    <t>U. UTILIDAD</t>
  </si>
  <si>
    <t>A.I.U. OFICIAL (ADMINISTRACIÓN, IMPREVISTOS Y UTILIDAD)</t>
  </si>
  <si>
    <t xml:space="preserve">RESIDENTE AMBIENTAL </t>
  </si>
  <si>
    <t>RESIDENTE SOCIAL</t>
  </si>
  <si>
    <t>INSPECTOR AMBIENTAL SST</t>
  </si>
  <si>
    <t>DEDICACIÓN X ÁREA (M2)-MES- ACTIVIDADES
PREVIAS -Sin Inicio de Obra</t>
  </si>
  <si>
    <t>DEDICACIÓN X ÁREA (M2)- MES-OBRA</t>
  </si>
  <si>
    <t>UNIDAD M2/MES
COSTO
($/M2.MES)</t>
  </si>
  <si>
    <t>1.3 PERSONAL ADMINISTRATIVO</t>
  </si>
  <si>
    <t>SUBTOTAL COSTOS MENSUALES DE PERSONAL</t>
  </si>
  <si>
    <t>CONTRIBUCIÓN ESPECIAL (Impuesto de Guerra Ley 1738 DIC18-2014 prorroga 4 años)</t>
  </si>
  <si>
    <t>ESTABILIDAD    DE    LA    OBRA    -MANTENIMIENTO    RUTINARIO- MANTENIMIENTO PERIÓDICO  (PARCHEO,  BACHEO  EN  AREAS MENORES  AL  20%  DEL  ELEMENTO VIAL    Y   LECHADAS ASFALTICAS),    ACTIVIDADES    DE   CONSERVACIÓN    POR CONDICION DE RESPUESTA  Y ACTIVIDADES PARA LA SOLUCIÓN PROBLEMAS DE SEGURIDAD Y MOVILIDAD.</t>
  </si>
  <si>
    <t>ESTABILIDAD   DE   LA   OBRA   -   MANTENIMIENTO   PERIÓDICO (SOBRECARPETA DELGADA Y MICROAGLOMERADO)</t>
  </si>
  <si>
    <t>ESTABILIDAD DE LA OBRA - MANTENIMIENTO PERIÓDICO: PAVIMENTO  FLEXIBLE (FRESADO PARCIAL O TOTAL, REPOSICIÓN CON MEZCLA ASFALTICA Y PARCHEO Y BACHEO EN  AREAS SUPERIORES  AL 20% DEL ELEMENTO  VIAL.) Y PAVIMENTO RÍGIDO (RENIVELACIÓN     O    INYECCIÓN    DE    LOSAS,
RESTAURACIÓN     DE TRANSFERENCIA DE CARGAS Y REPOCISIÓN TOTAL O PARCIAL DE LOSAS.)</t>
  </si>
  <si>
    <t>ESTABILIDAD DE LA OBRA - REHABILITACIÓN Y/O RECONSTRUCCIÓN</t>
  </si>
  <si>
    <t>CALIDAD DEL SERVICIO-  ENSAYOS DE LABORATORIO</t>
  </si>
  <si>
    <t>CALIDAD DEL SERVICIO-  PARA DISEÑOS DE ALTERNATIVAS DE INTERVENCIÓN</t>
  </si>
  <si>
    <t>500 smmlv</t>
  </si>
  <si>
    <t>TOTAL COSTO DIRECTO ACTIVIDADES DE OBRA (MANTENIMIENTO, REHABILITACION Y REDES)</t>
  </si>
  <si>
    <t>COPIE Y PEGUE COMO TEXTO EN CADA FILA EL CODIGO DEL INSUMO QUE APARECE EN LA COLUMNA A DE LA PESTAÑA INSUMOS</t>
  </si>
  <si>
    <t>VERSIÓN</t>
  </si>
  <si>
    <t xml:space="preserve">ANALISIS DE PRECIOS UNITARIOS </t>
  </si>
  <si>
    <t>PÁGINA</t>
  </si>
  <si>
    <t>DE</t>
  </si>
  <si>
    <t>DATOS ESPECÍFICOS</t>
  </si>
  <si>
    <t>ITEM</t>
  </si>
  <si>
    <t>FECHA</t>
  </si>
  <si>
    <t>CANTIDAD CONTRACTUAL</t>
  </si>
  <si>
    <t>TOTAL ITEM</t>
  </si>
  <si>
    <t xml:space="preserve">INCIDENCIA </t>
  </si>
  <si>
    <t>I. EQUIPO</t>
  </si>
  <si>
    <t>CODIGO INSUMO</t>
  </si>
  <si>
    <t>TARIFA</t>
  </si>
  <si>
    <t>RENDIMIENTO</t>
  </si>
  <si>
    <t>Vr. UNITARIO</t>
  </si>
  <si>
    <t>ESCRIBA EL VALOR DE LA HERRAMIENTA MENOR</t>
  </si>
  <si>
    <t/>
  </si>
  <si>
    <t>DIFERENCIA</t>
  </si>
  <si>
    <t>SUBTOTAL $</t>
  </si>
  <si>
    <t>II. MATERIALES</t>
  </si>
  <si>
    <t>PRECIO UNIT.</t>
  </si>
  <si>
    <t>III. TRANSPORTES</t>
  </si>
  <si>
    <t>MATERIAL</t>
  </si>
  <si>
    <t>DISTANCIA</t>
  </si>
  <si>
    <t xml:space="preserve">                                 </t>
  </si>
  <si>
    <t>IV. MANO DE OBRA</t>
  </si>
  <si>
    <t>TRABAJADOR</t>
  </si>
  <si>
    <t>JORNAL</t>
  </si>
  <si>
    <t>PRESTACIONES</t>
  </si>
  <si>
    <t>SALARIO TOTAL</t>
  </si>
  <si>
    <t>TOTAL COSTO DIRECTO</t>
  </si>
  <si>
    <t>Precio Unitario Total Aproximado al peso $</t>
  </si>
  <si>
    <t>NP - 14</t>
  </si>
  <si>
    <t>FIGURA</t>
  </si>
  <si>
    <t>CANT</t>
  </si>
  <si>
    <t>TIPO</t>
  </si>
  <si>
    <t>LONG</t>
  </si>
  <si>
    <t xml:space="preserve"> f</t>
  </si>
  <si>
    <t>PESO</t>
  </si>
  <si>
    <t>LONGITUDINAL</t>
  </si>
  <si>
    <t>3/8"</t>
  </si>
  <si>
    <t>TRANSVERSAL</t>
  </si>
  <si>
    <t>observaciones: La rejilla utilizada es la misma que la que tienen los demas sumideros existentes en el segmento</t>
  </si>
  <si>
    <t>fp&gt; 2 smmlv</t>
  </si>
  <si>
    <t>FP &gt; 2 smmlv</t>
  </si>
  <si>
    <t>TOTAL ADMINISTRACION</t>
  </si>
  <si>
    <t>PRECIO UNITARIO ACT</t>
  </si>
  <si>
    <t xml:space="preserve">VALOR </t>
  </si>
  <si>
    <t>Actualización 2024-I Fase II + MO 2025</t>
  </si>
  <si>
    <t>Actualización 2025-I Fase I</t>
  </si>
  <si>
    <t>Actualización 2024-I Fase II</t>
  </si>
  <si>
    <t>ACTIVIDADES CONSERVACIÓN</t>
  </si>
  <si>
    <t>Demanda</t>
  </si>
  <si>
    <t>Actualización 2024-I Fase I</t>
  </si>
  <si>
    <t>FORMALETAS, ENTIBADOS, ANDAMIOS Y ACCESORIOS</t>
  </si>
  <si>
    <t xml:space="preserve">Nuevo DTINI (Actualización con ET 2018) </t>
  </si>
  <si>
    <t>Nuevo OAC</t>
  </si>
  <si>
    <t>Depuración</t>
  </si>
  <si>
    <t>Demanada DTP</t>
  </si>
  <si>
    <t>Demanda-Depuración</t>
  </si>
  <si>
    <t>Solicitud SGI</t>
  </si>
  <si>
    <t>TRANSMILENIO</t>
  </si>
  <si>
    <t>ELEMENTOS DE SEÑALIZACION TRANSMILENIO</t>
  </si>
  <si>
    <t>Solicitud SGI-STCST</t>
  </si>
  <si>
    <t>Solicitud OCIT</t>
  </si>
  <si>
    <t>RED TELEFÓNICA CLARO</t>
  </si>
  <si>
    <t>Solicitud DTCI</t>
  </si>
  <si>
    <t>Solicitud DTP</t>
  </si>
  <si>
    <t>RETRIBUCION POR APROVECHAMIENTO ECONOMICO DEL ESPACIO PUBLICO</t>
  </si>
  <si>
    <t>Actualización 2025-I Fase II + M.O. Ley 2101 de 2021</t>
  </si>
  <si>
    <t>ESTABILIZACIÓN DE SUBRASANTE CON RAJÓN (SUMINISTRO, EXTENDIDO, NIVELACIÓN Y COMPACTACIÓN MANUAL. NO INCLUYE MATERIAL DE SELLO)</t>
  </si>
  <si>
    <t>CILINDRO POZO INSP. EN MAMPOSTERIA E=0.37M (INC. SUMIN. Y CONST, ACERO PARA ESCALERAS, GEOTEXTIL NO TEJIDO CON RESISTENCIA A LA TENSION GRAB: ENTRE 450 N Y 500 N Y PAÑETE IMPERMEAB.)</t>
  </si>
  <si>
    <t>CILINDRO POZO INSP. EN MAMPOSTERIA E=0.25M (INC. SUMIN. Y CONST, ACERO PARA ESCALERAS, GEOTEXTIL NO TEJIDO CON RESISTENCIA A LA TENSION GRAB: ENTRE 450 N Y 500 N Y PAÑETE IMPERMEAB.)</t>
  </si>
  <si>
    <t>ESTRUCTURA DE TRANSICIÓN EN CONCRETO 3000 PSI GRAVA FINA (PREMEZCLADO. INCL. SUMIN, FORMALETA, BOMBEO CON AUTOBOMBA Y COLOCACIÓN. NO INCL. REFUERZO, CURADO)</t>
  </si>
  <si>
    <t>ESTRIBOS EN CONCRETO 3000 PSI GRAVA FINA (PREMEZCLADO. INCLUYE SUMINISTRO, BOMBEO CON AUTOBOMBA, FORMALETEO Y COLOCACIÓN. NO INCL. REFUERZO, CURADO)</t>
  </si>
  <si>
    <t>PUENTE CAJÓN EN CONCRETO 3000 PSI GRAVA FINA (PREMEZCLADO. INCLUYE SUMIN., BOMBEO CON AUTOBOMBA, FORMALETEO Y COLOCACIÓN. NO INCL. REFUERZO, CURADO)</t>
  </si>
  <si>
    <t>BOX CULVERT EN CONCRETO 3000 PSI GRAVA FINA (PREMEZCLADO. INCLUYE SUMIN, FORMALETEO, BOMBEO CON AUTOBOMBA Y COLOCACIÓN. NO INCL. REFUERZO, CURADO)</t>
  </si>
  <si>
    <t>SUB-BASE PUENTE EN CONCRETO 2000 PSI GRAVA COMÚN (PREMEZCLADO. INCLUYE SUMIN., FORMALETEO Y COLOCACIÓN. NO INCL. REFUERZO, CURADO)</t>
  </si>
  <si>
    <t>SUBDREN EN GRAVILLA 3/4", 0.5X1M. (INC. SUMIN. Y EXTENDIDO MANUAL. INC. GEOTEXTIL NO TEJIDO CON RESISTENCIA A LA TENSION GRAB: ENTRE 720 N Y 780 N Y TUBERIA PVC CORRUG.-FILTRO D=6").</t>
  </si>
  <si>
    <t>PILOTE D=40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t>
  </si>
  <si>
    <t>PILOTE D=50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</si>
  <si>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D=60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</si>
  <si>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SUBDREN EN GRAVILLA 1/2", 0.4X0.8M. (INC. SUMIN. Y COMPACT. INC. GEOTEXTIL NO TEJIDO CON RESISTENCIA A LA TENSION GRAB: ENTRE 720 N Y 780 N Y TUBERIA PVC CORRUG.-FILTRO D=4").</t>
  </si>
  <si>
    <t>SUBDREN EN GRAVILLA 1/2", 0.5X1M. (INC. SUMIN. Y COMPACT. INC. GEOTEXTIL NO TEJIDO CON RESISTENCIA A LA TENSION GRAB: ENTRE 720 N Y 780 N Y TUBERÍA PVC CORRUG.-FILTRO D=6").</t>
  </si>
  <si>
    <t>GEOTEXTIL NO TEJIDO CON RESISTENCIA A LA TENSION GRAB: ENTRE 720 N Y 780 N. PARA SUBDRENES/FILTROS. (INCLUYE SUMINISTRO E INSTALACION).</t>
  </si>
  <si>
    <t>GEOTEXTIL NO TEJIDO CON RESISTENCIA A LA TENSION GRAB: ENTRE 850 N Y 980 N. PARA SUBDRENES/FILTROS. (INCLUYE SUMINISTRO E INSTALACION).</t>
  </si>
  <si>
    <t>GEOTEXTIL NO TEJIDO CON RESISTENCIA A LA TENSION GRAB: ENTRE 1070 N Y 1165 N. PARA SUBDRENES/FILTROS. (INCLUYE SUMINISTRO E INSTALACION).</t>
  </si>
  <si>
    <t>GEOTEXTIL NO TEJIDO CON RESISTENCIA A LA TENSION GRAB DE 1310 N. PARA SUBDRENES/FILTROS. (INCLUYE SUMINISTRO E INSTALACION).</t>
  </si>
  <si>
    <t>GEOTEXTIL NO TEJIDO CON RESISTENCIA A LA TENSION GRAB DE 1530 N. PARA SEPARACION SUBRASANTE/CAPAS GRANULARES. (INCLUYE SUMINISTRO E INSTALACION).</t>
  </si>
  <si>
    <t>GEOTEXTIL NO TEJIDO CON RESISTENCIA A LA TENSION GRAB: ENTRE 720 N Y 780 N. PARA SEPARACION SUBRASANTE/CAPAS GRANULARES. (INCLUYE SUMINISTRO E INSTALACION).</t>
  </si>
  <si>
    <t>GEOTEXTIL NO TEJIDO CON RESISTENCIA A LA TENSION GRAB: ENTRE 850 N Y 980 N. PARA SEPARACION SUBRASANTE/CAPAS GRANULARES. (INCLUYE SUMINISTRO E INSTALACION).</t>
  </si>
  <si>
    <t>GEOTEXTIL NO TEJIDO CON RESISTENCIA A LA TENSION GRAB: ENTRE 1070 N Y 1165 N. PARA SEPARACION SUBRASANTE/CAPAS GRANULARES. (INCLUYE SUMINISTRO E INSTALACION).</t>
  </si>
  <si>
    <t>GEOTEXTIL NO TEJIDO CON RESISTENCIA A LA TENSION GRAB DE 1310 N. PARA SEPARACION SUBRASANTE/CAPAS GRANULARES. (INCLUYE SUMINISTRO E INSTALACION).</t>
  </si>
  <si>
    <t>GEOTEXTIL NO TEJIDO CON RESISTENCIA A LA TENSION GRAB DE 1530 N. PARA SUBDRENES/FILTROS. (INCLUYE SUMINISTRO E INSTALACION).</t>
  </si>
  <si>
    <t>GEOTEXTIL NO TEJIDO PARA REPAVIMENTACION CON RESISTENCIA A LA TENSION GRAB: ENTRE 400 N Y 470 N, Y PUNTO DE FUSION: ENTRE 150°C Y 160°C. (INCLUYE SUMINISTRO E INSTALACION).</t>
  </si>
  <si>
    <t>GEOTEXTIL NO TEJIDO PARA REPAVIMENTACION CON RESISTENCIA A LA TENSION GRAB: ENTRE 530 N Y 550 N, Y PUNTO DE FUSION: ENTRE 150°C Y 160°C. (INCLUYE SUMINISTRO E INSTALACION).</t>
  </si>
  <si>
    <t>GEOTEXTIL NO TEJIDO CON RESISTENCIA A LA TENSION GRAB: ENTRE 850 N Y 980 N. PARA ESTABILIZACION SUBRASANTE/CAPAS GRANULARES. (INCLUYE SUMINISTRO E INSTALACION).</t>
  </si>
  <si>
    <t>GEOTEXTIL NO TEJIDO CON RESISTENCIA A LA TENSION GRAB: ENTRE 1070 N Y 1165 N. PARA ESTABILIZACION SUBRASANTE/CAPAS GRANULARES. (INCLUYE SUMINISTRO E INSTALACION).</t>
  </si>
  <si>
    <t>GEOTEXTIL NO TEJIDO CON RESISTENCIA A LA TENSION GRAB DE 1310 N. PARA ESTABILIZACION SUBRASANTE/CAPAS GRANULARES. (INCLUYE SUMINISTRO E INSTALACION).</t>
  </si>
  <si>
    <t>GEOTEXTIL NO TEJIDO CON RESISTENCIA A LA TENSION GRAB DE 1530 N. PARA ESTABILIZACION SUBRASANTE/CAPAS GRANULARES. (INCLUYE SUMINISTRO E INSTALACION).</t>
  </si>
  <si>
    <t>GEOTEXTIL TEJIDO CON RESISTENCIA A LA TENSION METODO TIRA ANCHA SENTIDO LONGITUDINAL: ENTRE 30 KN/M Y 39 KN/M. PARA SUBDRENES/FILTROS. (INCLUYE SUMINISTRO E INSTALACION).</t>
  </si>
  <si>
    <t>GEOTEXTIL TEJIDO CON RESISTENCIA A LA TENSION METODO TIRA ANCHA SENTIDO LONGITUDINAL: ENTRE 40 KN/M Y 43 KN/M. PARA SUBDRENES/FILTROS. (INCLUYE SUMINISTRO E INSTALACION).</t>
  </si>
  <si>
    <t>GEOTEXTIL TEJIDO CON RESISTENCIA A LA TENSION METODO TIRA ANCHA SENTIDO LONGITUDINAL DE 60 KN/M. PARA SUBDRENES/FILTROS. (INCLUYE SUMINISTRO E INSTALACION).</t>
  </si>
  <si>
    <t>GEOTEXTIL TEJIDO CON RESISTENCIA A LA TENSION METODO TIRA ANCHA SENTIDO LONGITUDINAL: ENTRE 90 KN/M Y 110 KN/M. PARA SUBDRENES/FILTROS. (INCLUYE SUMINISTRO E INSTALACION).</t>
  </si>
  <si>
    <t>GEOTEXTIL TEJIDO CON RESISTENCIA A LA TENSION METODO TIRA ANCHA SENTIDO LONGITUDINAL: ENTRE 30 KN/M Y 39 KN/M. PARA SEPARACION SUBRASANTE/CAPAS GRANULARES. (INCLUYE SUMINISTRO E INSTALACION).</t>
  </si>
  <si>
    <t>GEOTEXTIL TEJIDO CON RESISTENCIA A LA TENSION METODO TIRA ANCHA SENTIDO LONGITUDINAL: ENTRE 40 KN/M Y 43 KN/M. PARA SEPARACION SUBRASANTE/CAPAS GRANULARES. (INCLUYE SUMINISTRO E INSTALACION).</t>
  </si>
  <si>
    <t>GEOTEXTIL TEJIDO CON RESISTENCIA A LA TENSION METODO TIRA ANCHA SENTIDO LONGITUDINAL DE 60 KN/M. PARA SEPARACION SUBRASANTE/CAPAS GRANULARES. (INCLUYE SUMINISTRO E INSTALACION).</t>
  </si>
  <si>
    <t>GEOTEXTIL TEJIDO CON RESISTENCIA A LA TENSION METODO TIRA ANCHA SENTIDO LONGITUDINAL: ENTRE 90 KN/M Y 110 KN/M. PARA SEPARACION SUBRASANTE/CAPAS GRANULARES. (INCLUYE SUMINISTRO E INSTALACION).</t>
  </si>
  <si>
    <t>GEOTEXTIL TEJIDO CON RESISTENCIA A LA TENSION METODO TIRA ANCHA SENTIDO LONGITUDINAL: ENTRE 40 KN/M Y 43 KN/M. PARA ESTABILIZACION SUBRASANTE/CAPAS. (INCLUYE SUMINISTRO E INSTALACION).</t>
  </si>
  <si>
    <t>GEOTEXTIL TEJIDO CON RESISTENCIA A LA TENSION METODO TIRA ANCHA SENTIDO LONGITUDINAL DE 60 KN/M. PARA ESTABILIZACION SUBRASANTE/CAPAS GRANULARES. (INCLUYE SUMINISTRO E INSTALACION).</t>
  </si>
  <si>
    <t>GEOTEXTIL TEJIDO CON RESISTENCIA A LA TENSION METODO TIRA ANCHA SENTIDO LONGITUDINAL: ENTRE 90 KN/M Y 110 KN/M. ESTABILIZACION SUBRASANTE/CAPAS GRANULARES. (INCLUYE SUMINISTRO E INSTALACION).</t>
  </si>
  <si>
    <t>BASE GRANULAR BG-A.  (SUMINISTRO, EXTENDIDO, NIVELACIÓN Y HUMEDECIMIENTO MECÁNICO,  COMPACTACIÓN MECÁNICA CON VIBROCOMPACTADOR TÁNDEM PEQUEÑO, INCLUYE OPERARIO  Y COMBUSTIBLE).</t>
  </si>
  <si>
    <t>MEZCLA ASFÁLTICA EN CALIENTE TIPO DENSO MD20 ASFALTO 60-70 (INCLUYE SUMINISTRO, EXTENDIDO, NIVELACIÓN, COMPACTACIÓN  MECANICA CON VIBROCOMPACTADOR Y COMPACTADOR DE LLANTAS, FACTOR DE COMPACTACION Y TRANSPORTE DE MATERIAL A 21 KMS)</t>
  </si>
  <si>
    <t>MEZCLA ASFÁLTICA EN CALIENTE TIPO DENSO MD12 ASFALTO 80-100 (INCLUYE SUMINISTRO, EXTENDIDO, NIVELACIÓN, COMPACTACIÓN MECANICA CON VIBROCOMPACTADOR Y COMPACTADOR DE LLANTAS, FACTOR DE COMPACTACION Y TRANSPORTE DE MATERIAL A 21 KMS)</t>
  </si>
  <si>
    <t>MEZCLA ASFÁLTICA EN CALIENTE TIPO DENSO MD10 ASFALTO 80-100 (INCLUYE SUMINISTRO, EXTENDIDO, NIVELACIÓN, COMPACTACIÓN MECANICA CON VIBROCOMPACTADOR Y COMPACTADOR DE LLANTAS, FACTOR DE COMPACTACION Y TRANSPORTE DE MATERIAL A 21 KMS)</t>
  </si>
  <si>
    <t>MEZCLA ASFÁLTICA EN CALIENTE TIPO DENSO MD20 ASFALTO 80-100. (INCLUYE SUMINISTRO, EXTENDIDO, NIVELACIÓN MANUAL Y COMPACTACIÓN MECÁNICA CON VIBROCOMPACTADOR TÁNDEM PEQUEÑO CON OPERARIO Y COMBUSTIBLE, FACTOR DE COMPACTACION Y TRANSPORTE DE MATERIAL A 21 KMS).</t>
  </si>
  <si>
    <t>MEZCLA ASFÁLTICA EN CALIENTE TIPO DENSO MD10 ASFALTO 80-100. (INCLUYE SUMINISTRO, EXTENDIDO, NIVELACIÓN MANUAL Y COMPACTACIÓN MECÁNICA CON VIBROCOMPACTADOR TÁNDEM PEQUEÑO CON OPERARIO Y COMBUSTIBLE, FACTOR DE COMPACTACION Y TRANSPORTE DE MATERIAL A 21 KMS).</t>
  </si>
  <si>
    <t>MEZCLA ASFÁLTICA EN CALIENTE TIPO DENSO MD12 ASFALTO 80-100. (INCLUYE SUMINISTRO, EXTENDIDO, NIVELACIÓN MANUAL, COMPACTACIÓN MECÁNICA CON VIBROCOMPACTADOR TÁNDEM PEQUEÑO CON OPERARIO Y COMBUSTIBLE, FACTOR DE COMPACTACION Y TRANSPORTE DE MATERIAL A 21 KMS).</t>
  </si>
  <si>
    <t>MEZCLA DENSA EN CALIENTE MD-12 ASFALTO 80-100. (SUMINISTRO, EXTENDIDO, NIVELACIÓN MANUAL Y COMPACTACIÓN MECÁNICA CON VIBROCOMPACTADOR TÁNDEM PEQUEÑO, INCLUYE OPERARIO Y COMBUSTIBLE).</t>
  </si>
  <si>
    <t>CARCAMO PROTECCIÓN DE TUBERÍA Ø 8" (TIPO PLACA) NORMA EAAB NS-090</t>
  </si>
  <si>
    <t>CARCAMO PROTECCIÓN DE TUBERÍA Ø 10" (TIPO PLACA) NORMA EAAB NS-090</t>
  </si>
  <si>
    <t>CARCAMO PROTECCIÓN DE TUBERÍA Ø 12" (TIPO PLACA) NORMA EAAB NS-090</t>
  </si>
  <si>
    <t>CARCAMO PROTECCIÓN DE TUBERÍA Ø 16" (TIPO PLACA) NORMA EAAB NS-090</t>
  </si>
  <si>
    <t>CARCAMO PROTECCIÓN DE TUBERÍA Ø 18" (TIPO PLACA) NORMA EAAB NS-090</t>
  </si>
  <si>
    <t>CARCAMO PROTECCIÓN DE TUBERÍA Ø 20" (TIPO PLACA) NORMA EAAB NS-090</t>
  </si>
  <si>
    <t>CARCAMO PROTECCIÓN DE TUBERÍA Ø 24" (TIPO PLACA) NORMA EAAB NS-090</t>
  </si>
  <si>
    <t>CARCAMO PROTECCIÓN DE TUBERÍA Ø 27" (TIPO PLACA) NORMA EAAB NS-090</t>
  </si>
  <si>
    <t>CARCAMO PROTECCIÓN DE TUBERÍA Ø 30" (TIPO PLACA) NORMA EAAB NS-090</t>
  </si>
  <si>
    <t>CARCAMO PROTECCIÓN DE TUBERÍA Ø 36" (TIPO PLACA) NORMA EAAB NS-090</t>
  </si>
  <si>
    <t>ACOPLE GRP 300MM. INCLUYE TRANSPORTE, SUMINISTRO E INSTALACION.</t>
  </si>
  <si>
    <t>ACOPLE GRP 350MM. INCLUYE TRANSPORTE, SUMINISTRO E INSTALACION.</t>
  </si>
  <si>
    <t>ACOPLE GRP 400MM. INCLUYE TTRANSPORTE, SUMINISTRO E INSTALACION.</t>
  </si>
  <si>
    <t>ACOPLE GRP 500MM. INCLUYE TRANSPORTE, SUMINISTRO E INSTALACION.</t>
  </si>
  <si>
    <t>ACOPLE GRP 600MM. INCLUYE TRANSPORTE, SUMINISTRO E INSTALACION.</t>
  </si>
  <si>
    <t>ACOPLE GRP 700MM. INCLUYE TRANSPORTE, SUMINISTRO E INSTALACION.</t>
  </si>
  <si>
    <t>ACOPLE GRP 800MM. INCLUYE TRANSPORTE, SUMINISTRO E INSTALACION.</t>
  </si>
  <si>
    <t>ACOPLE GRP 900MM. INCLUYE TRANSPORTE, SUMINISTRO E INSTALACION.</t>
  </si>
  <si>
    <t>ACOPLE GRP 1000MM. INCLUYE TRANSPORTE, SUMINISTRO E INSTALACION.</t>
  </si>
  <si>
    <t>ACOPLE GRP 1100MM. INCLUYE TRANSPORTE, SUMINISTRO E INSTALACION.</t>
  </si>
  <si>
    <t>ACOPLE GRP 1200MM. INCLUYE TRANSPORTE, SUMINISTRO E INSTALACION.</t>
  </si>
  <si>
    <t>ACOPLE GRP 1300MM. INCLUYE TRANSPORTE, SUMINISTRO E INSTALACION.</t>
  </si>
  <si>
    <t>ACOPLE GRP 1400MM. INCLUYE TRANSPORTE, SUMINISTRO E INSTALACION.</t>
  </si>
  <si>
    <t>ACOPLE GRP 1500MM. INCLUYE TRANSPORTE, SUMINISTRO E INSTALACION.</t>
  </si>
  <si>
    <t>ACOPLE GRP 1600MM. INCLUYE TRANSPORTE, SUMINISTRO E INSTALACION.</t>
  </si>
  <si>
    <t>ACOPLE GRP 1700MM. INCLUYE TRANSPORTE, SUMINISTRO E INSTALACION.</t>
  </si>
  <si>
    <t>ACOPLE GRP 1800MM. INCLUYE TRANSPORTE, SUMINISTRO E INSTALACION.</t>
  </si>
  <si>
    <t>ACOPLE GRP 2000MM. INCLUYE TRANSPORTE, SUMINISTRO E INSTALACION.</t>
  </si>
  <si>
    <t>ACOPLE GRP 2400MM. INCLUYE TRANSPORTE, SUMINISTRO E INSTALACION.</t>
  </si>
  <si>
    <t>GEOTEXTIL NO TEJIDO CON RESISTENCIA A LA TENSION GRAB: ENTRE 600 N Y 700 N. PARA SEPARACION SUBRASANTE/CAPAS GRANULARES. (INCLUYE SUMINISTRO E INSTALACION).</t>
  </si>
  <si>
    <t>GEOTEXTIL NO TEJIDO CON RESISTENCIA A LA TENSION GRAB DE 400 N. PARA SUBDRENES/FILTROS. (INCLUYE SUMINISTRO E INSTALACION).</t>
  </si>
  <si>
    <t>GEOTEXTIL NO TEJIDO CON RESISTENCIA A LA TENSION GRAB: ENTRE 450 N Y 500 N. PARA SUBDRENES/FILTROS. (INCLUYE SUMINISTRO E INSTALACION).</t>
  </si>
  <si>
    <t>GEOTEXTIL NO TEJIDO CON RESISTENCIA A LA TENSION GRAB: ENTRE 600 N Y 700 N. PARA SUBDRENES/FILTROS. (INCLUYE SUMINISTRO E INSTALACION).</t>
  </si>
  <si>
    <t>PILOTE D=80 CM CMCONCRETO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</si>
  <si>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D=70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</si>
  <si>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D=90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</si>
  <si>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PILOTE D=100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</si>
  <si>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D=110 CM CONCRETO TREMIE DE 3000 PSI.(INCLUYE EXCAVACIÓN, TRANSPORTE Y DISPOSICIÓN FINAL DE ESCOMBROS EN SITIO AUTORIZADO A 21 KM, CARGUE Y RETIRO DE SOBRANTES, MOVILIZACIÓN, MONTAJE Y DESMONTAJE DE EQUIPO ENTRE PERFORACIONES DENTRO DE LA OBRA. SUMINISTRO Y COLOCACIÓN DEL CONCRETO CON BOMBA.</t>
  </si>
  <si>
    <t>PILOTE D=120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</si>
  <si>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GEODREN (RED DRENANTE DE POLIETILENO DE ALTA DENSIDAD PEAD-HDPE Y GEOTEXTIL NO TEJIDO) CON ALTURA DE 1.0 M. (SUMINISTRO E INSTALACION).</t>
  </si>
  <si>
    <t>PLANTACION DE LLAMA AMARILLA (INCLUYE SUMINISTRO AL SITIO DE OBRA, PLANTACION, TIERRA NEGRA, ABONO, TUTOR Y TRANSPORTE Y DISPOSICIÓN FINAL DE ESCOMBROS A 28 KM).</t>
  </si>
  <si>
    <t>PLANTACION DE COLA DE ZORRO (INCLUYE SUMINISTRO AL SITIO DE OBRA, PLANTACION, TIERRA NEGRA Y TRANSPORTE Y DISPOSICIÓN FINAL DE ESCOMBROS A 28 KM).</t>
  </si>
  <si>
    <t>PLANTACION DE EUCALIPTO POMARROSO H=1.5 M. (INCLUYE SUMINISTRO AL SITIO DE OBRA, PLANTACION, CAJA, TIERRA, ABONO, TUTOR Y TRANSPORTE Y DISPOSICIÓN FINAL DE ESCOMBROS A 21 KM).</t>
  </si>
  <si>
    <t>PLANTACION DE CHICALA H=1.5 M. (INCLUYE SUMINISTRO AL SITIO DE OBRA, PLANTACION, CAJA, TIERRA, ABONO, TUTOR Y TRANSPORTE Y DISPOSICIÓN FINAL DE ESCOMBROS 28 KM).</t>
  </si>
  <si>
    <t>PLANTACION DE JAZMIN CHINO H=1.5 M. (INCLUYE SUMINISTRO AL SITIO DE OBRA, PLANTACION, CAJA, TIERRA, ABONO, TUTOR Y TRANSPORTE Y DISPOSICIÓN FINAL DE ESCOMBROS 28KM).</t>
  </si>
  <si>
    <t>ESTRIBOS Y SUPERESTRUCTURA EN CONCRETO GRAVA COMÚN 3500 PSI (245 KG/CM2), SUMINISTRO Y COLOCACIÓN. (INCLUYE FORMALETA. NO INCLUYE REFUERZO NI CURADO).</t>
  </si>
  <si>
    <t>ESTRIBOS Y SUPERESTRUCTURA EN CONCRETO GRAVA COMÚN 4000 PSI (280 KG/CM2), SUMINISTRO Y COLOCACIÓN. (INCLUYE FORMALETA. NO INCLUYE REFUERZO NI CURADO).</t>
  </si>
  <si>
    <t>PLANTACION DE NOGAL H= 1.5 M. (INCLUYE SUMINISTRO AL SITIO DE OBRA, PLANTACION, CAJA, TIERRA NEGRA, ABONO, TUTOR Y TRANSPORTE Y DISPOSICIÓN FINAL DE ESCOMBROS EN SITIO AUTORIZADO 28 KM).</t>
  </si>
  <si>
    <t>PLANTACION DE ROBLE H= 1.5 M. (INCLUYE SUMINISTRO AL SITIO DE OBRA, PLANTACION, CAJA, TIERRA, ABONO, TUTOR Y TRANSPORTE Y DISPOSICIÓN FINAL DE ESCOMBROS EN SITIO AUTORIZADO28 KM).</t>
  </si>
  <si>
    <t>PLANTACION DE CAUCHO SABANERO H= 1.5 M. (INCLUYE SUMINISTRO AL SITIO DE OBRA, PLANTACION, CAJA, TIERRA, ABONO, TUTOR Y TRANSPORTE Y DISPOSICIÓN FINAL DE ESCOMBROS EN SITIO AUTORIZADO A 28 KM).</t>
  </si>
  <si>
    <t>PLANTACION DE MAGNÓLIO H= 1.5 M. (INCLUYE SUMINISTRO AL SITIO DE OBRA, PLANTACION, CAJA, TIERRA, ABONO, TUTOR Y TRANSPORTE Y DISPOSICIÓN FINAL DE ESCOMBROS EN SITIO AUTORIZADO A 28 KM).</t>
  </si>
  <si>
    <t>PLANTACION DE YARUMO H= 1.5 M. (INCLUYE SUMINISTRO AL SITIO DE OBRA, PLANTACION, CAJA, TIERRA, ABONO, TUTOR Y TRANSPORTE Y DISPOSICIÓN FINAL DE ESCOMBROS EN SITIO AUTORIZADO A 28 KM).</t>
  </si>
  <si>
    <t>GEOCOMPUESTO PARA DRENAJE, CONFORMADO POR GEODREN (RED DRENANTE DE POLIETILENO DE ALTA DENSIDAD PEAD-HDPE Y GEOTEXTIL NO TEJIDO) CON ALTURA DE 1.0 M Y TUBERIA FLEXIBLE CORRUGADA DE DRENAJE CON DIAMETRO DE 100 MM. (INCLUYE EXCAVACION MANUAL DE 30CM DE ANCHO Y RELLENO EN MATERIAL SELECCIONADO PROVENIENTE DE EXCAVACION).</t>
  </si>
  <si>
    <t>RAMPAS DE EMPALME E= 0.20M PROMEDIO EN CONCRETO GRAVA COMUN DE 3000 PSI (210 KG/CM2), SUMINISTRO Y COLOCACIÓN (INCLUYE EQUIPOS, SUMINISTRO E INSTALACIÓN DE FORMALETA, CURADO DE CONCRETO, MANO DE OBRA).</t>
  </si>
  <si>
    <t>ALQUILER KIT DE EMERGENCIAS (INCLUYE EXTINTOR DE 5 LBS, CAMILLA FÉRULA ESPINAL LARGA - FEL PARA ADULTO (POLIETILENO), CONO DE H= 1.0M Y BOTIQUÍN TIPO A)</t>
  </si>
  <si>
    <t>PROTECTOR DE RAMPA EN TUBO CERRAMIENTO NEGRO 2" 1.9mm. SUMINISTRO E INSTALACIÓN. INCLUYE ANCLAJES EN CONCRETO PREMEZCLADO DE 3000 PSI (GRAVA COMUN).</t>
  </si>
  <si>
    <t>PLACAS DE ACCESO EN CONCRETO GRAVA COMÚN 4000 PSI (280 KG/CM2). SUMINISTRO Y COLOCACIÓN. (INCLUYE EQUIPOS, SUMINISTRO E INSTALACIÓN DE FORMALETA, CURADO DEL CONCRETO, MANO DE OBRA).</t>
  </si>
  <si>
    <t>DESCABECE DE PILOTES (INCLUYE COMPRESOR Y MARTILLO DEMOLEDOR, INCLUYE TRANSPORTE Y DISPOSICIÓN FINAL DE ESCOMBROS EN SITIO AUTORIZADO A 21 KM.</t>
  </si>
  <si>
    <t>PROTECCION A SUMIDEROS. (INCLUYE SUMINISTRO Y COLOCACION DE BOLSAS DE LONA Y GEOTEXTIL NO TEJIDO CON RESISTENCIA A LA TENSION GRAB DE 400 N).</t>
  </si>
  <si>
    <t>MURETE CONTENEDOR DE ZONA VERDE H=0.60M A=0.40M. SUMINISTRO Y CONSTRUCCION. (INCLUYE SUMINISTRO Y COLOCACION DE RECEBO COMUN, GEOMEMBRANA DE POLIETILENO DE ALTA DENSIDAD (PEAD-HDPE) CON ESPESOR DE 30 MILS (0,75 MM) Y ACERO DE REFUERZO PARA ANCLAJE).</t>
  </si>
  <si>
    <t>FILTRO DE DRENAJE DE 0.6M X 1.0M. SUMINISTRO E INSTALACION. (INCLUYE TUBERIA PERFORADA D=4", GRAVA COMUN 1/2" Y GEOTEXTIL NO TEJIDO CON RESISTENCIA A LA TENSION GRAB: ENTRE 850 N Y 980 N).</t>
  </si>
  <si>
    <t>SELLANTE BASE EN POLIMERO PARA SELLO DE FISURAS EN ALTURA, SUMINISTRO Y COLOCACIÓN, (ANCHO JUNTA APROX. 25MM PROFUNDIDAD APROX. 12MM).</t>
  </si>
  <si>
    <t>MURO DE CONTENCION EN CONCRETO 4000 PSI (280 KG/CM2)  (GRAVA COMUN) SUMINISTRO Y COLOCACIÓN. INCLUYE FORMALETA. NO INCLUYE REFUERZO, NI CURADO). PARA TRABAJOS A NIVEL MENOR DE 1.50M.</t>
  </si>
  <si>
    <t>SUPER ESTRUCTURA EN CONCRETO GRAVA COMÚN DE 5000 PSI (350 KG/CM2) ACELERADO A 2 DÍAS. (CONCRETO GRAVA COMÚN.INCLUYE ACELERANTE, FORMALETA, CURADO DE CONCRETO Y MANO DE OBRA).</t>
  </si>
  <si>
    <t>CAMARA GRP 2500 * 2500 * 1200 (INCLUYE TUBERIA , CHIMENEA 2.5M Y ACCESORIOS. INCLUYE TRANSPORTE, SUMINISTRO E INSTALACION.</t>
  </si>
  <si>
    <t>CAMARA GRP 2600 * 2600 * 1200 (INCLUYE TUBERIA , CHIMENEA 2.5M Y ACCESORIOS. INCLUYE TRANSPORTE, SUMINISTRO E INSTALACION.</t>
  </si>
  <si>
    <t>CAMARA GRP 900 * 900 * 1200 (INCLUYE TUBERIA , CHIMENEA 1.0M Y ACCESORIOS. INCLUYE TRANSPORTE, SUMINISTRO E INSTALACION.</t>
  </si>
  <si>
    <t>CAMARA GRP 900 * 900 * 1200 (INCLUYE TUBERIA , CHIMENEA 2.50M Y ACCESORIOS. INCLUYE TRANSPORTE, SUMINISTRO E INSTALACION.</t>
  </si>
  <si>
    <t>CAMARA GRP 1000 * 1000 * 1200 (INCLUYE TUBERIA , CHIMENEA 2.50M Y ACCESORIOS. INCLUYE TRANSPORTE, SUMINISTRO E INSTALACION.</t>
  </si>
  <si>
    <t>CAMARA GRP 1100 * 1100 * 1200 (INCLUYE TUBERIA , CHIMENEA 2.50M Y ACCESORIOS. INCLUYE TRANSPORTE, SUMINISTRO E INSTALACION.</t>
  </si>
  <si>
    <t>CAMARA GRP 1300 * 1300 * 1200 (INCLUYE TUBERIA , CHIMENEA 5.0M Y ACCESORIOS. INCLUYE TRANSPORTE, SUMINISTRO E INSTALACION.</t>
  </si>
  <si>
    <t>CAMARA GRP 1500 * 1500 * 1200 (INCLUYE TUBERIA , CHIMENEA 2.50M Y ACCESORIOS. INCLUYE TRANSPORTE, SUMINISTRO E INSTALACION.</t>
  </si>
  <si>
    <t>CAMARA GRP 1600 * 1600 * 1200 (INCLUYE TUBERIA , CHIMENEA 2.50M Y ACCESORIOS. INCLUYE TRANSPORTE, SUMINISTRO E INSTALACION.</t>
  </si>
  <si>
    <t>CAMARA GRP 1800 * 1800 * 1200 (INCLUYE TUBERIA , CHIMENEA 2.50M Y ACCESORIOS. INCLUYE TRANSPORTE, SUMINISTRO E INSTALACION.</t>
  </si>
  <si>
    <t>CAMARA GRP 1800 * 1800 * 1200 (INCLUYE TUBERIA , CHIMENEA 5.0M Y ACCESORIOS. INCLUYE TRANSPORTESUMINISTRO E INSTALACION.</t>
  </si>
  <si>
    <t>BOX CULVERT EN CONCRETO IMPERMEABILIZADO GRAVA FINA DE 3000 PSI (PREMEZCLADO. INCLUYE SUMINISTRO, FORMALETEO Y COLOCACIÓN. NO INCLUYE REFUERZO, CURADO).</t>
  </si>
  <si>
    <t>MAMPOSTERIA EN BLOQUE DE CONCRETO 15X20X40 DE DOS PERFORACIONES TIPO INDUSTRIAL, ACABADO DOBLE CARA. INCLUYE MORTERO 1:4 HECHO EN OBRA.</t>
  </si>
  <si>
    <t>GEOCOMPUESTO PARA DRENAJE, CONFORMADO POR GEODREN (RED DRENANTE DE POLIETILENO DE ALTA DENSIDAD PEAD-HDPE Y GEOTEXTIL NO TEJIDO) CON ALTURA DE 1.0 M Y TUBERIA FLEXIBLE CORRUGADA DE DRENAJE CON DIAMETRO DE 160 MM. (INCLUYE EXCAVACION MANUAL DE 30CM DE ANCHO Y RELLENO EN MATERIAL SELECCIONADO PROVENIENTE DE EXCAVACION).</t>
  </si>
  <si>
    <t>GEOCOMPUESTO PARA DRENAJE, CONFORMADO POR GEODREN (RED DRENANTE DE POLIETILENO DE ALTA DENSIDAD PEAD-HDPE Y GEOTEXTIL NO TEJIDO) CON ALTURA DE 1.0 M Y TUBERIA FLEXIBLE CORRUGADA DE DRENAJE CON DIAMETRO DE 200 MM. (INCLUYE EXCAVACION MANUAL DE 30CM DE ANCHO Y RELLENO EN MATERIAL SELECCIONADO PROVENIENTE DE EXCAVACION).</t>
  </si>
  <si>
    <t>DEMARCACION PICTOGRAMA ZONA ESCOLAR EN PINTURA TERMOPLASTICA E=2.3MM. (INCLUYE SUMINISTRO, APLICACION CON EQUIPO Y MICROESFERAS).</t>
  </si>
  <si>
    <t>GEOMALLA BIAXIAL PARA EL CONTROL DEL REFLEJO DE AGRIETAMIENTO EN CAPAS DE CONCRETO ASFALTICO, CON MODULO DE TENSION CICLICA MINIMO DE 2340 KN/M. (INCLUYE SUMINISTRO E INSTALACION).</t>
  </si>
  <si>
    <t>GEOMALLA BIAXIAL PARA EL CONTROL DEL REFLEJO DE AGRIETAMIENTO EN CAPAS DE CONCRETO ASFALTICO, CON MODULO DE TENSION CICLICA MINIMO DE 1820 KN/M. (INCLUYE SUMINISTRO E INSTALACION).</t>
  </si>
  <si>
    <t>GEOCOMPUESTO PARA DRENAJE, CONFORMADO POR GEODREN (RED DRENANTE DE POLIETILENO DE ALTA DENSIDAD PEAD-HDPE Y GEOTEXTIL NO TEJIDO) CON ALTURA DE 2.0 M Y TUBERIA FLEXIBLE CORRUGADA DE DRENAJE CON DIAMETRO DE 100 MM. (INCLUYE SUMINISTRO E INSTALACION).</t>
  </si>
  <si>
    <t>PILOTE D=20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</si>
  <si>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TUBERIA ACERO CARBON ASTM A=53 SCH 40 DE D=12", SUMINISTRO E INSTALACION. (INCLUYE TRANSPORTE).</t>
  </si>
  <si>
    <t>ESTABILIZACIÓN DE SUBRASANTE CON RAJÓN, INCLUYE EQUIPO DE COMPACTACIÓN (SUMINISTRO, EXTENDIDO, NIVELACIÓN Y COMPACTACIÓN CON EQUIPO MECÁNICO. NO INCLUYE MATERIAL DE SELLO)</t>
  </si>
  <si>
    <t>BARRERA NEW JERSEY MONODIRECCIONAL DE 0.90M DE ALTURA X 0.375 DE BASE X 4.76M DE LONG CONCRETO 3000 PSI GRAVA COMÚN. (PREMEZCLADO. INCLUYE SUMINISTRO, FORMALETEO, COLOCACIÓN. NO INCLUYE REFUERZO NI CURADO).</t>
  </si>
  <si>
    <t>MAMPOSTERIA EN BLOQUE No. 5  (INCLUYE SUMINISTRO, INSUMOS Y CONSTRUCCIÓN)</t>
  </si>
  <si>
    <t>BARANDAS EN CONCRETO 3000 PSI GRAVA FINA (PREMEZCLADO. INCLUYE SUMIN., FORMALETEO Y COLOCACIÓN. NO INCL. REFUERZO, CURADO).</t>
  </si>
  <si>
    <t>PILOTE D=25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</si>
  <si>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LAVADO DE ESTRUCTURA EN CONCRETO Y/O METÁLICAS. INCLUYE ALQUILER DE HIDROLAVADORA A GASOLINA PRESION 3200 PSI. INCLUYE ANDAMIO TUBULAR, PLANTA ELÉCTRICA, CARROTANQUE IRRIGADOR DE AGUA, COMBUSTIBLE, AGUA, DETERGENTE INDUSTRIAL Y MANO DE OBRA.</t>
  </si>
  <si>
    <t>GEOMALLA BIAXIAL CON RESISTENCIA ULTIMA A LA TENSION, SENTIDO LONGITUDINAL Y TRANSVERSAL: ENTRE 50 KN/M Y 55 KN/M. (INCLUYE SUMINISTRO E INSTALACION).</t>
  </si>
  <si>
    <t>MEZCLA ASFÁLTICA EN CALIENTE TIPO DENSO MD10 ASFALTO 60-70. (INCLUYE SUMINISTRO, EXTENDIDO, NIVELACIÓN, COMPACTACIÓN MECANICA CON VIBROCOMPACTADOR Y COMPACTADOR DE LLANTAS, FACTOR DE COMPACTACION Y TRANSPORTE DE MATERIAL A 21 KMS)</t>
  </si>
  <si>
    <t>MEZCLA ASFÁLTICA EN CALIENTE TIPO DENSO MD10 ASFALTO 60-70. (INCLUYE SUMINISTRO, EXTENDIDO, NIVELACIÓN MANUAL, COMPACTACIÓN MECÁNICA CON VIBROCOMPACTADOR TÁNDEM PEQUEÑO CON OPERARIO Y COMBUSTIBLE, FACTOR DE COMPACTACION Y TRANSPORTE DE MATERIAL A 21 KMS).</t>
  </si>
  <si>
    <t>MEZCLA ASFÁLTICA EN CALIENTE TIPO DENSO MD12 ASFALTO 60-70. (INCLUYE SUMINISTRO, EXTENDIDO, NIVELACIÓN MANUAL Y COMPACTACIÓN MECÁNICA CON VIBROCOMPACTADOR TÁNDEM PEQUEÑO CON OPERARIO Y COMBUSTIBLE, FACTOR DE COMPACTACION Y TRANSPORTE DE MATERIAL A 21 KMS).</t>
  </si>
  <si>
    <t>MURO EN CONCRETO DE 3000 PSI HECHO EN OBRA (HASTA 3.70 M DE ALTO. INCL. SUMINISTRO E INSTALACION, GEODREN (RED DRENANTE DE POLIETILENO DE ALTA DENSIDAD PEAD-HDPE Y GEOTEXTIL NO TEJIDO) CON ALTURA DE 1.0 M, EXCAVACION, RETIRO DE ESCOMBROS, MORTERO, RECEBO COMPACTADO Y ACERO DE REFUERZO).</t>
  </si>
  <si>
    <t>SUELO MECANICAMENTE REFORZADO. (SUMINISTRO E INSTALACION, INCLUYE GEOTEXTIL NO TEJIDO CON RESISTENCIA A LA TENSION GRAB: ENTRE 600 N Y 700 N, GEOMALLA BIAXIAL CON RESISTENCIA ULTIMA A LA TENSION, SENTIDO LONGITUDINAL Y TRANSVERSAL: ENTRE 50 KN/M Y 55 KN/M, MATERIAL SELECCIONADO, TRANSPORTE Y DISPOSICION DE ESCOMBROS).</t>
  </si>
  <si>
    <t>PILOTE D=30 CM PREEXCAVADO CONCRETO TREMIE DE 4000 PSI (280 KG/CM2) ACELERADO A 2 DÍAS. INCLUYE ACELERANTE, ALQUILER DE EQUIPO DE PERFORACIÓN CON OPERARIO, MOTOBOMBA, MANO DE OBRA, TRANSPORTE Y DISPOSICIÓN FINAL DE ESCOMBROS EN SITIO AUTORIZADO. DISTANCIA DE TRANSPORTE 21 KM, CARGUE Y RETIRO DE SOBRANTES</t>
  </si>
  <si>
    <t>PILOTE D=45 CM PREEXCAVADO CONCRETO TREMIE 4000 PSI. ACELERADO A 2 DIAS. INCL. ACERO DE 60000 PSI 103.50 KG/M3, TRANSPORTE Y DISPOSICIÓN FINAL DE ESCOMBROS EN SITIO AUTORIZADO. DISTANCIA DE TRANSPORTE 21 KM. MOVILIZACIÓN, MONTAJE Y DESMONTAJE DE EQUIPOS</t>
  </si>
  <si>
    <t>PILOTE D=45 CM PREEXCAVADO CONCRETO TREMIE 4000 PSI. ACELERADO A 2 DIAS. INCL. ACERO DE 60000 PSI 257 KG/M3, TRANSPORTE Y DISPOSICIÓN FINAL DE ESCOMBROS EN SITIO AUTORIZADO. DISTANCIA DE TRANSPORTE 21 KM. MOVILIZACIÓN, MONTAJE Y DESMONTAJE DE EQUIPOS</t>
  </si>
  <si>
    <t>GEOCOMPUESTO PARA DRENAJE, CONFORMADO POR GEODREN (RED DRENANTE DE POLIETILENO DE ALTA DENSIDAD PEAD-HDPE Y GEOTEXTIL NO TEJIDO) CON ALTURA DE 1.0 M Y TUBERIA FLEXIBLE CORRUGADA DE DRENAJE CON DIAMETRO DE 100 MM. (INCLUYE COLOCACION BASE GRANULAR CLASE C).</t>
  </si>
  <si>
    <t>LAVADO Y SONDEO DE REDES DE ALCANTARILLADO ENTRE 6" Y 16" DE DIÁMETRO Y CON GRADO DE COLMATACIÓN MENOR DEL 30%. INCL MANO DE OBRA IDÓNEA, SEÑALIZACIÓN BÁSICA, SUMIN DE COMBUSTIBLE Y AGUA. INCL. IVA</t>
  </si>
  <si>
    <t>LAVADO Y SONDEO DE REDES DE ALCANTARILLADO ENTRE 18" Y 36" DE DIÁMETRO Y CON GRADO DE COLMATACIÓN MENOR DEL 30%. INCLUYE MANO DE OBRA IDÓNEA, SEÑALIZACIÓN BÁSICA, SUMIN DE COMBUSTIBLE Y AGUA. INCL IVA</t>
  </si>
  <si>
    <t>ATENCIÓN DE EMERGENCIAS CON MEZCLA ASFÁLTICA EN CALIENTE TIPO DENSO MD12 ASFALTO 80-100 (INCLUYE SUMINISTRO, EXTENDIDO, NIVELACIÓN Y COMPACTACIÓN MECANICA CON VIBROCOMPACTADOR Y COMPACTADOR DE LLANTAS, FACTOR DE COMPACTACION Y TRANSPORTE DE MATERIAL A 21 KMS) JORNADA NOCTURNA PARA ACTIVIDADES INMEDIATAS DE JORNADA TAPAHUECOS.</t>
  </si>
  <si>
    <t>ATENCIÓN DE EMERGENCIAS CON MEZCLA ASFÁLTICA EN CALIENTE TIPO DENSO MD12 ASFALTO 80-100 CON EMULSIÓN CRR-1 - HORARIO NOCTURNO (INCLUYE SUMINISTRO, EXTENDIDO, NIVELACIÓN Y COMPACTACIÓN MECANICA CON VIBROCOMPACTADOR Y COMPACTADOR DE LLANTAS, FACTOR DE COMPACTACION, TRANSPORTE DE MATERIAL A 21 KMS Y CARGUE Y DISPOSICIÓN DE ESCOMBROS)</t>
  </si>
  <si>
    <t>SUBBASE GRANULAR PEATONAL SBG_PEA. (SUMINISTRO, EXTENDIDO  Y NIVELACIÓN MANUAL, HUMEDECIMIENTO MECÁNICO Y COMPACTACIÓN MECÁNICA CON VIBROCOMPACTADOR TÁNDEM PEQUEÑO, INCLUYE OPERARIO Y COMBUSTIBLE).</t>
  </si>
  <si>
    <t>MEZCLA ASFÁLTICA EN CALIENTE TIPO DENSO MD20 ASFALTO 80-100. (INCLUYE SUMINISTRO, EXTENDIDO  Y NIVELACIÓN MANUAL,  COMPACTACIÓN MECÁNICA CON VIBROCOMPACTADOR TÁNDEM PEQUEÑO Y COMPACTADOR DE LLANTAS CON OPERARIO Y COMBUSTIBLE, FACTOR DE COMPACTACION Y TRANSPORTE DE MATERIAL A 21 KMS).</t>
  </si>
  <si>
    <t>ESTABILIZACIÓN DE SUBRASANTE CON RAJÓN. (SUMINISTRO, EXTENDIDO  Y NIVELACIÓN MANUAL, HUMEDECIMIENTO MECÁNICO Y COMPACTACIÓN MECÁNICA CON RETROEXCAVADORA Y  VIBROCOMPACTADOR TÁNDEM PEQUEÑO,  INCLUYEN OPERARIO Y COMBUSTIBLE). NO INCLUYE MATERIAL DE SELLO.</t>
  </si>
  <si>
    <t>SUBBASE GRANULAR CLASE C (SBG_C) (SUMINISTRO, EXTENDIDO  Y NIVELACIÓN MANUAL, HUMEDECIMIENTO MECÁNICO Y COMPACTACIÓN MECÁNICA CON VIBROCOMPACTADOR TÁNDEM PEQUEÑO, INCLUYE OPERARIO Y COMBUSTIBLE).</t>
  </si>
  <si>
    <t>PLANTACION DE LIQUIDAMBAR H=2.5 M. (INCLUYE SUMINISTRO AL SITIO DE OBRA, EXCAVACIÓN MANUAL, PLANTACION, CAJA, TIERRA, ABONO, TUTOR, TRANSPORTE Y DISPOSICIÓN FINAL DE ESCOMBROS EN SITIO AUTORIZADO A 28 KM).</t>
  </si>
  <si>
    <t xml:space="preserve">PLANTACION DE HIEDRA MIAMI (INCLUYE SUMINSTRO AL SITIO DE OBRA DE 12 UNIDADES POR M2, PLANTACION Y TRANSPORTE Y DISPOSICIÓN FINAL DE ESCOMBROS A 28 KM). </t>
  </si>
  <si>
    <t>DESMONTE Y TRASLADO DE ELEMENTOS METALICOS (INCLUYE MANEJO, ALMACENAMIENTO, CARGUE Y TRANSPORTE DE LOS ELEMENTOS A SITIO AUTORIZADO E INDICADO POR IDU.)</t>
  </si>
  <si>
    <t>GEOMALLA BIAXIAL CON RESISTENCIA ULTIMA A LA TENSION, SENTIDO LONGITUDINAL Y TRANSVERSAL: ENTRE 30 KN/M Y 32 KN/M. PARA REFUERZO DE MATERIALES GRANULARES. (INCLUYE SUMINISTRO E INSTALACION).</t>
  </si>
  <si>
    <t>PLANTACION DE PALMA DE CERA (INCLUYE SUMINISTRO AL SITIO DE OBRA, PLANTACION, TIERRA NEGRA Y TRANSPORTE Y DISPOSICIÓN FINAL DE ESCOMBROS EN SITIO AUTORIZADO A 28 KM).</t>
  </si>
  <si>
    <t>PILOTE D=100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</si>
  <si>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GEOCOMPUESTO PARA DRENAJE, CONFORMADO POR GEODREN (RED DRENANTE DE POLIETILENO DE ALTA DENSIDAD PEAD-HDPE Y GEOTEXTIL NO TEJIDO) CON ALTURA DE 0.5 M Y TUBERIA FLEXIBLE CORRUGADA DE DRENAJE CON DIAMETRO DE 100 MM. (INCLUYE SUMINISTRO E INSTALACION).</t>
  </si>
  <si>
    <t>MEZCLA ASFÁLTICA EN CALIENTE TIPO DENSO MD20 ASFALTO 60-70 - HORARIO NOCTURNO. (INCLUYE SUMINISTRO, EXTENDIDO, NIVELACIÓN Y COMPACTACIÓN MECANICA CON VIBROCOMPACTADOR Y COMPACTADOR DE LLANTAS CON OPERARIO Y COMBUSTIBLE, FACTOR DE COMPACTACION Y TRANSPORTE DE MATERIAL A 21 KMS)</t>
  </si>
  <si>
    <t>MEZCLA ASFÁLTICA EN CALIENTE TIPO DENSO MD10 ASFALTO 80-100 - HORARIO NOCTURNO. (INCLUYE SUMINISTRO, EXTENDIDO, NIVELACIÓN Y COMPACTACIÓN MECANICA CON VIBROCOMPACTADOR Y COMPACTADOR DE LLANTAS CON OPERARIO Y COMBUSTIBLE, FACTOR DE COMPACTACION Y TRANSPORTE DE MATERIAL A 21 KMS)</t>
  </si>
  <si>
    <t>BASE GRANULAR BG-A - HORARIO NOCTURNO. (SUMINISTRO, EXTENDIDO, NIVELACIÓN Y HUMEDECIMIENTO MECÁNICO,  COMPACTACIÓN MECÁNICA CON VIBROCOMPACTADOR TÁNDEM PEQUEÑO, INCLUYE OPERARIO  Y COMBUSTIBLE).</t>
  </si>
  <si>
    <t>MEZCLA ASFÁLTICA EN CALIENTE TIPO DENSO MD12 CON CEMENTO ASFÁLTICO 60-70 - HORARIO NOCTURNO.  (SUMINISTRO, EXTENDIDO, NIVELACIÓN MANUAL Y COMPACTACIÓN MECÁNICA CON VIBROCOMPACTADOR TÁNDEM PEQUEÑO, INCLUYE OPERARIO Y COMBUSTIBLE).</t>
  </si>
  <si>
    <t>PROTECCION A ALCANTARILLAS. (INCLUYE SUMINISTRO Y COLOCACION DE BOLSAS DE LONA Y GEOTEXTIL GEOTEXTIL NO TEJIDO CON RESISTENCIA A LA TENSION GRAB DE 400 N).</t>
  </si>
  <si>
    <t>TAPA PARA POZO DE INSPECCIÓN, D=0.70 M. INCLUYE SUMINISTRO E INSTALACIÓN.</t>
  </si>
  <si>
    <t>GEOCELDA DE POLIETILENO DE ALTA DENSIDAD (PEAD-HDPE) CON ALTURA DE 150 MM. (INCLUYE SUMINISTRO E INSTALACION).</t>
  </si>
  <si>
    <t>GEOCOMPUESTO PARA DRENAJE, CONFORMADO POR GEODREN (RED DRENANTE DE POLIETILENO DE ALTA DENSIDAD PEAD-HDPE Y GEOTEXTIL NO TEJIDO) CON ALTURA DE 1.0 M Y TUBERIA FLEXIBLE CORRUGADA DE DRENAJE CON DIAMETRO DE 100 MM. (INCLUYE SUMINISTRO E INSTALACION).</t>
  </si>
  <si>
    <t>PLANTACIÓN DE LIQUIDÁMBAR H=1.5 M. (INCLUYE SUMINISTRO AL SITIO DE OBRA, EXCAVACIÓN MANUAL, PLANTACION, CAJA, TIERRA, ABONO, TUTOR, TRANSPORTE Y DISPOSICIÓN FINAL DE ESCOMBROS EN SITIO AUTORIZADO A 28 KM).</t>
  </si>
  <si>
    <t>PLANTACION DE PENNISETUM (INCLUYE SUMINISTRO AL SITIO DE OBRA DE 16 UNIDADES POR M2, PLANTACION Y TRANSPORTE Y DISPOSICIÓN FINAL DE ESCOMBROS EN SITIO AUTORIZADO A 28 KM).</t>
  </si>
  <si>
    <t>PLANTACIÓN DE LIRIOPE (INCLUYE 16 UNIDADES POR M2) (INCLUYE SUMINISTRO AL SITIO DE OBRA, PLANTACION Y  TRANSPORTE Y DISPOSICIÓN FINAL DE ESCOMBROS EN SITIO AUTORIZADO A 28 KM).</t>
  </si>
  <si>
    <t>PLANTACIÓN DE CLAVEL CHINO (INCLUYE 16 UNIDADES POR M2) (INCLUYE SUMINISTRO AL SITIO DE OBRA, PLANTACION, TRANSPORTE Y DISPOSICIÓN FINAL DE ESCOMBROS EN SITIO AUTORIZADO A 28 KM).</t>
  </si>
  <si>
    <t>PLANTACION DE PINO ROMERON H=1.5 M. (INCLUYE SUMINISTRO AL SITIO DE OBRA, PLANTACION, EXCAVACION MANUAL, CAJA, TIERRA, ABONO, TUTOR Y TRANSPORTE Y DISPOSICIÓN FINAL DE ESCOMBROS EN SITIO AUTORIZADO A 28 KM).</t>
  </si>
  <si>
    <t>FORMALETA FLEXIBLE PARA CONCRETO O MORTERO HIDRÁULICO, A PARTIR DE GEOTEXTIL TEJIDO CON RESISTENCIA A LA TENSION GRAB: ENTRE 700 N Y 770 N, ANCHO DE 1.20 M, LARGO DE 2.4 M Y CAPACIDAD DE 1.0 M3. (SUMINISTRO E INSTALACION. INCLUYE MORTERO 1:3 HECHO EN OBRA).</t>
  </si>
  <si>
    <t>PILOTE D=0.70 M DE CONCRETO TREMIE 4000 PSI (28 MPA) (INCLUYE EXCAVACIÓN, TRANSPORTE Y DISPOSICIÓN FINAL DE ESCOMBROS EN SITIO AUTORIZADO A 21 KM, CARGUE Y RETIRO DE SOBRANTES, MOVILIZACIÓN, MONTAJE Y DESMONTAJE DE EQUIPO ENTRE PERFORACIONES DENTRO DE LA OBRA. SUMINISTRO Y COLOCACIÓN DEL CONCRETO CON BOMBA</t>
  </si>
  <si>
    <t>PLANTACION DE HORTENCIA (INCLUYE SUMINISTRO AL SITIO DE OBRA, PLANTACION Y TIERRA NEGRA).</t>
  </si>
  <si>
    <t>PILOTE D=80 CM CON CONCRETO TREMIE DE 4000 PSI. (INCLUYE EXCAVACIÓN, TRANSPORTE Y DISPOSICIÓN FINAL DE ESCOMBROS EN SITIO AUTORIZADO A 21 KM, CARGUE Y RETIRO DE SOBRANTES, MOVILIZACIÓN, MONTAJE Y DESMONTAJE DE EQUIPO ENTRE PERFORACIONES DENTRO DE LA OBRA. SUMINISTRO Y COLOCACIÓN DEL CONCRETO CON BOMBA</t>
  </si>
  <si>
    <t>PILOTE D=60 CM CON CONCRETO TREMIE DE 4000 PSI.(INCLUYE EXCAVACIÓN, TRANSPORTE Y DISPOSICIÓN FINAL DE ESCOMBROS EN SITIO AUTORIZADO A 21 KM, CARGUE Y RETIRO DE SOBRANTES, MOVILIZACIÓN, MONTAJE Y DESMONTAJE DE EQUIPO ENTRE PERFORACIONES DENTRO DE LA OBRA. SUMINISTRO Y COLOCACIÓN DEL CONCRETO CON BOMBA.</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</si>
  <si>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</si>
  <si>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CA 14. (SUMINISTRO, EXTENDIDO  Y NIVELACIÓN MANUAL, COMPACTACIÓN MECÁNICA CON VIBROCOMPACTADOR TÁNDEM PEQUEÑO, INCLUYE OPERARIO Y COMBUSTIBLE).</t>
  </si>
  <si>
    <t>BASE GRANULAR CLASE A (BGA_BG38) - HORARIO NOCTURNO. (Suministro, Extendido Manual, Humedecimiento y Compactación)</t>
  </si>
  <si>
    <t>BASE GRANULAR CLASE A (BGA_BG38) (Suministro, Extendido, Nivelación, Humedecimiento y Compactación con vibrocompactador)</t>
  </si>
  <si>
    <t>MEZCLA ASFÁLTICA EN CALIENTE DENSA MD19 CON CEMENTO ASFÁLTICO CA 14 (Suministro, Extendido, Nivelación y Compactación mecánica con vibrocompactador y compactador de llantas)</t>
  </si>
  <si>
    <t>MEZCLA ASFÁLTICA EN CALIENTE DENSA MD19 CON CEMENTO ASFÁLTICO CA 14 - HORARIO NOCTURNO.  (SUMINISTRO, EXTENDIDO, NIVELACIÓN MANUAL, HUMEDECIMIENTO Y COMPACTACIÓN MECÁNICA CON VIBROCOMPACTADOR TÁNDEM PEQUEÑO, INCLUYE OPERARIO Y COMBUSTIBLE).</t>
  </si>
  <si>
    <t>PILOTE D=0.50 M DE CONCRETO TREMIE 4000 PSI (28 MPA) (INCLUYE EXCAVACIÓN, DESCABECE, TRANSPORTE Y DISPOSICIÓN FINAL DE ESCOMBROS EN SITIO AUTORIZADO A 21 KM, CARGUE Y RETIRO DE SOBRANTES, MOVILIZACIÓN, MONTAJE Y DESMONTAJE DE EQUIPO ENTRE PERFORACIONES DENTRO DE LA OBRA. SUMINISTRO Y COLOCACIÓN DEL CONCRETO CON BOMBA.</t>
  </si>
  <si>
    <t>PILOTE D=0.40 M DE CONCRETO TREMIE 4000 PSI (28 MPA)(INCLUYE EXCAVACIÓN, DESCABECE, TRANSPORTE Y DISPOSICIÓN FINAL DE ESCOMBROS EN SITIO AUTORIZADO A 21 KM, CARGUE Y RETIRO DE SOBRANTES, MOVILIZACIÓN, MONTAJE Y DESMONTAJE DE EQUIPO ENTRE PERFORACIONES DENTRO DE LA OBRA. SUMINISTRO Y COLOCACIÓN DEL CONCRETO CON BOMBA.</t>
  </si>
  <si>
    <t>PLANTACIÓN DE ÁRBOL CARISECO H= 1.5 M. (INCLUYE SUMINISTRO AL SITIO DE OBRA, PLANTACION, APLICACIÓN Y MEZCLA DE SUSTRATO, TUTOR Y AMARRE. INCLUYE TRANSPORTE Y DISPOSICIÓN FINAL DE SOBRANTES EN SITIO AUTORIZADO A 28 KM).</t>
  </si>
  <si>
    <t>PLANTACIÓN DE ÁRBOL CEDRO H=1.5 M. (INCLUYE SUMINISTRO AL SITIO DE OBRA, PLANTACION, CAJA, TIERRA, ABONO Y TUTOR)</t>
  </si>
  <si>
    <t>PLANTACION DE SIETECUEROS H= 1.5 M. (INCLUYE SUMINISTRO AL SITIO DE OBRA, PLANTACION, APLICACIÓN Y MEZCLA DE SUSTRATO, TUTOR Y AMARRE. INCLUYE TRANSPORTE Y DISPOSICIÓN FINAL DE SOBRANTES EN SITIO AUTORIZADO A 28 KM).</t>
  </si>
  <si>
    <t>PLANTACION DE PALMA ALEJANDRA H= 1.5 M. (INCLUYE SUMINISTRO AL SITIO DE OBRA, PLANTACION, APLICACIÓN Y MEZCLA DE SUSTRATO, TUTOR Y AMARRE. INCLUYE TRANSPORTE Y DISPOSICIÓN FINAL DE SOBRANTES EN SITIO AUTORIZADOA 28 KM).</t>
  </si>
  <si>
    <t>PLANTACION DE CUCHARO H= 1.5 M. (INCLUYE SUMINISTRO AL SITIO DE OBRA, PLANTACION, APLICACIÓN Y MEZCLA DE SUSTRATO, TUTOR Y AMARRE. INCLUYE TRANSPORTE Y DISPOSICIÓN FINAL DE SOBRANTES EN SITIO AUTORIZADO A 28 KM).</t>
  </si>
  <si>
    <t>HELECHO MACHO, DENSIDAD=6 u/m2 (INCLUYE SUMINISTRO AL SITIO DE OBRA Y PLANTACION. NO INCLUYE TIERRA NEGRA ADICIONAL, NI TRANSPORTE DE SOBRANTES).</t>
  </si>
  <si>
    <t>SUMINISTRO Y APLICACIÓN DE UNA CAPA DE ANTICORROSIVO DE 3 MILS DE ESPESOR DE PELÍCULA SECA IMPRIMANTE EPÓXICO, PREVIA PREPARACIÓN DE LA SUPERFICIE MEDIANTE LIMPIEZA MANUAL O MECÁNICA, SEGÚN LAS NORMAS SSPC-SP2</t>
  </si>
  <si>
    <t>JUNTA DE DILATACION ELASTOMÉRICA MOVIMIENTO 160 MM (+/- 80 MM)  (INCLUYE SUMINISTRO, INSTALACIÓN Y ELEMENTOS PARA ANCLAJES).</t>
  </si>
  <si>
    <t>JUNTA DE DILATACION ELASTOMÉRICA MOVIMIENTO 230 MM (+/- 115 MM)  (INCLUYE SUMINISTRO, INSTALACIÓN Y ELEMENTOS PARA ANCLAJES).</t>
  </si>
  <si>
    <t>ALQUILER CAMILLA FÉRULA ESPINAL LARGA - FEL PARA ADULTO (POLIETILENO). INCLUYE ARNES TIPO ARAÑA CON SECCIONES REFLECTIVAS ._(Según Apéndice Bioseguridad Covid 19_V1 y V2)</t>
  </si>
  <si>
    <t>NIVELACIÓN Y COMPACTACIÓN DE SUBRASANTE PARA ESPACIO PÚBLICO</t>
  </si>
  <si>
    <t>MEZCLA ASFÁLTICA EN CALIENTE MCCh25-A CON CEMENTO ASFÁLTICO MODIFICADO CON CAUCHO (SUMINISTRO, EXTENDIDO, NIVELACIÓN Y COMPACTACIÓN MECÁNICA)</t>
  </si>
  <si>
    <t>ADOQUIN DE CONCRETO TR. PESADO 20X10X8CM (SUMINISTRO E INSTALACIÓN. INCLUYE BASE 4CM MORTERO NIVELACIÓN Y ARENA DE SELLO)</t>
  </si>
  <si>
    <t>PISO EN LOSETA PREFABRICADA A-50 (SUMINISTRO E INSTALACIÓN. INCLUYE BASE 4CM MORTERO DE 2000 PSI, NIVELACION Y ARENA DE SELLO), INCLUYE TRANSPORTE DE PÉTREOS</t>
  </si>
  <si>
    <t>ESTABILIZACION O MEJORAMIENTO DE SUBRASANTE CON RAJON = 6" A 12" (15 - 30 cm) Y SELLO CON SUBBASE GRANULAR CLASE C - Gr1 (SBGC_Gr1). INCLUYE (SUMINISTRO, EXTENDIDO Y NIVELACION MANUAL , COMPACTACION MECANICA VIBROCOMPACTADOR TIPO RANA, TRANSPORTE DEL RAJON Y SELLO HASTA 21 KM)</t>
  </si>
  <si>
    <t>ESTABILIZACION O MEJORAMIENTO DE SUBRASANTE CON RAJON = 6" A 12" (15 - 30 cm) Y SELLO CON SUBBASE GRANULAR CLASE C - Gr1 (SBGC_Gr1). INCLUYE (SUMINISTRO, EXTENDIDO, NIVELACION Y COMPACTACION MECANICA CON RETROEXCAVADORA, TRANSPORTE DEL RAJON Y SELLO HASTA 21 KM)</t>
  </si>
  <si>
    <t>ESTABILIZACION O MEJORAMIENTO DE SUBRASANTE CON RAJON = 6" A 12" (15 - 30 cm) Y SELLO CON SUBBASE GRANULAR CLASE C - Gr1 (SBGC_Gr1).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</si>
  <si>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CLASE B - SBG50 (SBGB_SBG50). INCLUYE (SUMINISTRO, EXTENDIDO Y NIVELACION MANUAL , COMPACTACION MECANICA VIBROCOMPACTADOR TIPO RANA, TRANSPORTE DEL RAJON Y SELLO HASTA 21 KM)</t>
  </si>
  <si>
    <t>ESTABILIZACION O MEJORAMIENTO DE SUBRASANTE CON RAJON = 6" A 12" (15 - 30 cm) Y SELLO CON SUBBASE GRANULAR CLASE B - SBG50 (SBGB_SBG50). INCLUYE (SUMINISTRO, EXTENDIDO, NIVELACION Y COMPACTACION MECANICA CON RETROEXCAVADORA, TRANSPORTE DEL RAJON Y SELLO HASTA 21 KM)</t>
  </si>
  <si>
    <t>ESTABILIZACION O MEJORAMIENTO DE SUBRASANTE CON RAJON = 6" A 12" (15 - 30 cm) Y SELLO CON SUBBASE GRANULAR CLASE B - SBG50 (SBGB_SBG50). INCLUYE (SUMINISTRO, EXTENDIDO, NIVELACION Y COMPACTACIÓN MECANICA CON EXCAVADORA MEDIANA SOBRE ORUGAS Y RODILLO VIBROCOMPACTADOR TANDEM (2,5 - 3,0 TON), TRANSPORTE DEL RAJON Y SELLO HASTA 21 KM)</t>
  </si>
  <si>
    <t>ESTABILIZACION O MEJORAMIENTO DE SUBRASANTE CON RAJON = 6" A 12" (15 - 30 cm) Y SELLO CON SUBBASE GRANULAR RECICLADA AR_SBG50. INCLUYE (SUMINISTRO, EXTENDIDO Y NIVELACION MANUAL , COMPACTACION MECANICA VIBROCOMPACTADOR TIPO RANA, TRANSPORTE DEL RAJON Y SELLO HASTA 21 KM)</t>
  </si>
  <si>
    <t>ESTABILIZACION O MEJORAMIENTO DE SUBRASANTE CON RAJON = 6" A 12" (15 - 30 cm) Y SELLO CON SUBBASE GRANULAR RECICLADA AR_SBG50. INCLUYE (SUMINISTRO, EXTENDIDO, NIVELACION Y COMPACTACION MECANICA CON RETROEXCAVADORA, TRANSPORTE DEL RAJON Y SELLO HASTA 21 KM)</t>
  </si>
  <si>
    <t>ESTABILIZACION O MEJORAMIENTO DE SUBRASANTE CON RAJON = 6" A 12" (15 - 30 cm) Y SELLO CON SUBBASE GRANULAR RECICLADA AR_SBG50. INCLUYE (SUMINISTRO, EXTENDIDO, NIVELACION Y COMPACTACIÓN MECANICA CON EXCAVADORA MEDIANA SOBRE ORUGAS Y RODILLO VIBROCOMPACTADOR TANDEM (2,5 - 3,0 TON), TRANSPORTE DEL RAJON Y SELLO HASTA 21 KM)</t>
  </si>
  <si>
    <t>SUBBASE GRANULAR PEA CLASE B - (SBG_PEA_B_50). SUMINISTRO, EXTENDIDO MANUAL, NIVELACIÓN MANUAL Y COMPACTACIÓN MECÁNICA CON VIBROCOMPACTADOR TÁNDEM PEQUEÑO, INCLUYE OPERARIO Y COMBUSTIBLE).</t>
  </si>
  <si>
    <t>RELLENO PARA REDES EN ARENA DE PEÑA (NORMA NP-040) (SUMINISTRO, EXTENDIDO, HUMEDECIMIENTO Y COMPACTACIÓN)</t>
  </si>
  <si>
    <t>VALLA UNA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9 BANDEJAS EN LAMINA GALVANIZADA CALIBRE 24, 4 CERCHAS EN ÁNGULO DE 1 1/2" Y ÁNGULOS DE 1" X 1/8", CERCHA CON ANTICORROSIVO NEGRO. BANNER DE 13 OZ EN TINTAS PARA EXTERIOR Y RESISTENTES A LA INTERPERIE.</t>
  </si>
  <si>
    <t>VALLA DOBLE CARA, DE 3.0M X 6.0M CON ESTRUCTURA METÁLICA - ESTRUCTURA TIPO VALLA EN CERCHA + BANNER. INCLUYE SUMINISTRO E INSTALACIÓN. IMPRESIÓN 720 DPI; TINTAS PARA EXTERIORES. ESTRUCTURA METÁLICA, INCLUYE BANDEJAS EN ALUMINIO, CERCHAS, 6 METROS HORIZONTALES Y 3 VERTICALES, CON 2 METROS DE PROFUNDIDAD - 9 BANDEJAS EN LAMINA GALVANIZADA CALIBRE 24 - 4 CERCHAS EN ÁNGULO DE 1 1/2" Y ÁNGULOS DE 1" X 1/8" - CERCHA CON ANTICORROSIVO NEGRO. BANNER DE 13 OZ EN TINTAS PARA EXTERIOR Y RESISTENTES A LA INTERPERIE.</t>
  </si>
  <si>
    <t>PILOTE D=30 CM CONCRETO TREMIE DE 3000 PSI. (INCLUYE EXCAVACIÓN, TRANSPORTE Y DISPOSICIÓN FINAL DE ESCOMBROS EN SITIO AUTORIZADO A 21 KM, CARGUE Y RETIRO DE SOBRANTES, MOVILIZACIÓN, MONTAJE Y DESMONTAJE DE EQUIPO ENTRE PERFORACIONES DENTRO DE LA OBRA. SUMINISTRO Y COLOCACIÓN DEL CONCRETO CON BOMBA.</t>
  </si>
  <si>
    <t>PISO EN CONCRETO ESTAMPADO DE COLOR SUPERFICIAL GRIS. E=0.12M. (INCLUYE SUMINISTRO Y COLOCACIÓN DE CONCRETO, ENDURECEDOR COLOR GRIS, DESMOLDANTE, MOLDE Y SELLANTE ACRILICO)</t>
  </si>
  <si>
    <t>PISO EN CONCRETO ESTAMPADO DE COLOR SUPERFICIAL AMARILLO. E=0.12M. (INCLUYE SUMINISTRO Y COLOCACIÓN DE CONCRETO, ENDURECEDOR COLOR AMARILLO, DESMOLDANTE, MOLDE Y SELLANTE ACRILICO)</t>
  </si>
  <si>
    <t>PISO EN CONCRETO ESTAMPADO DE COLOR SUPERFICIAL SALMON. E=0.12M. (INCLUYE SUMINISTRO Y COLOCACIÓN DE CONCRETO, ENDURECEDOR COLOR SALMON, DESMOLDANTE, MOLDE Y SELLANTE ACRILICO)</t>
  </si>
  <si>
    <t>PISO EN CONCRETO ESTAMPADO DE COLOR SUPERFICIAL OCRE. E=0.12M. (INCLUYE SUMINISTRO Y COLOCACIÓN DE CONCRETO, ENDURECEDOR COLOR OCRE, DESMOLDANTE, MOLDE Y SELLANTE ACRILICO)</t>
  </si>
  <si>
    <t>PLANTACION DE JARDINERÍA DE PORTE BAJO. (INCLUYE SUMINISTRO AL SITIO DE OBRA, PLANTACION, TIERRA NEGRA Y ABONO. EN BOLSA DE 7" A 15" DE ALTURA DE 10CM A 20CM)</t>
  </si>
  <si>
    <t>PLANTACION DE JARDINERÍA DE PORTE ALTO. (INCLUYE SUMINISTRO AL SITIO DE OBRA, PLANTACION, TIERRA NEGRA Y ABONO. EN BOLSA DE 26" DE ALTURA DE 50CM A 80CM)</t>
  </si>
  <si>
    <t xml:space="preserve">TORONES POSTENSADOS PARA REFORZAMIENTO EXTERNO DE 1/2" TENSIONADO 16,9 TON. INCLUYE SUMINISTRO E INSTALACIÓN, TENSIONAMIENTO, MANO DE OBRA, EQUIPOS EN GENERAL, MORTERO. </t>
  </si>
  <si>
    <t>CONTROLADOR sX CON CAPACIDAD PARA 16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</si>
  <si>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24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</si>
  <si>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CONTROLADOR sX CON CAPACIDAD PARA 32 GRUPOS VEHICULARES O PEATONALES.CON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PROTOCOLO ABIERTO OCIT.  (INCLUYE SUMINISTRO DE CONTROLADOR, INSTALACIÓN, PUESTA EN SERVICIO,  Y TRANSPORTE).</t>
  </si>
  <si>
    <t>INSTALACION Y PUESTA EN SERVICIO DE CONTROLADOR DE TRAFICO sX EN LA CIUDAD DE BOGOTÁ, (INCLUYE TRANSPORTE DE CONTROLADOR DESDE LA SDM HASTA LUGAR DE INSTALACIÓN EN BOGOTÁ, MANO DE OBRA E IVA, NO INCLUYE SUMINISTRO DE CONTROLADOR.</t>
  </si>
  <si>
    <t>PINTURA EN PLASTICO EN FRIO METILMETACRILATO PARA MARCAS VIALES, SIN MICROESFERAS Y ESPESOR SECO SEGÚN NORMA NTC 4744. INCLUYE SUMINISTRO Y APLICACIÓN PARA: CEBRAS, FLECHAS, PICTOGRAMAS, LINEAS DE PARE, SENDEROS PEATONALES, ACHURADOS, ETC).</t>
  </si>
  <si>
    <t>LAMINA ALFAJOR. (INCLUYE SUMINSITRO E INSTALACIÓN)</t>
  </si>
  <si>
    <t>POLISOMBRA VERDE PARA CERRAMIENTO. (INCLUYE SUMINISTRO E INSTALACION).</t>
  </si>
  <si>
    <t xml:space="preserve">DEMARCACION METROS CUADRADO EN PINTURA TIPO TRAFICO BASE SOLVENTE COLOR AZUL 16 MILS PARA PRIMERA CAPA. (PARADEROS) (INCLUYE SUMINISTRO Y APLICACION CON EQUIPO. INCLUYE MICROESFERAS). </t>
  </si>
  <si>
    <t>DEMARCACION METROS CUADRADO EN PINTURA TIPO TRAFICO BASE SOLVENTE COLOR AZUL 18 MILS (PARADEROS) (INCLUYE SUMINISTRO Y APLICACION CON EQUIPO. INCLUYE MICROESFERAS).</t>
  </si>
  <si>
    <t>BANDAS SONORAS REDUCTORAS DE VELOCIDAD DE 5CM DE ALTURA POR 10CM DE ANCHO, CONSTRUIDA CON GRAVILLA DE 1/2", PINTURA DE LARGA DURACIÓN BLANCA Y RESINA EPÓXICA.</t>
  </si>
  <si>
    <t>BANDAS SONORAS REDUCTORAS DE VELOCIDAD DE 2CM DE ALTURA, CONSTRUIDA CON GRAVILLA DE 1/2", PINTURA DE LARGA DURACIÓN BLANCA Y RESINA EPÓXICA</t>
  </si>
  <si>
    <t>BANDAS SONORAS REDUCTORAS DE VELOCIDAD DE 3CM DE ALTURA, CONSTRUIDA CON GRAVILLA DE 1/2", PINTURA DE LARGA DURACIÓN BLANCA Y RESINA EPÓXICA.</t>
  </si>
  <si>
    <t>BOX CULVERT EN CONCRETO 4000 PSI GRAVA COMÚN (PREMEZCLADO. INCLUYE SUMINISTRO, FORMALETEO Y COLOCACIÓN. NO INCL. REFUERZO, CURADO)</t>
  </si>
  <si>
    <t>PLACA DE APROXIMACIÓN PUENTE VEHICULAR EN CONCRETO 3000 PSI GRAVA COMÚN DE 5.00M X 3.50M X 0.20M (PREMEZCLADO. INCLUYE SUMINISTRO, FORMALETEO Y COLOCACIÓN. NO INCL. REFUERZO, CURADO).</t>
  </si>
  <si>
    <t>PISO EN CONCRETO COLOR OCRE 4000 PSI ESTAMPADO TIPO ESPINA DE PESCADO E=0.12M (INCLUYE SUMINISTRO Y COLOCACIÓN DE CONCRETO, MOLDE, DESMOLDANTE, COLOR ENDURECEDOR DE CUARZO, SELLANTE. INCLUYE CORTE Y SELLADO DE JUNTAS.</t>
  </si>
  <si>
    <t>PISO EN CONCRETO COLOR OCRE MR41 (280 Kg/Cm2) GRAVA 1" 28 DIAS  ESTAMPADO e=0.10m (INCLUYE SUMINISTRO Y COLOCACIÓN DE CONCRETO, JUEGO DE MOLDES,  DESMOLDANTE EN POLVO, CURADOR PARA CONCRETO, INCLUYE CORTE Y SELLADO DE JUNTAS</t>
  </si>
  <si>
    <t>PISO EN CONCRETO MR43 (315 KG/CM2) GRAVA COMÚN ACELERADO A 7 DÍAS, ESTAMPADO PARA POMPEYANOS, e=0.23m (INCLUYE SUMINISTRO Y COLOCACIÓN DE CONCRETO, JUEGO DE MOLDES, DESMOLDANTE EN POLVO, CURADOR PARA CONCRETO, CORTE Y SELLADO DE JUNTAS</t>
  </si>
  <si>
    <t>PISO EN CONCRETO MR43 (315 KG/CM2) GRAVA COMÚN ACELERADO A 7 DÍAS, ESTAMPADO PARA POMPEYANOS, E=0.20M (INCLUYE SUMINISTRO Y COLOCACIÓN DE CONCRETO, JUEGO DE MOLDES, DESMOLDANTE EN POLVO, CURADOR PARA CONCRETO, CORTE Y SELLADO DE JUNTAS</t>
  </si>
  <si>
    <t>ESTAMPADO PARA CONCRETO MR DE POMPEYANOS, ACCESOS VEHICULARES A PREDIOS Y VÍAS (ACABADO Y CURADO, SUMINISTRO Y MANO DE OBRA. INCLUYE JUEGO DE MOLDES, COLOR ENDURECEDOR DE CUARZO, DESMOLDANTE EN POLVO COLOR, SELLADOR ACRÍLICO TRANSPARENTE SEMILUSTRE)</t>
  </si>
  <si>
    <t>PISO EN CONCRETO MR 41 (280 Kg/Cm2) GRAVA 1" 28 DIAS, ESTAMPADO e=0.10m (INCLUYE SUMINISTRO Y COLOCACIÓN DE CONCRETO, JUEGO DE MOLDES,  DESMOLDANTE EN POLVO, CURADOR PARA CONCRETO, CORTE Y SELLADO DE JUNTAS.).</t>
  </si>
  <si>
    <t>PISO EN CONCRETO MR 43 (300 Kg/Cm2) GRAVA COMÚN ACELERADO A 7 DÍAS, ESTAMPADO PARA POMPEYANOS Y VIAS A DESNIVEL, COLOR OCRE  (INCLUYE SUMINISTRO Y COLOCACIÓN DE CONCRETO, JUEGO DE MOLDES,  DESMOLDANTE EN POLVO, CURADOR PARA CONCRETO, CORTE Y SELLADO DE JUNTAS Y TRANSPORTE FINAL DE ESCOMBROS.)</t>
  </si>
  <si>
    <t>PISO EN CONCRETO MR 41 (280 KG/CM2) GRAVA COMÚN ACELERADO A 7 DÍAS, ESTAMPADO PARA POMPEYANOS Y VIAS A DESNIVEL, COLOR OCRE (INCLUYE SUMINISTRO Y COLOCACIÓN DE CONCRETO, JUEGO DE MOLDES, DESMOLDANTE EN POLVO, CURADOR PARA CONCRETO, CORTE Y SELLADO DE JUNTAS.).</t>
  </si>
  <si>
    <t>PISO EN CONCRETO MR45 (315 Kg/Cm2) GRAVA COMÚN ACELERADO A 7 DÍAS, ESTAMPADO PARA POMPEYANOS Y VIAS A DESNIVEL, COLOR OCRE (Incluye suministro y colocación de concreto, juego de moldes, desmoldante en polvo, curador para concreto, corte y sellado de juntas)</t>
  </si>
  <si>
    <t>PISO EN CONCRETO MR 43 (300 KG/CM2) GRAVA COMÚN ACELERADO A 7 DÍAS, LISO PARA POMPEYANOS Y VIAS A DESNIVEL, COLOR OCRE (INCLUYE SUMINISTRO Y COLOCACIÓN DE CONCRETO, DESMOLDANTE EN POLVO, CURADOR PARA CONCRETO, CORTE Y SELLADO DE JUNTAS.).</t>
  </si>
  <si>
    <t>PISO EN CONCRETO MR 41 (280 Kg/Cm2) GRAVA COMÚN ACELERADO A 7 DÍAS, LISO PARA POMPEYANOS Y VIAS A DESNIVEL, COLOR OCRE (INCLUYE SUMINISTRO Y COLOCACIÓN DE CONCRETO, JUEGO DE MOLDES,  DESMOLDANTE EN POLVO, CURADOR PARA CONCRETO, CORTE Y SELLADO DE JUNTAS.).</t>
  </si>
  <si>
    <t xml:space="preserve">SEÑAL TIPO DE FRECUENCIA EN LAMINA DE 15X15CM REMACHADA A LA ESTRUCTURA CON UNA LAMINA DE 4X15CM, RECUBIERTA POR AMBAS CARAS EN PELICULA REFLECTIVA GRADO INGENIERIA AZUL PARA EL FONDO Y BLANCO PARA EL NUMERO O LETRA. SEGUN CARTILLA DE ESTACIONES SENCILLAS DE TRANSMILENIO. (INCLUYE SUMINISTRO E INSTALACIÓN)  </t>
  </si>
  <si>
    <t xml:space="preserve">SEÑAL TIPO DE VAGON EN LAMINA DE 25X25CM REMACHADA A LA ESTRUCTURA CON UNA LAMINA DE 4X25CM, RECUBIERTA POR AMBAS CARAS EN PELICULA REFLECTIVA GRADO INGENIERIA AZUL PARA EL FONDO Y BLANCO PARA EL NUMERO O LETRA. SEGUN CARTILLA DE ESTACIONES SENCILLAS DE TRANSMILENIO. (INCLUYE SUMINISTRO E INSTALACIÓN)  </t>
  </si>
  <si>
    <t xml:space="preserve">SEÑAL ADHESIVA PARA ALINEACION BUS, COLOR ROJO Y AMARILLO, CADA UNA DE 5X50CM. SEGUN CARTILLA DE ESTACIONES SENCILLAS DE TRANSMILENIO. (INCLUYE SUMINISTRO E INSTALACIÓN)  </t>
  </si>
  <si>
    <t xml:space="preserve">BANDERA DE APROXIMACION Y ANGULO PORTABANDERA. BANDERA DE APROXIMACIÓN, COMPUESTA POR 9 ALETAS DE ACERO TEMPLADO DE 0.3 MM DE ESPESOR, CADA ALETA DE 10X5CM, RECUBIERTAS POR AMBAS CARAS EN PELICULA REFLECTIVA GRADO INGENIERIA AMARILLO (5 ALETAS) Y NEGRO OPACO (4 ALETAS). ANGULO PORTABANDERA EN ALUMINIO DE 1/8” DE ESPESOR Y 90CM DE LARGO. SEGUN CARTILLA DE ESTACIONES SENCILLAS DE TRANSMILENIO. (INCLUYE SUMINISTRO E INSTALACIÓN)  </t>
  </si>
  <si>
    <t xml:space="preserve">IDENTIFICACION DE ESTACION TRANSMILENIO EN LAMINA GALVANIZADA CALIBRE 18 DE 25 CM DE ALTO, CON DOS VINILOS: FONDO BLANCO DE CORTE Y LINEA DEL COLOR SEGUN TRONCAL. FIJADA A LA ESTRUCTURA DE LA FACHADA DE LA ESTACION MEDIANTE REMACHE TIPO POP, A UNA ALTURA DE 1.0M MEDIDA DESDE EL PISO AL BORDE INFERIOR DE LA LAMINA. (INCLUYE SUMINISTRO E INSTALACIÓN) </t>
  </si>
  <si>
    <t xml:space="preserve">VALLA TRANSVERSAL DE SEÑALIZACION PARA SALIDA DE ESTACION (75X42CM) EN VINILO ADHESIVO FOTOLUMINISCENTE SOBRE ALUCOBOND DE 4MM. SEGUN CARTILLA DE SEÑALETICA TRANSMILENIO 2023 PARA ESTACIONES TIPO - ANCHO 5 MT. . (INCLUYE SUMINISTRO E INSTALACIÓN) </t>
  </si>
  <si>
    <t xml:space="preserve">VALLA TRANSVERSAL DE SEÑALIZACION PARA RUTA DE EVACUACION (75X34.7CM) EN VINILO ADHESIVO FOTOLUMINISCENTE IMPRESION 1440 DPI, SOBRE ALUCOBOND DE 4MM. SEGUN CARTILLA DE SEÑALETICA TRANSMILENIO 2023 PARA ESTACIONES TIPO - ANCHO 5 MT. (INCLUYE SUMINISTRO E INSTALACIÓN) </t>
  </si>
  <si>
    <t xml:space="preserve">VALLA TRANSVERSAL DE SEÑALIZACION PARA INTERCAMBIO DE VAGON (100X32CM) EN VINILO ADHESIVO SOBRE ALUCOBOND DE 4MM. SEGUN CARTILLA DE SEÑALETICA TRANSMILENIO 2023 PARA ESTACIONES TIPO - ANCHO 5 MT. (INCLUYE SUMINISTRO E INSTALACIÓN) </t>
  </si>
  <si>
    <t xml:space="preserve">VALLA TRANSVERSAL DE SEÑALIZACION PARA INGRESO A VAGON (100X40CM) EN VINILO ADHESIVO SOBRE ALUCOBOND DE 4MM. SEGUN CARTILLA DE SEÑALETICA TRANSMILENIO 2023 PARA ESTACIONES TIPO - ANCHO 5 MT. (INCLUYE SUMINISTRO E INSTALACIÓN) </t>
  </si>
  <si>
    <t xml:space="preserve">VALLA TRANSVERSAL DE SEÑALIZACION PARA INGRESO A SERVICIO (100X40CM) EN VINILO ADHESIVO SOBRE ALUCOBOND DE 4MM. SEGUN CARTILLA DE SEÑALETICA TRANSMILENIO 2023 PARA ESTACIONES TIPO - ANCHO 5 MT. (INCLUYE SUMINISTRO E INSTALACIÓN) </t>
  </si>
  <si>
    <t xml:space="preserve">VALLA TRANSVERSAL DE SEÑALIZACION PARA TAQUILLA (190X40CM) EN VINILO ADHESIVO SOBRE ALUCOBOND DE 4MM. SEGUN CARTILLA DE SEÑALETICA TRANSMILENIO 2023 PARA ESTACIONES TIPO - ANCHO 5 MT. . (INCLUYE SUMINISTRO E INSTALACIÓN) </t>
  </si>
  <si>
    <t xml:space="preserve">VALLA TRANSVERSAL DE SEÑALIZACION PARA TAQUILLA (240X40CM) EN VINILO ADHESIVO SOBRE ALUCOBOND DE 4MM. SEGUN CARTILLA DE SEÑALETICA TRANSMILENIO 2023 PARA ESTACIONES TIPO - ANCHO 5 MT.. (INCLUYE SUMINISTRO E INSTALACIÓN) </t>
  </si>
  <si>
    <t xml:space="preserve">VALLA TRANSVERSAL DE SEÑALIZACION PARA ACCESO A ESTACION (335X32CM) EN VINILO ADHESIVO SOBRE ALUCOBOND DE 4MM. SEGUN CARTILLA DE SEÑALETICA TRANSMILENIO 2023 PARA ESTACIONES TIPO - ANCHO 5 MT. (INCLUYE SUMINISTRO E INSTALACIÓN) </t>
  </si>
  <si>
    <t xml:space="preserve">VALLA TRANSVERSAL DE SEÑALIZACION PARA ACCESO A BICI ESTACION (400X30CM) EN VINILO ADHESIVO SOBRE ALUCOBOND DE 4MM. SEGUN CARTILLA DE SEÑALETICA TRANSMILENIO 2023 PARA ESTACIONES TIPO - ANCHO 5 MT. (INCLUYE SUMINISTRO E INSTALACIÓN) </t>
  </si>
  <si>
    <t xml:space="preserve">PORTA MAPAS INFORMATIVO PARA BICI ESTACION (115X85CM APROX). SEGUN CARTILLA DE SEÑALETICA TRANSMILENIO 2023. (INCLUYE SUMINISTRO E INSTALACIÓN) </t>
  </si>
  <si>
    <t xml:space="preserve">PORTA MAPAS INFORMATIVO PARA ESTACION (205X168CM APROX). SEGUN CARTILLA DE SEÑALETICA TRANSMILENIO 2023. (INCLUYE SUMINISTRO E INSTALACIÓN) </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</si>
  <si>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</si>
  <si>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</si>
  <si>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</si>
  <si>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</si>
  <si>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CAMARA TELEMATICA TIPO F1 CLARO, Dimensiones: 0.60m x 0.75m distancia entre bordes internos. Profundidad de 1 metro. (Incluye base, muros en ladrillo, cubierta, tapa, 4 ductos, suministro y construcción).</t>
  </si>
  <si>
    <t>CAMARA TELEMATICA TIPO 2F1 CLARO, Dimensiones: 1.20m x 0.75m distancia entre bordes internos; profundidad de 1 metro.  (Incluye base, muros en ladrillo, cubierta, tapa, 4 ductos, suministro y construcción).</t>
  </si>
  <si>
    <t>AVISO EN BANNER 13 ONZAS MATE, DE 7, 00m X 1,00m, CON OJALETES Y ARANDELAS METÁLICAS DE 3/8, HORIZONTALES Y VERTICALES CADA 50 CM.</t>
  </si>
  <si>
    <t>AVISO EN BANNER 13 ONZAS MATE, DE 5,00m X 1,00m, CON OJALETES Y ARANDELAS METÁLICAS DE 3/8, HORIZONTALES Y VERTICALES CADA 50 CM.</t>
  </si>
  <si>
    <t xml:space="preserve">VALLA MÓVIL DE PISO, UNA CARA, DE 1.80M X 1.20M, EN LÁMINA GALVANIZADA CALIBRE 20, ÁNGULO EN HIERRO DE 2 X 1-1/8" IMPRESO EN VINILO ADHESIVO. IMPRESIÓN 720 DPI; TINTAS PARA EXTERIORES. </t>
  </si>
  <si>
    <t>VALLA MÓVIL DE PISO, UNA CARA, DE 1.80M X 1.20M, EN VINILO ADHESIVO SOBRE ALUCOBOND DE 4MM, ÁNGULO EN HIERRO DE 2 X 1-1/8".  IMPRESIÓN 720 DPI; TINTAS PARA EXTERIORES.</t>
  </si>
  <si>
    <t>PASACALLE EN BANNER 13 ONZAS MATE, DE 7.00m x 1.00m, INCLUYE UN PALO DE 1,20m DE LARGO EN CADA EXTREMO. INCLUYE SUMINISTRO E INSTALACION.</t>
  </si>
  <si>
    <t>CARCAMO PROTECCIÓN DE TUBERÍA Ø 32" (TIPO PLACA) NORMA EAAB NS-090</t>
  </si>
  <si>
    <t>BASE GRANULAR CLASE A (BGA_BG25) - HORARIO NOCTURNO. (Suministro, Extendido Manual, Humedecimiento y Compactación)</t>
  </si>
  <si>
    <t xml:space="preserve">BASE GRANULAR CLASE A (BGA_BG25) (Suministro, Extendido, Nivelación, Humedecimiento y Compactación con vibrocompactador) </t>
  </si>
  <si>
    <t>CARCAMO PROTECCIÓN DE TUBERÍA Ø 8" (TIPO C) NORMA EAAB NS-090.</t>
  </si>
  <si>
    <t>CARCAMO PROTECCIÓN DE TUBERÍA Ø 10" (TIPO C) NORMA EAAB NS-090.</t>
  </si>
  <si>
    <t>CARCAMO PROTECCIÓN DE TUBERÍA Ø 12" (TIPO C) NORMA EAAB NS-090.</t>
  </si>
  <si>
    <t>CARCAMO PROTECCIÓN DE TUBERÍA Ø 16" (TIPO C) NORMA EAAB NS-090.</t>
  </si>
  <si>
    <t>CARCAMO PROTECCIÓN DE TUBERÍA Ø 18" (TIPO C) NORMA EAAB NS-090.</t>
  </si>
  <si>
    <t>CARCAMO PROTECCIÓN DE TUBERÍA Ø 20" (TIPO C) NORMA EAAB NS-090.</t>
  </si>
  <si>
    <t>CARCAMO PROTECCIÓN DE TUBERÍA Ø 24" (TIPO C) NORMA EAAB NS-090.</t>
  </si>
  <si>
    <t>CARCAMO PROTECCIÓN DE TUBERÍA Ø 27" (TIPO C) NORMA EAAB NS-090.</t>
  </si>
  <si>
    <t>CARCAMO PROTECCIÓN DE TUBERÍA Ø 30" (TIPO C) NORMA EAAB NS-090.</t>
  </si>
  <si>
    <t>CARCAMO PROTECCIÓN DE TUBERÍA Ø 32" (TIPO C) NORMA EAAB NS-090.</t>
  </si>
  <si>
    <t>CARCAMO PROTECCIÓN DE TUBERÍA Ø 36" (TIPO C) NORMA EAAB NS-090.</t>
  </si>
  <si>
    <t>CARCAMO PROTECCIÓN DE TUBERÍA Ø 8" (TIPO BOX CULVERT) NORMA EAAB NS-090.</t>
  </si>
  <si>
    <t>CARCAMO PROTECCIÓN DE TUBERÍA Ø 10" (TIPO BOX CULVERT) NORMA EAAB NS-090.</t>
  </si>
  <si>
    <t>CARCAMO PROTECCIÓN DE TUBERÍA Ø 12" (TIPO BOX CULVERT) NORMA EAAB NS-090.</t>
  </si>
  <si>
    <t>CARCAMO PROTECCIÓN DE TUBERÍA Ø 16" (TIPO BOX CULVERT) NORMA EAAB NS-090.</t>
  </si>
  <si>
    <t>CARCAMO PROTECCIÓN DE TUBERÍA Ø 18" (TIPO BOX CULVERT) NORMA EAAB NS-090.</t>
  </si>
  <si>
    <t>CARCAMO PROTECCIÓN DE TUBERÍA Ø 20" (TIPO BOX CULVERT) NORMA EAAB NS-090.</t>
  </si>
  <si>
    <t>CARCAMO PROTECCIÓN DE TUBERÍA Ø 24" (TIPO BOX CULVERT) NORMA EAAB NS-090.</t>
  </si>
  <si>
    <t>CARCAMO PROTECCIÓN DE TUBERÍA Ø 27" (TIPO BOX CULVERT) NORMA EAAB NS-090.</t>
  </si>
  <si>
    <t>CARCAMO PROTECCIÓN DE TUBERÍA Ø 30" (TIPO BOX CULVERT) NORMA EAAB NS-090.</t>
  </si>
  <si>
    <t>CARCAMO PROTECCIÓN DE TUBERÍA Ø 32" (TIPO BOX CULVERT) NORMA EAAB NS-090.</t>
  </si>
  <si>
    <t>CARCAMO PROTECCIÓN DE TUBERÍA Ø 36" (TIPO BOX CULVERT) NORMA EAAB NS-090.</t>
  </si>
  <si>
    <t>TALA DE ARBOLES MENORES A 5M DE ALTURA. (INCLUYE DESENRAÍCE, RETIRO Y DISPOSICIÓN FINAL)</t>
  </si>
  <si>
    <t>TALA DE ARBOLES ENTRE 5M Y 10M DE ALTURA. (INCLUYE DESENRAÍCE, RETIRO Y DISPOSICIÓN FINAL)</t>
  </si>
  <si>
    <t>TALA DE ARBOLES ENTRE 10M A 20 M DE ALTURA. (INCLUYE DESENRAÍCE, RETIRO Y DISPOSICIÓN FINAL)</t>
  </si>
  <si>
    <t>TALA DE ARBOLES ENTRE 20M A 30M DE ALTURA. (INCLUYE DESENRAÍCE, RETIRO Y DISPOSICIÓN FINAL)</t>
  </si>
  <si>
    <t>TALA DE ARBOLES MAYORES A 30M. (INCLUYE DESENRAÍCE, CARGUE, TRANSPORTE Y DISPOSICIÓN FINAL)</t>
  </si>
  <si>
    <t>CONSTRUCCION DE CARCAMO PARA TELECOMUNICACIONES EN MAMPOSTERIA - CUATRO DUCTOS DE 4" (INCLUYE SUMINISTRO E INSTALACION, ACERO DE REFUERZO Y SUBBASE GRANULAR. NO INCLUYE BANCO DE DUCTOS)</t>
  </si>
  <si>
    <t xml:space="preserve">CONSTRUCCION DE CARCAMO PARA TELECOMUNICACIONES EN MAMPOSTERIA - OCHO DUCTOS DE 4" (INCLUYE SUMINISTRO E INSTALACION, ACERO DE REFUERZO Y SUBBASE GRANULAR. NO INCLUYE BANCO DE DUCTOS) </t>
  </si>
  <si>
    <t>CONSTRUCCION DE CARCAMO PARA TELECOMUNICACIONES EN MAMPOSTERIA - DOCE DUCTOS DE 4" (INCLUYE SUMINISTRO E INSTALACION, ACERO DE REFUERZO Y SUBBASE GRANULAR. NO INCLUYE BANCO DE DUCTOS)</t>
  </si>
  <si>
    <t>CONSTRUCCION DE CARCAMO PARA TELECOMUNICACIONES EN MAMPOSTERIA - DIECISEIS DUCTOS DE 4" (INCLUYE SUMINISTRO E INSTALACION, ACERO DE REFUERZO Y SUBBASE GRANULAR. NO INCLUYE BANCO DE DUCTOS)</t>
  </si>
  <si>
    <t>CONSTRUCCION DE CARCAMO PARA TELECOMUNICACIONES EN CONCRETO - CUATRO DUCTOS DE 4" (INCLUYE SUMINISTRO E INSTALACION, ACERO DE REFUERZO Y SUBBASE GRANULAR. NO INCLUYE BANCO DE DUCTOS)</t>
  </si>
  <si>
    <t>CONSTRUCCION DE CARCAMO PARA TELECOMUNICACIONES EN CONCRETO - OCHO DUCTOS DE 4" (INCLUYE SUMINISTRO E INSTALACION, ACERO DE REFUERZO Y SUBBASE GRANULAR. NO INCLUYE BANCO DE DUCTOS)</t>
  </si>
  <si>
    <t>CONSTRUCCION DE CARCAMO PARA TELECOMUNICACIONES EN CONCRETO - DOCE DUCTOS DE 4" (INCLUYE SUMINISTRO E INSTALACION, ACERO DE REFUERZO Y SUBBASE GRANULAR. NO INCLUYE BANCO DE DUCTOS)</t>
  </si>
  <si>
    <t>CONSTRUCCION DE CARCAMO PARA TELECOMUNICACIONES EN CONCRETO - DIECISEIS DUCTOS DE 4" (INCLUYE SUMINISTRO E INSTALACION, ACERO DE REFUERZO Y SUBBASE GRANULAR. NO INCLUYE BANCO DE DUCTOS)</t>
  </si>
  <si>
    <t>REHABILITACION DE ESPACIO PUBLICO EN ADOQUIN DE ARCILLA TRAFICO LIVIANO SOBRE MORTERO. RETIRO ADOQUIN E INSTALAR NUEVO, INCLUYE EXCAVACIÓN, SARDINEL, BORDILLO, INCLUYE MOBILIARIO, INCLUYE TRANSPORTE Y DISPOSICION DE ESCOMBROS A 21KM</t>
  </si>
  <si>
    <t>MANTENIMIENTO PERIODICO ESPACIO PÚBLICO EN ADOQUÍN DE ARCILLA TRAFICO LIVIANO SOBRE ARENA. INCLUYE RETIRO Y LIMPIEZA ADOQUÍN E INSTALAR NUEVO,TRANSPORTE Y DISPOSICION DE ESCOMBROS A 21KM</t>
  </si>
  <si>
    <t>CONSTRUCCION DE CARCAMO PARA TELECOMUNICACIONES EN MAMPOSTERIA - CUATRO DUCTOS DE 8" (INCLUYE SUMINISTRO E INSTALACION, ACERO DE REFUERZO Y SUBBASE GRANULAR. NO INCLUYE BANCO DE DUCTOS)</t>
  </si>
  <si>
    <t>CONSTRUCCION DE CARCAMO PARA TELECOMUNICACIONES EN MAMPOSTERIA - OCHO DUCTOS DE 8" (INCLUYE SUMINISTRO E INSTALACION, ACERO DE REFUERZO Y SUBBASE GRANULAR. NO INCLUYE BANCO DE DUCTOS)</t>
  </si>
  <si>
    <t>CONSTRUCCION DE CARCAMO PARA TELECOMUNICACIONES EN MAMPOSTERIA - DOCE DUCTOS DE 8" (INCLUYE SUMINISTRO E INSTALACION, ACERO DE REFUERZO Y SUBBASE GRANULAR. NO INCLUYE BANCO DE DUCTOS)</t>
  </si>
  <si>
    <t>CONSTRUCCION DE CARCAMO PARA TELECOMUNICACIONES EN MAMPOSTERIA - DIECISEIS DUCTOS DE 8" (INCLUYE SUMINISTRO E INSTALACION, ACERO DE REFUERZO Y SUBBASE GRANULAR. NO INCLUYE BANCO DE DUCTOS)</t>
  </si>
  <si>
    <t>CONSTRUCCION DE CARCAMO PARA TELECOMUNICACIONES EN CONCRETO - CUATRO DUCTOS DE 8" (INCLUYE SUMINISTRO E INSTALACION, ACERO DE REFUERZO Y SUBBASE GRANULAR. NO INCLUYE BANCO DE DUCTOS)</t>
  </si>
  <si>
    <t>CONSTRUCCION DE CARCAMO PARA TELECOMUNICACIONES EN CONCRETO - OCHO DUCTOS DE 8" (INCLUYE SUMINISTRO E INSTALACION, ACERO DE REFUERZO Y SUBBASE GRANULAR. NO INCLUYE BANCO DE DUCTOS)</t>
  </si>
  <si>
    <t>CONSTRUCCION DE CARCAMO PARA TELECOMUNICACIONES EN CONCRETO - DOCE DUCTOS DE 8" (INCLUYE SUMINISTRO E INSTALACION, ACERO DE REFUERZO Y SUBBASE GRANULAR. NO INCLUYE BANCO DE DUCTOS)</t>
  </si>
  <si>
    <t>CONSTRUCCION DE CARCAMO PARA TELECOMUNICACIONES EN CONCRETO - DIECISEIS DUCTOS DE 8" (INCLUYE SUMINISTRO E INSTALACION, ACERO DE REFUERZO Y SUBBASE GRANULAR. NO INCLUYE BANCO DE DUCTOS)</t>
  </si>
  <si>
    <t>CONSTRUCCION DE CARCAMO PARA TELECOMUNICACIONES EN MAMPOSTERIA - CUATRO DUCTOS DE 10" (INCLUYE SUMINISTRO E INSTALACION, ACERO DE REFUERZO Y SUBBASE GRANULAR. NO INCLUYE BANCO DE DUCTOS)</t>
  </si>
  <si>
    <t>CONSTRUCCION DE CARCAMO PARA TELECOMUNICACIONES EN MAMPOSTERIA - OCHO DUCTOS DE 10" (INCLUYE SUMINISTRO E INSTALACION, ACERO DE REFUERZO Y SUBBASE GRANULAR. NO INCLUYE BANCO DE DUCTOS)</t>
  </si>
  <si>
    <t>CONSTRUCCION DE CARCAMO PARA TELECOMUNICACIONES EN MAMPOSTERIA - DOCE DUCTOS DE 10" (INCLUYE SUMINISTRO E INSTALACION, ACERO DE REFUERZO Y SUBBASE GRANULAR. NO INCLUYE BANCO DE DUCTOS)</t>
  </si>
  <si>
    <t>CONSTRUCCION DE CARCAMO PARA TELECOMUNICACIONES EN MAMPOSTERIA - DIECISEIS DUCTOS DE 10" (INCLUYE SUMINISTRO E INSTALACION, ACERO DE REFUERZO Y SUBBASE GRANULAR. NO INCLUYE BANCO DE DUCTOS)</t>
  </si>
  <si>
    <t>CONSTRUCCION DE CARCAMO PARA TELECOMUNICACIONES EN CONCRETO - CUATRO DUCTOS DE 10" (INCLUYE SUMINISTRO E INSTALACION, ACERO DE REFUERZO Y SUBBASE GRANULAR. NO INCLUYE BANCO DE DUCTOS)</t>
  </si>
  <si>
    <t>CONSTRUCCION DE CARCAMO PARA TELECOMUNICACIONES EN CONCRETO - OCHO DUCTOS DE 10" (INCLUYE SUMINISTRO E INSTALACION, ACERO DE REFUERZO Y SUBBASE GRANULAR. NO INCLUYE BANCO DE DUCTOS)</t>
  </si>
  <si>
    <t>CONSTRUCCION DE CARCAMO PARA TELECOMUNICACIONES EN CONCRETO - DOCE DUCTOS DE 10" (INCLUYE SUMINISTRO E INSTALACION, ACERO DE REFUERZO Y SUBBASE GRANULAR. NO INCLUYE BANCO DE DUCTOS)</t>
  </si>
  <si>
    <t>CONSTRUCCION DE CARCAMO PARA TELECOMUNICACIONES EN CONCRETO - DIECISEIS DUCTOS DE 10" (INCLUYE SUMINISTRO E INSTALACION, ACERO DE REFUERZO Y SUBBASE GRANULAR. NO INCLUYE BANCO DE DUCTOS)</t>
  </si>
  <si>
    <t>CONSTRUCCION DE CARCAMO PARA TELECOMUNICACIONES EN MAMPOSTERIA - CUATRO DUCTOS DE 12" (INCLUYE SUMINISTRO E INSTALACION, ACERO DE REFUERZO Y SUBBASE GRANULAR. NO INCLUYE BANCO DE DUCTOS)</t>
  </si>
  <si>
    <t>CONSTRUCCION DE CARCAMO PARA TELECOMUNICACIONES EN MAMPOSTERIA - OCHO DUCTOS DE 12" (INCLUYE SUMINISTRO E INSTALACION, ACERO DE REFUERZO Y SUBBASE GRANULAR. NO INCLUYE BANCO DE DUCTOS)</t>
  </si>
  <si>
    <t>CONSTRUCCION DE CARCAMO PARA TELECOMUNICACIONES EN MAMPOSTERIA - DOCE DUCTOS DE 12" (INCLUYE SUMINISTRO E INSTALACION, ACERO DE REFUERZO Y SUBBASE GRANULAR. NO INCLUYE BANCO DE DUCTOS)</t>
  </si>
  <si>
    <t>CONSTRUCCION DE CARCAMO PARA TELECOMUNICACIONES EN MAMPOSTERIA - DIECISEIS DUCTOS DE 12" (INCLUYE SUMINISTRO E INSTALACION, ACERO DE REFUERZO Y SUBBASE GRANULAR. NO INCLUYE BANCO DE DUCTOS)</t>
  </si>
  <si>
    <t>CONSTRUCCION DE CARCAMO PARA TELECOMUNICACIONES EN CONCRETO - CUATRO DUCTOS DE 12" (INCLUYE SUMINISTRO E INSTALACION, ACERO DE REFUERZO Y SUBBASE GRANULAR. NO INCLUYE BANCO DE DUCTOS)</t>
  </si>
  <si>
    <t>CONSTRUCCION DE CARCAMO PARA TELECOMUNICACIONES EN CONCRETO - OCHO DUCTOS DE 12" (INCLUYE SUMINISTRO E INSTALACION, ACERO DE REFUERZO Y SUBBASE GRANULAR. NO INCLUYE BANCO DE DUCTOS)</t>
  </si>
  <si>
    <t>CONSTRUCCION DE CARCAMO PARA TELECOMUNICACIONES EN CONCRETO - DOCE DUCTOS DE 12" (INCLUYE SUMINISTRO E INSTALACION, ACERO DE REFUERZO Y SUBBASE GRANULAR. NO INCLUYE BANCO DE DUCTOS)</t>
  </si>
  <si>
    <t>CONSTRUCCION DE CARCAMO PARA TELECOMUNICACIONES EN CONCRETO - DIECISEIS DUCTOS DE 12" (INCLUYE SUMINISTRO E INSTALACION, ACERO DE REFUERZO Y SUBBASE GRANULAR. NO INCLUYE BANCO DE DUCTOS)</t>
  </si>
  <si>
    <t>JUNTA DE DILATACION ELASTOMÉRICA MOVIMIENTO 50 MM (+/- 25 MM)  (INCLUYE SUMINISTRO, INSTALACIÓN Y ELEMENTOS PARA ANCLAJES).</t>
  </si>
  <si>
    <t>JUNTA DE DILATACIÓN ELASTOMERICA MOVIMIENTO 64 mm  (+/- 32 mm)  (INCLUYE SUMINISTRO, INSTALACIÓN Y ELEMENTOS PARA ANCLAJES).</t>
  </si>
  <si>
    <t>JUNTA DE DILATACIÓN ELASTOMERICA MOVIMIENTO 80 mm  (+/- 40 mm)  (INCLUYE SUMINISTRO, INSTALACIÓN Y ELEMENTOS PARA ANCLAJES).</t>
  </si>
  <si>
    <t>JUNTA DE DILATACIÓN ELASTOMERICA MOVIMIENTO 100 mm  (+/- 50 mm) (INCLUYE SUMINISTRO, INSTALACIÓN Y ELEMENTOS PARA ANCLAJES).</t>
  </si>
  <si>
    <t>JUNTA DE DILATACIÓN ELASTOMERICA MOVIMIENTO 140 mm  (+/- 70 mm) (INCLUYE SUMINISTRO, INSTALACIÓN Y ELEMENTOS PARA ANCLAJES).</t>
  </si>
  <si>
    <t>JUNTA DE DILATACIÓN ELASTOMERICA MOVIMIENTO 180 mm  (+/- 90 mm) (INCLUYE SUMINISTRO, INSTALACIÓN Y ELEMENTOS PARA ANCLAJES).</t>
  </si>
  <si>
    <t>JUNTA DE DILATACIÓN ELASTOMERICA MOVIMIENTO 250 mm  (+/- 125 mm) (INCLUYE SUMINISTRO, INSTALACIÓN Y ELEMENTOS PARA ANCLAJES).</t>
  </si>
  <si>
    <t>JUNTA DE DILATACIÓN ELASTOMERICA MOVIMIENTO 270 mm  (+/- 135 mm) (INCLUYE SUMINISTRO, INSTALACIÓN Y ELEMENTOS PARA ANCLAJES).</t>
  </si>
  <si>
    <t>JUNTA DE DILATACIÓN ELASTOMERICA MOVIMIENTO 330 mm  (+/- 165 mm) (INCLUYE SUMINISTRO, INSTALACIÓN Y ELEMENTOS PARA ANCLAJES).</t>
  </si>
  <si>
    <t>TEE REDUCIDA PVC U.M. D= 4" x 3" (INCLUYE SUMINISTRO E INSTALACIÓN).</t>
  </si>
  <si>
    <t>UNION UNIVERSAL PVC D=2". SUMINISTRO E INSTALACIÓN.</t>
  </si>
  <si>
    <t>BUJE SOLDADO PRESION PVC D= 3" x 1 1/2" (SUMINISTRO E INSTALACIÓN)</t>
  </si>
  <si>
    <t>PODA DE ÁRBOLES  CLASE I (H&lt;5m) (ELIMINAR RAMAS SECAS, CON RIESGO DE ROTURA, RAMAS QUE ESTORBEN EL PASO DE PERSONAS O TOQUEN CABLES O EDIFICIOS) (INCLUYE PODA, PLATAFORMA ELEVADORA, BOLSA DE LONA Y TRANSPORTE Y DISPOSICION DE ESCOMBROS)</t>
  </si>
  <si>
    <t>PODA DE ÁRBOLES CLASE II (5m &lt; H &lt; 10m) (ELIMINAR RAMAS SECAS, CON RIESGO DE ROTURA, RAMAS QUE ESTORBEN EL PASO DE PERSONAS O TOQUEN CABLES O EDIFICIOS) (INCLUYE PODA, PLATAFORMA ELEVADORA, BOLSA DE LONA Y TRANSPORTE Y DISPOSICION DE ESCOMBROS)</t>
  </si>
  <si>
    <t>PODA DE ÁRBOLES CLASE III (10m &lt; H &lt;  20 m) (ELIMINAR RAMAS SECAS, CON RIESGO DE ROTURA, RAMAS QUE ESTORBEN EL PASO DE PERSONAS O TOQUEN CABLES O EDIFICIOS) (INCLUYE PODA, PLATAFORMA ELEVADORA, BOLSA DE LONA Y TRANSPORTE Y DISPOSICION DE ESCOMBROS)</t>
  </si>
  <si>
    <t>CÁMARAS ESPECIALES DE INTERCONEXIÓN DE ALCANTARILLADO EN CONCRETO GRAVA COMÚN 4000 PSI (280 KG/CM2) (PREMEZCLADO, INCLUYE SUMINISTRO, FORMALETA METALICA Y COLOCACIÓN. NO INCLUYE REFUERZO NI CURADO).</t>
  </si>
  <si>
    <t>LOSETA PODOTACTIL ALERTA/GUÍA EN POLIURETANO DE ALTA DENSIDAD, 40 x 40 x 0.08 cm. EN COLOR AMARILLO SEGÚN NTC 5610 (Incluye limpieza y alistamiento de superficie, suministro e instalación).</t>
  </si>
  <si>
    <t>DESMONTE, CORTE Y REINSTALACION ADOQUIN PEGADO PARA EL COBRO DE LA RETRIBUCION POR APROVECHAMIENTO ECONOMICO. (INCLUYE SUMINISTRO E INSTALACION, ADOQUIN DE ARCILLA, AGUA, MORTERO DE PEGA, TRANSPORTE Y DISPOSICION FINAL DE SOBRANTES).</t>
  </si>
  <si>
    <t>CENEFA / DILATACIÓN ADOQUÍN ARCILLA E=0.12M; A=0.24M PARA EL COBRO DE LA RETRIBUCION POR APROVECHAMIENTO ECONOMICO. (INCLUYE SUMINISTRO E INSTALACION, ADOQUIN DE ARCILLA, AGUA, MORTERO DE PEGA, TRANSPORTE Y DISPOSICION FINAL DE SOBRANTES).</t>
  </si>
  <si>
    <t>DESMONTE, CORTE Y REINSTALACIÓN DE ADOQUIN PARA EL COBRO DE LA RETRIBUCION POR APROVECHAMIENTO ECONOMICO (INCLUYE CORTE, AGUA, MORTERO DE PEGA, TRANSPORTE Y DISPOSICION FINAL DE SOBRANTES. NO INCLUYE SUMINISTRO).</t>
  </si>
  <si>
    <t>LIMPIEZA DE CARCAMO H=0.20 M PARA EL COBRO DE LA RETRIBUCION POR APROVECHAMIENTO ECONOMICO (INCLUYE DESMONTE, SUMINISTRO E INSTALACION DE LADRILLO NUEVO Y TRANSPORTE Y DISPOSICION FINAL DE SOBRANTES).</t>
  </si>
  <si>
    <t>MANTENIMIENTO PARA ARBOLADO PARA EL COBRO DE LA RETRIBUCION POR APROVECHAMIENTO ECONOMICO</t>
  </si>
  <si>
    <t>MANTENIMIENTO PARA JARDINERIA PARA EL COBRO DE LA RETRIBUCION POR APROVECHAMIENTO ECONOMICO</t>
  </si>
  <si>
    <t xml:space="preserve">DESMONTE, CORTE Y REINSTALACIÓN DE ADOQUIN PARA EL COBRO DE LA RETRIBUCION POR APROVECHAMIENTO ECONOMICO (INCLUYE EXCAVACION, AGUA, MORTERO Y TRANSPORTE Y DISPOSICION FINAL DE SOBRANTES. NO INCLUYE SUMINISTRO DE ADOQUIN). </t>
  </si>
  <si>
    <t>DESMONTE Y REINSTALACIÓN LOSETA IDU A50 PARA EL COBRO DE LA RETRIBUCION POR APROVECHAMIENTO ECONOMICO (INCLUYE SUMINISTRO E INSTALACION, EXCAVACION, ARENA DE PEÑA, MORTERO, CEMENTO GRIS, GEOTEXTIL NO TEJIDO, SUBBASE GRANULAR CLASE A Y CLASE B, RETIRO Y DISPOSICION DE SOBRANTES)</t>
  </si>
  <si>
    <t>ADOQUÍN RECTANGULAR EN CONCRETO PARA EL COBRO DE LA RETRIBUCION POR APROVECHAMIENTO ECONOMICO (INCLUYE SUMINISTRO E INSTALACION, ESTRUCTURA EN GRAVILLA Y ARENA, GEOTEXTIL NO TEJIDO, CEMENTO GRIS, ADOQUIN  Y EXCAVACION)</t>
  </si>
  <si>
    <t>MANTENIMIENTO DEL ESPACIO PUBLICO PLAZA Y PLAZOLETA EN ADOQUIN DE ARCILLA PARA EL COBRO DE LA RETRIBUCION POR APROVECHAMIENTO ECONOMICO. COSTO DEL MANTENIMIENTO POR M2/MES</t>
  </si>
  <si>
    <t>MANTENIMIENTO DEL ESPACIO PUBLICO PLAZA Y PLAZOLETA EN ADOQUIN DE CEMENTO / CONCRETO / LOSETAS PARA EL COBRO DE LA RETRIBUCION POR APROVECHAMIENTO ECONOMICO. COSTO DEL MANTENIMIENTO POR M2/MES</t>
  </si>
  <si>
    <t>MANTENIMIENTO DEL ESPACIO PUBLICO ANDÉN EN ADOQUIN DE CEMENTO / CONCRETO / LOSETAS PARA EL COBRO DE LA RETRIBUCION POR APROVECHAMIENTO ECONOMICO. COSTO DEL MANTENIMIENTO POR M2/MES</t>
  </si>
  <si>
    <t>MANTENIMIENTO DEL ESPACIO PUBLICO ÁREAS DE PAVIMENTOS FLEXIBLES PARA EL COBRO DE LA RETRIBUCION POR APROVECHAMIENTO ECONOMICO. COSTO DEL MANTENIMIENTO POR M2/DIA</t>
  </si>
  <si>
    <t>MANTENIMIENTO PERIODICO DE ESPACIO PUBLICO ADOQUIN DE ARCILLA TRAFICO PESADO SOBRE MORTERO PARA EL COBRO DE LA RETRIBUCION POR APROVECHAMIENTO ECONOMICO (INCLUYE RETIRO Y LIMPIEZA ADOQUÍN y REINSTALACION,TRANSPORTE Y DISPOSICION DE ESCOMBROS A 21KM).</t>
  </si>
  <si>
    <t>MANTENIMIENTO PREVENTIVO ESPACIO PUBLICO PARA EL COBRO DE LA RETRIBUCION POR APROVECHAMIENTO ECONOMICO (INCLUYE LIMPIEZA E INSTALACION DE SELLO DE ARENA PARA ADOQUÍN)</t>
  </si>
  <si>
    <t>NEOPRENO DE 35X25X4,6 CMS - DUREZA 60 SIN REFUERZO (INCLUYE LIMPIEZA DE LA SUPERFICIE CON CHORRO DE AIRE A PRESIÓN, COMPRESOR Y TODOS LOS ELEMENTOS NECESARIOS PARA LA INSTALACIÓN)</t>
  </si>
  <si>
    <t>NEOPRENO DE 20X35X4 CMS - DUREZA 60 SIN REFUERZO (INCLUYE LIMPIEZA DE LA SUPERFICIE CON CHORRO DE AIRE A PRESIÓN, COMPRESOR Y TODOS LOS ELEMENTOS NECESARIOS PARA LA INSTALACIÓN)</t>
  </si>
  <si>
    <t>NEOPRENO DE 30X35X4 CMS - DUREZA 60 SIN REFUERZO (INCLUYE LIMPIEZA DE LA SUPERFICIE CON CHORRO DE AIRE A PRESIÓN, COMPRESOR Y TODOS LOS ELEMENTOS NECESARIOS PARA LA INSTALACIÓN)</t>
  </si>
  <si>
    <t>NEOPRENO DE 50X12X2 CMS - DUREZA 60 SIN REFUERZO (INCLUYE LIMPIEZA DE LA SUPERFICIE CON CHORRO DE AIRE A PRESIÓN, COMPRESOR Y TODOS LOS ELEMENTOS NECESARIOS PARA LA INSTALACIÓN)</t>
  </si>
  <si>
    <t>NEOPRENO DE 50X10X2 CMS - DUREZA 60 SIN REFUERZO (INCLUYE LIMPIEZA DE LA SUPERFICIE CON CHORRO DE AIRE A PRESIÓN, COMPRESOR Y TODOS LOS ELEMENTOS NECESARIOS PARA LA INSTALACIÓN)</t>
  </si>
  <si>
    <t>NEOPRENO DE 60X30X2 CMS - DUREZA 50 SIN REFUERZO (INCLUYE LIMPIEZA DE LA SUPERFICIE CON CHORRO DE AIRE A PRESIÓN, COMPRESOR Y TODOS LOS ELEMENTOS NECESARIOS PARA LA INSTALACIÓN)</t>
  </si>
  <si>
    <t>NEOPRENO DE 30X15X2,5 CMS - DUREZA 50 SIN REFUERZO (INCLUYE LIMPIEZA DE LA SUPERFICIE CON CHORRO DE AIRE A PRESIÓN, COMPRESOR Y TODOS LOS ELEMENTOS NECESARIOS PARA LA INSTALACIÓN)</t>
  </si>
  <si>
    <t>NEOPRENO DE 80X50X4 CMS - DUREZA 50 SIN REFUERZO (INCLUYE LIMPIEZA DE LA SUPERFICIE CON CHORRO DE AIRE A PRESIÓN, COMPRESOR Y TODOS LOS ELEMENTOS NECESARIOS PARA LA INSTALACIÓN)</t>
  </si>
  <si>
    <t>NEOPRENO DE 40X50X5 CMS - DUREZA 60 CON REFUERZO DE DOS LAMINAS DE 1/4" (INCLUYE LIMPIEZA DE LA SUPERFICIE CON CHORRO DE AIRE A PRESIÓN, COMPRESOR Y TODOS LOS ELEMENTOS NECESARIOS PARA LA INSTALACIÓN)</t>
  </si>
  <si>
    <t>NEOPRENO DE 30X30X4 CMS - DUREZA 60 CON REFUERZO DE DOS LAMINAS DE 1/4" (INCLUYE LIMPIEZA DE LA SUPERFICIE CON CHORRO DE AIRE A PRESIÓN, COMPRESOR Y TODOS LOS ELEMENTOS NECESARIOS PARA LA INSTALACIÓN)</t>
  </si>
  <si>
    <t>NEOPRENO DE 60X15X1 CMS - DUREZA 60 CON REFUERZO DE DOS LAMINAS DE 1/4" (INCLUYE LIMPIEZA DE LA SUPERFICIE CON CHORRO DE AIRE A PRESIÓN, COMPRESOR Y TODOS LOS ELEMENTOS NECESARIOS PARA LA INSTALACIÓN)</t>
  </si>
  <si>
    <t>APOYO FIJO EN NEOPRENO DE 30X50X0,72 CMS - DUREZA 60 CON REFUERZO DE DOS LAMINAS DE 1/4" (INCLUYE LIMPIEZA DE LA SUPERFICIE CON CHORRO DE AIRE A PRESIÓN, COMPRESOR Y TODOS LOS ELEMENTOS NECESARIOS PARA LA INSTALACIÓN)</t>
  </si>
  <si>
    <t>APOYO FIJO EN NEOPRENO DE 40X60X0,47 CMS - DUREZA 60 CON REFUERZO DE DOS LAMINAS DE 1/4" (INCLUYE LIMPIEZA DE LA SUPERFICIE CON CHORRO DE AIRE A PRESIÓN, COMPRESOR Y TODOS LOS ELEMENTOS NECESARIOS PARA LA INSTALACIÓN)</t>
  </si>
  <si>
    <t>APOYO MÓVIL EN NEOPRENO DE 30X50X0,72 CMS - DUREZA 60 CON REFUERZO DE DOS LAMINAS DE 1/4" (INCLUYE LIMPIEZA DE LA SUPERFICIE CON CHORRO DE AIRE A PRESIÓN, COMPRESOR Y TODOS LOS ELEMENTOS NECESARIOS PARA LA INSTALACIÓN)</t>
  </si>
  <si>
    <t>APOYO MÓVIL EN NEOPRENO DE 60X20X1,5 CMS - DUREZA 50 CON REFUERZO DE UNA LAMINA DE 1/8" (INCLUYE LIMPIEZA DE LA SUPERFICIE CON CHORRO DE AIRE A PRESIÓN, COMPRESOR Y TODOS LOS ELEMENTOS NECESARIOS PARA LA INSTALACIÓN)</t>
  </si>
  <si>
    <t>MEDICION DEL COEFICIENTE DE FRICCION EN ESTRUCTURA DE PAVIMENTO. Incluye movilización, carro escolta del equipo, toma de información, procesamiento, cálculo y entrega de resultados, se incluye el agua para la realización de la prueba. Norma técnica: INVE-815-13 ASTM E2340/E2340M-11(21) ASTM E274-15(20) ASTM F408-21 ASTM E1551-16 (20), ASTM E670-09 (20)</t>
  </si>
  <si>
    <t>VIGA CABEZAL SOBRE PILOTES EN CONCRETO PREMEZCLADO DE 3500 PSI (24 Mpa) (Incluye suministro, formaleteo metalico, bombeo, colocacion y curado. No incluye refuerzo</t>
  </si>
  <si>
    <t>VIGA CABEZAL SOBRE COLUMNAS EN CONCRETO PREMEZCLADO DE 3500 PSI (24 Mpa) (Incluye suministro, formaleteo metalico, bombeo, colocacion y curado. No incluye refuerzo)</t>
  </si>
  <si>
    <t>IMPLEMENTACIÓN DE LA FASE DE RESCATE ARQUEOLÓGICO PARA UNA CUADRÍCULA MÍNIMA PARA UN CORTE ARQUEOLÓGICO ( 1m x 1m x 1m) PARA LA IMPLEMENTACIÓN DEL MANEJO DE ARQUEOLOGÍA. (INFORME CON REGISTRO ARQUEOLÓGICO, DIBUJOS, REGISTRO FOTOGRÁFICO Y GEOREFERENCIACIÓN) (INCLUYE ARQUEÓLOGO DE RESCATE, PROFESIONAL SIG Y AYUDANTES).</t>
  </si>
  <si>
    <t>GLB/MES</t>
  </si>
  <si>
    <t>MONITOREO DE LAS MEDIDAS DE MANEJO APROBADAS PARA LA IMPLEMENTACIÓN DEL PLAN DE MANEJO ARQUEOLÓGICO. (MONITOREO DE ARQUEOLOGÍA PÚBLICA Y DE POZOS DE SONDEO E INFORME CON GEOREFERENCIACIÓN) (INCLUYE ARQUEÓLOGO DE MONITOREO, PROFESIONAL SIG Y AYUDANTES).</t>
  </si>
  <si>
    <t>EJECUCIÓN DE LABORATORIO DE ARQUEOLOGÍA PARA ANÁLISIS DEL MATERIAL ENCONTRADO DURANTE LA IMPLEMENTACIÓN DEL PLAN DE MANEJO ARQUEOLÓGICO. (LAVADO, CLASIFICACIÓN Y ANÁLISIS DEL MATERIAL ARQUEOLÓGICO E INFORME CON GEOREFERENCIACIÓN) (INCLUYE ARQUEÓLOGO DE LABORATORIO, PROFESIONAL SIG, AYUDANTE Y ESPACIO FÍSICO).</t>
  </si>
  <si>
    <t>ARQUEOLOGÍA PÚBLICA (SOCIALIZACIÓN DE LA IMPLEMENTACIÓN DEL PLAN DE MANEJO ARQUEOLÓGICO INCLUYE PIEZAS DE COMUNICACIÓN).</t>
  </si>
  <si>
    <t>NOTA: LAS CANTIDADES INCLUIDAS EN EL PRESUPUESTO OFICIAL ESTIMADO (POE) POR TIPO DE INTERVENCIÓN, SON CANTIDADES ESTIMADAS.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</si>
</sst>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41" formatCode="_-* #,##0_-;\-* #,##0_-;_-* &quot;-&quot;_-;_-@_-"/>
    <numFmt numFmtId="43" formatCode="_-* #,##0.00_-;\-* #,##0.00_-;_-* &quot;-&quot;??_-;_-@_-"/>
    <numFmt numFmtId="164" formatCode="_-&quot;$&quot;\ * #,##0_-;\-&quot;$&quot;\ * #,##0_-;_-&quot;$&quot;\ * &quot;-&quot;_-;_-@_-"/>
    <numFmt numFmtId="165" formatCode="_-&quot;$&quot;\ * #,##0.00_-;\-&quot;$&quot;\ * #,##0.00_-;_-&quot;$&quot;\ * &quot;-&quot;??_-;_-@_-"/>
    <numFmt numFmtId="166" formatCode="[$$-240A]\ #,##0.00"/>
    <numFmt numFmtId="167" formatCode="_-&quot;$&quot;\ * #,##0.0000_-;\-&quot;$&quot;\ * #,##0.0000_-;_-&quot;$&quot;\ * &quot;-&quot;_-;_-@_-"/>
    <numFmt numFmtId="168" formatCode="_-&quot;$&quot;\ * #,##0.00_-;\-&quot;$&quot;\ * #,##0.00_-;_-&quot;$&quot;\ * &quot;-&quot;_-;_-@_-"/>
    <numFmt numFmtId="169" formatCode="&quot;$&quot;\ #,##0"/>
    <numFmt numFmtId="170" formatCode="_-&quot;$&quot;\ * #,##0_-;\-&quot;$&quot;\ * #,##0_-;_-&quot;$&quot;\ * &quot;-&quot;??_-;_-@_-"/>
    <numFmt numFmtId="171" formatCode="&quot;$&quot;\ #,##0.00"/>
    <numFmt numFmtId="172" formatCode="_(&quot;$&quot;\ * #,##0_);_(&quot;$&quot;\ * \(#,##0\);_(&quot;$&quot;\ * &quot;-&quot;??_);_(@_)"/>
    <numFmt numFmtId="173" formatCode="0.000"/>
    <numFmt numFmtId="174" formatCode="\$\ #,##0.00"/>
    <numFmt numFmtId="175" formatCode="0.000000"/>
    <numFmt numFmtId="176" formatCode="\$\ 0.00"/>
    <numFmt numFmtId="177" formatCode="[$$-240A]\ #,##0.00_ ;\-[$$-240A]\ #,##0.00\ "/>
    <numFmt numFmtId="178" formatCode="#,##0.0"/>
    <numFmt numFmtId="179" formatCode="\$#,##0.00"/>
    <numFmt numFmtId="180" formatCode="0.0000"/>
    <numFmt numFmtId="181" formatCode="_-&quot;$&quot;* #,##0_-;\-&quot;$&quot;* #,##0_-;_-&quot;$&quot;* &quot;-&quot;_-;_-@_-"/>
    <numFmt numFmtId="182" formatCode="_(&quot;$&quot;\ * #,##0_);_(&quot;$&quot;\ * \(#,##0\);_(&quot;$&quot;\ * &quot;-&quot;_);_(@_)"/>
    <numFmt numFmtId="183" formatCode="[$$-240A]#,##0;[Red]\([$$-240A]#,##0\)"/>
    <numFmt numFmtId="184" formatCode="0.0"/>
    <numFmt numFmtId="185" formatCode="_(&quot;$&quot;\ * #,##0.00_);_(&quot;$&quot;\ * \(#,##0.00\);_(&quot;$&quot;\ * &quot;-&quot;??_);_(@_)"/>
    <numFmt numFmtId="186" formatCode="#,##0.00;[Red]#,##0.00"/>
    <numFmt numFmtId="187" formatCode="\$\ #,##0"/>
    <numFmt numFmtId="188" formatCode="[$$-240A]\ #,##0.00;\-[$$-240A]\ #,##0.00"/>
    <numFmt numFmtId="189" formatCode="000"/>
    <numFmt numFmtId="190" formatCode="_-&quot;$&quot;* #,##0.00_-;\-&quot;$&quot;* #,##0.00_-;_-&quot;$&quot;* &quot;-&quot;??_-;_-@_-"/>
    <numFmt numFmtId="191" formatCode="_-* #,##0.000_-;\-* #,##0.000_-;_-* &quot;-&quot;??_-;_-@_-"/>
    <numFmt numFmtId="192" formatCode="_-&quot;$&quot;* #,##0_-;\-&quot;$&quot;* #,##0_-;_-&quot;$&quot;* &quot;-&quot;??_-;_-@_-"/>
    <numFmt numFmtId="193" formatCode="_-[$$-240A]\ * #,##0.00_-;\-[$$-240A]\ * #,##0.00_-;_-[$$-240A]\ * &quot;-&quot;??_-;_-@_-"/>
    <numFmt numFmtId="194" formatCode="[$$-240A]\ #,##0.00;[Red][$$-240A]\ #,##0.00"/>
    <numFmt numFmtId="195" formatCode="_ * #,##0.00_ ;_ * \-#,##0.00_ ;_ * &quot;-&quot;??_ ;_ @_ "/>
    <numFmt numFmtId="196" formatCode="_-* #,##0.000000000_-;\-* #,##0.000000000_-;_-* &quot;-&quot;??_-;_-@_-"/>
    <numFmt numFmtId="197" formatCode="_-* #,##0.00\ _€_-;\-* #,##0.00\ _€_-;_-* &quot;-&quot;??\ _€_-;_-@_-"/>
    <numFmt numFmtId="198" formatCode="0.000%"/>
  </numFmts>
  <fonts count="69">
    <font>
      <sz val="11"/>
      <color theme="1"/>
      <name val="Calibri"/>
      <family val="2"/>
      <scheme val="minor"/>
    </font>
    <font>
      <sz val="11"/>
      <color theme="1"/>
      <name val="Calibri"/>
      <family val="2"/>
      <scheme val="minor"/>
    </font>
    <font>
      <sz val="11"/>
      <color rgb="FF006100"/>
      <name val="Calibri"/>
      <family val="2"/>
      <scheme val="minor"/>
    </font>
    <font>
      <b/>
      <sz val="12"/>
      <name val="Arial"/>
      <family val="2"/>
    </font>
    <font>
      <b/>
      <sz val="12"/>
      <color theme="1"/>
      <name val="Arial"/>
      <family val="2"/>
    </font>
    <font>
      <sz val="12"/>
      <color theme="1"/>
      <name val="Calibri"/>
      <family val="2"/>
      <scheme val="minor"/>
    </font>
    <font>
      <b/>
      <sz val="12"/>
      <color theme="1"/>
      <name val="Calibri"/>
      <family val="2"/>
      <scheme val="minor"/>
    </font>
    <font>
      <vertAlign val="superscript"/>
      <sz val="12"/>
      <color theme="1"/>
      <name val="Calibri"/>
      <family val="2"/>
      <scheme val="minor"/>
    </font>
    <font>
      <b/>
      <sz val="14"/>
      <color theme="1" tint="4.9989318521683403E-2"/>
      <name val="Calibri"/>
      <family val="2"/>
      <scheme val="minor"/>
    </font>
    <font>
      <sz val="12"/>
      <color rgb="FF000000"/>
      <name val="Calibri"/>
      <family val="2"/>
      <scheme val="minor"/>
    </font>
    <font>
      <sz val="11"/>
      <color rgb="FF000000"/>
      <name val="Calibri"/>
      <family val="2"/>
      <scheme val="minor"/>
    </font>
    <font>
      <sz val="10"/>
      <color rgb="FF000000"/>
      <name val="Calibri"/>
      <family val="2"/>
      <scheme val="minor"/>
    </font>
    <font>
      <b/>
      <sz val="14"/>
      <color theme="0"/>
      <name val="Calibri"/>
      <family val="2"/>
      <scheme val="minor"/>
    </font>
    <font>
      <sz val="12"/>
      <name val="Arial"/>
      <family val="2"/>
    </font>
    <font>
      <sz val="8"/>
      <name val="Calibri"/>
      <family val="2"/>
      <scheme val="minor"/>
    </font>
    <font>
      <sz val="12"/>
      <color theme="1"/>
      <name val="Arial"/>
      <family val="2"/>
    </font>
    <font>
      <sz val="12"/>
      <name val="Calibri"/>
      <family val="2"/>
      <scheme val="minor"/>
    </font>
    <font>
      <sz val="12"/>
      <color rgb="FF006100"/>
      <name val="Calibri"/>
      <family val="2"/>
      <scheme val="minor"/>
    </font>
    <font>
      <sz val="12"/>
      <color rgb="FFFF0000"/>
      <name val="Calibri"/>
      <family val="2"/>
      <scheme val="minor"/>
    </font>
    <font>
      <b/>
      <sz val="12"/>
      <name val="Calibri"/>
      <family val="2"/>
      <scheme val="minor"/>
    </font>
    <font>
      <sz val="12"/>
      <name val="Arial MT"/>
      <family val="2"/>
    </font>
    <font>
      <sz val="12"/>
      <name val="Arial MT"/>
    </font>
    <font>
      <sz val="12"/>
      <color rgb="FF000000"/>
      <name val="Arial MT"/>
      <family val="2"/>
    </font>
    <font>
      <b/>
      <sz val="12"/>
      <color rgb="FF000000"/>
      <name val="Arial"/>
      <family val="2"/>
    </font>
    <font>
      <b/>
      <sz val="12"/>
      <color rgb="FF000000"/>
      <name val="Calibri"/>
      <family val="2"/>
      <scheme val="minor"/>
    </font>
    <font>
      <sz val="11"/>
      <color rgb="FFFF0000"/>
      <name val="Calibri"/>
      <family val="2"/>
      <scheme val="minor"/>
    </font>
    <font>
      <b/>
      <sz val="16"/>
      <color theme="1"/>
      <name val="Calibri"/>
      <family val="2"/>
      <scheme val="minor"/>
    </font>
    <font>
      <sz val="16"/>
      <color theme="1"/>
      <name val="Calibri"/>
      <family val="2"/>
      <scheme val="minor"/>
    </font>
    <font>
      <sz val="11"/>
      <color theme="1"/>
      <name val="Arial"/>
      <family val="2"/>
    </font>
    <font>
      <b/>
      <sz val="14"/>
      <name val="Arial"/>
      <family val="2"/>
    </font>
    <font>
      <b/>
      <sz val="14"/>
      <color theme="1"/>
      <name val="Calibri"/>
      <family val="2"/>
      <scheme val="minor"/>
    </font>
    <font>
      <sz val="14"/>
      <color theme="1"/>
      <name val="Calibri"/>
      <family val="2"/>
      <scheme val="minor"/>
    </font>
    <font>
      <sz val="14"/>
      <name val="Calibri"/>
      <family val="2"/>
      <scheme val="minor"/>
    </font>
    <font>
      <b/>
      <sz val="20"/>
      <color theme="1"/>
      <name val="Calibri"/>
      <family val="2"/>
      <scheme val="minor"/>
    </font>
    <font>
      <sz val="14"/>
      <color theme="1"/>
      <name val="Arial"/>
      <family val="2"/>
    </font>
    <font>
      <sz val="8"/>
      <name val="Arial"/>
      <family val="2"/>
    </font>
    <font>
      <sz val="10"/>
      <name val="Arial"/>
      <family val="2"/>
    </font>
    <font>
      <b/>
      <sz val="11"/>
      <name val="Arial"/>
      <family val="2"/>
    </font>
    <font>
      <b/>
      <sz val="16"/>
      <name val="Arial"/>
      <family val="2"/>
    </font>
    <font>
      <sz val="11"/>
      <name val="Arial"/>
      <family val="2"/>
    </font>
    <font>
      <b/>
      <sz val="18"/>
      <name val="Arial"/>
      <family val="2"/>
    </font>
    <font>
      <b/>
      <sz val="10"/>
      <name val="Arial"/>
      <family val="2"/>
    </font>
    <font>
      <sz val="10"/>
      <color indexed="8"/>
      <name val="MS Sans Serif"/>
      <family val="2"/>
    </font>
    <font>
      <sz val="10"/>
      <color rgb="FF000000"/>
      <name val="Times New Roman"/>
      <family val="1"/>
    </font>
    <font>
      <sz val="11"/>
      <name val="Arial "/>
    </font>
    <font>
      <sz val="11"/>
      <color rgb="FF000000"/>
      <name val="Arial "/>
    </font>
    <font>
      <sz val="11"/>
      <color indexed="8"/>
      <name val="Calibri"/>
      <family val="2"/>
    </font>
    <font>
      <sz val="11"/>
      <name val="Arial MT"/>
      <family val="2"/>
    </font>
    <font>
      <b/>
      <sz val="11"/>
      <color theme="1"/>
      <name val="Arial"/>
      <family val="2"/>
    </font>
    <font>
      <sz val="11"/>
      <name val="Arial MT"/>
    </font>
    <font>
      <sz val="11"/>
      <color rgb="FF000000"/>
      <name val="Arial"/>
      <family val="2"/>
    </font>
    <font>
      <b/>
      <sz val="8"/>
      <name val="Calibri"/>
      <family val="2"/>
      <scheme val="minor"/>
    </font>
    <font>
      <b/>
      <sz val="18"/>
      <color rgb="FF0070C0"/>
      <name val="Arial"/>
      <family val="2"/>
    </font>
    <font>
      <sz val="18"/>
      <color rgb="FF0070C0"/>
      <name val="Arial"/>
      <family val="2"/>
    </font>
    <font>
      <b/>
      <sz val="9"/>
      <color indexed="81"/>
      <name val="Tahoma"/>
      <family val="2"/>
    </font>
    <font>
      <sz val="9"/>
      <color indexed="81"/>
      <name val="Tahoma"/>
      <family val="2"/>
    </font>
    <font>
      <b/>
      <sz val="14"/>
      <color rgb="FF0000FF"/>
      <name val="Century Gothic"/>
      <family val="2"/>
    </font>
    <font>
      <b/>
      <sz val="12"/>
      <color theme="0"/>
      <name val="Arial"/>
      <family val="2"/>
    </font>
    <font>
      <sz val="12"/>
      <color rgb="FFFF0000"/>
      <name val="Arial"/>
      <family val="2"/>
    </font>
    <font>
      <b/>
      <sz val="12"/>
      <color indexed="8"/>
      <name val="Arial"/>
      <family val="2"/>
    </font>
    <font>
      <sz val="12"/>
      <color theme="0"/>
      <name val="Arial"/>
      <family val="2"/>
    </font>
    <font>
      <b/>
      <sz val="12"/>
      <color rgb="FFFF0000"/>
      <name val="Arial"/>
      <family val="2"/>
    </font>
    <font>
      <b/>
      <sz val="14"/>
      <color theme="1"/>
      <name val="Symbol"/>
      <family val="1"/>
      <charset val="2"/>
    </font>
    <font>
      <b/>
      <sz val="26"/>
      <name val="Arial"/>
      <family val="2"/>
    </font>
    <font>
      <b/>
      <sz val="11"/>
      <name val="Segoe UI"/>
      <family val="2"/>
    </font>
    <font>
      <sz val="11"/>
      <color rgb="FF000000"/>
      <name val="Calibri"/>
      <family val="2"/>
    </font>
    <font>
      <sz val="10"/>
      <color rgb="FF000000"/>
      <name val="Segoe UI"/>
      <family val="2"/>
    </font>
    <font>
      <sz val="10"/>
      <name val="Segoe UI"/>
      <family val="2"/>
    </font>
    <font>
      <sz val="10"/>
      <name val="Arial"/>
      <family val="2"/>
      <charset val="1"/>
    </font>
  </fonts>
  <fills count="25">
    <fill>
      <patternFill patternType="none"/>
    </fill>
    <fill>
      <patternFill patternType="gray125"/>
    </fill>
    <fill>
      <patternFill patternType="solid">
        <fgColor rgb="FFC6EFCE"/>
      </patternFill>
    </fill>
    <fill>
      <patternFill patternType="solid">
        <fgColor theme="0"/>
        <bgColor indexed="64"/>
      </patternFill>
    </fill>
    <fill>
      <patternFill patternType="solid">
        <fgColor indexed="22"/>
        <bgColor indexed="64"/>
      </patternFill>
    </fill>
    <fill>
      <patternFill patternType="solid">
        <fgColor theme="3" tint="0.79998168889431442"/>
        <bgColor indexed="64"/>
      </patternFill>
    </fill>
    <fill>
      <patternFill patternType="solid">
        <fgColor theme="0"/>
      </patternFill>
    </fill>
    <fill>
      <patternFill patternType="solid">
        <fgColor theme="9" tint="0.59999389629810485"/>
        <bgColor indexed="64"/>
      </patternFill>
    </fill>
    <fill>
      <patternFill patternType="solid">
        <fgColor rgb="FFFFC000"/>
        <bgColor indexed="64"/>
      </patternFill>
    </fill>
    <fill>
      <patternFill patternType="solid">
        <fgColor rgb="FFFFFF00"/>
        <bgColor indexed="64"/>
      </patternFill>
    </fill>
    <fill>
      <patternFill patternType="solid">
        <fgColor rgb="FFA6AA3E"/>
        <bgColor indexed="64"/>
      </patternFill>
    </fill>
    <fill>
      <patternFill patternType="solid">
        <fgColor rgb="FF00B0F0"/>
        <bgColor indexed="64"/>
      </patternFill>
    </fill>
    <fill>
      <patternFill patternType="solid">
        <fgColor rgb="FFC0C0C0"/>
      </patternFill>
    </fill>
    <fill>
      <patternFill patternType="solid">
        <fgColor rgb="FFCCFFCC"/>
      </patternFill>
    </fill>
    <fill>
      <patternFill patternType="solid">
        <fgColor rgb="FFD9D9D9"/>
      </patternFill>
    </fill>
    <fill>
      <patternFill patternType="solid">
        <fgColor rgb="FFCCFFFF"/>
      </patternFill>
    </fill>
    <fill>
      <patternFill patternType="solid">
        <fgColor rgb="FFFFFF99"/>
      </patternFill>
    </fill>
    <fill>
      <patternFill patternType="solid">
        <fgColor rgb="FF99CCFF"/>
      </patternFill>
    </fill>
    <fill>
      <patternFill patternType="solid">
        <fgColor theme="8"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0000"/>
        <bgColor indexed="64"/>
      </patternFill>
    </fill>
  </fills>
  <borders count="97">
    <border>
      <left/>
      <right/>
      <top/>
      <bottom/>
      <diagonal/>
    </border>
    <border>
      <left style="thin">
        <color auto="1"/>
      </left>
      <right/>
      <top style="thin">
        <color auto="1"/>
      </top>
      <bottom/>
      <diagonal/>
    </border>
    <border>
      <left style="thin">
        <color auto="1"/>
      </left>
      <right/>
      <top/>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indexed="64"/>
      </bottom>
      <diagonal/>
    </border>
    <border>
      <left style="thin">
        <color auto="1"/>
      </left>
      <right style="thin">
        <color auto="1"/>
      </right>
      <top style="thin">
        <color auto="1"/>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theme="0" tint="-0.24994659260841701"/>
      </left>
      <right style="thin">
        <color theme="0" tint="-0.24994659260841701"/>
      </right>
      <top style="thin">
        <color theme="0" tint="-0.24994659260841701"/>
      </top>
      <bottom/>
      <diagonal/>
    </border>
    <border>
      <left style="hair">
        <color auto="1"/>
      </left>
      <right style="hair">
        <color auto="1"/>
      </right>
      <top style="hair">
        <color auto="1"/>
      </top>
      <bottom style="hair">
        <color auto="1"/>
      </bottom>
      <diagonal/>
    </border>
    <border>
      <left/>
      <right style="hair">
        <color indexed="64"/>
      </right>
      <top style="hair">
        <color indexed="64"/>
      </top>
      <bottom style="hair">
        <color indexed="64"/>
      </bottom>
      <diagonal/>
    </border>
    <border>
      <left/>
      <right style="hair">
        <color indexed="64"/>
      </right>
      <top style="hair">
        <color indexed="64"/>
      </top>
      <bottom/>
      <diagonal/>
    </border>
    <border>
      <left style="hair">
        <color auto="1"/>
      </left>
      <right style="hair">
        <color auto="1"/>
      </right>
      <top style="hair">
        <color auto="1"/>
      </top>
      <bottom/>
      <diagonal/>
    </border>
    <border>
      <left/>
      <right style="thin">
        <color theme="0" tint="-0.24994659260841701"/>
      </right>
      <top/>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auto="1"/>
      </top>
      <bottom/>
      <diagonal/>
    </border>
    <border>
      <left/>
      <right style="thin">
        <color auto="1"/>
      </right>
      <top/>
      <bottom/>
      <diagonal/>
    </border>
    <border>
      <left/>
      <right style="thin">
        <color rgb="FF000000"/>
      </right>
      <top style="thin">
        <color auto="1"/>
      </top>
      <bottom style="thin">
        <color auto="1"/>
      </bottom>
      <diagonal/>
    </border>
    <border>
      <left style="thin">
        <color auto="1"/>
      </left>
      <right/>
      <top style="thin">
        <color rgb="FF000000"/>
      </top>
      <bottom style="thin">
        <color auto="1"/>
      </bottom>
      <diagonal/>
    </border>
    <border>
      <left/>
      <right style="thin">
        <color auto="1"/>
      </right>
      <top style="thin">
        <color rgb="FF000000"/>
      </top>
      <bottom style="thin">
        <color auto="1"/>
      </bottom>
      <diagonal/>
    </border>
    <border>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diagonal/>
    </border>
    <border>
      <left/>
      <right style="thin">
        <color rgb="FF000000"/>
      </right>
      <top style="medium">
        <color indexed="64"/>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rgb="FF000000"/>
      </right>
      <top style="thin">
        <color rgb="FF000000"/>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medium">
        <color indexed="64"/>
      </right>
      <top/>
      <bottom style="thin">
        <color indexed="64"/>
      </bottom>
      <diagonal/>
    </border>
    <border>
      <left style="thin">
        <color indexed="64"/>
      </left>
      <right/>
      <top style="thin">
        <color rgb="FF000000"/>
      </top>
      <bottom style="thin">
        <color rgb="FF000000"/>
      </bottom>
      <diagonal/>
    </border>
    <border>
      <left/>
      <right style="thin">
        <color indexed="64"/>
      </right>
      <top style="thin">
        <color rgb="FF000000"/>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hair">
        <color indexed="8"/>
      </right>
      <top style="medium">
        <color indexed="64"/>
      </top>
      <bottom/>
      <diagonal/>
    </border>
    <border>
      <left style="hair">
        <color indexed="8"/>
      </left>
      <right style="medium">
        <color indexed="64"/>
      </right>
      <top style="medium">
        <color indexed="64"/>
      </top>
      <bottom/>
      <diagonal/>
    </border>
    <border>
      <left/>
      <right style="hair">
        <color indexed="8"/>
      </right>
      <top/>
      <bottom style="medium">
        <color indexed="64"/>
      </bottom>
      <diagonal/>
    </border>
    <border>
      <left style="hair">
        <color indexed="8"/>
      </left>
      <right style="medium">
        <color indexed="64"/>
      </right>
      <top/>
      <bottom style="medium">
        <color indexed="64"/>
      </bottom>
      <diagonal/>
    </border>
    <border>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auto="1"/>
      </left>
      <right style="medium">
        <color auto="1"/>
      </right>
      <top style="medium">
        <color auto="1"/>
      </top>
      <bottom/>
      <diagonal/>
    </border>
    <border>
      <left/>
      <right style="thin">
        <color indexed="64"/>
      </right>
      <top style="medium">
        <color indexed="64"/>
      </top>
      <bottom style="medium">
        <color indexed="64"/>
      </bottom>
      <diagonal/>
    </border>
    <border>
      <left/>
      <right style="thin">
        <color theme="0"/>
      </right>
      <top style="thin">
        <color theme="0"/>
      </top>
      <bottom style="thin">
        <color theme="0"/>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right style="thin">
        <color theme="0" tint="-0.24994659260841701"/>
      </right>
      <top style="thin">
        <color theme="0" tint="-0.24994659260841701"/>
      </top>
      <bottom/>
      <diagonal/>
    </border>
    <border>
      <left style="thin">
        <color theme="0" tint="-0.24994659260841701"/>
      </left>
      <right/>
      <top style="thin">
        <color theme="0" tint="-0.24994659260841701"/>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4659260841701"/>
      </left>
      <right/>
      <top/>
      <bottom/>
      <diagonal/>
    </border>
    <border>
      <left style="thin">
        <color rgb="FF000000"/>
      </left>
      <right/>
      <top style="medium">
        <color indexed="64"/>
      </top>
      <bottom style="thin">
        <color rgb="FF000000"/>
      </bottom>
      <diagonal/>
    </border>
    <border>
      <left style="thin">
        <color rgb="FF000000"/>
      </left>
      <right/>
      <top style="thin">
        <color rgb="FF000000"/>
      </top>
      <bottom style="medium">
        <color indexed="64"/>
      </bottom>
      <diagonal/>
    </border>
  </borders>
  <cellStyleXfs count="51">
    <xf numFmtId="0" fontId="0" fillId="0" borderId="0"/>
    <xf numFmtId="43" fontId="1" fillId="0" borderId="0" applyFont="0" applyFill="0" applyBorder="0" applyAlignment="0" applyProtection="0"/>
    <xf numFmtId="0" fontId="1" fillId="0" borderId="0"/>
    <xf numFmtId="164" fontId="1" fillId="0" borderId="0" applyFont="0" applyFill="0" applyBorder="0" applyAlignment="0" applyProtection="0"/>
    <xf numFmtId="0" fontId="2" fillId="2" borderId="0" applyNumberFormat="0" applyBorder="0" applyAlignment="0" applyProtection="0"/>
    <xf numFmtId="0" fontId="1" fillId="0" borderId="0"/>
    <xf numFmtId="9" fontId="1" fillId="0" borderId="0" applyFont="0" applyFill="0" applyBorder="0" applyAlignment="0" applyProtection="0"/>
    <xf numFmtId="165" fontId="1" fillId="0" borderId="0" applyFont="0" applyFill="0" applyBorder="0" applyAlignment="0" applyProtection="0"/>
    <xf numFmtId="0" fontId="1" fillId="0" borderId="0"/>
    <xf numFmtId="9" fontId="1" fillId="0" borderId="0" applyFont="0" applyFill="0" applyBorder="0" applyAlignment="0" applyProtection="0"/>
    <xf numFmtId="0" fontId="5" fillId="0" borderId="0"/>
    <xf numFmtId="0" fontId="36" fillId="0" borderId="0"/>
    <xf numFmtId="164" fontId="36" fillId="0" borderId="0" applyFont="0" applyFill="0" applyBorder="0" applyAlignment="0" applyProtection="0"/>
    <xf numFmtId="43" fontId="5" fillId="0" borderId="0" applyFont="0" applyFill="0" applyBorder="0" applyAlignment="0" applyProtection="0"/>
    <xf numFmtId="0" fontId="42" fillId="0" borderId="0"/>
    <xf numFmtId="0" fontId="43" fillId="0" borderId="0"/>
    <xf numFmtId="9" fontId="46" fillId="0" borderId="0" applyFont="0" applyFill="0" applyBorder="0" applyAlignment="0" applyProtection="0"/>
    <xf numFmtId="181" fontId="5" fillId="0" borderId="0" applyFont="0" applyFill="0" applyBorder="0" applyAlignment="0" applyProtection="0"/>
    <xf numFmtId="165" fontId="5" fillId="0" borderId="0" applyFont="0" applyFill="0" applyBorder="0" applyAlignment="0" applyProtection="0"/>
    <xf numFmtId="0" fontId="36" fillId="0" borderId="0"/>
    <xf numFmtId="0" fontId="43" fillId="0" borderId="0"/>
    <xf numFmtId="164" fontId="1" fillId="0" borderId="0" applyFont="0" applyFill="0" applyBorder="0" applyAlignment="0" applyProtection="0"/>
    <xf numFmtId="190" fontId="1" fillId="0" borderId="0" applyFont="0" applyFill="0" applyBorder="0" applyAlignment="0" applyProtection="0"/>
    <xf numFmtId="0" fontId="65" fillId="0" borderId="0"/>
    <xf numFmtId="165" fontId="65"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0" fontId="68" fillId="0" borderId="0"/>
    <xf numFmtId="165" fontId="36" fillId="0" borderId="0" applyFont="0" applyFill="0" applyBorder="0" applyAlignment="0" applyProtection="0"/>
    <xf numFmtId="0" fontId="36" fillId="0" borderId="0"/>
    <xf numFmtId="9" fontId="36" fillId="0" borderId="0" applyFont="0" applyFill="0" applyBorder="0" applyAlignment="0" applyProtection="0"/>
    <xf numFmtId="195" fontId="36" fillId="0" borderId="0" applyFont="0" applyFill="0" applyBorder="0" applyAlignment="0" applyProtection="0"/>
    <xf numFmtId="0" fontId="36" fillId="0" borderId="0"/>
    <xf numFmtId="185" fontId="1" fillId="0" borderId="0" applyFont="0" applyFill="0" applyBorder="0" applyAlignment="0" applyProtection="0"/>
    <xf numFmtId="0" fontId="1" fillId="0" borderId="0"/>
    <xf numFmtId="0" fontId="36" fillId="0" borderId="0"/>
    <xf numFmtId="43" fontId="1" fillId="0" borderId="0" applyFont="0" applyFill="0" applyBorder="0" applyAlignment="0" applyProtection="0"/>
    <xf numFmtId="0" fontId="36" fillId="0" borderId="0"/>
    <xf numFmtId="0" fontId="36" fillId="0" borderId="0"/>
    <xf numFmtId="181"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11" fillId="0" borderId="0"/>
    <xf numFmtId="0" fontId="36" fillId="0" borderId="0"/>
    <xf numFmtId="0" fontId="36" fillId="0" borderId="0"/>
    <xf numFmtId="9" fontId="36" fillId="0" borderId="0" applyFont="0" applyFill="0" applyBorder="0" applyAlignment="0" applyProtection="0"/>
    <xf numFmtId="0" fontId="1" fillId="0" borderId="0"/>
    <xf numFmtId="165"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cellStyleXfs>
  <cellXfs count="881">
    <xf numFmtId="0" fontId="0" fillId="0" borderId="0" xfId="0"/>
    <xf numFmtId="0" fontId="3" fillId="4" borderId="7" xfId="2" applyFont="1" applyFill="1" applyBorder="1" applyAlignment="1" applyProtection="1">
      <alignment horizontal="center" vertical="center" wrapText="1"/>
      <protection locked="0"/>
    </xf>
    <xf numFmtId="4" fontId="3" fillId="4" borderId="7" xfId="2" applyNumberFormat="1" applyFont="1" applyFill="1" applyBorder="1" applyAlignment="1" applyProtection="1">
      <alignment horizontal="center" vertical="center" wrapText="1"/>
      <protection locked="0"/>
    </xf>
    <xf numFmtId="0" fontId="4" fillId="3" borderId="0" xfId="2" applyFont="1" applyFill="1" applyAlignment="1" applyProtection="1">
      <alignment vertical="center" wrapText="1"/>
      <protection locked="0"/>
    </xf>
    <xf numFmtId="0" fontId="4" fillId="3" borderId="7" xfId="2" applyFont="1" applyFill="1" applyBorder="1" applyAlignment="1" applyProtection="1">
      <alignment horizontal="center" vertical="center" wrapText="1"/>
      <protection locked="0"/>
    </xf>
    <xf numFmtId="164" fontId="4" fillId="3" borderId="7" xfId="3" applyFont="1" applyFill="1" applyBorder="1" applyAlignment="1" applyProtection="1">
      <alignment horizontal="center" vertical="center" wrapText="1"/>
      <protection locked="0"/>
    </xf>
    <xf numFmtId="166" fontId="4" fillId="3" borderId="7" xfId="3" applyNumberFormat="1" applyFont="1" applyFill="1" applyBorder="1" applyAlignment="1" applyProtection="1">
      <alignment horizontal="center" vertical="center" wrapText="1"/>
      <protection locked="0"/>
    </xf>
    <xf numFmtId="4" fontId="3" fillId="3" borderId="8" xfId="2" applyNumberFormat="1" applyFont="1" applyFill="1" applyBorder="1" applyAlignment="1" applyProtection="1">
      <alignment horizontal="center" vertical="center" wrapText="1"/>
      <protection locked="0"/>
    </xf>
    <xf numFmtId="0" fontId="5" fillId="3" borderId="0" xfId="2" applyFont="1" applyFill="1" applyAlignment="1" applyProtection="1">
      <alignment vertical="center"/>
      <protection locked="0"/>
    </xf>
    <xf numFmtId="0" fontId="6" fillId="5" borderId="7" xfId="2" applyFont="1" applyFill="1" applyBorder="1" applyAlignment="1" applyProtection="1">
      <alignment horizontal="center" vertical="center" wrapText="1"/>
      <protection locked="0"/>
    </xf>
    <xf numFmtId="0" fontId="5" fillId="5" borderId="7" xfId="2" applyFont="1" applyFill="1" applyBorder="1" applyAlignment="1" applyProtection="1">
      <alignment horizontal="center" vertical="center" wrapText="1"/>
      <protection locked="0"/>
    </xf>
    <xf numFmtId="166" fontId="5" fillId="5" borderId="7" xfId="3" applyNumberFormat="1" applyFont="1" applyFill="1" applyBorder="1" applyAlignment="1" applyProtection="1">
      <alignment horizontal="right" vertical="center" wrapText="1"/>
      <protection locked="0"/>
    </xf>
    <xf numFmtId="2" fontId="5" fillId="3" borderId="7" xfId="2" applyNumberFormat="1" applyFont="1" applyFill="1" applyBorder="1" applyAlignment="1" applyProtection="1">
      <alignment horizontal="left" vertical="center" wrapText="1"/>
      <protection locked="0"/>
    </xf>
    <xf numFmtId="2" fontId="5" fillId="3" borderId="7" xfId="2" applyNumberFormat="1" applyFont="1" applyFill="1" applyBorder="1" applyAlignment="1" applyProtection="1">
      <alignment horizontal="center" vertical="center" wrapText="1"/>
      <protection locked="0"/>
    </xf>
    <xf numFmtId="2" fontId="5" fillId="3" borderId="7" xfId="4" applyNumberFormat="1" applyFont="1" applyFill="1" applyBorder="1" applyAlignment="1" applyProtection="1">
      <alignment horizontal="left" vertical="center" wrapText="1"/>
      <protection locked="0"/>
    </xf>
    <xf numFmtId="2" fontId="5" fillId="3" borderId="7" xfId="4" applyNumberFormat="1" applyFont="1" applyFill="1" applyBorder="1" applyAlignment="1" applyProtection="1">
      <alignment horizontal="center" vertical="center" wrapText="1"/>
      <protection locked="0"/>
    </xf>
    <xf numFmtId="1" fontId="5" fillId="3" borderId="7" xfId="2" applyNumberFormat="1" applyFont="1" applyFill="1" applyBorder="1" applyAlignment="1" applyProtection="1">
      <alignment horizontal="center" vertical="center" wrapText="1"/>
      <protection locked="0"/>
    </xf>
    <xf numFmtId="0" fontId="5" fillId="3" borderId="7" xfId="2" applyFont="1" applyFill="1" applyBorder="1" applyAlignment="1" applyProtection="1">
      <alignment horizontal="left" vertical="center" wrapText="1"/>
      <protection locked="0"/>
    </xf>
    <xf numFmtId="0" fontId="5" fillId="0" borderId="7" xfId="5" applyFont="1" applyBorder="1" applyAlignment="1" applyProtection="1">
      <alignment vertical="center" wrapText="1"/>
      <protection locked="0"/>
    </xf>
    <xf numFmtId="0" fontId="5" fillId="0" borderId="7" xfId="5" applyFont="1" applyBorder="1" applyAlignment="1" applyProtection="1">
      <alignment horizontal="center" vertical="center" wrapText="1"/>
      <protection locked="0"/>
    </xf>
    <xf numFmtId="2" fontId="5" fillId="3" borderId="7" xfId="2" applyNumberFormat="1" applyFont="1" applyFill="1" applyBorder="1" applyAlignment="1">
      <alignment horizontal="left" vertical="center" wrapText="1"/>
    </xf>
    <xf numFmtId="2" fontId="5" fillId="3" borderId="7" xfId="2" applyNumberFormat="1" applyFont="1" applyFill="1" applyBorder="1" applyAlignment="1">
      <alignment horizontal="center" vertical="center" wrapText="1"/>
    </xf>
    <xf numFmtId="0" fontId="5" fillId="0" borderId="7" xfId="5" applyFont="1" applyBorder="1" applyAlignment="1">
      <alignment horizontal="center" vertical="center" wrapText="1"/>
    </xf>
    <xf numFmtId="0" fontId="5" fillId="3" borderId="7" xfId="2" applyFont="1" applyFill="1" applyBorder="1" applyAlignment="1">
      <alignment horizontal="left" vertical="center" wrapText="1"/>
    </xf>
    <xf numFmtId="1" fontId="8" fillId="10" borderId="12" xfId="0" applyNumberFormat="1" applyFont="1" applyFill="1" applyBorder="1" applyAlignment="1">
      <alignment horizontal="center" vertical="center" wrapText="1"/>
    </xf>
    <xf numFmtId="0" fontId="8" fillId="10" borderId="12" xfId="0" applyFont="1" applyFill="1" applyBorder="1" applyAlignment="1">
      <alignment horizontal="center" vertical="center" wrapText="1"/>
    </xf>
    <xf numFmtId="169" fontId="8" fillId="10" borderId="12" xfId="0" applyNumberFormat="1" applyFont="1" applyFill="1" applyBorder="1" applyAlignment="1">
      <alignment horizontal="center" vertical="center" wrapText="1"/>
    </xf>
    <xf numFmtId="170" fontId="8" fillId="10" borderId="12" xfId="7" applyNumberFormat="1" applyFont="1" applyFill="1" applyBorder="1" applyAlignment="1">
      <alignment horizontal="center" vertical="center" wrapText="1"/>
    </xf>
    <xf numFmtId="171" fontId="8" fillId="10" borderId="12" xfId="0" applyNumberFormat="1" applyFont="1" applyFill="1" applyBorder="1" applyAlignment="1">
      <alignment horizontal="center" vertical="center" wrapText="1"/>
    </xf>
    <xf numFmtId="1" fontId="12" fillId="10" borderId="0" xfId="0" applyNumberFormat="1" applyFont="1" applyFill="1" applyAlignment="1">
      <alignment vertical="center"/>
    </xf>
    <xf numFmtId="1" fontId="12" fillId="10" borderId="17" xfId="0" applyNumberFormat="1" applyFont="1" applyFill="1" applyBorder="1" applyAlignment="1">
      <alignment vertical="center"/>
    </xf>
    <xf numFmtId="0" fontId="9" fillId="9" borderId="13" xfId="0" applyFont="1" applyFill="1" applyBorder="1" applyAlignment="1">
      <alignment horizontal="left"/>
    </xf>
    <xf numFmtId="0" fontId="0" fillId="9" borderId="13" xfId="0" applyFill="1" applyBorder="1" applyAlignment="1">
      <alignment horizontal="left"/>
    </xf>
    <xf numFmtId="0" fontId="0" fillId="9" borderId="13" xfId="0" applyFill="1" applyBorder="1" applyAlignment="1">
      <alignment horizontal="center"/>
    </xf>
    <xf numFmtId="170" fontId="0" fillId="9" borderId="13" xfId="7" applyNumberFormat="1" applyFont="1" applyFill="1" applyBorder="1" applyAlignment="1">
      <alignment horizontal="left"/>
    </xf>
    <xf numFmtId="0" fontId="10" fillId="9" borderId="13" xfId="0" applyFont="1" applyFill="1" applyBorder="1" applyAlignment="1">
      <alignment horizontal="left"/>
    </xf>
    <xf numFmtId="0" fontId="0" fillId="11" borderId="0" xfId="0" applyFill="1"/>
    <xf numFmtId="0" fontId="10" fillId="11" borderId="13" xfId="0" applyFont="1" applyFill="1" applyBorder="1" applyAlignment="1">
      <alignment horizontal="left" vertical="center"/>
    </xf>
    <xf numFmtId="0" fontId="10" fillId="11" borderId="13" xfId="0" applyFont="1" applyFill="1" applyBorder="1" applyAlignment="1">
      <alignment horizontal="center" vertical="center"/>
    </xf>
    <xf numFmtId="0" fontId="10" fillId="11" borderId="14" xfId="0" applyFont="1" applyFill="1" applyBorder="1" applyAlignment="1">
      <alignment horizontal="left" vertical="center"/>
    </xf>
    <xf numFmtId="172" fontId="10" fillId="11" borderId="13" xfId="7" applyNumberFormat="1" applyFont="1" applyFill="1" applyBorder="1" applyAlignment="1">
      <alignment horizontal="right" vertical="center"/>
    </xf>
    <xf numFmtId="0" fontId="11" fillId="11" borderId="14" xfId="0" applyFont="1" applyFill="1" applyBorder="1" applyAlignment="1">
      <alignment horizontal="left" vertical="center"/>
    </xf>
    <xf numFmtId="0" fontId="0" fillId="11" borderId="0" xfId="0" applyFill="1" applyAlignment="1">
      <alignment horizontal="left" vertical="center"/>
    </xf>
    <xf numFmtId="0" fontId="10" fillId="11" borderId="15" xfId="0" applyFont="1" applyFill="1" applyBorder="1" applyAlignment="1">
      <alignment horizontal="left" vertical="center"/>
    </xf>
    <xf numFmtId="0" fontId="10" fillId="11" borderId="16" xfId="0" applyFont="1" applyFill="1" applyBorder="1" applyAlignment="1">
      <alignment horizontal="center" vertical="center"/>
    </xf>
    <xf numFmtId="172" fontId="10" fillId="11" borderId="16" xfId="7" applyNumberFormat="1" applyFont="1" applyFill="1" applyBorder="1" applyAlignment="1">
      <alignment horizontal="right" vertical="center"/>
    </xf>
    <xf numFmtId="0" fontId="10" fillId="8" borderId="13" xfId="0" applyFont="1" applyFill="1" applyBorder="1"/>
    <xf numFmtId="0" fontId="0" fillId="8" borderId="13" xfId="0" applyFill="1" applyBorder="1" applyAlignment="1">
      <alignment vertical="center"/>
    </xf>
    <xf numFmtId="0" fontId="0" fillId="8" borderId="13" xfId="0" applyFill="1" applyBorder="1" applyAlignment="1">
      <alignment horizontal="center" vertical="center"/>
    </xf>
    <xf numFmtId="0" fontId="10" fillId="8" borderId="13" xfId="0" applyFont="1" applyFill="1" applyBorder="1" applyAlignment="1">
      <alignment horizontal="center"/>
    </xf>
    <xf numFmtId="172" fontId="10" fillId="8" borderId="13" xfId="7" applyNumberFormat="1" applyFont="1" applyFill="1" applyBorder="1"/>
    <xf numFmtId="2" fontId="5" fillId="3" borderId="7" xfId="2" applyNumberFormat="1" applyFont="1" applyFill="1" applyBorder="1" applyAlignment="1" applyProtection="1">
      <alignment horizontal="left" wrapText="1"/>
      <protection locked="0"/>
    </xf>
    <xf numFmtId="0" fontId="15" fillId="3" borderId="0" xfId="2" applyFont="1" applyFill="1" applyAlignment="1" applyProtection="1">
      <alignment vertical="center" wrapText="1"/>
      <protection locked="0"/>
    </xf>
    <xf numFmtId="0" fontId="3" fillId="3" borderId="7" xfId="2" applyFont="1" applyFill="1" applyBorder="1" applyAlignment="1" applyProtection="1">
      <alignment horizontal="center" vertical="center" wrapText="1"/>
      <protection locked="0"/>
    </xf>
    <xf numFmtId="166" fontId="3" fillId="4" borderId="7" xfId="3" applyNumberFormat="1" applyFont="1" applyFill="1" applyBorder="1" applyAlignment="1" applyProtection="1">
      <alignment horizontal="center" vertical="center" wrapText="1"/>
      <protection locked="0"/>
    </xf>
    <xf numFmtId="0" fontId="3" fillId="3" borderId="4" xfId="2" applyFont="1" applyFill="1" applyBorder="1" applyAlignment="1" applyProtection="1">
      <alignment horizontal="center" vertical="center" wrapText="1"/>
      <protection locked="0"/>
    </xf>
    <xf numFmtId="0" fontId="3" fillId="3" borderId="5" xfId="2" applyFont="1" applyFill="1" applyBorder="1" applyAlignment="1" applyProtection="1">
      <alignment horizontal="center" vertical="center" wrapText="1"/>
      <protection locked="0"/>
    </xf>
    <xf numFmtId="0" fontId="3" fillId="3" borderId="6" xfId="2" applyFont="1" applyFill="1" applyBorder="1" applyAlignment="1" applyProtection="1">
      <alignment horizontal="center" vertical="center" wrapText="1"/>
      <protection locked="0"/>
    </xf>
    <xf numFmtId="166" fontId="3" fillId="3" borderId="7" xfId="3" applyNumberFormat="1" applyFont="1" applyFill="1" applyBorder="1" applyAlignment="1" applyProtection="1">
      <alignment horizontal="center" vertical="center" wrapText="1"/>
      <protection locked="0"/>
    </xf>
    <xf numFmtId="4" fontId="3" fillId="3" borderId="7" xfId="2" applyNumberFormat="1" applyFont="1" applyFill="1" applyBorder="1" applyAlignment="1" applyProtection="1">
      <alignment horizontal="center" vertical="center" wrapText="1"/>
      <protection locked="0"/>
    </xf>
    <xf numFmtId="0" fontId="6" fillId="5" borderId="7" xfId="2" applyFont="1" applyFill="1" applyBorder="1" applyAlignment="1" applyProtection="1">
      <alignment horizontal="left" vertical="center" wrapText="1"/>
      <protection locked="0"/>
    </xf>
    <xf numFmtId="4" fontId="5" fillId="5" borderId="7" xfId="2" applyNumberFormat="1" applyFont="1" applyFill="1" applyBorder="1" applyAlignment="1" applyProtection="1">
      <alignment vertical="center"/>
      <protection locked="0"/>
    </xf>
    <xf numFmtId="0" fontId="5" fillId="5" borderId="7" xfId="2" applyFont="1" applyFill="1" applyBorder="1" applyAlignment="1" applyProtection="1">
      <alignment vertical="center"/>
      <protection locked="0"/>
    </xf>
    <xf numFmtId="173" fontId="5" fillId="3" borderId="7" xfId="2" applyNumberFormat="1" applyFont="1" applyFill="1" applyBorder="1" applyAlignment="1" applyProtection="1">
      <alignment horizontal="center" vertical="center" wrapText="1"/>
      <protection locked="0"/>
    </xf>
    <xf numFmtId="4" fontId="16" fillId="3" borderId="6" xfId="2" applyNumberFormat="1" applyFont="1" applyFill="1" applyBorder="1" applyAlignment="1" applyProtection="1">
      <alignment vertical="center"/>
      <protection locked="0"/>
    </xf>
    <xf numFmtId="0" fontId="17" fillId="6" borderId="0" xfId="4" applyFont="1" applyFill="1" applyAlignment="1" applyProtection="1">
      <alignment vertical="center"/>
      <protection locked="0"/>
    </xf>
    <xf numFmtId="0" fontId="17" fillId="3" borderId="0" xfId="4" applyFont="1" applyFill="1" applyAlignment="1" applyProtection="1">
      <alignment vertical="center"/>
      <protection locked="0"/>
    </xf>
    <xf numFmtId="173" fontId="5" fillId="3" borderId="7" xfId="4" applyNumberFormat="1" applyFont="1" applyFill="1" applyBorder="1" applyAlignment="1" applyProtection="1">
      <alignment horizontal="center" vertical="center" wrapText="1"/>
      <protection locked="0"/>
    </xf>
    <xf numFmtId="2" fontId="6" fillId="3" borderId="1" xfId="2" applyNumberFormat="1" applyFont="1" applyFill="1" applyBorder="1" applyAlignment="1" applyProtection="1">
      <alignment vertical="center"/>
      <protection locked="0"/>
    </xf>
    <xf numFmtId="2" fontId="6" fillId="3" borderId="0" xfId="2" applyNumberFormat="1" applyFont="1" applyFill="1" applyAlignment="1" applyProtection="1">
      <alignment vertical="center"/>
      <protection locked="0"/>
    </xf>
    <xf numFmtId="2" fontId="6" fillId="7" borderId="7" xfId="2" applyNumberFormat="1" applyFont="1" applyFill="1" applyBorder="1" applyAlignment="1" applyProtection="1">
      <alignment horizontal="center" vertical="center"/>
      <protection locked="0"/>
    </xf>
    <xf numFmtId="2" fontId="6" fillId="3" borderId="7" xfId="2" applyNumberFormat="1" applyFont="1" applyFill="1" applyBorder="1" applyAlignment="1" applyProtection="1">
      <alignment vertical="center"/>
      <protection locked="0"/>
    </xf>
    <xf numFmtId="168" fontId="6" fillId="7" borderId="7" xfId="3" applyNumberFormat="1" applyFont="1" applyFill="1" applyBorder="1" applyAlignment="1" applyProtection="1">
      <alignment horizontal="right" vertical="center" wrapText="1"/>
      <protection locked="0"/>
    </xf>
    <xf numFmtId="2" fontId="6" fillId="3" borderId="2" xfId="2" applyNumberFormat="1" applyFont="1" applyFill="1" applyBorder="1" applyAlignment="1" applyProtection="1">
      <alignment vertical="center"/>
      <protection locked="0"/>
    </xf>
    <xf numFmtId="0" fontId="6" fillId="3" borderId="6" xfId="2" applyFont="1" applyFill="1" applyBorder="1" applyAlignment="1" applyProtection="1">
      <alignment horizontal="center" vertical="center"/>
      <protection locked="0"/>
    </xf>
    <xf numFmtId="10" fontId="6" fillId="3" borderId="4" xfId="2" applyNumberFormat="1" applyFont="1" applyFill="1" applyBorder="1" applyAlignment="1" applyProtection="1">
      <alignment vertical="center"/>
      <protection locked="0"/>
    </xf>
    <xf numFmtId="168" fontId="6" fillId="3" borderId="0" xfId="3" applyNumberFormat="1" applyFont="1" applyFill="1" applyBorder="1" applyAlignment="1" applyProtection="1">
      <alignment vertical="center"/>
      <protection locked="0"/>
    </xf>
    <xf numFmtId="168" fontId="5" fillId="3" borderId="5" xfId="3" applyNumberFormat="1" applyFont="1" applyFill="1" applyBorder="1" applyAlignment="1" applyProtection="1">
      <alignment horizontal="right" vertical="center" wrapText="1"/>
      <protection locked="0"/>
    </xf>
    <xf numFmtId="2" fontId="6" fillId="3" borderId="7" xfId="2" applyNumberFormat="1" applyFont="1" applyFill="1" applyBorder="1" applyAlignment="1" applyProtection="1">
      <alignment horizontal="center" vertical="center"/>
      <protection locked="0"/>
    </xf>
    <xf numFmtId="10" fontId="6" fillId="3" borderId="7" xfId="6" applyNumberFormat="1" applyFont="1" applyFill="1" applyBorder="1" applyAlignment="1" applyProtection="1">
      <alignment vertical="center"/>
      <protection locked="0"/>
    </xf>
    <xf numFmtId="168" fontId="6" fillId="3" borderId="7" xfId="3" applyNumberFormat="1" applyFont="1" applyFill="1" applyBorder="1" applyAlignment="1" applyProtection="1">
      <alignment horizontal="right" vertical="center" wrapText="1"/>
      <protection locked="0"/>
    </xf>
    <xf numFmtId="2" fontId="5" fillId="3" borderId="2" xfId="2" applyNumberFormat="1" applyFont="1" applyFill="1" applyBorder="1" applyAlignment="1" applyProtection="1">
      <alignment vertical="center"/>
      <protection locked="0"/>
    </xf>
    <xf numFmtId="2" fontId="5" fillId="3" borderId="0" xfId="2" applyNumberFormat="1" applyFont="1" applyFill="1" applyAlignment="1" applyProtection="1">
      <alignment vertical="center"/>
      <protection locked="0"/>
    </xf>
    <xf numFmtId="2" fontId="5" fillId="3" borderId="0" xfId="2" applyNumberFormat="1" applyFont="1" applyFill="1" applyAlignment="1" applyProtection="1">
      <alignment horizontal="center" vertical="center"/>
      <protection locked="0"/>
    </xf>
    <xf numFmtId="168" fontId="5" fillId="3" borderId="0" xfId="3" applyNumberFormat="1" applyFont="1" applyFill="1" applyBorder="1" applyAlignment="1" applyProtection="1">
      <alignment vertical="center"/>
      <protection locked="0"/>
    </xf>
    <xf numFmtId="0" fontId="5" fillId="3" borderId="0" xfId="2" applyFont="1" applyFill="1" applyAlignment="1" applyProtection="1">
      <alignment horizontal="left" vertical="center"/>
      <protection locked="0"/>
    </xf>
    <xf numFmtId="1" fontId="5" fillId="3" borderId="0" xfId="2" applyNumberFormat="1" applyFont="1" applyFill="1" applyAlignment="1" applyProtection="1">
      <alignment horizontal="center" vertical="center" wrapText="1"/>
      <protection locked="0"/>
    </xf>
    <xf numFmtId="166" fontId="5" fillId="3" borderId="0" xfId="3" applyNumberFormat="1" applyFont="1" applyFill="1" applyAlignment="1" applyProtection="1">
      <alignment vertical="center"/>
      <protection locked="0"/>
    </xf>
    <xf numFmtId="4" fontId="5" fillId="3" borderId="0" xfId="2" applyNumberFormat="1" applyFont="1" applyFill="1" applyAlignment="1" applyProtection="1">
      <alignment vertical="center"/>
      <protection locked="0"/>
    </xf>
    <xf numFmtId="166" fontId="5" fillId="3" borderId="7" xfId="3" applyNumberFormat="1" applyFont="1" applyFill="1" applyBorder="1" applyAlignment="1" applyProtection="1">
      <alignment horizontal="center" vertical="center" wrapText="1"/>
      <protection locked="0"/>
    </xf>
    <xf numFmtId="0" fontId="5" fillId="3" borderId="0" xfId="2" applyFont="1" applyFill="1" applyAlignment="1" applyProtection="1">
      <alignment horizontal="center" vertical="center"/>
      <protection locked="0"/>
    </xf>
    <xf numFmtId="0" fontId="16" fillId="0" borderId="18" xfId="0" applyFont="1" applyBorder="1" applyAlignment="1">
      <alignment horizontal="left" vertical="center" wrapText="1"/>
    </xf>
    <xf numFmtId="0" fontId="16" fillId="0" borderId="18" xfId="0" applyFont="1" applyBorder="1" applyAlignment="1">
      <alignment horizontal="left" vertical="top" wrapText="1"/>
    </xf>
    <xf numFmtId="1" fontId="9" fillId="0" borderId="18" xfId="0" applyNumberFormat="1" applyFont="1" applyBorder="1" applyAlignment="1">
      <alignment horizontal="center" vertical="top" shrinkToFit="1"/>
    </xf>
    <xf numFmtId="1" fontId="9" fillId="0" borderId="18" xfId="0" applyNumberFormat="1" applyFont="1" applyBorder="1" applyAlignment="1">
      <alignment horizontal="center" vertical="center" shrinkToFit="1"/>
    </xf>
    <xf numFmtId="1" fontId="9" fillId="0" borderId="20" xfId="0" applyNumberFormat="1" applyFont="1" applyBorder="1" applyAlignment="1">
      <alignment horizontal="center" vertical="center" shrinkToFit="1"/>
    </xf>
    <xf numFmtId="0" fontId="16" fillId="0" borderId="20" xfId="0" applyFont="1" applyBorder="1" applyAlignment="1">
      <alignment horizontal="left" vertical="center" wrapText="1"/>
    </xf>
    <xf numFmtId="168" fontId="5" fillId="3" borderId="7" xfId="3" applyNumberFormat="1" applyFont="1" applyFill="1" applyBorder="1" applyAlignment="1" applyProtection="1">
      <alignment horizontal="right" vertical="center" wrapText="1"/>
      <protection locked="0"/>
    </xf>
    <xf numFmtId="168" fontId="5" fillId="5" borderId="7" xfId="2" applyNumberFormat="1" applyFont="1" applyFill="1" applyBorder="1" applyAlignment="1" applyProtection="1">
      <alignment vertical="center"/>
      <protection locked="0"/>
    </xf>
    <xf numFmtId="168" fontId="18" fillId="5" borderId="7" xfId="2" applyNumberFormat="1" applyFont="1" applyFill="1" applyBorder="1" applyAlignment="1" applyProtection="1">
      <alignment vertical="center"/>
      <protection locked="0"/>
    </xf>
    <xf numFmtId="168" fontId="5" fillId="3" borderId="9" xfId="3" applyNumberFormat="1" applyFont="1" applyFill="1" applyBorder="1" applyAlignment="1" applyProtection="1">
      <alignment horizontal="right" vertical="center" wrapText="1"/>
      <protection locked="0"/>
    </xf>
    <xf numFmtId="1" fontId="9" fillId="0" borderId="9" xfId="0" applyNumberFormat="1" applyFont="1" applyBorder="1" applyAlignment="1">
      <alignment horizontal="center" vertical="center" shrinkToFit="1"/>
    </xf>
    <xf numFmtId="0" fontId="16" fillId="0" borderId="9" xfId="0" applyFont="1" applyBorder="1" applyAlignment="1">
      <alignment horizontal="left" vertical="center" wrapText="1"/>
    </xf>
    <xf numFmtId="166" fontId="5" fillId="3" borderId="9" xfId="3" applyNumberFormat="1" applyFont="1" applyFill="1" applyBorder="1" applyAlignment="1" applyProtection="1">
      <alignment horizontal="center" vertical="center" wrapText="1"/>
      <protection locked="0"/>
    </xf>
    <xf numFmtId="0" fontId="6" fillId="0" borderId="6" xfId="2" applyFont="1" applyBorder="1" applyAlignment="1" applyProtection="1">
      <alignment horizontal="center" vertical="center" wrapText="1"/>
      <protection locked="0"/>
    </xf>
    <xf numFmtId="0" fontId="6" fillId="0" borderId="0" xfId="2" applyFont="1" applyAlignment="1" applyProtection="1">
      <alignment horizontal="left" vertical="center" wrapText="1"/>
      <protection locked="0"/>
    </xf>
    <xf numFmtId="0" fontId="5" fillId="0" borderId="7" xfId="2" applyFont="1" applyBorder="1" applyAlignment="1" applyProtection="1">
      <alignment horizontal="center" vertical="center" wrapText="1"/>
      <protection locked="0"/>
    </xf>
    <xf numFmtId="166" fontId="5" fillId="0" borderId="7" xfId="3" applyNumberFormat="1" applyFont="1" applyFill="1" applyBorder="1" applyAlignment="1" applyProtection="1">
      <alignment horizontal="right" vertical="center" wrapText="1"/>
      <protection locked="0"/>
    </xf>
    <xf numFmtId="4" fontId="5" fillId="0" borderId="6" xfId="2" applyNumberFormat="1" applyFont="1" applyBorder="1" applyAlignment="1" applyProtection="1">
      <alignment vertical="center"/>
      <protection locked="0"/>
    </xf>
    <xf numFmtId="0" fontId="5" fillId="0" borderId="7" xfId="2" applyFont="1" applyBorder="1" applyAlignment="1" applyProtection="1">
      <alignment vertical="center"/>
      <protection locked="0"/>
    </xf>
    <xf numFmtId="167" fontId="5" fillId="5" borderId="7" xfId="2" applyNumberFormat="1" applyFont="1" applyFill="1" applyBorder="1" applyAlignment="1" applyProtection="1">
      <alignment vertical="center"/>
      <protection locked="0"/>
    </xf>
    <xf numFmtId="166" fontId="5" fillId="3" borderId="7" xfId="3" applyNumberFormat="1" applyFont="1" applyFill="1" applyBorder="1" applyAlignment="1" applyProtection="1">
      <alignment horizontal="left" vertical="center" wrapText="1"/>
      <protection locked="0"/>
    </xf>
    <xf numFmtId="4" fontId="16" fillId="3" borderId="6" xfId="2" applyNumberFormat="1" applyFont="1" applyFill="1" applyBorder="1" applyAlignment="1" applyProtection="1">
      <alignment horizontal="center" vertical="center"/>
      <protection locked="0"/>
    </xf>
    <xf numFmtId="2" fontId="9" fillId="0" borderId="18" xfId="0" applyNumberFormat="1" applyFont="1" applyBorder="1" applyAlignment="1">
      <alignment horizontal="center" vertical="center" shrinkToFit="1"/>
    </xf>
    <xf numFmtId="4" fontId="5" fillId="0" borderId="6" xfId="2" applyNumberFormat="1" applyFont="1" applyBorder="1" applyAlignment="1" applyProtection="1">
      <alignment horizontal="center" vertical="center"/>
      <protection locked="0"/>
    </xf>
    <xf numFmtId="2" fontId="9" fillId="0" borderId="21" xfId="0" applyNumberFormat="1" applyFont="1" applyBorder="1" applyAlignment="1">
      <alignment horizontal="center" vertical="center" shrinkToFit="1"/>
    </xf>
    <xf numFmtId="2" fontId="9" fillId="0" borderId="7" xfId="0" applyNumberFormat="1" applyFont="1" applyBorder="1" applyAlignment="1">
      <alignment horizontal="center" vertical="center" shrinkToFit="1"/>
    </xf>
    <xf numFmtId="4" fontId="9" fillId="0" borderId="21" xfId="0" applyNumberFormat="1" applyFont="1" applyBorder="1" applyAlignment="1">
      <alignment horizontal="center" vertical="center" shrinkToFit="1"/>
    </xf>
    <xf numFmtId="0" fontId="21" fillId="0" borderId="18" xfId="0" applyFont="1" applyBorder="1" applyAlignment="1">
      <alignment horizontal="left" vertical="center" wrapText="1"/>
    </xf>
    <xf numFmtId="0" fontId="5" fillId="13" borderId="18" xfId="0" applyFont="1" applyFill="1" applyBorder="1" applyAlignment="1">
      <alignment horizontal="left" vertical="center" wrapText="1"/>
    </xf>
    <xf numFmtId="0" fontId="3" fillId="13" borderId="18" xfId="0" applyFont="1" applyFill="1" applyBorder="1" applyAlignment="1">
      <alignment horizontal="left" vertical="center" wrapText="1"/>
    </xf>
    <xf numFmtId="0" fontId="5" fillId="14" borderId="18" xfId="0" applyFont="1" applyFill="1" applyBorder="1" applyAlignment="1">
      <alignment horizontal="left" vertical="center" wrapText="1"/>
    </xf>
    <xf numFmtId="0" fontId="4" fillId="3" borderId="7" xfId="2" applyFont="1" applyFill="1" applyBorder="1" applyAlignment="1" applyProtection="1">
      <alignment vertical="center" wrapText="1"/>
      <protection locked="0"/>
    </xf>
    <xf numFmtId="0" fontId="5" fillId="12" borderId="18" xfId="0" applyFont="1" applyFill="1" applyBorder="1" applyAlignment="1">
      <alignment vertical="center" wrapText="1"/>
    </xf>
    <xf numFmtId="0" fontId="3" fillId="13" borderId="18" xfId="0" applyFont="1" applyFill="1" applyBorder="1" applyAlignment="1">
      <alignment vertical="center" wrapText="1"/>
    </xf>
    <xf numFmtId="0" fontId="5" fillId="13" borderId="18" xfId="0" applyFont="1" applyFill="1" applyBorder="1" applyAlignment="1">
      <alignment vertical="center" wrapText="1"/>
    </xf>
    <xf numFmtId="0" fontId="5" fillId="14" borderId="18" xfId="0" applyFont="1" applyFill="1" applyBorder="1" applyAlignment="1">
      <alignment vertical="center" wrapText="1"/>
    </xf>
    <xf numFmtId="0" fontId="6" fillId="0" borderId="4" xfId="2" applyFont="1" applyBorder="1" applyAlignment="1" applyProtection="1">
      <alignment vertical="center" wrapText="1"/>
      <protection locked="0"/>
    </xf>
    <xf numFmtId="1" fontId="22" fillId="0" borderId="18" xfId="0" applyNumberFormat="1" applyFont="1" applyBorder="1" applyAlignment="1">
      <alignment horizontal="center" vertical="center" shrinkToFit="1"/>
    </xf>
    <xf numFmtId="175" fontId="22" fillId="13" borderId="18" xfId="0" applyNumberFormat="1" applyFont="1" applyFill="1" applyBorder="1" applyAlignment="1">
      <alignment horizontal="center" vertical="center" shrinkToFit="1"/>
    </xf>
    <xf numFmtId="2" fontId="22" fillId="0" borderId="18" xfId="0" applyNumberFormat="1" applyFont="1" applyBorder="1" applyAlignment="1">
      <alignment horizontal="center" vertical="center" shrinkToFit="1"/>
    </xf>
    <xf numFmtId="0" fontId="5" fillId="0" borderId="18" xfId="0" applyFont="1" applyBorder="1" applyAlignment="1">
      <alignment horizontal="left" vertical="center" wrapText="1"/>
    </xf>
    <xf numFmtId="0" fontId="3" fillId="12" borderId="18" xfId="0" applyFont="1" applyFill="1" applyBorder="1" applyAlignment="1">
      <alignment horizontal="left" vertical="center" wrapText="1"/>
    </xf>
    <xf numFmtId="0" fontId="21" fillId="0" borderId="18" xfId="0" applyFont="1" applyBorder="1" applyAlignment="1">
      <alignment horizontal="center" vertical="center" wrapText="1"/>
    </xf>
    <xf numFmtId="175" fontId="9" fillId="13" borderId="18" xfId="0" applyNumberFormat="1" applyFont="1" applyFill="1" applyBorder="1" applyAlignment="1">
      <alignment horizontal="center" vertical="center" shrinkToFit="1"/>
    </xf>
    <xf numFmtId="175" fontId="9" fillId="0" borderId="18" xfId="0" applyNumberFormat="1" applyFont="1" applyBorder="1" applyAlignment="1">
      <alignment horizontal="center" vertical="center" shrinkToFit="1"/>
    </xf>
    <xf numFmtId="0" fontId="19" fillId="12" borderId="18" xfId="0" applyFont="1" applyFill="1" applyBorder="1" applyAlignment="1">
      <alignment horizontal="center" vertical="center" wrapText="1"/>
    </xf>
    <xf numFmtId="0" fontId="19" fillId="12" borderId="18" xfId="0" applyFont="1" applyFill="1" applyBorder="1" applyAlignment="1">
      <alignment horizontal="left" vertical="center" wrapText="1"/>
    </xf>
    <xf numFmtId="0" fontId="16" fillId="0" borderId="18" xfId="0" applyFont="1" applyBorder="1" applyAlignment="1">
      <alignment horizontal="center" vertical="center" wrapText="1"/>
    </xf>
    <xf numFmtId="0" fontId="19" fillId="15" borderId="18" xfId="0" applyFont="1" applyFill="1" applyBorder="1" applyAlignment="1">
      <alignment horizontal="left" vertical="center" wrapText="1"/>
    </xf>
    <xf numFmtId="0" fontId="5" fillId="15" borderId="18" xfId="0" applyFont="1" applyFill="1" applyBorder="1" applyAlignment="1">
      <alignment horizontal="left" vertical="center" wrapText="1"/>
    </xf>
    <xf numFmtId="0" fontId="19" fillId="16" borderId="18" xfId="0" applyFont="1" applyFill="1" applyBorder="1" applyAlignment="1">
      <alignment horizontal="left" vertical="center" wrapText="1"/>
    </xf>
    <xf numFmtId="0" fontId="5" fillId="16" borderId="18" xfId="0" applyFont="1" applyFill="1" applyBorder="1" applyAlignment="1">
      <alignment horizontal="left" vertical="center" wrapText="1"/>
    </xf>
    <xf numFmtId="176" fontId="9" fillId="0" borderId="18" xfId="0" applyNumberFormat="1" applyFont="1" applyBorder="1" applyAlignment="1">
      <alignment horizontal="left" vertical="center" shrinkToFit="1"/>
    </xf>
    <xf numFmtId="0" fontId="19" fillId="0" borderId="18" xfId="0" applyFont="1" applyBorder="1" applyAlignment="1">
      <alignment horizontal="left" vertical="center" wrapText="1"/>
    </xf>
    <xf numFmtId="0" fontId="19" fillId="17" borderId="18" xfId="0" applyFont="1" applyFill="1" applyBorder="1" applyAlignment="1">
      <alignment horizontal="left" vertical="center" wrapText="1"/>
    </xf>
    <xf numFmtId="0" fontId="5" fillId="17" borderId="18" xfId="0" applyFont="1" applyFill="1" applyBorder="1" applyAlignment="1">
      <alignment horizontal="left" vertical="center" wrapText="1"/>
    </xf>
    <xf numFmtId="174" fontId="24" fillId="12" borderId="18" xfId="0" applyNumberFormat="1" applyFont="1" applyFill="1" applyBorder="1" applyAlignment="1">
      <alignment horizontal="left" vertical="center" shrinkToFit="1"/>
    </xf>
    <xf numFmtId="0" fontId="19" fillId="13" borderId="18" xfId="0" applyFont="1" applyFill="1" applyBorder="1" applyAlignment="1">
      <alignment horizontal="center" vertical="center" wrapText="1"/>
    </xf>
    <xf numFmtId="0" fontId="19" fillId="13" borderId="18" xfId="0" applyFont="1" applyFill="1" applyBorder="1" applyAlignment="1">
      <alignment horizontal="left" vertical="center" wrapText="1"/>
    </xf>
    <xf numFmtId="173" fontId="5" fillId="3" borderId="9" xfId="2" applyNumberFormat="1" applyFont="1" applyFill="1" applyBorder="1" applyAlignment="1" applyProtection="1">
      <alignment horizontal="center" vertical="center" wrapText="1"/>
      <protection locked="0"/>
    </xf>
    <xf numFmtId="1" fontId="5" fillId="3" borderId="9" xfId="2" applyNumberFormat="1" applyFont="1" applyFill="1" applyBorder="1" applyAlignment="1" applyProtection="1">
      <alignment horizontal="center" vertical="center" wrapText="1"/>
      <protection locked="0"/>
    </xf>
    <xf numFmtId="166" fontId="5" fillId="3" borderId="0" xfId="3" applyNumberFormat="1" applyFont="1" applyFill="1" applyBorder="1" applyAlignment="1" applyProtection="1">
      <alignment vertical="center"/>
      <protection locked="0"/>
    </xf>
    <xf numFmtId="0" fontId="5" fillId="0" borderId="20" xfId="0" applyFont="1" applyBorder="1" applyAlignment="1">
      <alignment horizontal="left" vertical="center" wrapText="1"/>
    </xf>
    <xf numFmtId="0" fontId="16" fillId="0" borderId="20" xfId="0" applyFont="1" applyBorder="1" applyAlignment="1">
      <alignment horizontal="center" vertical="center" wrapText="1"/>
    </xf>
    <xf numFmtId="175" fontId="9" fillId="13" borderId="20" xfId="0" applyNumberFormat="1" applyFont="1" applyFill="1" applyBorder="1" applyAlignment="1">
      <alignment horizontal="center" vertical="center" shrinkToFit="1"/>
    </xf>
    <xf numFmtId="175" fontId="9" fillId="0" borderId="20" xfId="0" applyNumberFormat="1" applyFont="1" applyBorder="1" applyAlignment="1">
      <alignment horizontal="center" vertical="center" shrinkToFit="1"/>
    </xf>
    <xf numFmtId="176" fontId="9" fillId="0" borderId="20" xfId="0" applyNumberFormat="1" applyFont="1" applyBorder="1" applyAlignment="1">
      <alignment horizontal="left" vertical="center" shrinkToFit="1"/>
    </xf>
    <xf numFmtId="2" fontId="9" fillId="0" borderId="20" xfId="0" applyNumberFormat="1" applyFont="1" applyBorder="1" applyAlignment="1">
      <alignment horizontal="center" vertical="center" shrinkToFit="1"/>
    </xf>
    <xf numFmtId="0" fontId="19" fillId="12" borderId="7" xfId="0" applyFont="1" applyFill="1" applyBorder="1" applyAlignment="1">
      <alignment horizontal="left" vertical="center" wrapText="1"/>
    </xf>
    <xf numFmtId="174" fontId="24" fillId="12" borderId="7" xfId="0" applyNumberFormat="1" applyFont="1" applyFill="1" applyBorder="1" applyAlignment="1">
      <alignment horizontal="left" vertical="center" shrinkToFit="1"/>
    </xf>
    <xf numFmtId="168" fontId="6" fillId="3" borderId="11" xfId="2" applyNumberFormat="1" applyFont="1" applyFill="1" applyBorder="1" applyAlignment="1" applyProtection="1">
      <alignment vertical="center"/>
      <protection locked="0"/>
    </xf>
    <xf numFmtId="0" fontId="6" fillId="3" borderId="19" xfId="2" applyFont="1" applyFill="1" applyBorder="1" applyAlignment="1" applyProtection="1">
      <alignment vertical="center"/>
      <protection locked="0"/>
    </xf>
    <xf numFmtId="174" fontId="22" fillId="0" borderId="18" xfId="0" applyNumberFormat="1" applyFont="1" applyBorder="1" applyAlignment="1">
      <alignment horizontal="center" vertical="center" shrinkToFit="1"/>
    </xf>
    <xf numFmtId="0" fontId="3" fillId="15" borderId="23" xfId="0" applyFont="1" applyFill="1" applyBorder="1" applyAlignment="1">
      <alignment horizontal="left" vertical="top" wrapText="1"/>
    </xf>
    <xf numFmtId="0" fontId="5" fillId="3" borderId="7" xfId="2" applyFont="1" applyFill="1" applyBorder="1" applyAlignment="1" applyProtection="1">
      <alignment vertical="center"/>
      <protection locked="0"/>
    </xf>
    <xf numFmtId="0" fontId="5" fillId="3" borderId="7" xfId="2" applyFont="1" applyFill="1" applyBorder="1" applyAlignment="1" applyProtection="1">
      <alignment horizontal="center" vertical="center"/>
      <protection locked="0"/>
    </xf>
    <xf numFmtId="176" fontId="9" fillId="0" borderId="20" xfId="0" applyNumberFormat="1" applyFont="1" applyBorder="1" applyAlignment="1">
      <alignment horizontal="center" vertical="center" shrinkToFit="1"/>
    </xf>
    <xf numFmtId="176" fontId="23" fillId="12" borderId="18" xfId="0" applyNumberFormat="1" applyFont="1" applyFill="1" applyBorder="1" applyAlignment="1">
      <alignment horizontal="center" vertical="center" shrinkToFit="1"/>
    </xf>
    <xf numFmtId="0" fontId="3" fillId="12" borderId="23" xfId="0" applyFont="1" applyFill="1" applyBorder="1" applyAlignment="1">
      <alignment horizontal="left" vertical="center" wrapText="1"/>
    </xf>
    <xf numFmtId="0" fontId="5" fillId="0" borderId="23" xfId="0" applyFont="1" applyBorder="1" applyAlignment="1">
      <alignment horizontal="left" vertical="center" wrapText="1"/>
    </xf>
    <xf numFmtId="0" fontId="21" fillId="0" borderId="23" xfId="0" applyFont="1" applyBorder="1" applyAlignment="1">
      <alignment horizontal="left" vertical="center" wrapText="1"/>
    </xf>
    <xf numFmtId="1" fontId="22" fillId="0" borderId="18" xfId="0" applyNumberFormat="1" applyFont="1" applyBorder="1" applyAlignment="1">
      <alignment horizontal="right" vertical="center" shrinkToFit="1"/>
    </xf>
    <xf numFmtId="0" fontId="3" fillId="15" borderId="23" xfId="0" applyFont="1" applyFill="1" applyBorder="1" applyAlignment="1">
      <alignment horizontal="left" vertical="center" wrapText="1"/>
    </xf>
    <xf numFmtId="0" fontId="3" fillId="16" borderId="23" xfId="0" applyFont="1" applyFill="1" applyBorder="1" applyAlignment="1">
      <alignment horizontal="left" vertical="center" wrapText="1"/>
    </xf>
    <xf numFmtId="174" fontId="23" fillId="12" borderId="18" xfId="0" applyNumberFormat="1" applyFont="1" applyFill="1" applyBorder="1" applyAlignment="1">
      <alignment horizontal="center" vertical="center" shrinkToFit="1"/>
    </xf>
    <xf numFmtId="0" fontId="5" fillId="3" borderId="7" xfId="2" applyFont="1" applyFill="1" applyBorder="1" applyAlignment="1" applyProtection="1">
      <alignment horizontal="left" vertical="center"/>
      <protection locked="0"/>
    </xf>
    <xf numFmtId="0" fontId="16" fillId="0" borderId="7" xfId="0" applyFont="1" applyBorder="1" applyAlignment="1">
      <alignment horizontal="left" vertical="top" wrapText="1"/>
    </xf>
    <xf numFmtId="0" fontId="3" fillId="14" borderId="18" xfId="0" applyFont="1" applyFill="1" applyBorder="1" applyAlignment="1">
      <alignment horizontal="left" vertical="center" wrapText="1"/>
    </xf>
    <xf numFmtId="0" fontId="3" fillId="14" borderId="18" xfId="0" applyFont="1" applyFill="1" applyBorder="1" applyAlignment="1">
      <alignment horizontal="center" vertical="center" wrapText="1"/>
    </xf>
    <xf numFmtId="0" fontId="5" fillId="14" borderId="18" xfId="0" applyFont="1" applyFill="1" applyBorder="1" applyAlignment="1">
      <alignment horizontal="center" vertical="top" wrapText="1"/>
    </xf>
    <xf numFmtId="173" fontId="5" fillId="3" borderId="4" xfId="2" applyNumberFormat="1" applyFont="1" applyFill="1" applyBorder="1" applyAlignment="1" applyProtection="1">
      <alignment horizontal="center" vertical="center" wrapText="1"/>
      <protection locked="0"/>
    </xf>
    <xf numFmtId="1" fontId="6" fillId="3" borderId="0" xfId="2" applyNumberFormat="1" applyFont="1" applyFill="1" applyAlignment="1" applyProtection="1">
      <alignment horizontal="left" vertical="center" wrapText="1"/>
      <protection locked="0"/>
    </xf>
    <xf numFmtId="1" fontId="6" fillId="3" borderId="0" xfId="2" applyNumberFormat="1" applyFont="1" applyFill="1" applyAlignment="1" applyProtection="1">
      <alignment vertical="center" wrapText="1"/>
      <protection locked="0"/>
    </xf>
    <xf numFmtId="1" fontId="5" fillId="3" borderId="5" xfId="2" applyNumberFormat="1" applyFont="1" applyFill="1" applyBorder="1" applyAlignment="1" applyProtection="1">
      <alignment horizontal="center" vertical="center" wrapText="1"/>
      <protection locked="0"/>
    </xf>
    <xf numFmtId="43" fontId="5" fillId="3" borderId="7" xfId="1" applyFont="1" applyFill="1" applyBorder="1" applyAlignment="1" applyProtection="1">
      <alignment horizontal="right" vertical="center" wrapText="1"/>
      <protection locked="0"/>
    </xf>
    <xf numFmtId="43" fontId="5" fillId="3" borderId="7" xfId="1" applyFont="1" applyFill="1" applyBorder="1" applyAlignment="1" applyProtection="1">
      <alignment vertical="center"/>
      <protection locked="0"/>
    </xf>
    <xf numFmtId="168" fontId="26" fillId="7" borderId="7" xfId="3" applyNumberFormat="1" applyFont="1" applyFill="1" applyBorder="1" applyAlignment="1" applyProtection="1">
      <alignment horizontal="right" vertical="center" wrapText="1"/>
      <protection locked="0"/>
    </xf>
    <xf numFmtId="4" fontId="16" fillId="3" borderId="29" xfId="2" applyNumberFormat="1" applyFont="1" applyFill="1" applyBorder="1" applyAlignment="1" applyProtection="1">
      <alignment vertical="center"/>
      <protection locked="0"/>
    </xf>
    <xf numFmtId="4" fontId="16" fillId="3" borderId="0" xfId="2" applyNumberFormat="1" applyFont="1" applyFill="1" applyAlignment="1" applyProtection="1">
      <alignment vertical="center"/>
      <protection locked="0"/>
    </xf>
    <xf numFmtId="4" fontId="16" fillId="3" borderId="25" xfId="2" applyNumberFormat="1" applyFont="1" applyFill="1" applyBorder="1" applyAlignment="1" applyProtection="1">
      <alignment vertical="center"/>
      <protection locked="0"/>
    </xf>
    <xf numFmtId="0" fontId="28" fillId="3" borderId="0" xfId="2" applyFont="1" applyFill="1" applyAlignment="1" applyProtection="1">
      <alignment vertical="center" wrapText="1"/>
      <protection locked="0"/>
    </xf>
    <xf numFmtId="0" fontId="29" fillId="3" borderId="7" xfId="2" applyFont="1" applyFill="1" applyBorder="1" applyAlignment="1" applyProtection="1">
      <alignment horizontal="center" vertical="center" wrapText="1"/>
      <protection locked="0"/>
    </xf>
    <xf numFmtId="0" fontId="1" fillId="3" borderId="0" xfId="2" applyFill="1" applyAlignment="1" applyProtection="1">
      <alignment vertical="center"/>
      <protection locked="0"/>
    </xf>
    <xf numFmtId="166" fontId="29" fillId="4" borderId="7" xfId="3" applyNumberFormat="1" applyFont="1" applyFill="1" applyBorder="1" applyAlignment="1" applyProtection="1">
      <alignment horizontal="center" vertical="center" wrapText="1"/>
      <protection locked="0"/>
    </xf>
    <xf numFmtId="0" fontId="29" fillId="4" borderId="7" xfId="2" applyFont="1" applyFill="1" applyBorder="1" applyAlignment="1" applyProtection="1">
      <alignment horizontal="center" vertical="center" wrapText="1"/>
      <protection locked="0"/>
    </xf>
    <xf numFmtId="0" fontId="29" fillId="3" borderId="4" xfId="2" applyFont="1" applyFill="1" applyBorder="1" applyAlignment="1" applyProtection="1">
      <alignment horizontal="center" vertical="center" wrapText="1"/>
      <protection locked="0"/>
    </xf>
    <xf numFmtId="0" fontId="29" fillId="3" borderId="5" xfId="2" applyFont="1" applyFill="1" applyBorder="1" applyAlignment="1" applyProtection="1">
      <alignment horizontal="center" vertical="center" wrapText="1"/>
      <protection locked="0"/>
    </xf>
    <xf numFmtId="0" fontId="29" fillId="3" borderId="6" xfId="2" applyFont="1" applyFill="1" applyBorder="1" applyAlignment="1" applyProtection="1">
      <alignment horizontal="center" vertical="center" wrapText="1"/>
      <protection locked="0"/>
    </xf>
    <xf numFmtId="166" fontId="29" fillId="3" borderId="7" xfId="3" applyNumberFormat="1" applyFont="1" applyFill="1" applyBorder="1" applyAlignment="1" applyProtection="1">
      <alignment horizontal="center" vertical="center" wrapText="1"/>
      <protection locked="0"/>
    </xf>
    <xf numFmtId="4" fontId="29" fillId="3" borderId="7" xfId="2" applyNumberFormat="1" applyFont="1" applyFill="1" applyBorder="1" applyAlignment="1" applyProtection="1">
      <alignment horizontal="center" vertical="center" wrapText="1"/>
      <protection locked="0"/>
    </xf>
    <xf numFmtId="0" fontId="30" fillId="5" borderId="7" xfId="2" applyFont="1" applyFill="1" applyBorder="1" applyAlignment="1" applyProtection="1">
      <alignment horizontal="center" vertical="center" wrapText="1"/>
      <protection locked="0"/>
    </xf>
    <xf numFmtId="0" fontId="26" fillId="5" borderId="7" xfId="2" applyFont="1" applyFill="1" applyBorder="1" applyAlignment="1" applyProtection="1">
      <alignment horizontal="left" vertical="center" wrapText="1"/>
      <protection locked="0"/>
    </xf>
    <xf numFmtId="4" fontId="1" fillId="5" borderId="7" xfId="2" applyNumberFormat="1" applyFill="1" applyBorder="1" applyAlignment="1" applyProtection="1">
      <alignment vertical="center"/>
      <protection locked="0"/>
    </xf>
    <xf numFmtId="0" fontId="1" fillId="5" borderId="7" xfId="2" applyFill="1" applyBorder="1" applyAlignment="1" applyProtection="1">
      <alignment vertical="center"/>
      <protection locked="0"/>
    </xf>
    <xf numFmtId="1" fontId="31" fillId="3" borderId="7" xfId="2" applyNumberFormat="1" applyFont="1" applyFill="1" applyBorder="1" applyAlignment="1" applyProtection="1">
      <alignment horizontal="center" vertical="center" wrapText="1"/>
      <protection locked="0"/>
    </xf>
    <xf numFmtId="166" fontId="31" fillId="3" borderId="7" xfId="3" applyNumberFormat="1" applyFont="1" applyFill="1" applyBorder="1" applyAlignment="1" applyProtection="1">
      <alignment horizontal="right" vertical="center" wrapText="1"/>
      <protection locked="0"/>
    </xf>
    <xf numFmtId="4" fontId="32" fillId="3" borderId="6" xfId="2" applyNumberFormat="1" applyFont="1" applyFill="1" applyBorder="1" applyAlignment="1" applyProtection="1">
      <alignment vertical="center"/>
      <protection locked="0"/>
    </xf>
    <xf numFmtId="167" fontId="31" fillId="3" borderId="7" xfId="3" applyNumberFormat="1" applyFont="1" applyFill="1" applyBorder="1" applyAlignment="1" applyProtection="1">
      <alignment horizontal="right" vertical="center" wrapText="1"/>
      <protection locked="0"/>
    </xf>
    <xf numFmtId="0" fontId="2" fillId="6" borderId="0" xfId="4" applyFill="1" applyAlignment="1" applyProtection="1">
      <alignment vertical="center"/>
      <protection locked="0"/>
    </xf>
    <xf numFmtId="1" fontId="31" fillId="3" borderId="7" xfId="4" applyNumberFormat="1" applyFont="1" applyFill="1" applyBorder="1" applyAlignment="1" applyProtection="1">
      <alignment horizontal="center" vertical="center" wrapText="1"/>
      <protection locked="0"/>
    </xf>
    <xf numFmtId="0" fontId="2" fillId="3" borderId="0" xfId="4" applyFill="1" applyAlignment="1" applyProtection="1">
      <alignment vertical="center"/>
      <protection locked="0"/>
    </xf>
    <xf numFmtId="4" fontId="25" fillId="5" borderId="7" xfId="2" applyNumberFormat="1" applyFont="1" applyFill="1" applyBorder="1" applyAlignment="1" applyProtection="1">
      <alignment vertical="center"/>
      <protection locked="0"/>
    </xf>
    <xf numFmtId="0" fontId="26" fillId="5" borderId="7" xfId="2" applyFont="1" applyFill="1" applyBorder="1" applyAlignment="1" applyProtection="1">
      <alignment horizontal="center" vertical="center" wrapText="1"/>
      <protection locked="0"/>
    </xf>
    <xf numFmtId="3" fontId="31" fillId="0" borderId="7" xfId="5" applyNumberFormat="1" applyFont="1" applyBorder="1" applyAlignment="1" applyProtection="1">
      <alignment horizontal="center" vertical="center" wrapText="1"/>
      <protection locked="0"/>
    </xf>
    <xf numFmtId="0" fontId="31" fillId="0" borderId="7" xfId="5" applyFont="1" applyBorder="1" applyAlignment="1" applyProtection="1">
      <alignment horizontal="center" vertical="center" wrapText="1"/>
      <protection locked="0"/>
    </xf>
    <xf numFmtId="168" fontId="31" fillId="3" borderId="7" xfId="5" applyNumberFormat="1" applyFont="1" applyFill="1" applyBorder="1" applyAlignment="1" applyProtection="1">
      <alignment horizontal="right" vertical="center" wrapText="1"/>
      <protection locked="0"/>
    </xf>
    <xf numFmtId="166" fontId="31" fillId="3" borderId="7" xfId="3" applyNumberFormat="1" applyFont="1" applyFill="1" applyBorder="1" applyAlignment="1">
      <alignment horizontal="right" vertical="center" wrapText="1"/>
    </xf>
    <xf numFmtId="1" fontId="31" fillId="0" borderId="7" xfId="2" applyNumberFormat="1" applyFont="1" applyBorder="1" applyAlignment="1" applyProtection="1">
      <alignment horizontal="center" vertical="center" wrapText="1"/>
      <protection locked="0"/>
    </xf>
    <xf numFmtId="168" fontId="32" fillId="0" borderId="7" xfId="3" applyNumberFormat="1" applyFont="1" applyFill="1" applyBorder="1" applyAlignment="1" applyProtection="1">
      <alignment horizontal="right" vertical="center" wrapText="1"/>
      <protection locked="0"/>
    </xf>
    <xf numFmtId="3" fontId="5" fillId="0" borderId="7" xfId="5" applyNumberFormat="1" applyFont="1" applyBorder="1" applyAlignment="1" applyProtection="1">
      <alignment horizontal="center" vertical="center" wrapText="1"/>
      <protection locked="0"/>
    </xf>
    <xf numFmtId="2" fontId="31" fillId="0" borderId="7" xfId="2" applyNumberFormat="1" applyFont="1" applyBorder="1" applyAlignment="1" applyProtection="1">
      <alignment horizontal="left" vertical="center" wrapText="1"/>
      <protection locked="0"/>
    </xf>
    <xf numFmtId="2" fontId="31" fillId="0" borderId="7" xfId="2" applyNumberFormat="1" applyFont="1" applyBorder="1" applyAlignment="1" applyProtection="1">
      <alignment horizontal="center" vertical="center" wrapText="1"/>
      <protection locked="0"/>
    </xf>
    <xf numFmtId="2" fontId="31" fillId="3" borderId="7" xfId="2" applyNumberFormat="1" applyFont="1" applyFill="1" applyBorder="1" applyAlignment="1" applyProtection="1">
      <alignment horizontal="left" vertical="center" wrapText="1"/>
      <protection locked="0"/>
    </xf>
    <xf numFmtId="2" fontId="31" fillId="3" borderId="7" xfId="2" applyNumberFormat="1" applyFont="1" applyFill="1" applyBorder="1" applyAlignment="1" applyProtection="1">
      <alignment horizontal="center" vertical="center" wrapText="1"/>
      <protection locked="0"/>
    </xf>
    <xf numFmtId="168" fontId="31" fillId="3" borderId="9" xfId="3" applyNumberFormat="1" applyFont="1" applyFill="1" applyBorder="1" applyAlignment="1" applyProtection="1">
      <alignment horizontal="center" vertical="center" wrapText="1"/>
      <protection locked="0"/>
    </xf>
    <xf numFmtId="2" fontId="30" fillId="3" borderId="1" xfId="2" applyNumberFormat="1" applyFont="1" applyFill="1" applyBorder="1" applyAlignment="1" applyProtection="1">
      <alignment vertical="center"/>
      <protection locked="0"/>
    </xf>
    <xf numFmtId="2" fontId="30" fillId="3" borderId="0" xfId="2" applyNumberFormat="1" applyFont="1" applyFill="1" applyAlignment="1" applyProtection="1">
      <alignment vertical="center"/>
      <protection locked="0"/>
    </xf>
    <xf numFmtId="2" fontId="26" fillId="7" borderId="7" xfId="2" applyNumberFormat="1" applyFont="1" applyFill="1" applyBorder="1" applyAlignment="1" applyProtection="1">
      <alignment horizontal="center" vertical="center"/>
      <protection locked="0"/>
    </xf>
    <xf numFmtId="2" fontId="30" fillId="3" borderId="7" xfId="2" applyNumberFormat="1" applyFont="1" applyFill="1" applyBorder="1" applyAlignment="1" applyProtection="1">
      <alignment vertical="center"/>
      <protection locked="0"/>
    </xf>
    <xf numFmtId="168" fontId="30" fillId="3" borderId="2" xfId="3" applyNumberFormat="1" applyFont="1" applyFill="1" applyBorder="1" applyAlignment="1" applyProtection="1">
      <alignment vertical="center"/>
      <protection locked="0"/>
    </xf>
    <xf numFmtId="168" fontId="30" fillId="7" borderId="7" xfId="3" applyNumberFormat="1" applyFont="1" applyFill="1" applyBorder="1" applyAlignment="1" applyProtection="1">
      <alignment horizontal="right" vertical="center" wrapText="1"/>
      <protection locked="0"/>
    </xf>
    <xf numFmtId="2" fontId="30" fillId="3" borderId="2" xfId="2" applyNumberFormat="1" applyFont="1" applyFill="1" applyBorder="1" applyAlignment="1" applyProtection="1">
      <alignment vertical="center"/>
      <protection locked="0"/>
    </xf>
    <xf numFmtId="0" fontId="26" fillId="3" borderId="6" xfId="2" applyFont="1" applyFill="1" applyBorder="1" applyAlignment="1" applyProtection="1">
      <alignment horizontal="center" vertical="center"/>
      <protection locked="0"/>
    </xf>
    <xf numFmtId="10" fontId="30" fillId="3" borderId="4" xfId="2" applyNumberFormat="1" applyFont="1" applyFill="1" applyBorder="1" applyAlignment="1" applyProtection="1">
      <alignment vertical="center"/>
      <protection locked="0"/>
    </xf>
    <xf numFmtId="168" fontId="30" fillId="3" borderId="0" xfId="3" applyNumberFormat="1" applyFont="1" applyFill="1" applyBorder="1" applyAlignment="1" applyProtection="1">
      <alignment vertical="center"/>
      <protection locked="0"/>
    </xf>
    <xf numFmtId="4" fontId="32" fillId="3" borderId="5" xfId="2" applyNumberFormat="1" applyFont="1" applyFill="1" applyBorder="1" applyAlignment="1" applyProtection="1">
      <alignment vertical="center"/>
      <protection locked="0"/>
    </xf>
    <xf numFmtId="168" fontId="31" fillId="3" borderId="5" xfId="3" applyNumberFormat="1" applyFont="1" applyFill="1" applyBorder="1" applyAlignment="1" applyProtection="1">
      <alignment horizontal="right" vertical="center" wrapText="1"/>
      <protection locked="0"/>
    </xf>
    <xf numFmtId="2" fontId="26" fillId="3" borderId="7" xfId="2" applyNumberFormat="1" applyFont="1" applyFill="1" applyBorder="1" applyAlignment="1" applyProtection="1">
      <alignment horizontal="center" vertical="center"/>
      <protection locked="0"/>
    </xf>
    <xf numFmtId="10" fontId="30" fillId="3" borderId="7" xfId="6" applyNumberFormat="1" applyFont="1" applyFill="1" applyBorder="1" applyAlignment="1" applyProtection="1">
      <alignment vertical="center"/>
      <protection locked="0"/>
    </xf>
    <xf numFmtId="168" fontId="30" fillId="3" borderId="7" xfId="3" applyNumberFormat="1" applyFont="1" applyFill="1" applyBorder="1" applyAlignment="1" applyProtection="1">
      <alignment horizontal="right" vertical="center" wrapText="1"/>
      <protection locked="0"/>
    </xf>
    <xf numFmtId="2" fontId="31" fillId="3" borderId="2" xfId="2" applyNumberFormat="1" applyFont="1" applyFill="1" applyBorder="1" applyAlignment="1" applyProtection="1">
      <alignment vertical="center"/>
      <protection locked="0"/>
    </xf>
    <xf numFmtId="2" fontId="31" fillId="3" borderId="0" xfId="2" applyNumberFormat="1" applyFont="1" applyFill="1" applyAlignment="1" applyProtection="1">
      <alignment vertical="center"/>
      <protection locked="0"/>
    </xf>
    <xf numFmtId="2" fontId="27" fillId="3" borderId="0" xfId="2" applyNumberFormat="1" applyFont="1" applyFill="1" applyAlignment="1" applyProtection="1">
      <alignment horizontal="center" vertical="center"/>
      <protection locked="0"/>
    </xf>
    <xf numFmtId="168" fontId="31" fillId="3" borderId="0" xfId="3" applyNumberFormat="1" applyFont="1" applyFill="1" applyBorder="1" applyAlignment="1" applyProtection="1">
      <alignment vertical="center"/>
      <protection locked="0"/>
    </xf>
    <xf numFmtId="0" fontId="1" fillId="3" borderId="2" xfId="2" applyFill="1" applyBorder="1" applyAlignment="1" applyProtection="1">
      <alignment vertical="center"/>
      <protection locked="0"/>
    </xf>
    <xf numFmtId="0" fontId="1" fillId="3" borderId="0" xfId="2" applyFill="1" applyAlignment="1" applyProtection="1">
      <alignment horizontal="left" vertical="center"/>
      <protection locked="0"/>
    </xf>
    <xf numFmtId="168" fontId="0" fillId="3" borderId="0" xfId="3" applyNumberFormat="1" applyFont="1" applyFill="1" applyBorder="1" applyAlignment="1" applyProtection="1">
      <alignment vertical="center"/>
      <protection locked="0"/>
    </xf>
    <xf numFmtId="2" fontId="26" fillId="3" borderId="4" xfId="2" applyNumberFormat="1" applyFont="1" applyFill="1" applyBorder="1" applyAlignment="1" applyProtection="1">
      <alignment horizontal="left" vertical="center"/>
      <protection locked="0"/>
    </xf>
    <xf numFmtId="0" fontId="1" fillId="3" borderId="6" xfId="2" applyFill="1" applyBorder="1" applyAlignment="1" applyProtection="1">
      <alignment vertical="center"/>
      <protection locked="0"/>
    </xf>
    <xf numFmtId="0" fontId="26" fillId="3" borderId="4" xfId="2" applyFont="1" applyFill="1" applyBorder="1" applyAlignment="1" applyProtection="1">
      <alignment horizontal="left" vertical="center"/>
      <protection locked="0"/>
    </xf>
    <xf numFmtId="10" fontId="26" fillId="3" borderId="6" xfId="2" applyNumberFormat="1" applyFont="1" applyFill="1" applyBorder="1" applyAlignment="1" applyProtection="1">
      <alignment horizontal="center" vertical="center"/>
      <protection locked="0"/>
    </xf>
    <xf numFmtId="0" fontId="26" fillId="3" borderId="3" xfId="2" applyFont="1" applyFill="1" applyBorder="1" applyAlignment="1" applyProtection="1">
      <alignment horizontal="center" vertical="center"/>
      <protection locked="0"/>
    </xf>
    <xf numFmtId="0" fontId="26" fillId="3" borderId="5" xfId="2" applyFont="1" applyFill="1" applyBorder="1" applyAlignment="1" applyProtection="1">
      <alignment horizontal="center" vertical="center"/>
      <protection locked="0"/>
    </xf>
    <xf numFmtId="1" fontId="31" fillId="3" borderId="2" xfId="2" applyNumberFormat="1" applyFont="1" applyFill="1" applyBorder="1" applyAlignment="1" applyProtection="1">
      <alignment horizontal="center" vertical="center" wrapText="1"/>
      <protection locked="0"/>
    </xf>
    <xf numFmtId="1" fontId="31" fillId="3" borderId="0" xfId="2" applyNumberFormat="1" applyFont="1" applyFill="1" applyAlignment="1" applyProtection="1">
      <alignment horizontal="center" vertical="center" wrapText="1"/>
      <protection locked="0"/>
    </xf>
    <xf numFmtId="166" fontId="31" fillId="3" borderId="0" xfId="3" applyNumberFormat="1" applyFont="1" applyFill="1" applyBorder="1" applyAlignment="1" applyProtection="1">
      <alignment horizontal="right" vertical="center" wrapText="1"/>
      <protection locked="0"/>
    </xf>
    <xf numFmtId="2" fontId="26" fillId="3" borderId="0" xfId="2" applyNumberFormat="1" applyFont="1" applyFill="1" applyAlignment="1" applyProtection="1">
      <alignment horizontal="center" vertical="center" wrapText="1"/>
      <protection locked="0"/>
    </xf>
    <xf numFmtId="4" fontId="32" fillId="3" borderId="0" xfId="2" applyNumberFormat="1" applyFont="1" applyFill="1" applyAlignment="1" applyProtection="1">
      <alignment vertical="center"/>
      <protection locked="0"/>
    </xf>
    <xf numFmtId="168" fontId="31" fillId="3" borderId="0" xfId="3" applyNumberFormat="1" applyFont="1" applyFill="1" applyBorder="1" applyAlignment="1" applyProtection="1">
      <alignment horizontal="right" vertical="center" wrapText="1"/>
      <protection locked="0"/>
    </xf>
    <xf numFmtId="2" fontId="26" fillId="7" borderId="8" xfId="2" applyNumberFormat="1" applyFont="1" applyFill="1" applyBorder="1" applyAlignment="1" applyProtection="1">
      <alignment horizontal="center" vertical="center"/>
      <protection locked="0"/>
    </xf>
    <xf numFmtId="2" fontId="30" fillId="3" borderId="8" xfId="2" applyNumberFormat="1" applyFont="1" applyFill="1" applyBorder="1" applyAlignment="1" applyProtection="1">
      <alignment vertical="center"/>
      <protection locked="0"/>
    </xf>
    <xf numFmtId="168" fontId="30" fillId="7" borderId="7" xfId="3" applyNumberFormat="1" applyFont="1" applyFill="1" applyBorder="1" applyAlignment="1">
      <alignment horizontal="right" vertical="center" wrapText="1"/>
    </xf>
    <xf numFmtId="168" fontId="34" fillId="3" borderId="7" xfId="3" applyNumberFormat="1" applyFont="1" applyFill="1" applyBorder="1" applyAlignment="1">
      <alignment horizontal="right" vertical="center" wrapText="1"/>
    </xf>
    <xf numFmtId="2" fontId="26" fillId="3" borderId="3" xfId="2" applyNumberFormat="1" applyFont="1" applyFill="1" applyBorder="1" applyAlignment="1" applyProtection="1">
      <alignment horizontal="center" vertical="center"/>
      <protection locked="0"/>
    </xf>
    <xf numFmtId="166" fontId="0" fillId="3" borderId="0" xfId="3" applyNumberFormat="1" applyFont="1" applyFill="1" applyAlignment="1" applyProtection="1">
      <alignment vertical="center"/>
      <protection locked="0"/>
    </xf>
    <xf numFmtId="4" fontId="1" fillId="3" borderId="0" xfId="2" applyNumberFormat="1" applyFill="1" applyAlignment="1" applyProtection="1">
      <alignment vertical="center"/>
      <protection locked="0"/>
    </xf>
    <xf numFmtId="0" fontId="35" fillId="3" borderId="0" xfId="10" applyFont="1" applyFill="1" applyAlignment="1" applyProtection="1">
      <alignment vertical="center"/>
      <protection locked="0"/>
    </xf>
    <xf numFmtId="0" fontId="36" fillId="0" borderId="0" xfId="11"/>
    <xf numFmtId="0" fontId="39" fillId="3" borderId="38" xfId="10" applyFont="1" applyFill="1" applyBorder="1" applyAlignment="1" applyProtection="1">
      <alignment vertical="center" wrapText="1"/>
      <protection locked="0"/>
    </xf>
    <xf numFmtId="10" fontId="3" fillId="0" borderId="31" xfId="10" applyNumberFormat="1" applyFont="1" applyBorder="1" applyAlignment="1">
      <alignment horizontal="center" vertical="center"/>
    </xf>
    <xf numFmtId="4" fontId="40" fillId="0" borderId="31" xfId="10" applyNumberFormat="1" applyFont="1" applyBorder="1" applyAlignment="1" applyProtection="1">
      <alignment vertical="center" wrapText="1"/>
      <protection locked="0"/>
    </xf>
    <xf numFmtId="4" fontId="40" fillId="0" borderId="32" xfId="10" applyNumberFormat="1" applyFont="1" applyBorder="1" applyAlignment="1" applyProtection="1">
      <alignment vertical="center" wrapText="1"/>
      <protection locked="0"/>
    </xf>
    <xf numFmtId="10" fontId="3" fillId="0" borderId="0" xfId="10" applyNumberFormat="1" applyFont="1" applyAlignment="1">
      <alignment horizontal="center" vertical="center"/>
    </xf>
    <xf numFmtId="4" fontId="40" fillId="0" borderId="0" xfId="10" applyNumberFormat="1" applyFont="1" applyAlignment="1" applyProtection="1">
      <alignment vertical="center" wrapText="1"/>
      <protection locked="0"/>
    </xf>
    <xf numFmtId="4" fontId="40" fillId="0" borderId="38" xfId="10" applyNumberFormat="1" applyFont="1" applyBorder="1" applyAlignment="1" applyProtection="1">
      <alignment vertical="center" wrapText="1"/>
      <protection locked="0"/>
    </xf>
    <xf numFmtId="165" fontId="36" fillId="0" borderId="0" xfId="11" applyNumberFormat="1"/>
    <xf numFmtId="169" fontId="3" fillId="3" borderId="0" xfId="12" applyNumberFormat="1" applyFont="1" applyFill="1" applyBorder="1" applyAlignment="1" applyProtection="1">
      <alignment vertical="center"/>
      <protection locked="0"/>
    </xf>
    <xf numFmtId="0" fontId="35" fillId="0" borderId="0" xfId="10" applyFont="1" applyAlignment="1">
      <alignment vertical="center"/>
    </xf>
    <xf numFmtId="0" fontId="35" fillId="0" borderId="38" xfId="10" applyFont="1" applyBorder="1" applyAlignment="1">
      <alignment vertical="center"/>
    </xf>
    <xf numFmtId="178" fontId="4" fillId="3" borderId="35" xfId="10" applyNumberFormat="1" applyFont="1" applyFill="1" applyBorder="1" applyAlignment="1" applyProtection="1">
      <alignment horizontal="center" vertical="center"/>
      <protection locked="0"/>
    </xf>
    <xf numFmtId="0" fontId="35" fillId="0" borderId="34" xfId="10" applyFont="1" applyBorder="1" applyAlignment="1">
      <alignment vertical="center"/>
    </xf>
    <xf numFmtId="0" fontId="35" fillId="0" borderId="35" xfId="10" applyFont="1" applyBorder="1" applyAlignment="1">
      <alignment vertical="center"/>
    </xf>
    <xf numFmtId="0" fontId="3" fillId="4" borderId="30" xfId="10" applyFont="1" applyFill="1" applyBorder="1" applyAlignment="1" applyProtection="1">
      <alignment vertical="center"/>
      <protection locked="0"/>
    </xf>
    <xf numFmtId="0" fontId="3" fillId="4" borderId="31" xfId="10" applyFont="1" applyFill="1" applyBorder="1" applyAlignment="1" applyProtection="1">
      <alignment vertical="center"/>
      <protection locked="0"/>
    </xf>
    <xf numFmtId="0" fontId="3" fillId="4" borderId="32" xfId="10" applyFont="1" applyFill="1" applyBorder="1" applyAlignment="1" applyProtection="1">
      <alignment vertical="center"/>
      <protection locked="0"/>
    </xf>
    <xf numFmtId="0" fontId="37" fillId="19" borderId="30" xfId="10" applyFont="1" applyFill="1" applyBorder="1" applyAlignment="1" applyProtection="1">
      <alignment vertical="center"/>
      <protection locked="0"/>
    </xf>
    <xf numFmtId="0" fontId="37" fillId="19" borderId="31" xfId="10" applyFont="1" applyFill="1" applyBorder="1" applyAlignment="1" applyProtection="1">
      <alignment vertical="center"/>
      <protection locked="0"/>
    </xf>
    <xf numFmtId="0" fontId="37" fillId="19" borderId="32" xfId="10" applyFont="1" applyFill="1" applyBorder="1" applyAlignment="1" applyProtection="1">
      <alignment vertical="center"/>
      <protection locked="0"/>
    </xf>
    <xf numFmtId="0" fontId="41" fillId="20" borderId="45" xfId="10" applyFont="1" applyFill="1" applyBorder="1" applyAlignment="1" applyProtection="1">
      <alignment horizontal="center" vertical="center" wrapText="1"/>
      <protection locked="0"/>
    </xf>
    <xf numFmtId="0" fontId="41" fillId="20" borderId="39" xfId="10" applyFont="1" applyFill="1" applyBorder="1" applyAlignment="1" applyProtection="1">
      <alignment horizontal="center" vertical="center" wrapText="1"/>
      <protection locked="0"/>
    </xf>
    <xf numFmtId="0" fontId="41" fillId="20" borderId="40" xfId="10" applyFont="1" applyFill="1" applyBorder="1" applyAlignment="1" applyProtection="1">
      <alignment horizontal="center" vertical="center" wrapText="1"/>
      <protection locked="0"/>
    </xf>
    <xf numFmtId="0" fontId="36" fillId="20" borderId="47" xfId="10" applyFont="1" applyFill="1" applyBorder="1" applyAlignment="1" applyProtection="1">
      <alignment horizontal="center" vertical="center" wrapText="1"/>
      <protection locked="0"/>
    </xf>
    <xf numFmtId="0" fontId="36" fillId="20" borderId="9" xfId="10" applyFont="1" applyFill="1" applyBorder="1" applyAlignment="1" applyProtection="1">
      <alignment horizontal="center" vertical="center" wrapText="1"/>
      <protection locked="0"/>
    </xf>
    <xf numFmtId="0" fontId="36" fillId="20" borderId="49" xfId="10" applyFont="1" applyFill="1" applyBorder="1" applyAlignment="1" applyProtection="1">
      <alignment horizontal="center" vertical="center" wrapText="1"/>
      <protection locked="0"/>
    </xf>
    <xf numFmtId="0" fontId="37" fillId="20" borderId="30" xfId="10" applyFont="1" applyFill="1" applyBorder="1" applyAlignment="1" applyProtection="1">
      <alignment vertical="center"/>
      <protection locked="0"/>
    </xf>
    <xf numFmtId="0" fontId="37" fillId="20" borderId="31" xfId="10" applyFont="1" applyFill="1" applyBorder="1" applyAlignment="1" applyProtection="1">
      <alignment vertical="center"/>
      <protection locked="0"/>
    </xf>
    <xf numFmtId="0" fontId="39" fillId="20" borderId="31" xfId="10" applyFont="1" applyFill="1" applyBorder="1" applyAlignment="1" applyProtection="1">
      <alignment vertical="center"/>
      <protection locked="0"/>
    </xf>
    <xf numFmtId="0" fontId="39" fillId="20" borderId="32" xfId="10" applyFont="1" applyFill="1" applyBorder="1" applyAlignment="1" applyProtection="1">
      <alignment vertical="center"/>
      <protection locked="0"/>
    </xf>
    <xf numFmtId="0" fontId="37" fillId="0" borderId="50" xfId="14" applyFont="1" applyBorder="1" applyAlignment="1" applyProtection="1">
      <alignment horizontal="center" vertical="center"/>
      <protection locked="0"/>
    </xf>
    <xf numFmtId="0" fontId="39" fillId="0" borderId="7" xfId="14" applyFont="1" applyBorder="1" applyAlignment="1" applyProtection="1">
      <alignment horizontal="center" vertical="center"/>
      <protection locked="0"/>
    </xf>
    <xf numFmtId="2" fontId="39" fillId="0" borderId="7" xfId="16" applyNumberFormat="1" applyFont="1" applyFill="1" applyBorder="1" applyAlignment="1" applyProtection="1">
      <alignment horizontal="center" vertical="center"/>
      <protection locked="0"/>
    </xf>
    <xf numFmtId="2" fontId="39" fillId="0" borderId="7" xfId="9" applyNumberFormat="1" applyFont="1" applyFill="1" applyBorder="1" applyAlignment="1" applyProtection="1">
      <alignment horizontal="center" vertical="center"/>
      <protection locked="0"/>
    </xf>
    <xf numFmtId="181" fontId="39" fillId="0" borderId="41" xfId="17" applyFont="1" applyFill="1" applyBorder="1" applyAlignment="1" applyProtection="1">
      <alignment horizontal="center" vertical="center"/>
      <protection locked="0"/>
    </xf>
    <xf numFmtId="0" fontId="36" fillId="0" borderId="0" xfId="11" applyAlignment="1">
      <alignment vertical="center"/>
    </xf>
    <xf numFmtId="0" fontId="37" fillId="20" borderId="34" xfId="10" applyFont="1" applyFill="1" applyBorder="1" applyAlignment="1" applyProtection="1">
      <alignment vertical="center"/>
      <protection locked="0"/>
    </xf>
    <xf numFmtId="0" fontId="48" fillId="3" borderId="50" xfId="10" applyFont="1" applyFill="1" applyBorder="1" applyAlignment="1" applyProtection="1">
      <alignment horizontal="center" vertical="center"/>
      <protection locked="0"/>
    </xf>
    <xf numFmtId="0" fontId="48" fillId="3" borderId="47" xfId="10" applyFont="1" applyFill="1" applyBorder="1" applyAlignment="1" applyProtection="1">
      <alignment horizontal="center" vertical="center"/>
      <protection locked="0"/>
    </xf>
    <xf numFmtId="0" fontId="37" fillId="20" borderId="32" xfId="10" applyFont="1" applyFill="1" applyBorder="1" applyAlignment="1" applyProtection="1">
      <alignment vertical="center"/>
      <protection locked="0"/>
    </xf>
    <xf numFmtId="0" fontId="48" fillId="3" borderId="52" xfId="10" applyFont="1" applyFill="1" applyBorder="1" applyAlignment="1" applyProtection="1">
      <alignment horizontal="center" vertical="center"/>
      <protection locked="0"/>
    </xf>
    <xf numFmtId="0" fontId="44" fillId="0" borderId="39" xfId="15" applyFont="1" applyBorder="1" applyAlignment="1">
      <alignment horizontal="center" vertical="center" wrapText="1"/>
    </xf>
    <xf numFmtId="0" fontId="44" fillId="0" borderId="39" xfId="15" applyFont="1" applyBorder="1" applyAlignment="1">
      <alignment vertical="center" wrapText="1"/>
    </xf>
    <xf numFmtId="0" fontId="28" fillId="3" borderId="39" xfId="14" applyFont="1" applyFill="1" applyBorder="1" applyAlignment="1" applyProtection="1">
      <alignment horizontal="center" vertical="center"/>
      <protection locked="0"/>
    </xf>
    <xf numFmtId="2" fontId="28" fillId="3" borderId="39" xfId="16" applyNumberFormat="1" applyFont="1" applyFill="1" applyBorder="1" applyAlignment="1" applyProtection="1">
      <alignment horizontal="center" vertical="center"/>
      <protection locked="0"/>
    </xf>
    <xf numFmtId="2" fontId="39" fillId="0" borderId="39" xfId="9" applyNumberFormat="1" applyFont="1" applyFill="1" applyBorder="1" applyAlignment="1" applyProtection="1">
      <alignment horizontal="center" vertical="center"/>
      <protection locked="0"/>
    </xf>
    <xf numFmtId="181" fontId="39" fillId="0" borderId="40" xfId="17" applyFont="1" applyFill="1" applyBorder="1" applyAlignment="1" applyProtection="1">
      <alignment horizontal="center" vertical="center"/>
      <protection locked="0"/>
    </xf>
    <xf numFmtId="0" fontId="48" fillId="3" borderId="54" xfId="10" applyFont="1" applyFill="1" applyBorder="1" applyAlignment="1" applyProtection="1">
      <alignment horizontal="center" vertical="center"/>
      <protection locked="0"/>
    </xf>
    <xf numFmtId="0" fontId="49" fillId="0" borderId="55" xfId="15" applyFont="1" applyBorder="1" applyAlignment="1">
      <alignment horizontal="center" vertical="center" wrapText="1"/>
    </xf>
    <xf numFmtId="0" fontId="49" fillId="0" borderId="55" xfId="15" applyFont="1" applyBorder="1" applyAlignment="1">
      <alignment vertical="center" wrapText="1"/>
    </xf>
    <xf numFmtId="0" fontId="28" fillId="3" borderId="43" xfId="14" applyFont="1" applyFill="1" applyBorder="1" applyAlignment="1" applyProtection="1">
      <alignment horizontal="center" vertical="center"/>
      <protection locked="0"/>
    </xf>
    <xf numFmtId="2" fontId="28" fillId="3" borderId="43" xfId="16" applyNumberFormat="1" applyFont="1" applyFill="1" applyBorder="1" applyAlignment="1" applyProtection="1">
      <alignment horizontal="center" vertical="center"/>
      <protection locked="0"/>
    </xf>
    <xf numFmtId="2" fontId="39" fillId="0" borderId="43" xfId="9" applyNumberFormat="1" applyFont="1" applyFill="1" applyBorder="1" applyAlignment="1" applyProtection="1">
      <alignment horizontal="center" vertical="center"/>
      <protection locked="0"/>
    </xf>
    <xf numFmtId="181" fontId="39" fillId="0" borderId="44" xfId="17" applyFont="1" applyFill="1" applyBorder="1" applyAlignment="1" applyProtection="1">
      <alignment horizontal="center" vertical="center"/>
      <protection locked="0"/>
    </xf>
    <xf numFmtId="182" fontId="37" fillId="3" borderId="58" xfId="17" applyNumberFormat="1" applyFont="1" applyFill="1" applyBorder="1" applyAlignment="1" applyProtection="1">
      <alignment vertical="center"/>
      <protection locked="0"/>
    </xf>
    <xf numFmtId="0" fontId="37" fillId="19" borderId="10" xfId="10" applyFont="1" applyFill="1" applyBorder="1" applyAlignment="1" applyProtection="1">
      <alignment vertical="center"/>
      <protection locked="0"/>
    </xf>
    <xf numFmtId="0" fontId="37" fillId="19" borderId="36" xfId="10" applyFont="1" applyFill="1" applyBorder="1" applyAlignment="1" applyProtection="1">
      <alignment vertical="center"/>
      <protection locked="0"/>
    </xf>
    <xf numFmtId="0" fontId="37" fillId="19" borderId="11" xfId="10" applyFont="1" applyFill="1" applyBorder="1" applyAlignment="1" applyProtection="1">
      <alignment vertical="center"/>
      <protection locked="0"/>
    </xf>
    <xf numFmtId="0" fontId="41" fillId="20" borderId="51" xfId="10" applyFont="1" applyFill="1" applyBorder="1" applyAlignment="1" applyProtection="1">
      <alignment vertical="center"/>
      <protection locked="0"/>
    </xf>
    <xf numFmtId="183" fontId="37" fillId="3" borderId="44" xfId="18" applyNumberFormat="1" applyFont="1" applyFill="1" applyBorder="1" applyAlignment="1" applyProtection="1">
      <alignment horizontal="right" vertical="center"/>
      <protection locked="0"/>
    </xf>
    <xf numFmtId="0" fontId="37" fillId="3" borderId="37" xfId="14" applyFont="1" applyFill="1" applyBorder="1" applyAlignment="1" applyProtection="1">
      <alignment vertical="center"/>
      <protection locked="0"/>
    </xf>
    <xf numFmtId="0" fontId="37" fillId="3" borderId="0" xfId="14" applyFont="1" applyFill="1" applyAlignment="1" applyProtection="1">
      <alignment vertical="center"/>
      <protection locked="0"/>
    </xf>
    <xf numFmtId="0" fontId="37" fillId="3" borderId="38" xfId="14" applyFont="1" applyFill="1" applyBorder="1" applyAlignment="1" applyProtection="1">
      <alignment vertical="center"/>
      <protection locked="0"/>
    </xf>
    <xf numFmtId="183" fontId="37" fillId="3" borderId="19" xfId="18" applyNumberFormat="1" applyFont="1" applyFill="1" applyBorder="1" applyAlignment="1" applyProtection="1">
      <alignment vertical="center"/>
      <protection locked="0"/>
    </xf>
    <xf numFmtId="10" fontId="37" fillId="9" borderId="19" xfId="16" applyNumberFormat="1" applyFont="1" applyFill="1" applyBorder="1" applyAlignment="1" applyProtection="1">
      <alignment horizontal="center" vertical="center"/>
      <protection locked="0"/>
    </xf>
    <xf numFmtId="184" fontId="37" fillId="3" borderId="10" xfId="10" applyNumberFormat="1" applyFont="1" applyFill="1" applyBorder="1" applyAlignment="1" applyProtection="1">
      <alignment vertical="center"/>
      <protection locked="0"/>
    </xf>
    <xf numFmtId="184" fontId="37" fillId="3" borderId="36" xfId="10" applyNumberFormat="1" applyFont="1" applyFill="1" applyBorder="1" applyAlignment="1" applyProtection="1">
      <alignment vertical="center"/>
      <protection locked="0"/>
    </xf>
    <xf numFmtId="184" fontId="37" fillId="3" borderId="11" xfId="10" applyNumberFormat="1" applyFont="1" applyFill="1" applyBorder="1" applyAlignment="1" applyProtection="1">
      <alignment vertical="center"/>
      <protection locked="0"/>
    </xf>
    <xf numFmtId="0" fontId="51" fillId="0" borderId="0" xfId="19" applyFont="1" applyAlignment="1">
      <alignment vertical="center"/>
    </xf>
    <xf numFmtId="0" fontId="39" fillId="20" borderId="31" xfId="10" applyFont="1" applyFill="1" applyBorder="1" applyAlignment="1" applyProtection="1">
      <alignment horizontal="center" vertical="center" wrapText="1"/>
      <protection locked="0"/>
    </xf>
    <xf numFmtId="0" fontId="37" fillId="20" borderId="69" xfId="10" applyFont="1" applyFill="1" applyBorder="1" applyAlignment="1" applyProtection="1">
      <alignment horizontal="center" vertical="center" wrapText="1"/>
      <protection locked="0"/>
    </xf>
    <xf numFmtId="0" fontId="37" fillId="20" borderId="70" xfId="10" applyFont="1" applyFill="1" applyBorder="1" applyAlignment="1" applyProtection="1">
      <alignment horizontal="right" vertical="center"/>
      <protection locked="0"/>
    </xf>
    <xf numFmtId="0" fontId="39" fillId="0" borderId="7" xfId="10" applyFont="1" applyBorder="1" applyAlignment="1" applyProtection="1">
      <alignment horizontal="left" vertical="center"/>
      <protection locked="0"/>
    </xf>
    <xf numFmtId="10" fontId="28" fillId="0" borderId="7" xfId="10" applyNumberFormat="1" applyFont="1" applyBorder="1" applyAlignment="1" applyProtection="1">
      <alignment horizontal="center" vertical="center" wrapText="1"/>
      <protection locked="0"/>
    </xf>
    <xf numFmtId="185" fontId="28" fillId="0" borderId="41" xfId="18" applyNumberFormat="1" applyFont="1" applyFill="1" applyBorder="1" applyAlignment="1" applyProtection="1">
      <alignment horizontal="right" vertical="center" wrapText="1"/>
      <protection locked="0"/>
    </xf>
    <xf numFmtId="0" fontId="39" fillId="0" borderId="7" xfId="10" applyFont="1" applyBorder="1" applyAlignment="1" applyProtection="1">
      <alignment vertical="center" wrapText="1"/>
      <protection locked="0"/>
    </xf>
    <xf numFmtId="170" fontId="37" fillId="0" borderId="72" xfId="18" applyNumberFormat="1" applyFont="1" applyFill="1" applyBorder="1" applyAlignment="1" applyProtection="1">
      <alignment vertical="center"/>
      <protection locked="0"/>
    </xf>
    <xf numFmtId="165" fontId="37" fillId="3" borderId="10" xfId="18" applyFont="1" applyFill="1" applyBorder="1" applyAlignment="1" applyProtection="1">
      <alignment vertical="center"/>
      <protection locked="0"/>
    </xf>
    <xf numFmtId="165" fontId="37" fillId="3" borderId="36" xfId="18" applyFont="1" applyFill="1" applyBorder="1" applyAlignment="1" applyProtection="1">
      <alignment vertical="center"/>
      <protection locked="0"/>
    </xf>
    <xf numFmtId="165" fontId="37" fillId="3" borderId="11" xfId="18" applyFont="1" applyFill="1" applyBorder="1" applyAlignment="1" applyProtection="1">
      <alignment vertical="center"/>
      <protection locked="0"/>
    </xf>
    <xf numFmtId="0" fontId="41" fillId="20" borderId="39" xfId="10" applyFont="1" applyFill="1" applyBorder="1" applyAlignment="1" applyProtection="1">
      <alignment horizontal="center" vertical="center"/>
      <protection locked="0"/>
    </xf>
    <xf numFmtId="0" fontId="41" fillId="20" borderId="40" xfId="10" applyFont="1" applyFill="1" applyBorder="1" applyAlignment="1" applyProtection="1">
      <alignment horizontal="right" vertical="center"/>
      <protection locked="0"/>
    </xf>
    <xf numFmtId="170" fontId="28" fillId="3" borderId="7" xfId="18" applyNumberFormat="1" applyFont="1" applyFill="1" applyBorder="1" applyAlignment="1" applyProtection="1">
      <alignment vertical="center"/>
      <protection locked="0"/>
    </xf>
    <xf numFmtId="186" fontId="28" fillId="0" borderId="7" xfId="10" applyNumberFormat="1" applyFont="1" applyBorder="1" applyAlignment="1" applyProtection="1">
      <alignment horizontal="center" vertical="center" wrapText="1"/>
      <protection locked="0"/>
    </xf>
    <xf numFmtId="10" fontId="39" fillId="0" borderId="7" xfId="10" applyNumberFormat="1" applyFont="1" applyBorder="1" applyAlignment="1" applyProtection="1">
      <alignment horizontal="center" vertical="center" wrapText="1"/>
      <protection locked="0"/>
    </xf>
    <xf numFmtId="187" fontId="50" fillId="0" borderId="41" xfId="10" applyNumberFormat="1" applyFont="1" applyBorder="1" applyAlignment="1" applyProtection="1">
      <alignment horizontal="right" vertical="center" shrinkToFit="1"/>
      <protection locked="0"/>
    </xf>
    <xf numFmtId="170" fontId="28" fillId="3" borderId="7" xfId="18" applyNumberFormat="1" applyFont="1" applyFill="1" applyBorder="1" applyAlignment="1" applyProtection="1">
      <alignment horizontal="right" vertical="center" wrapText="1"/>
      <protection locked="0"/>
    </xf>
    <xf numFmtId="0" fontId="39" fillId="0" borderId="54" xfId="10" applyFont="1" applyBorder="1" applyAlignment="1" applyProtection="1">
      <alignment horizontal="center" vertical="center" wrapText="1"/>
      <protection locked="0"/>
    </xf>
    <xf numFmtId="170" fontId="28" fillId="3" borderId="43" xfId="18" applyNumberFormat="1" applyFont="1" applyFill="1" applyBorder="1" applyAlignment="1" applyProtection="1">
      <alignment horizontal="right" vertical="center" wrapText="1"/>
      <protection locked="0"/>
    </xf>
    <xf numFmtId="10" fontId="28" fillId="0" borderId="43" xfId="10" applyNumberFormat="1" applyFont="1" applyBorder="1" applyAlignment="1" applyProtection="1">
      <alignment horizontal="center" vertical="center" wrapText="1"/>
      <protection locked="0"/>
    </xf>
    <xf numFmtId="186" fontId="28" fillId="0" borderId="43" xfId="10" applyNumberFormat="1" applyFont="1" applyBorder="1" applyAlignment="1" applyProtection="1">
      <alignment horizontal="center" vertical="center" wrapText="1"/>
      <protection locked="0"/>
    </xf>
    <xf numFmtId="10" fontId="39" fillId="0" borderId="43" xfId="10" applyNumberFormat="1" applyFont="1" applyBorder="1" applyAlignment="1" applyProtection="1">
      <alignment horizontal="center" vertical="center" wrapText="1"/>
      <protection locked="0"/>
    </xf>
    <xf numFmtId="187" fontId="50" fillId="0" borderId="44" xfId="10" applyNumberFormat="1" applyFont="1" applyBorder="1" applyAlignment="1" applyProtection="1">
      <alignment horizontal="right" vertical="center" shrinkToFit="1"/>
      <protection locked="0"/>
    </xf>
    <xf numFmtId="0" fontId="39" fillId="3" borderId="37" xfId="10" applyFont="1" applyFill="1" applyBorder="1" applyAlignment="1" applyProtection="1">
      <alignment vertical="center" wrapText="1"/>
      <protection locked="0"/>
    </xf>
    <xf numFmtId="0" fontId="39" fillId="3" borderId="0" xfId="10" applyFont="1" applyFill="1" applyAlignment="1" applyProtection="1">
      <alignment vertical="center" wrapText="1"/>
      <protection locked="0"/>
    </xf>
    <xf numFmtId="170" fontId="37" fillId="3" borderId="74" xfId="18" applyNumberFormat="1" applyFont="1" applyFill="1" applyBorder="1" applyAlignment="1" applyProtection="1">
      <alignment horizontal="right" vertical="center"/>
      <protection locked="0"/>
    </xf>
    <xf numFmtId="183" fontId="37" fillId="3" borderId="40" xfId="10" applyNumberFormat="1" applyFont="1" applyFill="1" applyBorder="1" applyAlignment="1" applyProtection="1">
      <alignment horizontal="center" vertical="center"/>
      <protection locked="0"/>
    </xf>
    <xf numFmtId="0" fontId="36" fillId="3" borderId="33" xfId="11" applyFill="1" applyBorder="1"/>
    <xf numFmtId="0" fontId="36" fillId="3" borderId="34" xfId="11" applyFill="1" applyBorder="1"/>
    <xf numFmtId="0" fontId="36" fillId="3" borderId="35" xfId="11" applyFill="1" applyBorder="1"/>
    <xf numFmtId="169" fontId="3" fillId="0" borderId="42" xfId="13" applyNumberFormat="1" applyFont="1" applyFill="1" applyBorder="1" applyAlignment="1" applyProtection="1">
      <alignment horizontal="right" vertical="center"/>
    </xf>
    <xf numFmtId="0" fontId="44" fillId="0" borderId="7" xfId="15" applyFont="1" applyBorder="1" applyAlignment="1">
      <alignment vertical="center" wrapText="1"/>
    </xf>
    <xf numFmtId="0" fontId="44" fillId="0" borderId="9" xfId="15" applyFont="1" applyBorder="1" applyAlignment="1">
      <alignment vertical="center" wrapText="1"/>
    </xf>
    <xf numFmtId="0" fontId="44" fillId="0" borderId="7" xfId="15" applyFont="1" applyBorder="1" applyAlignment="1">
      <alignment horizontal="center" vertical="center" wrapText="1"/>
    </xf>
    <xf numFmtId="0" fontId="44" fillId="0" borderId="9" xfId="15" applyFont="1" applyBorder="1" applyAlignment="1">
      <alignment horizontal="center" vertical="center" wrapText="1"/>
    </xf>
    <xf numFmtId="0" fontId="37" fillId="0" borderId="47" xfId="14" applyFont="1" applyBorder="1" applyAlignment="1" applyProtection="1">
      <alignment horizontal="center" vertical="center"/>
      <protection locked="0"/>
    </xf>
    <xf numFmtId="0" fontId="39" fillId="0" borderId="9" xfId="14" applyFont="1" applyBorder="1" applyAlignment="1" applyProtection="1">
      <alignment horizontal="center" vertical="center"/>
      <protection locked="0"/>
    </xf>
    <xf numFmtId="2" fontId="39" fillId="0" borderId="9" xfId="16" applyNumberFormat="1" applyFont="1" applyFill="1" applyBorder="1" applyAlignment="1" applyProtection="1">
      <alignment horizontal="center" vertical="center"/>
      <protection locked="0"/>
    </xf>
    <xf numFmtId="2" fontId="39" fillId="0" borderId="9" xfId="9" applyNumberFormat="1" applyFont="1" applyFill="1" applyBorder="1" applyAlignment="1" applyProtection="1">
      <alignment horizontal="center" vertical="center"/>
      <protection locked="0"/>
    </xf>
    <xf numFmtId="0" fontId="37" fillId="20" borderId="33" xfId="10" applyFont="1" applyFill="1" applyBorder="1" applyAlignment="1" applyProtection="1">
      <alignment vertical="center"/>
      <protection locked="0"/>
    </xf>
    <xf numFmtId="0" fontId="37" fillId="20" borderId="35" xfId="10" applyFont="1" applyFill="1" applyBorder="1" applyAlignment="1" applyProtection="1">
      <alignment vertical="center"/>
      <protection locked="0"/>
    </xf>
    <xf numFmtId="183" fontId="39" fillId="0" borderId="41" xfId="14" applyNumberFormat="1" applyFont="1" applyBorder="1" applyAlignment="1" applyProtection="1">
      <alignment horizontal="center" vertical="center"/>
      <protection locked="0"/>
    </xf>
    <xf numFmtId="0" fontId="37" fillId="0" borderId="21" xfId="15" applyFont="1" applyBorder="1" applyAlignment="1">
      <alignment horizontal="center" vertical="center" wrapText="1"/>
    </xf>
    <xf numFmtId="2" fontId="50" fillId="0" borderId="18" xfId="15" applyNumberFormat="1" applyFont="1" applyBorder="1" applyAlignment="1">
      <alignment horizontal="center" vertical="center" shrinkToFit="1"/>
    </xf>
    <xf numFmtId="179" fontId="50" fillId="0" borderId="18" xfId="15" applyNumberFormat="1" applyFont="1" applyBorder="1" applyAlignment="1">
      <alignment horizontal="center" vertical="center" shrinkToFit="1"/>
    </xf>
    <xf numFmtId="0" fontId="36" fillId="0" borderId="0" xfId="11" applyAlignment="1">
      <alignment horizontal="center" vertical="center"/>
    </xf>
    <xf numFmtId="0" fontId="41" fillId="20" borderId="60" xfId="10" applyFont="1" applyFill="1" applyBorder="1" applyAlignment="1" applyProtection="1">
      <alignment horizontal="center" vertical="center" wrapText="1"/>
      <protection locked="0"/>
    </xf>
    <xf numFmtId="0" fontId="39" fillId="0" borderId="21" xfId="15" applyFont="1" applyBorder="1" applyAlignment="1">
      <alignment horizontal="center" vertical="center" wrapText="1"/>
    </xf>
    <xf numFmtId="0" fontId="39" fillId="0" borderId="18" xfId="15" applyFont="1" applyBorder="1" applyAlignment="1">
      <alignment horizontal="center" vertical="center" wrapText="1"/>
    </xf>
    <xf numFmtId="0" fontId="44" fillId="0" borderId="21" xfId="15" applyFont="1" applyBorder="1" applyAlignment="1">
      <alignment vertical="center" wrapText="1"/>
    </xf>
    <xf numFmtId="1" fontId="45" fillId="0" borderId="18" xfId="15" applyNumberFormat="1" applyFont="1" applyBorder="1" applyAlignment="1">
      <alignment horizontal="center" vertical="center" shrinkToFit="1"/>
    </xf>
    <xf numFmtId="0" fontId="47" fillId="0" borderId="76" xfId="15" applyFont="1" applyBorder="1" applyAlignment="1">
      <alignment vertical="center" wrapText="1"/>
    </xf>
    <xf numFmtId="1" fontId="45" fillId="0" borderId="20" xfId="15" applyNumberFormat="1" applyFont="1" applyBorder="1" applyAlignment="1">
      <alignment horizontal="center" vertical="center" shrinkToFit="1"/>
    </xf>
    <xf numFmtId="0" fontId="47" fillId="0" borderId="7" xfId="15" applyFont="1" applyBorder="1" applyAlignment="1">
      <alignment vertical="center" wrapText="1"/>
    </xf>
    <xf numFmtId="1" fontId="45" fillId="0" borderId="7" xfId="15" applyNumberFormat="1" applyFont="1" applyBorder="1" applyAlignment="1">
      <alignment horizontal="center" vertical="center" shrinkToFit="1"/>
    </xf>
    <xf numFmtId="0" fontId="28" fillId="0" borderId="7" xfId="14" applyFont="1" applyBorder="1" applyAlignment="1" applyProtection="1">
      <alignment horizontal="center" vertical="center"/>
      <protection locked="0"/>
    </xf>
    <xf numFmtId="0" fontId="28" fillId="0" borderId="9" xfId="14" applyFont="1" applyBorder="1" applyAlignment="1" applyProtection="1">
      <alignment horizontal="center" vertical="center"/>
      <protection locked="0"/>
    </xf>
    <xf numFmtId="10" fontId="36" fillId="0" borderId="0" xfId="11" applyNumberFormat="1"/>
    <xf numFmtId="188" fontId="3" fillId="0" borderId="40" xfId="12" applyNumberFormat="1" applyFont="1" applyFill="1" applyBorder="1" applyAlignment="1" applyProtection="1">
      <alignment vertical="center"/>
      <protection locked="0"/>
    </xf>
    <xf numFmtId="177" fontId="3" fillId="3" borderId="41" xfId="12" applyNumberFormat="1" applyFont="1" applyFill="1" applyBorder="1" applyAlignment="1" applyProtection="1">
      <alignment vertical="center"/>
      <protection locked="0"/>
    </xf>
    <xf numFmtId="177" fontId="3" fillId="3" borderId="44" xfId="12" applyNumberFormat="1" applyFont="1" applyFill="1" applyBorder="1" applyAlignment="1" applyProtection="1">
      <alignment vertical="center"/>
      <protection locked="0"/>
    </xf>
    <xf numFmtId="1" fontId="31" fillId="9" borderId="7" xfId="2" applyNumberFormat="1" applyFont="1" applyFill="1" applyBorder="1" applyAlignment="1" applyProtection="1">
      <alignment horizontal="center" vertical="center" wrapText="1"/>
      <protection locked="0"/>
    </xf>
    <xf numFmtId="0" fontId="57" fillId="0" borderId="0" xfId="0" applyFont="1" applyAlignment="1" applyProtection="1">
      <alignment horizontal="center" vertical="center" wrapText="1"/>
      <protection locked="0"/>
    </xf>
    <xf numFmtId="0" fontId="58" fillId="0" borderId="0" xfId="0" applyFont="1" applyAlignment="1" applyProtection="1">
      <alignment horizontal="center" vertical="center" wrapText="1"/>
      <protection locked="0"/>
    </xf>
    <xf numFmtId="0" fontId="15" fillId="0" borderId="0" xfId="0" applyFont="1" applyProtection="1">
      <protection locked="0"/>
    </xf>
    <xf numFmtId="0" fontId="15" fillId="3" borderId="0" xfId="0" applyFont="1" applyFill="1" applyProtection="1">
      <protection locked="0"/>
    </xf>
    <xf numFmtId="0" fontId="15" fillId="3" borderId="6" xfId="0" applyFont="1" applyFill="1" applyBorder="1" applyAlignment="1" applyProtection="1">
      <alignment horizontal="center" vertical="center" wrapText="1"/>
      <protection hidden="1"/>
    </xf>
    <xf numFmtId="0" fontId="15" fillId="3" borderId="0" xfId="0" applyFont="1" applyFill="1" applyAlignment="1" applyProtection="1">
      <alignment horizontal="center" wrapText="1"/>
      <protection hidden="1"/>
    </xf>
    <xf numFmtId="0" fontId="15" fillId="3" borderId="6" xfId="0" applyFont="1" applyFill="1" applyBorder="1" applyAlignment="1" applyProtection="1">
      <alignment horizontal="center" wrapText="1"/>
      <protection locked="0"/>
    </xf>
    <xf numFmtId="0" fontId="15" fillId="3" borderId="7" xfId="0" applyFont="1" applyFill="1" applyBorder="1" applyAlignment="1" applyProtection="1">
      <alignment horizontal="center" wrapText="1"/>
      <protection locked="0"/>
    </xf>
    <xf numFmtId="0" fontId="15" fillId="3" borderId="41" xfId="0" applyFont="1" applyFill="1" applyBorder="1" applyAlignment="1" applyProtection="1">
      <alignment horizontal="center" wrapText="1"/>
      <protection locked="0"/>
    </xf>
    <xf numFmtId="0" fontId="15" fillId="3" borderId="33" xfId="0" applyFont="1" applyFill="1" applyBorder="1" applyProtection="1">
      <protection locked="0"/>
    </xf>
    <xf numFmtId="0" fontId="15" fillId="3" borderId="34" xfId="0" applyFont="1" applyFill="1" applyBorder="1" applyProtection="1">
      <protection locked="0"/>
    </xf>
    <xf numFmtId="0" fontId="15" fillId="3" borderId="67" xfId="0" applyFont="1" applyFill="1" applyBorder="1" applyAlignment="1" applyProtection="1">
      <alignment wrapText="1"/>
      <protection locked="0"/>
    </xf>
    <xf numFmtId="0" fontId="15" fillId="3" borderId="0" xfId="0" applyFont="1" applyFill="1" applyAlignment="1" applyProtection="1">
      <alignment wrapText="1"/>
      <protection locked="0"/>
    </xf>
    <xf numFmtId="0" fontId="15" fillId="3" borderId="38" xfId="0" applyFont="1" applyFill="1" applyBorder="1" applyAlignment="1" applyProtection="1">
      <alignment wrapText="1"/>
      <protection locked="0"/>
    </xf>
    <xf numFmtId="0" fontId="15" fillId="3" borderId="30" xfId="0" applyFont="1" applyFill="1" applyBorder="1" applyProtection="1">
      <protection locked="0"/>
    </xf>
    <xf numFmtId="0" fontId="15" fillId="3" borderId="31" xfId="0" applyFont="1" applyFill="1" applyBorder="1" applyProtection="1">
      <protection locked="0"/>
    </xf>
    <xf numFmtId="0" fontId="15" fillId="3" borderId="33" xfId="0" applyFont="1" applyFill="1" applyBorder="1" applyAlignment="1" applyProtection="1">
      <alignment horizontal="centerContinuous" vertical="center"/>
      <protection locked="0"/>
    </xf>
    <xf numFmtId="0" fontId="15" fillId="3" borderId="34" xfId="0" applyFont="1" applyFill="1" applyBorder="1" applyAlignment="1" applyProtection="1">
      <alignment horizontal="centerContinuous" vertical="center"/>
      <protection locked="0"/>
    </xf>
    <xf numFmtId="0" fontId="15" fillId="3" borderId="34" xfId="0" applyFont="1" applyFill="1" applyBorder="1" applyAlignment="1" applyProtection="1">
      <alignment vertical="center"/>
      <protection locked="0"/>
    </xf>
    <xf numFmtId="0" fontId="15" fillId="3" borderId="34" xfId="0" applyFont="1" applyFill="1" applyBorder="1" applyAlignment="1" applyProtection="1">
      <alignment vertical="center" wrapText="1"/>
      <protection locked="0"/>
    </xf>
    <xf numFmtId="0" fontId="15" fillId="3" borderId="34" xfId="0" applyFont="1" applyFill="1" applyBorder="1" applyAlignment="1" applyProtection="1">
      <alignment horizontal="centerContinuous" vertical="center" wrapText="1"/>
      <protection locked="0"/>
    </xf>
    <xf numFmtId="0" fontId="15" fillId="3" borderId="35" xfId="0" applyFont="1" applyFill="1" applyBorder="1" applyAlignment="1" applyProtection="1">
      <alignment horizontal="centerContinuous" vertical="center" wrapText="1"/>
      <protection locked="0"/>
    </xf>
    <xf numFmtId="0" fontId="15" fillId="3" borderId="10" xfId="0" applyFont="1" applyFill="1" applyBorder="1" applyProtection="1">
      <protection locked="0"/>
    </xf>
    <xf numFmtId="0" fontId="15" fillId="3" borderId="36" xfId="0" applyFont="1" applyFill="1" applyBorder="1" applyProtection="1">
      <protection locked="0"/>
    </xf>
    <xf numFmtId="0" fontId="15" fillId="3" borderId="36" xfId="0" applyFont="1" applyFill="1" applyBorder="1" applyAlignment="1" applyProtection="1">
      <alignment wrapText="1"/>
      <protection locked="0"/>
    </xf>
    <xf numFmtId="0" fontId="15" fillId="3" borderId="11" xfId="0" applyFont="1" applyFill="1" applyBorder="1" applyAlignment="1" applyProtection="1">
      <alignment wrapText="1"/>
      <protection locked="0"/>
    </xf>
    <xf numFmtId="0" fontId="15" fillId="0" borderId="0" xfId="0" applyFont="1" applyAlignment="1" applyProtection="1">
      <alignment horizontal="center"/>
      <protection locked="0"/>
    </xf>
    <xf numFmtId="0" fontId="4" fillId="0" borderId="0" xfId="0" applyFont="1" applyAlignment="1" applyProtection="1">
      <alignment horizontal="centerContinuous" vertical="center" wrapText="1"/>
      <protection locked="0"/>
    </xf>
    <xf numFmtId="0" fontId="4" fillId="21" borderId="19" xfId="0" applyFont="1" applyFill="1" applyBorder="1" applyAlignment="1" applyProtection="1">
      <alignment horizontal="center" vertical="center"/>
      <protection locked="0"/>
    </xf>
    <xf numFmtId="0" fontId="4" fillId="21" borderId="11" xfId="0" applyFont="1" applyFill="1" applyBorder="1" applyAlignment="1" applyProtection="1">
      <alignment horizontal="center" vertical="center" wrapText="1"/>
      <protection locked="0"/>
    </xf>
    <xf numFmtId="0" fontId="4" fillId="21" borderId="19" xfId="0" applyFont="1" applyFill="1" applyBorder="1" applyAlignment="1" applyProtection="1">
      <alignment horizontal="centerContinuous" vertical="center" wrapText="1"/>
      <protection locked="0"/>
    </xf>
    <xf numFmtId="0" fontId="4" fillId="0" borderId="7" xfId="0" applyFont="1" applyBorder="1" applyAlignment="1" applyProtection="1">
      <alignment horizontal="center" vertical="center"/>
      <protection locked="0"/>
    </xf>
    <xf numFmtId="0" fontId="4" fillId="3" borderId="10" xfId="0" applyFont="1" applyFill="1" applyBorder="1" applyAlignment="1" applyProtection="1">
      <alignment horizontal="center" vertical="center"/>
      <protection locked="0"/>
    </xf>
    <xf numFmtId="0" fontId="4" fillId="3" borderId="31" xfId="0" applyFont="1" applyFill="1" applyBorder="1" applyAlignment="1" applyProtection="1">
      <alignment horizontal="center" vertical="center" wrapText="1"/>
      <protection locked="0"/>
    </xf>
    <xf numFmtId="0" fontId="4" fillId="3" borderId="31" xfId="0" applyFont="1" applyFill="1" applyBorder="1" applyAlignment="1" applyProtection="1">
      <alignment horizontal="centerContinuous" vertical="center" wrapText="1"/>
      <protection locked="0"/>
    </xf>
    <xf numFmtId="0" fontId="4" fillId="3" borderId="32" xfId="0" applyFont="1" applyFill="1" applyBorder="1" applyAlignment="1" applyProtection="1">
      <alignment horizontal="center" vertical="center" wrapText="1"/>
      <protection locked="0"/>
    </xf>
    <xf numFmtId="0" fontId="4" fillId="3" borderId="0" xfId="0" applyFont="1" applyFill="1" applyAlignment="1" applyProtection="1">
      <alignment horizontal="center" vertical="center" wrapText="1"/>
      <protection locked="0"/>
    </xf>
    <xf numFmtId="0" fontId="4" fillId="3" borderId="10" xfId="0" applyFont="1" applyFill="1" applyBorder="1" applyAlignment="1" applyProtection="1">
      <alignment vertical="center"/>
      <protection locked="0"/>
    </xf>
    <xf numFmtId="0" fontId="4" fillId="3" borderId="31" xfId="0" applyFont="1" applyFill="1" applyBorder="1" applyProtection="1">
      <protection locked="0"/>
    </xf>
    <xf numFmtId="0" fontId="4" fillId="3" borderId="31" xfId="0" applyFont="1" applyFill="1" applyBorder="1" applyAlignment="1" applyProtection="1">
      <alignment wrapText="1"/>
      <protection locked="0"/>
    </xf>
    <xf numFmtId="0" fontId="4" fillId="3" borderId="32" xfId="0" applyFont="1" applyFill="1" applyBorder="1" applyAlignment="1" applyProtection="1">
      <alignment wrapText="1"/>
      <protection locked="0"/>
    </xf>
    <xf numFmtId="0" fontId="4" fillId="3" borderId="0" xfId="0" applyFont="1" applyFill="1" applyAlignment="1" applyProtection="1">
      <alignment wrapText="1"/>
      <protection locked="0"/>
    </xf>
    <xf numFmtId="0" fontId="4" fillId="0" borderId="85" xfId="0" applyFont="1" applyBorder="1" applyAlignment="1" applyProtection="1">
      <alignment horizontal="center" vertical="center" wrapText="1"/>
      <protection locked="0"/>
    </xf>
    <xf numFmtId="0" fontId="3" fillId="21" borderId="80" xfId="0" applyFont="1" applyFill="1" applyBorder="1" applyAlignment="1" applyProtection="1">
      <alignment horizontal="center" vertical="center" wrapText="1"/>
      <protection locked="0"/>
    </xf>
    <xf numFmtId="0" fontId="3" fillId="21" borderId="81" xfId="0" applyFont="1" applyFill="1" applyBorder="1" applyAlignment="1" applyProtection="1">
      <alignment horizontal="center" vertical="center" wrapText="1"/>
      <protection locked="0"/>
    </xf>
    <xf numFmtId="0" fontId="60" fillId="0" borderId="87" xfId="0" applyFont="1" applyBorder="1" applyAlignment="1" applyProtection="1">
      <alignment horizontal="center" vertical="center" wrapText="1"/>
      <protection locked="0"/>
    </xf>
    <xf numFmtId="0" fontId="15" fillId="22" borderId="7" xfId="0" applyFont="1" applyFill="1" applyBorder="1" applyAlignment="1" applyProtection="1">
      <alignment vertical="center"/>
      <protection locked="0"/>
    </xf>
    <xf numFmtId="0" fontId="13" fillId="0" borderId="39" xfId="0" applyFont="1" applyBorder="1" applyAlignment="1" applyProtection="1">
      <alignment horizontal="center" vertical="center" wrapText="1"/>
      <protection hidden="1"/>
    </xf>
    <xf numFmtId="43" fontId="13" fillId="0" borderId="39" xfId="1" applyFont="1" applyFill="1" applyBorder="1" applyAlignment="1" applyProtection="1">
      <alignment horizontal="center" vertical="center" wrapText="1"/>
      <protection locked="0"/>
    </xf>
    <xf numFmtId="190" fontId="13" fillId="0" borderId="40" xfId="22" applyFont="1" applyFill="1" applyBorder="1" applyAlignment="1" applyProtection="1">
      <alignment horizontal="center" vertical="center" wrapText="1"/>
      <protection hidden="1"/>
    </xf>
    <xf numFmtId="164" fontId="3" fillId="0" borderId="87" xfId="21"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hidden="1"/>
    </xf>
    <xf numFmtId="168" fontId="13" fillId="0" borderId="8" xfId="21" applyNumberFormat="1" applyFont="1" applyFill="1" applyBorder="1" applyAlignment="1" applyProtection="1">
      <alignment horizontal="center" vertical="center" wrapText="1"/>
      <protection hidden="1"/>
    </xf>
    <xf numFmtId="43" fontId="13" fillId="0" borderId="8" xfId="1" applyFont="1" applyFill="1" applyBorder="1" applyAlignment="1" applyProtection="1">
      <alignment horizontal="center" vertical="center" wrapText="1"/>
      <protection locked="0"/>
    </xf>
    <xf numFmtId="190" fontId="13" fillId="0" borderId="60" xfId="22" applyFont="1" applyFill="1" applyBorder="1" applyAlignment="1" applyProtection="1">
      <alignment horizontal="center" vertical="center" wrapText="1"/>
      <protection hidden="1"/>
    </xf>
    <xf numFmtId="168" fontId="3" fillId="0" borderId="87" xfId="21" applyNumberFormat="1" applyFont="1" applyBorder="1" applyAlignment="1" applyProtection="1">
      <alignment horizontal="center" vertical="center" wrapText="1"/>
      <protection locked="0"/>
    </xf>
    <xf numFmtId="168" fontId="3" fillId="0" borderId="87" xfId="21" applyNumberFormat="1" applyFont="1" applyBorder="1" applyAlignment="1" applyProtection="1">
      <alignment horizontal="center" wrapText="1"/>
      <protection locked="0"/>
    </xf>
    <xf numFmtId="49" fontId="15" fillId="0" borderId="0" xfId="0" applyNumberFormat="1" applyFont="1" applyProtection="1">
      <protection locked="0"/>
    </xf>
    <xf numFmtId="165" fontId="3" fillId="0" borderId="87" xfId="0" applyNumberFormat="1" applyFont="1" applyBorder="1" applyAlignment="1" applyProtection="1">
      <alignment horizontal="center" wrapText="1"/>
      <protection locked="0"/>
    </xf>
    <xf numFmtId="0" fontId="3" fillId="0" borderId="87" xfId="0" applyFont="1" applyBorder="1" applyAlignment="1" applyProtection="1">
      <alignment horizontal="center" wrapText="1"/>
      <protection locked="0"/>
    </xf>
    <xf numFmtId="0" fontId="4" fillId="0" borderId="0" xfId="0" applyFont="1" applyAlignment="1" applyProtection="1">
      <alignment horizontal="center"/>
      <protection locked="0"/>
    </xf>
    <xf numFmtId="0" fontId="4" fillId="0" borderId="0" xfId="0" applyFont="1" applyProtection="1">
      <protection locked="0"/>
    </xf>
    <xf numFmtId="0" fontId="4" fillId="21" borderId="46" xfId="0" applyFont="1" applyFill="1" applyBorder="1" applyAlignment="1" applyProtection="1">
      <alignment horizontal="center" vertical="center" wrapText="1"/>
      <protection locked="0"/>
    </xf>
    <xf numFmtId="0" fontId="4" fillId="21" borderId="89" xfId="0" applyFont="1" applyFill="1" applyBorder="1" applyAlignment="1" applyProtection="1">
      <alignment horizontal="center" vertical="center" wrapText="1"/>
      <protection locked="0"/>
    </xf>
    <xf numFmtId="0" fontId="13" fillId="0" borderId="46" xfId="0" applyFont="1" applyBorder="1" applyAlignment="1" applyProtection="1">
      <alignment horizontal="center" vertical="center" wrapText="1"/>
      <protection hidden="1"/>
    </xf>
    <xf numFmtId="191" fontId="13" fillId="0" borderId="46" xfId="1" applyNumberFormat="1" applyFont="1" applyFill="1" applyBorder="1" applyAlignment="1" applyProtection="1">
      <alignment horizontal="center" vertical="center" wrapText="1"/>
      <protection locked="0"/>
    </xf>
    <xf numFmtId="190" fontId="13" fillId="0" borderId="89" xfId="22" applyFont="1" applyFill="1" applyBorder="1" applyAlignment="1" applyProtection="1">
      <alignment horizontal="center" vertical="center" wrapText="1"/>
      <protection hidden="1"/>
    </xf>
    <xf numFmtId="0" fontId="13" fillId="0" borderId="7" xfId="0" applyFont="1" applyBorder="1" applyAlignment="1" applyProtection="1">
      <alignment horizontal="center" vertical="center" wrapText="1"/>
      <protection hidden="1"/>
    </xf>
    <xf numFmtId="191" fontId="13" fillId="0" borderId="7" xfId="1" applyNumberFormat="1" applyFont="1" applyFill="1" applyBorder="1" applyAlignment="1" applyProtection="1">
      <alignment horizontal="center" vertical="center" wrapText="1"/>
      <protection locked="0"/>
    </xf>
    <xf numFmtId="190" fontId="13" fillId="0" borderId="41" xfId="22" applyFont="1" applyFill="1" applyBorder="1" applyAlignment="1" applyProtection="1">
      <alignment horizontal="center" vertical="center" wrapText="1"/>
      <protection hidden="1"/>
    </xf>
    <xf numFmtId="0" fontId="15" fillId="0" borderId="0" xfId="0" applyFont="1" applyAlignment="1" applyProtection="1">
      <alignment wrapText="1"/>
      <protection locked="0"/>
    </xf>
    <xf numFmtId="0" fontId="15" fillId="22" borderId="3" xfId="0" applyFont="1" applyFill="1" applyBorder="1" applyAlignment="1" applyProtection="1">
      <alignment vertical="center"/>
      <protection locked="0"/>
    </xf>
    <xf numFmtId="0" fontId="15" fillId="0" borderId="0" xfId="0" applyFont="1" applyAlignment="1" applyProtection="1">
      <alignment horizontal="center" wrapText="1"/>
      <protection locked="0"/>
    </xf>
    <xf numFmtId="0" fontId="13" fillId="0" borderId="43" xfId="0" applyFont="1" applyBorder="1" applyAlignment="1" applyProtection="1">
      <alignment horizontal="center" vertical="center" wrapText="1"/>
      <protection hidden="1"/>
    </xf>
    <xf numFmtId="168" fontId="13" fillId="0" borderId="43" xfId="21" applyNumberFormat="1" applyFont="1" applyFill="1" applyBorder="1" applyAlignment="1" applyProtection="1">
      <alignment horizontal="center" vertical="center" wrapText="1"/>
      <protection hidden="1"/>
    </xf>
    <xf numFmtId="190" fontId="13" fillId="0" borderId="44" xfId="22" applyFont="1" applyFill="1" applyBorder="1" applyAlignment="1" applyProtection="1">
      <alignment horizontal="center" vertical="center" wrapText="1"/>
      <protection hidden="1"/>
    </xf>
    <xf numFmtId="0" fontId="15" fillId="0" borderId="7" xfId="0" applyFont="1" applyBorder="1" applyAlignment="1" applyProtection="1">
      <alignment horizontal="center"/>
      <protection locked="0"/>
    </xf>
    <xf numFmtId="0" fontId="4" fillId="0" borderId="0" xfId="0" applyFont="1" applyAlignment="1" applyProtection="1">
      <alignment wrapText="1"/>
      <protection locked="0"/>
    </xf>
    <xf numFmtId="0" fontId="15" fillId="0" borderId="7" xfId="0" applyFont="1" applyBorder="1" applyAlignment="1" applyProtection="1">
      <alignment horizontal="center" vertical="center"/>
      <protection locked="0"/>
    </xf>
    <xf numFmtId="0" fontId="4" fillId="21" borderId="31" xfId="0" applyFont="1" applyFill="1" applyBorder="1" applyAlignment="1" applyProtection="1">
      <alignment horizontal="centerContinuous" vertical="center"/>
      <protection locked="0"/>
    </xf>
    <xf numFmtId="43" fontId="15" fillId="0" borderId="39" xfId="1" applyFont="1" applyBorder="1" applyAlignment="1" applyProtection="1">
      <alignment horizontal="center" vertical="center"/>
      <protection locked="0"/>
    </xf>
    <xf numFmtId="43" fontId="15" fillId="0" borderId="39" xfId="1" applyFont="1" applyFill="1" applyBorder="1" applyAlignment="1" applyProtection="1">
      <alignment horizontal="center" vertical="center" wrapText="1"/>
      <protection locked="0"/>
    </xf>
    <xf numFmtId="43" fontId="15" fillId="0" borderId="39" xfId="1" applyFont="1" applyFill="1" applyBorder="1" applyAlignment="1" applyProtection="1">
      <alignment horizontal="center" vertical="center" wrapText="1"/>
      <protection hidden="1"/>
    </xf>
    <xf numFmtId="190" fontId="15" fillId="0" borderId="39" xfId="22" applyFont="1" applyFill="1" applyBorder="1" applyAlignment="1" applyProtection="1">
      <alignment horizontal="center" vertical="center" wrapText="1"/>
      <protection hidden="1"/>
    </xf>
    <xf numFmtId="43" fontId="15" fillId="0" borderId="7" xfId="1" applyFont="1" applyBorder="1" applyAlignment="1" applyProtection="1">
      <alignment horizontal="centerContinuous" vertical="center"/>
      <protection locked="0"/>
    </xf>
    <xf numFmtId="43" fontId="15" fillId="0" borderId="7" xfId="1" applyFont="1" applyFill="1" applyBorder="1" applyAlignment="1" applyProtection="1">
      <alignment horizontal="center" vertical="center" wrapText="1"/>
      <protection locked="0"/>
    </xf>
    <xf numFmtId="43" fontId="15" fillId="0" borderId="7" xfId="1" applyFont="1" applyFill="1" applyBorder="1" applyAlignment="1" applyProtection="1">
      <alignment horizontal="center" vertical="center" wrapText="1"/>
      <protection hidden="1"/>
    </xf>
    <xf numFmtId="190" fontId="15" fillId="0" borderId="7" xfId="22" applyFont="1" applyFill="1" applyBorder="1" applyAlignment="1" applyProtection="1">
      <alignment horizontal="center" vertical="center" wrapText="1"/>
      <protection hidden="1"/>
    </xf>
    <xf numFmtId="43" fontId="15" fillId="0" borderId="43" xfId="1" applyFont="1" applyFill="1" applyBorder="1" applyAlignment="1" applyProtection="1">
      <alignment horizontal="center" vertical="center" wrapText="1"/>
      <protection locked="0"/>
    </xf>
    <xf numFmtId="43" fontId="15" fillId="0" borderId="43" xfId="1" applyFont="1" applyFill="1" applyBorder="1" applyAlignment="1" applyProtection="1">
      <alignment horizontal="center" vertical="center" wrapText="1"/>
      <protection hidden="1"/>
    </xf>
    <xf numFmtId="190" fontId="15" fillId="0" borderId="43" xfId="22" applyFont="1" applyFill="1" applyBorder="1" applyAlignment="1" applyProtection="1">
      <alignment horizontal="center" vertical="center" wrapText="1"/>
      <protection hidden="1"/>
    </xf>
    <xf numFmtId="0" fontId="4" fillId="21" borderId="52" xfId="0" applyFont="1" applyFill="1" applyBorder="1" applyAlignment="1" applyProtection="1">
      <alignment horizontal="centerContinuous" vertical="center"/>
      <protection locked="0"/>
    </xf>
    <xf numFmtId="0" fontId="4" fillId="21" borderId="31" xfId="0" applyFont="1" applyFill="1" applyBorder="1" applyAlignment="1" applyProtection="1">
      <alignment horizontal="center" vertical="center" wrapText="1"/>
      <protection locked="0"/>
    </xf>
    <xf numFmtId="0" fontId="4" fillId="21" borderId="59" xfId="0" applyFont="1" applyFill="1" applyBorder="1" applyAlignment="1" applyProtection="1">
      <alignment horizontal="center" vertical="center" wrapText="1"/>
      <protection locked="0"/>
    </xf>
    <xf numFmtId="0" fontId="4" fillId="21" borderId="32" xfId="0" applyFont="1" applyFill="1" applyBorder="1" applyAlignment="1" applyProtection="1">
      <alignment horizontal="centerContinuous" vertical="center"/>
      <protection locked="0"/>
    </xf>
    <xf numFmtId="1" fontId="15" fillId="0" borderId="39" xfId="1" applyNumberFormat="1" applyFont="1" applyFill="1" applyBorder="1" applyAlignment="1" applyProtection="1">
      <alignment horizontal="center" vertical="center"/>
      <protection locked="0"/>
    </xf>
    <xf numFmtId="190" fontId="15" fillId="0" borderId="39" xfId="22" applyFont="1" applyFill="1" applyBorder="1" applyAlignment="1" applyProtection="1">
      <alignment horizontal="center" vertical="center"/>
      <protection hidden="1"/>
    </xf>
    <xf numFmtId="9" fontId="15" fillId="0" borderId="39" xfId="9" applyFont="1" applyFill="1" applyBorder="1" applyAlignment="1" applyProtection="1">
      <alignment horizontal="center" vertical="center" wrapText="1"/>
      <protection hidden="1"/>
    </xf>
    <xf numFmtId="168" fontId="13" fillId="0" borderId="40" xfId="21" applyNumberFormat="1" applyFont="1" applyFill="1" applyBorder="1" applyAlignment="1" applyProtection="1">
      <alignment horizontal="center" vertical="center" wrapText="1"/>
      <protection hidden="1"/>
    </xf>
    <xf numFmtId="1" fontId="15" fillId="0" borderId="7" xfId="1" applyNumberFormat="1" applyFont="1" applyFill="1" applyBorder="1" applyAlignment="1" applyProtection="1">
      <alignment horizontal="center" vertical="center"/>
      <protection locked="0"/>
    </xf>
    <xf numFmtId="190" fontId="15" fillId="0" borderId="7" xfId="22" applyFont="1" applyFill="1" applyBorder="1" applyAlignment="1" applyProtection="1">
      <alignment horizontal="center" vertical="center"/>
      <protection hidden="1"/>
    </xf>
    <xf numFmtId="9" fontId="15" fillId="0" borderId="7" xfId="9" applyFont="1" applyFill="1" applyBorder="1" applyAlignment="1" applyProtection="1">
      <alignment horizontal="center" vertical="center" wrapText="1"/>
      <protection hidden="1"/>
    </xf>
    <xf numFmtId="168" fontId="13" fillId="0" borderId="41" xfId="21" applyNumberFormat="1" applyFont="1" applyFill="1" applyBorder="1" applyAlignment="1" applyProtection="1">
      <alignment horizontal="center" vertical="center" wrapText="1"/>
      <protection hidden="1"/>
    </xf>
    <xf numFmtId="1" fontId="15" fillId="0" borderId="43" xfId="1" applyNumberFormat="1" applyFont="1" applyFill="1" applyBorder="1" applyAlignment="1" applyProtection="1">
      <alignment horizontal="center" vertical="center"/>
      <protection locked="0"/>
    </xf>
    <xf numFmtId="190" fontId="15" fillId="0" borderId="43" xfId="22" applyFont="1" applyFill="1" applyBorder="1" applyAlignment="1" applyProtection="1">
      <alignment horizontal="center" vertical="center"/>
      <protection hidden="1"/>
    </xf>
    <xf numFmtId="9" fontId="15" fillId="0" borderId="43" xfId="9" applyFont="1" applyFill="1" applyBorder="1" applyAlignment="1" applyProtection="1">
      <alignment horizontal="center" vertical="center" wrapText="1"/>
      <protection hidden="1"/>
    </xf>
    <xf numFmtId="168" fontId="13" fillId="0" borderId="44" xfId="21" applyNumberFormat="1" applyFont="1" applyFill="1" applyBorder="1" applyAlignment="1" applyProtection="1">
      <alignment horizontal="center" vertical="center" wrapText="1"/>
      <protection hidden="1"/>
    </xf>
    <xf numFmtId="0" fontId="4" fillId="0" borderId="0" xfId="0" applyFont="1" applyAlignment="1" applyProtection="1">
      <alignment horizontal="center" vertical="center" wrapText="1"/>
      <protection locked="0"/>
    </xf>
    <xf numFmtId="190" fontId="4" fillId="21" borderId="11" xfId="0" applyNumberFormat="1" applyFont="1" applyFill="1" applyBorder="1" applyAlignment="1" applyProtection="1">
      <alignment horizontal="centerContinuous" vertical="center"/>
      <protection hidden="1"/>
    </xf>
    <xf numFmtId="0" fontId="15" fillId="21" borderId="10" xfId="0" applyFont="1" applyFill="1" applyBorder="1" applyProtection="1">
      <protection locked="0"/>
    </xf>
    <xf numFmtId="0" fontId="15" fillId="21" borderId="36" xfId="0" applyFont="1" applyFill="1" applyBorder="1" applyProtection="1">
      <protection locked="0"/>
    </xf>
    <xf numFmtId="0" fontId="4" fillId="21" borderId="36" xfId="0" applyFont="1" applyFill="1" applyBorder="1" applyAlignment="1" applyProtection="1">
      <alignment horizontal="centerContinuous" vertical="center" wrapText="1"/>
      <protection locked="0"/>
    </xf>
    <xf numFmtId="0" fontId="15" fillId="21" borderId="36" xfId="0" applyFont="1" applyFill="1" applyBorder="1" applyAlignment="1" applyProtection="1">
      <alignment horizontal="centerContinuous" vertical="center" wrapText="1"/>
      <protection locked="0"/>
    </xf>
    <xf numFmtId="0" fontId="15" fillId="21" borderId="11" xfId="0" applyFont="1" applyFill="1" applyBorder="1" applyAlignment="1" applyProtection="1">
      <alignment horizontal="centerContinuous" vertical="center" wrapText="1"/>
      <protection locked="0"/>
    </xf>
    <xf numFmtId="190" fontId="4" fillId="21" borderId="19" xfId="0" applyNumberFormat="1" applyFont="1" applyFill="1" applyBorder="1" applyAlignment="1" applyProtection="1">
      <alignment vertical="center" wrapText="1"/>
      <protection hidden="1"/>
    </xf>
    <xf numFmtId="168" fontId="61" fillId="0" borderId="6" xfId="21" applyNumberFormat="1" applyFont="1" applyBorder="1" applyAlignment="1" applyProtection="1">
      <alignment horizontal="center" vertical="center"/>
      <protection locked="0"/>
    </xf>
    <xf numFmtId="190" fontId="15" fillId="0" borderId="7" xfId="22" applyFont="1" applyBorder="1" applyAlignment="1" applyProtection="1">
      <alignment vertical="center"/>
      <protection locked="0"/>
    </xf>
    <xf numFmtId="0" fontId="3" fillId="0" borderId="0" xfId="0" applyFont="1" applyAlignment="1" applyProtection="1">
      <alignment horizontal="center" wrapText="1"/>
      <protection hidden="1"/>
    </xf>
    <xf numFmtId="0" fontId="15" fillId="0" borderId="0" xfId="0" applyFont="1" applyAlignment="1" applyProtection="1">
      <alignment horizontal="center" wrapText="1"/>
      <protection hidden="1"/>
    </xf>
    <xf numFmtId="0" fontId="15" fillId="0" borderId="0" xfId="0" applyFont="1" applyAlignment="1" applyProtection="1">
      <alignment horizontal="center" vertical="center"/>
      <protection locked="0"/>
    </xf>
    <xf numFmtId="0" fontId="15" fillId="0" borderId="0" xfId="0" applyFont="1" applyAlignment="1" applyProtection="1">
      <alignment horizontal="centerContinuous" vertical="center" wrapText="1"/>
      <protection locked="0"/>
    </xf>
    <xf numFmtId="0" fontId="15" fillId="0" borderId="0" xfId="0" applyFont="1" applyAlignment="1" applyProtection="1">
      <alignment vertical="center"/>
      <protection locked="0"/>
    </xf>
    <xf numFmtId="0" fontId="4" fillId="3" borderId="30" xfId="0" applyFont="1" applyFill="1" applyBorder="1" applyAlignment="1" applyProtection="1">
      <alignment horizontal="centerContinuous" vertical="center"/>
      <protection locked="0"/>
    </xf>
    <xf numFmtId="0" fontId="4" fillId="3" borderId="31" xfId="0" applyFont="1" applyFill="1" applyBorder="1" applyAlignment="1" applyProtection="1">
      <alignment horizontal="centerContinuous" vertical="center"/>
      <protection locked="0"/>
    </xf>
    <xf numFmtId="0" fontId="4" fillId="3" borderId="32" xfId="0" applyFont="1" applyFill="1" applyBorder="1" applyAlignment="1" applyProtection="1">
      <alignment horizontal="centerContinuous" vertical="center" wrapText="1"/>
      <protection locked="0"/>
    </xf>
    <xf numFmtId="3" fontId="59" fillId="0" borderId="84" xfId="0" applyNumberFormat="1" applyFont="1" applyBorder="1" applyAlignment="1">
      <alignment horizontal="left" vertical="center"/>
    </xf>
    <xf numFmtId="3" fontId="59" fillId="0" borderId="90" xfId="0" applyNumberFormat="1" applyFont="1" applyBorder="1" applyAlignment="1">
      <alignment horizontal="left" vertical="center"/>
    </xf>
    <xf numFmtId="189" fontId="3" fillId="0" borderId="50" xfId="0" applyNumberFormat="1" applyFont="1" applyBorder="1" applyAlignment="1">
      <alignment horizontal="center" vertical="center" wrapText="1"/>
    </xf>
    <xf numFmtId="0" fontId="4" fillId="0" borderId="19" xfId="0" applyFont="1" applyBorder="1" applyAlignment="1" applyProtection="1">
      <alignment horizontal="center" vertical="center" wrapText="1"/>
      <protection hidden="1"/>
    </xf>
    <xf numFmtId="14" fontId="4" fillId="0" borderId="19" xfId="0" applyNumberFormat="1" applyFont="1" applyBorder="1" applyAlignment="1" applyProtection="1">
      <alignment horizontal="center" vertical="center" wrapText="1"/>
      <protection hidden="1"/>
    </xf>
    <xf numFmtId="43" fontId="4" fillId="0" borderId="11" xfId="1" applyFont="1" applyFill="1" applyBorder="1" applyAlignment="1" applyProtection="1">
      <alignment vertical="center" wrapText="1"/>
      <protection hidden="1"/>
    </xf>
    <xf numFmtId="165" fontId="15" fillId="0" borderId="7" xfId="0" applyNumberFormat="1" applyFont="1" applyBorder="1" applyAlignment="1" applyProtection="1">
      <alignment vertical="center"/>
      <protection locked="0"/>
    </xf>
    <xf numFmtId="10" fontId="15" fillId="0" borderId="7" xfId="9" applyNumberFormat="1" applyFont="1" applyBorder="1" applyAlignment="1" applyProtection="1">
      <alignment horizontal="center" vertical="center"/>
      <protection locked="0"/>
    </xf>
    <xf numFmtId="0" fontId="4" fillId="0" borderId="10" xfId="0" applyFont="1" applyBorder="1" applyAlignment="1" applyProtection="1">
      <alignment horizontal="center" vertical="center" wrapText="1"/>
      <protection locked="0"/>
    </xf>
    <xf numFmtId="43" fontId="13" fillId="0" borderId="8" xfId="1" applyFont="1" applyFill="1" applyBorder="1" applyAlignment="1" applyProtection="1">
      <alignment horizontal="right" vertical="center" wrapText="1"/>
      <protection locked="0"/>
    </xf>
    <xf numFmtId="0" fontId="15" fillId="22" borderId="5" xfId="0" applyFont="1" applyFill="1" applyBorder="1" applyAlignment="1" applyProtection="1">
      <alignment vertical="center"/>
      <protection locked="0"/>
    </xf>
    <xf numFmtId="0" fontId="13" fillId="3" borderId="33" xfId="0" applyFont="1" applyFill="1" applyBorder="1" applyProtection="1">
      <protection locked="0"/>
    </xf>
    <xf numFmtId="0" fontId="13" fillId="3" borderId="34" xfId="0" applyFont="1" applyFill="1" applyBorder="1" applyProtection="1">
      <protection locked="0"/>
    </xf>
    <xf numFmtId="0" fontId="13" fillId="3" borderId="34" xfId="0" applyFont="1" applyFill="1" applyBorder="1" applyAlignment="1" applyProtection="1">
      <alignment wrapText="1"/>
      <protection locked="0"/>
    </xf>
    <xf numFmtId="0" fontId="3" fillId="3" borderId="35" xfId="0" applyFont="1" applyFill="1" applyBorder="1" applyAlignment="1" applyProtection="1">
      <alignment horizontal="center" vertical="center" wrapText="1"/>
      <protection locked="0"/>
    </xf>
    <xf numFmtId="190" fontId="3" fillId="3" borderId="42" xfId="22" applyFont="1" applyFill="1" applyBorder="1" applyAlignment="1" applyProtection="1">
      <alignment horizontal="center" vertical="center" wrapText="1"/>
      <protection hidden="1"/>
    </xf>
    <xf numFmtId="0" fontId="15" fillId="3" borderId="34" xfId="0" applyFont="1" applyFill="1" applyBorder="1" applyAlignment="1" applyProtection="1">
      <alignment wrapText="1"/>
      <protection locked="0"/>
    </xf>
    <xf numFmtId="0" fontId="15" fillId="3" borderId="35" xfId="0" applyFont="1" applyFill="1" applyBorder="1" applyAlignment="1" applyProtection="1">
      <alignment wrapText="1"/>
      <protection locked="0"/>
    </xf>
    <xf numFmtId="0" fontId="13" fillId="0" borderId="0" xfId="0" applyFont="1" applyProtection="1">
      <protection locked="0"/>
    </xf>
    <xf numFmtId="0" fontId="4" fillId="3" borderId="36" xfId="0" applyFont="1" applyFill="1" applyBorder="1" applyProtection="1">
      <protection locked="0"/>
    </xf>
    <xf numFmtId="0" fontId="4" fillId="3" borderId="36" xfId="0" applyFont="1" applyFill="1" applyBorder="1" applyAlignment="1" applyProtection="1">
      <alignment wrapText="1"/>
      <protection locked="0"/>
    </xf>
    <xf numFmtId="0" fontId="4" fillId="3" borderId="11" xfId="0" applyFont="1" applyFill="1" applyBorder="1" applyAlignment="1" applyProtection="1">
      <alignment wrapText="1"/>
      <protection locked="0"/>
    </xf>
    <xf numFmtId="0" fontId="62" fillId="0" borderId="0" xfId="0" applyFont="1" applyAlignment="1" applyProtection="1">
      <alignment horizontal="center" vertical="center"/>
      <protection locked="0"/>
    </xf>
    <xf numFmtId="0" fontId="15" fillId="22" borderId="3" xfId="0" applyFont="1" applyFill="1" applyBorder="1" applyAlignment="1" applyProtection="1">
      <alignment horizontal="right" vertical="center"/>
      <protection locked="0"/>
    </xf>
    <xf numFmtId="0" fontId="13" fillId="0" borderId="9" xfId="0" applyFont="1" applyBorder="1" applyAlignment="1" applyProtection="1">
      <alignment horizontal="center" vertical="center" wrapText="1"/>
      <protection hidden="1"/>
    </xf>
    <xf numFmtId="191" fontId="13" fillId="0" borderId="9" xfId="1" applyNumberFormat="1" applyFont="1" applyFill="1" applyBorder="1" applyAlignment="1" applyProtection="1">
      <alignment horizontal="center" vertical="center" wrapText="1"/>
      <protection locked="0"/>
    </xf>
    <xf numFmtId="190" fontId="13" fillId="0" borderId="49" xfId="22" applyFont="1" applyFill="1" applyBorder="1" applyAlignment="1" applyProtection="1">
      <alignment horizontal="center" vertical="center" wrapText="1"/>
      <protection hidden="1"/>
    </xf>
    <xf numFmtId="0" fontId="15" fillId="0" borderId="0" xfId="0" applyFont="1" applyAlignment="1" applyProtection="1">
      <alignment vertical="center" wrapText="1"/>
      <protection locked="0"/>
    </xf>
    <xf numFmtId="0" fontId="15" fillId="0" borderId="8" xfId="0" applyFont="1" applyBorder="1" applyAlignment="1" applyProtection="1">
      <alignment vertical="top" wrapText="1"/>
      <protection locked="0"/>
    </xf>
    <xf numFmtId="0" fontId="15" fillId="0" borderId="0" xfId="0" applyFont="1" applyAlignment="1" applyProtection="1">
      <alignment horizontal="center" vertical="center" wrapText="1"/>
      <protection locked="0"/>
    </xf>
    <xf numFmtId="2" fontId="15" fillId="0" borderId="0" xfId="0" applyNumberFormat="1" applyFont="1" applyAlignment="1" applyProtection="1">
      <alignment horizontal="center" vertical="center" wrapText="1"/>
      <protection locked="0"/>
    </xf>
    <xf numFmtId="191" fontId="13" fillId="0" borderId="43" xfId="1" applyNumberFormat="1" applyFont="1" applyFill="1" applyBorder="1" applyAlignment="1" applyProtection="1">
      <alignment horizontal="center" vertical="center" wrapText="1"/>
      <protection locked="0"/>
    </xf>
    <xf numFmtId="0" fontId="4" fillId="3" borderId="35" xfId="0" applyFont="1" applyFill="1" applyBorder="1" applyAlignment="1" applyProtection="1">
      <alignment horizontal="center" vertical="center" wrapText="1"/>
      <protection locked="0"/>
    </xf>
    <xf numFmtId="190" fontId="4" fillId="3" borderId="42" xfId="22" applyFont="1" applyFill="1" applyBorder="1" applyAlignment="1" applyProtection="1">
      <alignment vertical="center" wrapText="1"/>
      <protection hidden="1"/>
    </xf>
    <xf numFmtId="0" fontId="4" fillId="3" borderId="37" xfId="0" applyFont="1" applyFill="1" applyBorder="1" applyAlignment="1" applyProtection="1">
      <alignment vertical="center"/>
      <protection locked="0"/>
    </xf>
    <xf numFmtId="0" fontId="4" fillId="3" borderId="0" xfId="0" applyFont="1" applyFill="1" applyProtection="1">
      <protection locked="0"/>
    </xf>
    <xf numFmtId="0" fontId="4" fillId="3" borderId="38" xfId="0" applyFont="1" applyFill="1" applyBorder="1" applyAlignment="1" applyProtection="1">
      <alignment wrapText="1"/>
      <protection locked="0"/>
    </xf>
    <xf numFmtId="0" fontId="4" fillId="21" borderId="30" xfId="0" applyFont="1" applyFill="1" applyBorder="1" applyAlignment="1" applyProtection="1">
      <alignment horizontal="centerContinuous" vertical="center"/>
      <protection locked="0"/>
    </xf>
    <xf numFmtId="43" fontId="15" fillId="0" borderId="9" xfId="1" applyFont="1" applyBorder="1" applyAlignment="1" applyProtection="1">
      <alignment horizontal="centerContinuous" vertical="center"/>
      <protection locked="0"/>
    </xf>
    <xf numFmtId="43" fontId="15" fillId="0" borderId="9" xfId="1" applyFont="1" applyFill="1" applyBorder="1" applyAlignment="1" applyProtection="1">
      <alignment horizontal="center" vertical="center" wrapText="1"/>
      <protection locked="0"/>
    </xf>
    <xf numFmtId="43" fontId="15" fillId="0" borderId="9" xfId="1" applyFont="1" applyFill="1" applyBorder="1" applyAlignment="1" applyProtection="1">
      <alignment horizontal="center" vertical="center" wrapText="1"/>
      <protection hidden="1"/>
    </xf>
    <xf numFmtId="190" fontId="15" fillId="0" borderId="9" xfId="22" applyFont="1" applyFill="1" applyBorder="1" applyAlignment="1" applyProtection="1">
      <alignment horizontal="center" vertical="center" wrapText="1"/>
      <protection hidden="1"/>
    </xf>
    <xf numFmtId="0" fontId="15" fillId="22" borderId="0" xfId="0" applyFont="1" applyFill="1" applyAlignment="1" applyProtection="1">
      <alignment vertical="center"/>
      <protection locked="0"/>
    </xf>
    <xf numFmtId="43" fontId="15" fillId="0" borderId="67" xfId="1" applyFont="1" applyFill="1" applyBorder="1" applyAlignment="1" applyProtection="1">
      <alignment horizontal="center" vertical="center" wrapText="1"/>
      <protection locked="0"/>
    </xf>
    <xf numFmtId="190" fontId="15" fillId="0" borderId="67" xfId="22" applyFont="1" applyFill="1" applyBorder="1" applyAlignment="1" applyProtection="1">
      <alignment horizontal="center" vertical="center" wrapText="1"/>
      <protection hidden="1"/>
    </xf>
    <xf numFmtId="190" fontId="4" fillId="3" borderId="19" xfId="22" applyFont="1" applyFill="1" applyBorder="1" applyAlignment="1" applyProtection="1">
      <alignment vertical="center" wrapText="1"/>
      <protection hidden="1"/>
    </xf>
    <xf numFmtId="0" fontId="15" fillId="3" borderId="37" xfId="0" applyFont="1" applyFill="1" applyBorder="1" applyProtection="1">
      <protection locked="0"/>
    </xf>
    <xf numFmtId="0" fontId="4" fillId="3" borderId="30" xfId="0" applyFont="1" applyFill="1" applyBorder="1" applyAlignment="1" applyProtection="1">
      <alignment vertical="center"/>
      <protection locked="0"/>
    </xf>
    <xf numFmtId="192" fontId="4" fillId="3" borderId="38" xfId="0" applyNumberFormat="1" applyFont="1" applyFill="1" applyBorder="1" applyAlignment="1" applyProtection="1">
      <alignment wrapText="1"/>
      <protection locked="0"/>
    </xf>
    <xf numFmtId="0" fontId="34" fillId="3" borderId="37" xfId="0" applyFont="1" applyFill="1" applyBorder="1" applyProtection="1">
      <protection locked="0"/>
    </xf>
    <xf numFmtId="192" fontId="15" fillId="3" borderId="38" xfId="0" applyNumberFormat="1" applyFont="1" applyFill="1" applyBorder="1" applyAlignment="1" applyProtection="1">
      <alignment wrapText="1"/>
      <protection locked="0"/>
    </xf>
    <xf numFmtId="180" fontId="45" fillId="0" borderId="21" xfId="15" applyNumberFormat="1" applyFont="1" applyBorder="1" applyAlignment="1">
      <alignment horizontal="center" vertical="center" shrinkToFit="1"/>
    </xf>
    <xf numFmtId="181" fontId="39" fillId="0" borderId="7" xfId="17" applyFont="1" applyFill="1" applyBorder="1" applyAlignment="1" applyProtection="1">
      <alignment horizontal="center" vertical="center"/>
      <protection locked="0"/>
    </xf>
    <xf numFmtId="1" fontId="5" fillId="8" borderId="7" xfId="2" applyNumberFormat="1" applyFont="1" applyFill="1" applyBorder="1" applyAlignment="1" applyProtection="1">
      <alignment horizontal="center" vertical="center" wrapText="1"/>
      <protection locked="0"/>
    </xf>
    <xf numFmtId="1" fontId="5" fillId="8" borderId="7" xfId="4" applyNumberFormat="1" applyFont="1" applyFill="1" applyBorder="1" applyAlignment="1" applyProtection="1">
      <alignment horizontal="center" vertical="center" wrapText="1"/>
      <protection locked="0"/>
    </xf>
    <xf numFmtId="1" fontId="5" fillId="8" borderId="7" xfId="2" quotePrefix="1" applyNumberFormat="1" applyFont="1" applyFill="1" applyBorder="1" applyAlignment="1" applyProtection="1">
      <alignment horizontal="center" vertical="center" wrapText="1"/>
      <protection locked="0"/>
    </xf>
    <xf numFmtId="0" fontId="5" fillId="8" borderId="7" xfId="5" applyFont="1" applyFill="1" applyBorder="1" applyAlignment="1" applyProtection="1">
      <alignment horizontal="center" vertical="center" wrapText="1"/>
      <protection locked="0"/>
    </xf>
    <xf numFmtId="0" fontId="5" fillId="8" borderId="7" xfId="5" quotePrefix="1" applyFont="1" applyFill="1" applyBorder="1" applyAlignment="1" applyProtection="1">
      <alignment horizontal="center" vertical="center" wrapText="1"/>
      <protection locked="0"/>
    </xf>
    <xf numFmtId="10" fontId="37" fillId="9" borderId="49" xfId="10" applyNumberFormat="1" applyFont="1" applyFill="1" applyBorder="1" applyAlignment="1" applyProtection="1">
      <alignment horizontal="center" vertical="center"/>
      <protection locked="0"/>
    </xf>
    <xf numFmtId="183" fontId="37" fillId="0" borderId="44" xfId="10" applyNumberFormat="1" applyFont="1" applyBorder="1" applyAlignment="1" applyProtection="1">
      <alignment horizontal="center" vertical="center"/>
      <protection locked="0"/>
    </xf>
    <xf numFmtId="0" fontId="20" fillId="0" borderId="23" xfId="0" applyFont="1" applyBorder="1" applyAlignment="1">
      <alignment horizontal="left" vertical="center" wrapText="1"/>
    </xf>
    <xf numFmtId="166" fontId="4" fillId="3" borderId="8" xfId="3" applyNumberFormat="1" applyFont="1" applyFill="1" applyBorder="1" applyAlignment="1" applyProtection="1">
      <alignment horizontal="center" vertical="center" wrapText="1"/>
      <protection locked="0"/>
    </xf>
    <xf numFmtId="1" fontId="64" fillId="21" borderId="91" xfId="0" applyNumberFormat="1" applyFont="1" applyFill="1" applyBorder="1" applyAlignment="1">
      <alignment horizontal="center" vertical="center" wrapText="1"/>
    </xf>
    <xf numFmtId="1" fontId="64" fillId="21" borderId="12" xfId="0" applyNumberFormat="1" applyFont="1" applyFill="1" applyBorder="1" applyAlignment="1">
      <alignment horizontal="center" vertical="center" wrapText="1"/>
    </xf>
    <xf numFmtId="0" fontId="64" fillId="21" borderId="12" xfId="0" applyFont="1" applyFill="1" applyBorder="1" applyAlignment="1">
      <alignment horizontal="center" vertical="center" wrapText="1"/>
    </xf>
    <xf numFmtId="170" fontId="64" fillId="21" borderId="12" xfId="7" applyNumberFormat="1" applyFont="1" applyFill="1" applyBorder="1" applyAlignment="1">
      <alignment horizontal="center" vertical="center" wrapText="1"/>
    </xf>
    <xf numFmtId="171" fontId="64" fillId="21" borderId="92" xfId="0" applyNumberFormat="1" applyFont="1" applyFill="1" applyBorder="1" applyAlignment="1">
      <alignment horizontal="center" vertical="center" wrapText="1"/>
    </xf>
    <xf numFmtId="0" fontId="66" fillId="0" borderId="93" xfId="23" applyFont="1" applyBorder="1" applyAlignment="1">
      <alignment horizontal="left"/>
    </xf>
    <xf numFmtId="0" fontId="66" fillId="0" borderId="93" xfId="23" applyFont="1" applyBorder="1" applyAlignment="1">
      <alignment horizontal="center"/>
    </xf>
    <xf numFmtId="170" fontId="67" fillId="0" borderId="93" xfId="24" applyNumberFormat="1" applyFont="1" applyFill="1" applyBorder="1" applyAlignment="1">
      <alignment horizontal="left"/>
    </xf>
    <xf numFmtId="0" fontId="67" fillId="0" borderId="93" xfId="23" applyFont="1" applyBorder="1" applyAlignment="1">
      <alignment horizontal="left"/>
    </xf>
    <xf numFmtId="170" fontId="66" fillId="0" borderId="93" xfId="24" applyNumberFormat="1" applyFont="1" applyFill="1" applyBorder="1" applyAlignment="1">
      <alignment horizontal="left"/>
    </xf>
    <xf numFmtId="0" fontId="66" fillId="3" borderId="93" xfId="0" applyFont="1" applyFill="1" applyBorder="1" applyAlignment="1">
      <alignment horizontal="center" vertical="center"/>
    </xf>
    <xf numFmtId="172" fontId="66" fillId="3" borderId="93" xfId="7" applyNumberFormat="1" applyFont="1" applyFill="1" applyBorder="1" applyAlignment="1">
      <alignment horizontal="right" vertical="center"/>
    </xf>
    <xf numFmtId="165" fontId="0" fillId="0" borderId="0" xfId="7" applyFont="1"/>
    <xf numFmtId="10" fontId="6" fillId="23" borderId="7" xfId="6" applyNumberFormat="1" applyFont="1" applyFill="1" applyBorder="1" applyAlignment="1" applyProtection="1">
      <alignment vertical="center"/>
      <protection locked="0"/>
    </xf>
    <xf numFmtId="10" fontId="6" fillId="23" borderId="7" xfId="9" applyNumberFormat="1" applyFont="1" applyFill="1" applyBorder="1" applyAlignment="1" applyProtection="1">
      <alignment horizontal="center" vertical="center"/>
      <protection locked="0"/>
    </xf>
    <xf numFmtId="174" fontId="9" fillId="23" borderId="18" xfId="0" applyNumberFormat="1" applyFont="1" applyFill="1" applyBorder="1" applyAlignment="1">
      <alignment horizontal="left" vertical="center" shrinkToFit="1"/>
    </xf>
    <xf numFmtId="174" fontId="9" fillId="23" borderId="20" xfId="0" applyNumberFormat="1" applyFont="1" applyFill="1" applyBorder="1" applyAlignment="1">
      <alignment horizontal="left" vertical="center" shrinkToFit="1"/>
    </xf>
    <xf numFmtId="174" fontId="22" fillId="23" borderId="18" xfId="0" applyNumberFormat="1" applyFont="1" applyFill="1" applyBorder="1" applyAlignment="1">
      <alignment horizontal="center" vertical="center" shrinkToFit="1"/>
    </xf>
    <xf numFmtId="174" fontId="22" fillId="23" borderId="18" xfId="0" applyNumberFormat="1" applyFont="1" applyFill="1" applyBorder="1" applyAlignment="1">
      <alignment horizontal="left" vertical="center" shrinkToFit="1"/>
    </xf>
    <xf numFmtId="174" fontId="22" fillId="24" borderId="18" xfId="0" applyNumberFormat="1" applyFont="1" applyFill="1" applyBorder="1" applyAlignment="1">
      <alignment horizontal="left" vertical="center" shrinkToFit="1"/>
    </xf>
    <xf numFmtId="168" fontId="13" fillId="23" borderId="7" xfId="21" applyNumberFormat="1" applyFont="1" applyFill="1" applyBorder="1" applyAlignment="1" applyProtection="1">
      <alignment horizontal="center" vertical="center" wrapText="1"/>
      <protection hidden="1"/>
    </xf>
    <xf numFmtId="168" fontId="13" fillId="23" borderId="46" xfId="21" applyNumberFormat="1" applyFont="1" applyFill="1" applyBorder="1" applyAlignment="1" applyProtection="1">
      <alignment horizontal="center" vertical="center" wrapText="1"/>
      <protection hidden="1"/>
    </xf>
    <xf numFmtId="168" fontId="13" fillId="23" borderId="39" xfId="21" applyNumberFormat="1" applyFont="1" applyFill="1" applyBorder="1" applyAlignment="1" applyProtection="1">
      <alignment horizontal="center" vertical="center" wrapText="1"/>
      <protection hidden="1"/>
    </xf>
    <xf numFmtId="190" fontId="15" fillId="24" borderId="39" xfId="22" applyFont="1" applyFill="1" applyBorder="1" applyAlignment="1" applyProtection="1">
      <alignment horizontal="center" vertical="center" wrapText="1"/>
      <protection hidden="1"/>
    </xf>
    <xf numFmtId="190" fontId="15" fillId="24" borderId="7" xfId="22" applyFont="1" applyFill="1" applyBorder="1" applyAlignment="1" applyProtection="1">
      <alignment horizontal="center" vertical="center" wrapText="1"/>
      <protection hidden="1"/>
    </xf>
    <xf numFmtId="168" fontId="13" fillId="23" borderId="9" xfId="21" applyNumberFormat="1" applyFont="1" applyFill="1" applyBorder="1" applyAlignment="1" applyProtection="1">
      <alignment horizontal="center" vertical="center" wrapText="1"/>
      <protection hidden="1"/>
    </xf>
    <xf numFmtId="1" fontId="5" fillId="0" borderId="7" xfId="2" applyNumberFormat="1" applyFont="1" applyBorder="1" applyAlignment="1" applyProtection="1">
      <alignment horizontal="center" vertical="center" wrapText="1"/>
      <protection locked="0"/>
    </xf>
    <xf numFmtId="1" fontId="5" fillId="0" borderId="7" xfId="4" applyNumberFormat="1" applyFont="1" applyFill="1" applyBorder="1" applyAlignment="1" applyProtection="1">
      <alignment horizontal="center" vertical="center" wrapText="1"/>
      <protection locked="0"/>
    </xf>
    <xf numFmtId="1" fontId="5" fillId="0" borderId="7" xfId="2" quotePrefix="1" applyNumberFormat="1" applyFont="1" applyBorder="1" applyAlignment="1" applyProtection="1">
      <alignment horizontal="center" vertical="center" wrapText="1"/>
      <protection locked="0"/>
    </xf>
    <xf numFmtId="0" fontId="5" fillId="0" borderId="7" xfId="5" quotePrefix="1" applyFont="1" applyBorder="1" applyAlignment="1" applyProtection="1">
      <alignment horizontal="center" vertical="center" wrapText="1"/>
      <protection locked="0"/>
    </xf>
    <xf numFmtId="166" fontId="5" fillId="0" borderId="6" xfId="3" applyNumberFormat="1" applyFont="1" applyFill="1" applyBorder="1" applyAlignment="1" applyProtection="1">
      <alignment horizontal="right" vertical="center" wrapText="1"/>
      <protection locked="0"/>
    </xf>
    <xf numFmtId="179" fontId="45" fillId="0" borderId="23" xfId="15" applyNumberFormat="1" applyFont="1" applyBorder="1" applyAlignment="1">
      <alignment horizontal="right" vertical="center" shrinkToFit="1"/>
    </xf>
    <xf numFmtId="179" fontId="45" fillId="0" borderId="77" xfId="15" applyNumberFormat="1" applyFont="1" applyBorder="1" applyAlignment="1">
      <alignment horizontal="right" vertical="center" shrinkToFit="1"/>
    </xf>
    <xf numFmtId="179" fontId="45" fillId="0" borderId="7" xfId="15" applyNumberFormat="1" applyFont="1" applyBorder="1" applyAlignment="1">
      <alignment horizontal="right" vertical="center" shrinkToFit="1"/>
    </xf>
    <xf numFmtId="179" fontId="45" fillId="0" borderId="18" xfId="15" applyNumberFormat="1" applyFont="1" applyBorder="1" applyAlignment="1">
      <alignment horizontal="right" vertical="center" shrinkToFit="1"/>
    </xf>
    <xf numFmtId="179" fontId="45" fillId="0" borderId="53" xfId="15" applyNumberFormat="1" applyFont="1" applyBorder="1" applyAlignment="1">
      <alignment vertical="center" shrinkToFit="1"/>
    </xf>
    <xf numFmtId="179" fontId="45" fillId="0" borderId="56" xfId="15" applyNumberFormat="1" applyFont="1" applyBorder="1" applyAlignment="1">
      <alignment vertical="center" shrinkToFit="1"/>
    </xf>
    <xf numFmtId="10" fontId="37" fillId="9" borderId="49" xfId="10" applyNumberFormat="1" applyFont="1" applyFill="1" applyBorder="1" applyAlignment="1" applyProtection="1">
      <alignment horizontal="right" vertical="center"/>
      <protection locked="0"/>
    </xf>
    <xf numFmtId="193" fontId="36" fillId="0" borderId="0" xfId="7" applyNumberFormat="1" applyFont="1"/>
    <xf numFmtId="196" fontId="5" fillId="3" borderId="7" xfId="1" applyNumberFormat="1" applyFont="1" applyFill="1" applyBorder="1" applyAlignment="1" applyProtection="1">
      <alignment vertical="center"/>
      <protection locked="0"/>
    </xf>
    <xf numFmtId="168" fontId="6" fillId="3" borderId="19" xfId="2" applyNumberFormat="1" applyFont="1" applyFill="1" applyBorder="1" applyAlignment="1" applyProtection="1">
      <alignment vertical="center"/>
      <protection locked="0"/>
    </xf>
    <xf numFmtId="169" fontId="64" fillId="21" borderId="12" xfId="0" applyNumberFormat="1" applyFont="1" applyFill="1" applyBorder="1" applyAlignment="1">
      <alignment horizontal="center" vertical="center" wrapText="1"/>
    </xf>
    <xf numFmtId="173" fontId="5" fillId="0" borderId="7" xfId="2" applyNumberFormat="1" applyFont="1" applyBorder="1" applyAlignment="1" applyProtection="1">
      <alignment horizontal="center" vertical="center" wrapText="1"/>
      <protection locked="0"/>
    </xf>
    <xf numFmtId="178" fontId="16" fillId="0" borderId="6" xfId="2" applyNumberFormat="1" applyFont="1" applyBorder="1" applyAlignment="1" applyProtection="1">
      <alignment vertical="center"/>
      <protection locked="0"/>
    </xf>
    <xf numFmtId="166" fontId="5" fillId="0" borderId="9" xfId="3" applyNumberFormat="1" applyFont="1" applyFill="1" applyBorder="1" applyAlignment="1" applyProtection="1">
      <alignment horizontal="right" vertical="center" wrapText="1"/>
      <protection locked="0"/>
    </xf>
    <xf numFmtId="197" fontId="5" fillId="3" borderId="0" xfId="2" applyNumberFormat="1" applyFont="1" applyFill="1" applyAlignment="1" applyProtection="1">
      <alignment vertical="center"/>
      <protection locked="0"/>
    </xf>
    <xf numFmtId="2" fontId="26" fillId="3" borderId="4" xfId="2" applyNumberFormat="1" applyFont="1" applyFill="1" applyBorder="1" applyAlignment="1" applyProtection="1">
      <alignment horizontal="center" vertical="center" wrapText="1"/>
      <protection locked="0"/>
    </xf>
    <xf numFmtId="2" fontId="26" fillId="3" borderId="6" xfId="2" applyNumberFormat="1" applyFont="1" applyFill="1" applyBorder="1" applyAlignment="1" applyProtection="1">
      <alignment horizontal="center" vertical="center" wrapText="1"/>
      <protection locked="0"/>
    </xf>
    <xf numFmtId="0" fontId="33" fillId="3" borderId="10" xfId="2" applyFont="1" applyFill="1" applyBorder="1" applyAlignment="1" applyProtection="1">
      <alignment horizontal="center" vertical="center"/>
      <protection locked="0"/>
    </xf>
    <xf numFmtId="0" fontId="33" fillId="3" borderId="11" xfId="2" applyFont="1" applyFill="1" applyBorder="1" applyAlignment="1" applyProtection="1">
      <alignment horizontal="center" vertical="center"/>
      <protection locked="0"/>
    </xf>
    <xf numFmtId="0" fontId="29" fillId="3" borderId="7" xfId="2" applyFont="1" applyFill="1" applyBorder="1" applyAlignment="1" applyProtection="1">
      <alignment horizontal="center" vertical="center" wrapText="1"/>
      <protection locked="0"/>
    </xf>
    <xf numFmtId="0" fontId="29" fillId="0" borderId="4" xfId="2" applyFont="1" applyBorder="1" applyAlignment="1" applyProtection="1">
      <alignment horizontal="center" vertical="center" wrapText="1"/>
      <protection locked="0"/>
    </xf>
    <xf numFmtId="0" fontId="29" fillId="0" borderId="6" xfId="2" applyFont="1" applyBorder="1" applyAlignment="1" applyProtection="1">
      <alignment horizontal="center" vertical="center" wrapText="1"/>
      <protection locked="0"/>
    </xf>
    <xf numFmtId="0" fontId="29" fillId="4" borderId="4" xfId="2" applyFont="1" applyFill="1" applyBorder="1" applyAlignment="1" applyProtection="1">
      <alignment horizontal="center" vertical="center" wrapText="1"/>
      <protection locked="0"/>
    </xf>
    <xf numFmtId="0" fontId="29" fillId="4" borderId="5" xfId="2" applyFont="1" applyFill="1" applyBorder="1" applyAlignment="1" applyProtection="1">
      <alignment horizontal="center" vertical="center" wrapText="1"/>
      <protection locked="0"/>
    </xf>
    <xf numFmtId="0" fontId="29" fillId="4" borderId="6" xfId="2" applyFont="1" applyFill="1" applyBorder="1" applyAlignment="1" applyProtection="1">
      <alignment horizontal="center" vertical="center" wrapText="1"/>
      <protection locked="0"/>
    </xf>
    <xf numFmtId="0" fontId="26" fillId="3" borderId="4" xfId="2" applyFont="1" applyFill="1" applyBorder="1" applyAlignment="1" applyProtection="1">
      <alignment horizontal="left" vertical="center" wrapText="1"/>
      <protection locked="0"/>
    </xf>
    <xf numFmtId="0" fontId="26" fillId="3" borderId="6" xfId="2" applyFont="1" applyFill="1" applyBorder="1" applyAlignment="1" applyProtection="1">
      <alignment horizontal="left" vertical="center" wrapText="1"/>
      <protection locked="0"/>
    </xf>
    <xf numFmtId="0" fontId="26" fillId="3" borderId="4" xfId="2" applyFont="1" applyFill="1" applyBorder="1" applyAlignment="1" applyProtection="1">
      <alignment horizontal="center" vertical="center"/>
      <protection locked="0"/>
    </xf>
    <xf numFmtId="0" fontId="26" fillId="3" borderId="6" xfId="2" applyFont="1" applyFill="1" applyBorder="1" applyAlignment="1" applyProtection="1">
      <alignment horizontal="center" vertical="center"/>
      <protection locked="0"/>
    </xf>
    <xf numFmtId="0" fontId="3" fillId="3" borderId="7" xfId="2" applyFont="1" applyFill="1" applyBorder="1" applyAlignment="1" applyProtection="1">
      <alignment horizontal="center" vertical="center" wrapText="1"/>
      <protection locked="0"/>
    </xf>
    <xf numFmtId="0" fontId="3" fillId="0" borderId="4" xfId="2" applyFont="1" applyBorder="1" applyAlignment="1" applyProtection="1">
      <alignment horizontal="center" vertical="center" wrapText="1"/>
      <protection locked="0"/>
    </xf>
    <xf numFmtId="0" fontId="3" fillId="0" borderId="6" xfId="2" applyFont="1" applyBorder="1" applyAlignment="1" applyProtection="1">
      <alignment horizontal="center" vertical="center" wrapText="1"/>
      <protection locked="0"/>
    </xf>
    <xf numFmtId="0" fontId="3" fillId="4" borderId="4" xfId="2" applyFont="1" applyFill="1" applyBorder="1" applyAlignment="1" applyProtection="1">
      <alignment horizontal="center" vertical="center" wrapText="1"/>
      <protection locked="0"/>
    </xf>
    <xf numFmtId="0" fontId="3" fillId="4" borderId="5" xfId="2" applyFont="1" applyFill="1" applyBorder="1" applyAlignment="1" applyProtection="1">
      <alignment horizontal="center" vertical="center" wrapText="1"/>
      <protection locked="0"/>
    </xf>
    <xf numFmtId="0" fontId="3" fillId="4" borderId="6" xfId="2" applyFont="1" applyFill="1" applyBorder="1" applyAlignment="1" applyProtection="1">
      <alignment horizontal="center" vertical="center" wrapText="1"/>
      <protection locked="0"/>
    </xf>
    <xf numFmtId="4" fontId="19" fillId="3" borderId="4" xfId="2" applyNumberFormat="1" applyFont="1" applyFill="1" applyBorder="1" applyAlignment="1" applyProtection="1">
      <alignment horizontal="center" vertical="center"/>
      <protection locked="0"/>
    </xf>
    <xf numFmtId="4" fontId="19" fillId="3" borderId="5" xfId="2" applyNumberFormat="1" applyFont="1" applyFill="1" applyBorder="1" applyAlignment="1" applyProtection="1">
      <alignment horizontal="center" vertical="center"/>
      <protection locked="0"/>
    </xf>
    <xf numFmtId="4" fontId="19" fillId="3" borderId="6" xfId="2" applyNumberFormat="1" applyFont="1" applyFill="1" applyBorder="1" applyAlignment="1" applyProtection="1">
      <alignment horizontal="center" vertical="center"/>
      <protection locked="0"/>
    </xf>
    <xf numFmtId="0" fontId="5" fillId="3" borderId="4" xfId="2" applyFont="1" applyFill="1" applyBorder="1" applyAlignment="1" applyProtection="1">
      <alignment horizontal="center" vertical="center"/>
      <protection locked="0"/>
    </xf>
    <xf numFmtId="0" fontId="5" fillId="3" borderId="5" xfId="2" applyFont="1" applyFill="1" applyBorder="1" applyAlignment="1" applyProtection="1">
      <alignment horizontal="center" vertical="center"/>
      <protection locked="0"/>
    </xf>
    <xf numFmtId="0" fontId="5" fillId="3" borderId="6" xfId="2" applyFont="1" applyFill="1" applyBorder="1" applyAlignment="1" applyProtection="1">
      <alignment horizontal="center" vertical="center"/>
      <protection locked="0"/>
    </xf>
    <xf numFmtId="2" fontId="6" fillId="7" borderId="4" xfId="2" applyNumberFormat="1" applyFont="1" applyFill="1" applyBorder="1" applyAlignment="1" applyProtection="1">
      <alignment horizontal="center" vertical="center"/>
      <protection locked="0"/>
    </xf>
    <xf numFmtId="2" fontId="6" fillId="7" borderId="5" xfId="2" applyNumberFormat="1" applyFont="1" applyFill="1" applyBorder="1" applyAlignment="1" applyProtection="1">
      <alignment horizontal="center" vertical="center"/>
      <protection locked="0"/>
    </xf>
    <xf numFmtId="2" fontId="6" fillId="7" borderId="6" xfId="2" applyNumberFormat="1" applyFont="1" applyFill="1" applyBorder="1" applyAlignment="1" applyProtection="1">
      <alignment horizontal="center" vertical="center"/>
      <protection locked="0"/>
    </xf>
    <xf numFmtId="0" fontId="39" fillId="0" borderId="7" xfId="10" applyFont="1" applyBorder="1" applyAlignment="1" applyProtection="1">
      <alignment horizontal="justify" vertical="center" wrapText="1"/>
      <protection locked="0"/>
    </xf>
    <xf numFmtId="0" fontId="39" fillId="0" borderId="7" xfId="10" applyFont="1" applyBorder="1" applyAlignment="1" applyProtection="1">
      <alignment horizontal="left" vertical="center" wrapText="1"/>
      <protection locked="0"/>
    </xf>
    <xf numFmtId="0" fontId="3" fillId="3" borderId="54" xfId="10" applyFont="1" applyFill="1" applyBorder="1" applyAlignment="1" applyProtection="1">
      <alignment horizontal="right" vertical="center" wrapText="1"/>
      <protection locked="0"/>
    </xf>
    <xf numFmtId="0" fontId="3" fillId="3" borderId="43" xfId="10" applyFont="1" applyFill="1" applyBorder="1" applyAlignment="1" applyProtection="1">
      <alignment horizontal="right" vertical="center" wrapText="1"/>
      <protection locked="0"/>
    </xf>
    <xf numFmtId="0" fontId="48" fillId="0" borderId="10" xfId="10" applyFont="1" applyBorder="1" applyAlignment="1" applyProtection="1">
      <alignment horizontal="right" vertical="center"/>
      <protection locked="0"/>
    </xf>
    <xf numFmtId="0" fontId="48" fillId="0" borderId="36" xfId="10" applyFont="1" applyBorder="1" applyAlignment="1" applyProtection="1">
      <alignment horizontal="right" vertical="center"/>
      <protection locked="0"/>
    </xf>
    <xf numFmtId="0" fontId="28" fillId="0" borderId="36" xfId="10" applyFont="1" applyBorder="1" applyAlignment="1" applyProtection="1">
      <alignment horizontal="right" vertical="center"/>
      <protection locked="0"/>
    </xf>
    <xf numFmtId="0" fontId="28" fillId="0" borderId="73" xfId="10" applyFont="1" applyBorder="1" applyAlignment="1" applyProtection="1">
      <alignment horizontal="right" vertical="center"/>
      <protection locked="0"/>
    </xf>
    <xf numFmtId="0" fontId="41" fillId="20" borderId="78" xfId="10" applyFont="1" applyFill="1" applyBorder="1" applyAlignment="1" applyProtection="1">
      <alignment horizontal="center" vertical="center" wrapText="1"/>
      <protection locked="0"/>
    </xf>
    <xf numFmtId="0" fontId="41" fillId="20" borderId="75" xfId="10" applyFont="1" applyFill="1" applyBorder="1" applyAlignment="1" applyProtection="1">
      <alignment horizontal="center" vertical="center" wrapText="1"/>
      <protection locked="0"/>
    </xf>
    <xf numFmtId="165" fontId="37" fillId="3" borderId="33" xfId="18" applyFont="1" applyFill="1" applyBorder="1" applyAlignment="1" applyProtection="1">
      <alignment horizontal="center" vertical="center"/>
      <protection locked="0"/>
    </xf>
    <xf numFmtId="165" fontId="37" fillId="3" borderId="34" xfId="18" applyFont="1" applyFill="1" applyBorder="1" applyAlignment="1" applyProtection="1">
      <alignment horizontal="center" vertical="center"/>
      <protection locked="0"/>
    </xf>
    <xf numFmtId="165" fontId="37" fillId="3" borderId="71" xfId="18" applyFont="1" applyFill="1" applyBorder="1" applyAlignment="1" applyProtection="1">
      <alignment horizontal="center" vertical="center"/>
      <protection locked="0"/>
    </xf>
    <xf numFmtId="0" fontId="41" fillId="20" borderId="45" xfId="10" applyFont="1" applyFill="1" applyBorder="1" applyAlignment="1" applyProtection="1">
      <alignment horizontal="center" vertical="center"/>
      <protection locked="0"/>
    </xf>
    <xf numFmtId="0" fontId="41" fillId="20" borderId="39" xfId="10" applyFont="1" applyFill="1" applyBorder="1" applyAlignment="1" applyProtection="1">
      <alignment horizontal="center" vertical="center"/>
      <protection locked="0"/>
    </xf>
    <xf numFmtId="0" fontId="37" fillId="20" borderId="30" xfId="10" applyFont="1" applyFill="1" applyBorder="1" applyAlignment="1" applyProtection="1">
      <alignment horizontal="center" vertical="center" wrapText="1"/>
      <protection locked="0"/>
    </xf>
    <xf numFmtId="0" fontId="37" fillId="20" borderId="31" xfId="10" applyFont="1" applyFill="1" applyBorder="1" applyAlignment="1" applyProtection="1">
      <alignment horizontal="center" vertical="center" wrapText="1"/>
      <protection locked="0"/>
    </xf>
    <xf numFmtId="0" fontId="39" fillId="0" borderId="50" xfId="10" applyFont="1" applyBorder="1" applyAlignment="1" applyProtection="1">
      <alignment horizontal="left" vertical="center" wrapText="1"/>
      <protection locked="0"/>
    </xf>
    <xf numFmtId="0" fontId="39" fillId="0" borderId="61" xfId="15" applyFont="1" applyBorder="1" applyAlignment="1">
      <alignment horizontal="left" vertical="center" wrapText="1"/>
    </xf>
    <xf numFmtId="0" fontId="39" fillId="0" borderId="62" xfId="15" applyFont="1" applyBorder="1" applyAlignment="1">
      <alignment horizontal="left" vertical="center" wrapText="1"/>
    </xf>
    <xf numFmtId="0" fontId="50" fillId="0" borderId="62" xfId="15" applyFont="1" applyBorder="1" applyAlignment="1">
      <alignment horizontal="left" vertical="center" wrapText="1"/>
    </xf>
    <xf numFmtId="0" fontId="37" fillId="0" borderId="66" xfId="14" applyFont="1" applyBorder="1" applyAlignment="1" applyProtection="1">
      <alignment vertical="center"/>
      <protection locked="0"/>
    </xf>
    <xf numFmtId="0" fontId="37" fillId="0" borderId="67" xfId="14" applyFont="1" applyBorder="1" applyAlignment="1" applyProtection="1">
      <alignment vertical="center"/>
      <protection locked="0"/>
    </xf>
    <xf numFmtId="0" fontId="37" fillId="0" borderId="68" xfId="14" applyFont="1" applyBorder="1" applyAlignment="1" applyProtection="1">
      <alignment vertical="center"/>
      <protection locked="0"/>
    </xf>
    <xf numFmtId="37" fontId="37" fillId="0" borderId="33" xfId="14" applyNumberFormat="1" applyFont="1" applyBorder="1" applyAlignment="1" applyProtection="1">
      <alignment horizontal="center" vertical="center"/>
      <protection locked="0"/>
    </xf>
    <xf numFmtId="37" fontId="37" fillId="0" borderId="34" xfId="14" applyNumberFormat="1" applyFont="1" applyBorder="1" applyAlignment="1" applyProtection="1">
      <alignment horizontal="center" vertical="center"/>
      <protection locked="0"/>
    </xf>
    <xf numFmtId="37" fontId="37" fillId="0" borderId="57" xfId="14" applyNumberFormat="1" applyFont="1" applyBorder="1" applyAlignment="1" applyProtection="1">
      <alignment horizontal="center" vertical="center"/>
      <protection locked="0"/>
    </xf>
    <xf numFmtId="0" fontId="52" fillId="9" borderId="10" xfId="10" applyFont="1" applyFill="1" applyBorder="1" applyAlignment="1" applyProtection="1">
      <alignment horizontal="center" vertical="center"/>
      <protection locked="0"/>
    </xf>
    <xf numFmtId="0" fontId="52" fillId="9" borderId="36" xfId="10" applyFont="1" applyFill="1" applyBorder="1" applyAlignment="1" applyProtection="1">
      <alignment horizontal="center" vertical="center"/>
      <protection locked="0"/>
    </xf>
    <xf numFmtId="0" fontId="53" fillId="9" borderId="36" xfId="10" applyFont="1" applyFill="1" applyBorder="1" applyAlignment="1" applyProtection="1">
      <alignment horizontal="center" vertical="center"/>
      <protection locked="0"/>
    </xf>
    <xf numFmtId="0" fontId="39" fillId="0" borderId="43" xfId="10" applyFont="1" applyBorder="1" applyAlignment="1" applyProtection="1">
      <alignment horizontal="left" vertical="center" wrapText="1"/>
      <protection locked="0"/>
    </xf>
    <xf numFmtId="0" fontId="37" fillId="3" borderId="10" xfId="10" applyFont="1" applyFill="1" applyBorder="1" applyAlignment="1" applyProtection="1">
      <alignment horizontal="right" vertical="center" wrapText="1"/>
      <protection locked="0"/>
    </xf>
    <xf numFmtId="0" fontId="37" fillId="3" borderId="36" xfId="10" applyFont="1" applyFill="1" applyBorder="1" applyAlignment="1" applyProtection="1">
      <alignment horizontal="right" vertical="center" wrapText="1"/>
      <protection locked="0"/>
    </xf>
    <xf numFmtId="0" fontId="37" fillId="3" borderId="73" xfId="10" applyFont="1" applyFill="1" applyBorder="1" applyAlignment="1" applyProtection="1">
      <alignment horizontal="right" vertical="center" wrapText="1"/>
      <protection locked="0"/>
    </xf>
    <xf numFmtId="0" fontId="37" fillId="3" borderId="45" xfId="10" applyFont="1" applyFill="1" applyBorder="1" applyAlignment="1" applyProtection="1">
      <alignment horizontal="right" vertical="center"/>
      <protection locked="0"/>
    </xf>
    <xf numFmtId="0" fontId="37" fillId="3" borderId="75" xfId="10" applyFont="1" applyFill="1" applyBorder="1" applyAlignment="1" applyProtection="1">
      <alignment horizontal="right" vertical="center"/>
      <protection locked="0"/>
    </xf>
    <xf numFmtId="0" fontId="39" fillId="3" borderId="39" xfId="10" applyFont="1" applyFill="1" applyBorder="1" applyAlignment="1" applyProtection="1">
      <alignment horizontal="right" vertical="center"/>
      <protection locked="0"/>
    </xf>
    <xf numFmtId="0" fontId="37" fillId="0" borderId="47" xfId="10" applyFont="1" applyBorder="1" applyAlignment="1" applyProtection="1">
      <alignment horizontal="right" vertical="center"/>
      <protection locked="0"/>
    </xf>
    <xf numFmtId="0" fontId="37" fillId="0" borderId="29" xfId="10" applyFont="1" applyBorder="1" applyAlignment="1" applyProtection="1">
      <alignment horizontal="right" vertical="center"/>
      <protection locked="0"/>
    </xf>
    <xf numFmtId="0" fontId="39" fillId="0" borderId="9" xfId="10" applyFont="1" applyBorder="1" applyAlignment="1" applyProtection="1">
      <alignment horizontal="right" vertical="center"/>
      <protection locked="0"/>
    </xf>
    <xf numFmtId="0" fontId="39" fillId="0" borderId="37" xfId="10" applyFont="1" applyBorder="1" applyAlignment="1" applyProtection="1">
      <alignment horizontal="left" vertical="center" wrapText="1"/>
      <protection locked="0"/>
    </xf>
    <xf numFmtId="0" fontId="39" fillId="0" borderId="0" xfId="10" applyFont="1" applyAlignment="1" applyProtection="1">
      <alignment horizontal="left" vertical="center" wrapText="1"/>
      <protection locked="0"/>
    </xf>
    <xf numFmtId="0" fontId="39" fillId="0" borderId="0" xfId="10" applyFont="1" applyAlignment="1" applyProtection="1">
      <alignment vertical="center" wrapText="1"/>
      <protection locked="0"/>
    </xf>
    <xf numFmtId="0" fontId="39" fillId="0" borderId="38" xfId="10" applyFont="1" applyBorder="1" applyAlignment="1" applyProtection="1">
      <alignment vertical="center" wrapText="1"/>
      <protection locked="0"/>
    </xf>
    <xf numFmtId="10" fontId="28" fillId="0" borderId="1" xfId="10" applyNumberFormat="1" applyFont="1" applyBorder="1" applyAlignment="1" applyProtection="1">
      <alignment horizontal="center" vertical="center" wrapText="1"/>
      <protection locked="0"/>
    </xf>
    <xf numFmtId="10" fontId="28" fillId="0" borderId="29" xfId="10" applyNumberFormat="1" applyFont="1" applyBorder="1" applyAlignment="1" applyProtection="1">
      <alignment horizontal="center" vertical="center" wrapText="1"/>
      <protection locked="0"/>
    </xf>
    <xf numFmtId="10" fontId="28" fillId="0" borderId="2" xfId="10" applyNumberFormat="1" applyFont="1" applyBorder="1" applyAlignment="1" applyProtection="1">
      <alignment horizontal="center" vertical="center" wrapText="1"/>
      <protection locked="0"/>
    </xf>
    <xf numFmtId="10" fontId="28" fillId="0" borderId="25" xfId="10" applyNumberFormat="1" applyFont="1" applyBorder="1" applyAlignment="1" applyProtection="1">
      <alignment horizontal="center" vertical="center" wrapText="1"/>
      <protection locked="0"/>
    </xf>
    <xf numFmtId="10" fontId="28" fillId="0" borderId="55" xfId="10" applyNumberFormat="1" applyFont="1" applyBorder="1" applyAlignment="1" applyProtection="1">
      <alignment horizontal="center" vertical="center" wrapText="1"/>
      <protection locked="0"/>
    </xf>
    <xf numFmtId="10" fontId="28" fillId="0" borderId="57" xfId="10" applyNumberFormat="1" applyFont="1" applyBorder="1" applyAlignment="1" applyProtection="1">
      <alignment horizontal="center" vertical="center" wrapText="1"/>
      <protection locked="0"/>
    </xf>
    <xf numFmtId="0" fontId="39" fillId="0" borderId="50" xfId="10" applyFont="1" applyBorder="1" applyAlignment="1" applyProtection="1">
      <alignment horizontal="center" vertical="center" textRotation="45" wrapText="1"/>
      <protection locked="0"/>
    </xf>
    <xf numFmtId="0" fontId="41" fillId="20" borderId="39" xfId="10" applyFont="1" applyFill="1" applyBorder="1" applyAlignment="1" applyProtection="1">
      <alignment horizontal="center" vertical="center" wrapText="1"/>
      <protection locked="0"/>
    </xf>
    <xf numFmtId="0" fontId="41" fillId="20" borderId="9" xfId="10" applyFont="1" applyFill="1" applyBorder="1" applyAlignment="1" applyProtection="1">
      <alignment horizontal="center" vertical="center" wrapText="1"/>
      <protection locked="0"/>
    </xf>
    <xf numFmtId="0" fontId="39" fillId="0" borderId="27" xfId="15" applyFont="1" applyBorder="1" applyAlignment="1">
      <alignment horizontal="left" vertical="center" wrapText="1"/>
    </xf>
    <xf numFmtId="0" fontId="39" fillId="0" borderId="28" xfId="15" applyFont="1" applyBorder="1" applyAlignment="1">
      <alignment horizontal="left" vertical="center" wrapText="1"/>
    </xf>
    <xf numFmtId="0" fontId="37" fillId="0" borderId="54" xfId="14" applyFont="1" applyBorder="1" applyAlignment="1" applyProtection="1">
      <alignment horizontal="center" vertical="center"/>
      <protection locked="0"/>
    </xf>
    <xf numFmtId="0" fontId="37" fillId="0" borderId="43" xfId="14" applyFont="1" applyBorder="1" applyAlignment="1" applyProtection="1">
      <alignment horizontal="center" vertical="center"/>
      <protection locked="0"/>
    </xf>
    <xf numFmtId="0" fontId="37" fillId="0" borderId="63" xfId="14" applyFont="1" applyBorder="1" applyAlignment="1" applyProtection="1">
      <alignment vertical="center"/>
      <protection locked="0"/>
    </xf>
    <xf numFmtId="0" fontId="37" fillId="0" borderId="64" xfId="14" applyFont="1" applyBorder="1" applyAlignment="1" applyProtection="1">
      <alignment vertical="center"/>
      <protection locked="0"/>
    </xf>
    <xf numFmtId="0" fontId="37" fillId="0" borderId="65" xfId="14" applyFont="1" applyBorder="1" applyAlignment="1" applyProtection="1">
      <alignment vertical="center"/>
      <protection locked="0"/>
    </xf>
    <xf numFmtId="37" fontId="37" fillId="0" borderId="10" xfId="14" applyNumberFormat="1" applyFont="1" applyBorder="1" applyAlignment="1" applyProtection="1">
      <alignment horizontal="center" vertical="center"/>
      <protection locked="0"/>
    </xf>
    <xf numFmtId="37" fontId="37" fillId="0" borderId="36" xfId="14" applyNumberFormat="1" applyFont="1" applyBorder="1" applyAlignment="1" applyProtection="1">
      <alignment horizontal="center" vertical="center"/>
      <protection locked="0"/>
    </xf>
    <xf numFmtId="37" fontId="37" fillId="0" borderId="11" xfId="14" applyNumberFormat="1" applyFont="1" applyBorder="1" applyAlignment="1" applyProtection="1">
      <alignment horizontal="center" vertical="center"/>
      <protection locked="0"/>
    </xf>
    <xf numFmtId="0" fontId="41" fillId="20" borderId="59" xfId="10" applyFont="1" applyFill="1" applyBorder="1" applyAlignment="1" applyProtection="1">
      <alignment horizontal="center" vertical="center"/>
      <protection locked="0"/>
    </xf>
    <xf numFmtId="0" fontId="41" fillId="20" borderId="31" xfId="10" applyFont="1" applyFill="1" applyBorder="1" applyAlignment="1" applyProtection="1">
      <alignment horizontal="center" vertical="center"/>
      <protection locked="0"/>
    </xf>
    <xf numFmtId="0" fontId="37" fillId="0" borderId="54" xfId="10" applyFont="1" applyBorder="1" applyAlignment="1" applyProtection="1">
      <alignment horizontal="center" vertical="center"/>
      <protection locked="0"/>
    </xf>
    <xf numFmtId="0" fontId="37" fillId="0" borderId="43" xfId="10" applyFont="1" applyBorder="1" applyAlignment="1" applyProtection="1">
      <alignment horizontal="center" vertical="center"/>
      <protection locked="0"/>
    </xf>
    <xf numFmtId="194" fontId="36" fillId="0" borderId="37" xfId="11" applyNumberFormat="1" applyBorder="1" applyAlignment="1">
      <alignment horizontal="center"/>
    </xf>
    <xf numFmtId="0" fontId="36" fillId="0" borderId="0" xfId="11" applyAlignment="1">
      <alignment horizontal="center"/>
    </xf>
    <xf numFmtId="0" fontId="37" fillId="18" borderId="30" xfId="10" applyFont="1" applyFill="1" applyBorder="1" applyAlignment="1" applyProtection="1">
      <alignment horizontal="center" vertical="center" wrapText="1"/>
      <protection locked="0"/>
    </xf>
    <xf numFmtId="0" fontId="37" fillId="18" borderId="31" xfId="10" applyFont="1" applyFill="1" applyBorder="1" applyAlignment="1" applyProtection="1">
      <alignment horizontal="center" vertical="center" wrapText="1"/>
      <protection locked="0"/>
    </xf>
    <xf numFmtId="0" fontId="37" fillId="18" borderId="32" xfId="10" applyFont="1" applyFill="1" applyBorder="1" applyAlignment="1" applyProtection="1">
      <alignment vertical="center" wrapText="1"/>
      <protection locked="0"/>
    </xf>
    <xf numFmtId="0" fontId="38" fillId="18" borderId="33" xfId="10" applyFont="1" applyFill="1" applyBorder="1" applyAlignment="1" applyProtection="1">
      <alignment horizontal="center" vertical="center" wrapText="1"/>
      <protection locked="0"/>
    </xf>
    <xf numFmtId="0" fontId="38" fillId="18" borderId="34" xfId="10" applyFont="1" applyFill="1" applyBorder="1" applyAlignment="1" applyProtection="1">
      <alignment horizontal="center" vertical="center" wrapText="1"/>
      <protection locked="0"/>
    </xf>
    <xf numFmtId="0" fontId="38" fillId="18" borderId="35" xfId="10" applyFont="1" applyFill="1" applyBorder="1" applyAlignment="1" applyProtection="1">
      <alignment horizontal="center" vertical="center" wrapText="1"/>
      <protection locked="0"/>
    </xf>
    <xf numFmtId="0" fontId="37" fillId="3" borderId="30" xfId="10" applyFont="1" applyFill="1" applyBorder="1" applyAlignment="1" applyProtection="1">
      <alignment horizontal="center" vertical="center" wrapText="1"/>
      <protection locked="0"/>
    </xf>
    <xf numFmtId="0" fontId="37" fillId="3" borderId="31" xfId="10" applyFont="1" applyFill="1" applyBorder="1" applyAlignment="1" applyProtection="1">
      <alignment horizontal="center" vertical="center" wrapText="1"/>
      <protection locked="0"/>
    </xf>
    <xf numFmtId="0" fontId="39" fillId="3" borderId="32" xfId="10" applyFont="1" applyFill="1" applyBorder="1" applyAlignment="1" applyProtection="1">
      <alignment vertical="center" wrapText="1"/>
      <protection locked="0"/>
    </xf>
    <xf numFmtId="0" fontId="3" fillId="3" borderId="45" xfId="10" applyFont="1" applyFill="1" applyBorder="1" applyAlignment="1" applyProtection="1">
      <alignment horizontal="right" vertical="center" wrapText="1"/>
      <protection locked="0"/>
    </xf>
    <xf numFmtId="0" fontId="3" fillId="3" borderId="39" xfId="10" applyFont="1" applyFill="1" applyBorder="1" applyAlignment="1" applyProtection="1">
      <alignment horizontal="right" vertical="center" wrapText="1"/>
      <protection locked="0"/>
    </xf>
    <xf numFmtId="0" fontId="3" fillId="3" borderId="50" xfId="10" applyFont="1" applyFill="1" applyBorder="1" applyAlignment="1" applyProtection="1">
      <alignment horizontal="right" vertical="center"/>
      <protection locked="0"/>
    </xf>
    <xf numFmtId="0" fontId="3" fillId="3" borderId="7" xfId="10" applyFont="1" applyFill="1" applyBorder="1" applyAlignment="1" applyProtection="1">
      <alignment horizontal="right" vertical="center"/>
      <protection locked="0"/>
    </xf>
    <xf numFmtId="0" fontId="3" fillId="3" borderId="50" xfId="10" applyFont="1" applyFill="1" applyBorder="1" applyAlignment="1" applyProtection="1">
      <alignment horizontal="right" vertical="center" wrapText="1"/>
      <protection locked="0"/>
    </xf>
    <xf numFmtId="0" fontId="3" fillId="3" borderId="7" xfId="10" applyFont="1" applyFill="1" applyBorder="1" applyAlignment="1" applyProtection="1">
      <alignment horizontal="right" vertical="center" wrapText="1"/>
      <protection locked="0"/>
    </xf>
    <xf numFmtId="0" fontId="3" fillId="0" borderId="33" xfId="10" applyFont="1" applyBorder="1" applyAlignment="1" applyProtection="1">
      <alignment horizontal="center" vertical="center"/>
      <protection locked="0"/>
    </xf>
    <xf numFmtId="0" fontId="3" fillId="0" borderId="34" xfId="10" applyFont="1" applyBorder="1" applyAlignment="1" applyProtection="1">
      <alignment horizontal="center" vertical="center"/>
      <protection locked="0"/>
    </xf>
    <xf numFmtId="0" fontId="13" fillId="0" borderId="35" xfId="10" applyFont="1" applyBorder="1" applyAlignment="1" applyProtection="1">
      <alignment horizontal="center" vertical="center"/>
      <protection locked="0"/>
    </xf>
    <xf numFmtId="0" fontId="3" fillId="0" borderId="10" xfId="10" applyFont="1" applyBorder="1" applyAlignment="1" applyProtection="1">
      <alignment horizontal="center" vertical="center"/>
      <protection locked="0"/>
    </xf>
    <xf numFmtId="0" fontId="3" fillId="0" borderId="36" xfId="10" applyFont="1" applyBorder="1" applyAlignment="1" applyProtection="1">
      <alignment horizontal="center" vertical="center"/>
      <protection locked="0"/>
    </xf>
    <xf numFmtId="0" fontId="3" fillId="0" borderId="11" xfId="10" applyFont="1" applyBorder="1" applyAlignment="1" applyProtection="1">
      <alignment horizontal="center" vertical="center"/>
      <protection locked="0"/>
    </xf>
    <xf numFmtId="0" fontId="41" fillId="20" borderId="46" xfId="10" applyFont="1" applyFill="1" applyBorder="1" applyAlignment="1" applyProtection="1">
      <alignment horizontal="center" vertical="center" wrapText="1"/>
      <protection locked="0"/>
    </xf>
    <xf numFmtId="0" fontId="41" fillId="20" borderId="48" xfId="10" applyFont="1" applyFill="1" applyBorder="1" applyAlignment="1" applyProtection="1">
      <alignment horizontal="center" vertical="center" wrapText="1"/>
      <protection locked="0"/>
    </xf>
    <xf numFmtId="1" fontId="6" fillId="3" borderId="7" xfId="2" applyNumberFormat="1" applyFont="1" applyFill="1" applyBorder="1" applyAlignment="1" applyProtection="1">
      <alignment horizontal="center" vertical="center" wrapText="1"/>
      <protection locked="0"/>
    </xf>
    <xf numFmtId="1" fontId="6" fillId="3" borderId="9" xfId="2" applyNumberFormat="1" applyFont="1" applyFill="1" applyBorder="1" applyAlignment="1" applyProtection="1">
      <alignment horizontal="center" vertical="center" wrapText="1"/>
      <protection locked="0"/>
    </xf>
    <xf numFmtId="173" fontId="5" fillId="3" borderId="2" xfId="2" applyNumberFormat="1" applyFont="1" applyFill="1" applyBorder="1" applyAlignment="1" applyProtection="1">
      <alignment horizontal="center" vertical="center" wrapText="1"/>
      <protection locked="0"/>
    </xf>
    <xf numFmtId="173" fontId="5" fillId="3" borderId="0" xfId="2" applyNumberFormat="1" applyFont="1" applyFill="1" applyAlignment="1" applyProtection="1">
      <alignment horizontal="center" vertical="center" wrapText="1"/>
      <protection locked="0"/>
    </xf>
    <xf numFmtId="1" fontId="6" fillId="3" borderId="2" xfId="2" applyNumberFormat="1" applyFont="1" applyFill="1" applyBorder="1" applyAlignment="1" applyProtection="1">
      <alignment horizontal="left" vertical="center" wrapText="1"/>
      <protection locked="0"/>
    </xf>
    <xf numFmtId="1" fontId="6" fillId="3" borderId="0" xfId="2" applyNumberFormat="1" applyFont="1" applyFill="1" applyAlignment="1" applyProtection="1">
      <alignment horizontal="left" vertical="center" wrapText="1"/>
      <protection locked="0"/>
    </xf>
    <xf numFmtId="1" fontId="6" fillId="3" borderId="25" xfId="2" applyNumberFormat="1" applyFont="1" applyFill="1" applyBorder="1" applyAlignment="1" applyProtection="1">
      <alignment horizontal="left" vertical="center" wrapText="1"/>
      <protection locked="0"/>
    </xf>
    <xf numFmtId="0" fontId="3" fillId="14" borderId="21" xfId="0" applyFont="1" applyFill="1" applyBorder="1" applyAlignment="1">
      <alignment horizontal="center" vertical="center" wrapText="1"/>
    </xf>
    <xf numFmtId="0" fontId="3" fillId="14" borderId="23" xfId="0" applyFont="1" applyFill="1" applyBorder="1" applyAlignment="1">
      <alignment horizontal="center" vertical="center" wrapText="1"/>
    </xf>
    <xf numFmtId="173" fontId="5" fillId="3" borderId="4" xfId="4" applyNumberFormat="1" applyFont="1" applyFill="1" applyBorder="1" applyAlignment="1" applyProtection="1">
      <alignment horizontal="center" vertical="center" wrapText="1"/>
      <protection locked="0"/>
    </xf>
    <xf numFmtId="173" fontId="5" fillId="3" borderId="6" xfId="4" applyNumberFormat="1" applyFont="1" applyFill="1" applyBorder="1" applyAlignment="1" applyProtection="1">
      <alignment horizontal="center" vertical="center" wrapText="1"/>
      <protection locked="0"/>
    </xf>
    <xf numFmtId="173" fontId="5" fillId="3" borderId="4" xfId="2" applyNumberFormat="1" applyFont="1" applyFill="1" applyBorder="1" applyAlignment="1" applyProtection="1">
      <alignment horizontal="center" vertical="center" wrapText="1"/>
      <protection locked="0"/>
    </xf>
    <xf numFmtId="173" fontId="5" fillId="3" borderId="26" xfId="2" applyNumberFormat="1" applyFont="1" applyFill="1" applyBorder="1" applyAlignment="1" applyProtection="1">
      <alignment horizontal="center" vertical="center" wrapText="1"/>
      <protection locked="0"/>
    </xf>
    <xf numFmtId="165" fontId="9" fillId="0" borderId="27" xfId="7" applyFont="1" applyBorder="1" applyAlignment="1">
      <alignment horizontal="center" vertical="center" shrinkToFit="1"/>
    </xf>
    <xf numFmtId="165" fontId="9" fillId="0" borderId="28" xfId="7" applyFont="1" applyBorder="1" applyAlignment="1">
      <alignment horizontal="center" vertical="center" shrinkToFit="1"/>
    </xf>
    <xf numFmtId="165" fontId="9" fillId="0" borderId="4" xfId="7" applyFont="1" applyBorder="1" applyAlignment="1">
      <alignment horizontal="center" vertical="top" shrinkToFit="1"/>
    </xf>
    <xf numFmtId="165" fontId="9" fillId="0" borderId="6" xfId="7" applyFont="1" applyBorder="1" applyAlignment="1">
      <alignment horizontal="center" vertical="top" shrinkToFit="1"/>
    </xf>
    <xf numFmtId="1" fontId="5" fillId="3" borderId="0" xfId="2" applyNumberFormat="1" applyFont="1" applyFill="1" applyAlignment="1" applyProtection="1">
      <alignment horizontal="center" vertical="center" wrapText="1"/>
      <protection locked="0"/>
    </xf>
    <xf numFmtId="0" fontId="6" fillId="0" borderId="4" xfId="2" applyFont="1" applyBorder="1" applyAlignment="1" applyProtection="1">
      <alignment horizontal="center" vertical="center" wrapText="1"/>
      <protection locked="0"/>
    </xf>
    <xf numFmtId="0" fontId="6" fillId="0" borderId="6" xfId="2" applyFont="1" applyBorder="1" applyAlignment="1" applyProtection="1">
      <alignment horizontal="center" vertical="center" wrapText="1"/>
      <protection locked="0"/>
    </xf>
    <xf numFmtId="0" fontId="3" fillId="0" borderId="5" xfId="2" applyFont="1" applyBorder="1" applyAlignment="1" applyProtection="1">
      <alignment horizontal="center" vertical="center" wrapText="1"/>
      <protection locked="0"/>
    </xf>
    <xf numFmtId="0" fontId="5" fillId="12" borderId="21" xfId="0" applyFont="1" applyFill="1" applyBorder="1" applyAlignment="1">
      <alignment horizontal="left" vertical="center" wrapText="1"/>
    </xf>
    <xf numFmtId="0" fontId="5" fillId="12" borderId="22" xfId="0" applyFont="1" applyFill="1" applyBorder="1" applyAlignment="1">
      <alignment horizontal="left" vertical="center" wrapText="1"/>
    </xf>
    <xf numFmtId="0" fontId="5" fillId="12" borderId="23" xfId="0" applyFont="1" applyFill="1" applyBorder="1" applyAlignment="1">
      <alignment horizontal="left" vertical="center" wrapText="1"/>
    </xf>
    <xf numFmtId="0" fontId="5" fillId="15" borderId="21" xfId="0" applyFont="1" applyFill="1" applyBorder="1" applyAlignment="1">
      <alignment horizontal="left" vertical="center" wrapText="1"/>
    </xf>
    <xf numFmtId="0" fontId="5" fillId="15" borderId="22" xfId="0" applyFont="1" applyFill="1" applyBorder="1" applyAlignment="1">
      <alignment horizontal="left" vertical="center" wrapText="1"/>
    </xf>
    <xf numFmtId="0" fontId="5" fillId="15" borderId="23" xfId="0" applyFont="1" applyFill="1" applyBorder="1" applyAlignment="1">
      <alignment horizontal="left" vertical="center" wrapText="1"/>
    </xf>
    <xf numFmtId="0" fontId="5" fillId="15" borderId="21" xfId="0" applyFont="1" applyFill="1" applyBorder="1" applyAlignment="1">
      <alignment horizontal="left" wrapText="1"/>
    </xf>
    <xf numFmtId="0" fontId="5" fillId="15" borderId="22" xfId="0" applyFont="1" applyFill="1" applyBorder="1" applyAlignment="1">
      <alignment horizontal="left" wrapText="1"/>
    </xf>
    <xf numFmtId="0" fontId="5" fillId="15" borderId="23" xfId="0" applyFont="1" applyFill="1" applyBorder="1" applyAlignment="1">
      <alignment horizontal="left" wrapText="1"/>
    </xf>
    <xf numFmtId="0" fontId="5" fillId="16" borderId="21" xfId="0" applyFont="1" applyFill="1" applyBorder="1" applyAlignment="1">
      <alignment horizontal="left" vertical="center" wrapText="1"/>
    </xf>
    <xf numFmtId="0" fontId="5" fillId="16" borderId="22" xfId="0" applyFont="1" applyFill="1" applyBorder="1" applyAlignment="1">
      <alignment horizontal="left" vertical="center" wrapText="1"/>
    </xf>
    <xf numFmtId="0" fontId="5" fillId="16" borderId="23" xfId="0" applyFont="1" applyFill="1" applyBorder="1" applyAlignment="1">
      <alignment horizontal="left" vertical="center" wrapText="1"/>
    </xf>
    <xf numFmtId="0" fontId="5" fillId="12" borderId="7" xfId="0" applyFont="1" applyFill="1" applyBorder="1" applyAlignment="1">
      <alignment horizontal="left" vertical="center" wrapText="1"/>
    </xf>
    <xf numFmtId="0" fontId="3" fillId="3" borderId="1" xfId="2" applyFont="1" applyFill="1" applyBorder="1" applyAlignment="1" applyProtection="1">
      <alignment horizontal="center" vertical="center" wrapText="1"/>
      <protection locked="0"/>
    </xf>
    <xf numFmtId="0" fontId="3" fillId="3" borderId="24" xfId="2" applyFont="1" applyFill="1" applyBorder="1" applyAlignment="1" applyProtection="1">
      <alignment horizontal="center" vertical="center" wrapText="1"/>
      <protection locked="0"/>
    </xf>
    <xf numFmtId="1" fontId="6" fillId="3" borderId="0" xfId="2" applyNumberFormat="1" applyFont="1" applyFill="1" applyAlignment="1" applyProtection="1">
      <alignment horizontal="center" vertical="center" wrapText="1"/>
      <protection locked="0"/>
    </xf>
    <xf numFmtId="0" fontId="5" fillId="17" borderId="21" xfId="0" applyFont="1" applyFill="1" applyBorder="1" applyAlignment="1">
      <alignment horizontal="left" vertical="center" wrapText="1"/>
    </xf>
    <xf numFmtId="0" fontId="5" fillId="17" borderId="22" xfId="0" applyFont="1" applyFill="1" applyBorder="1" applyAlignment="1">
      <alignment horizontal="left" vertical="center" wrapText="1"/>
    </xf>
    <xf numFmtId="0" fontId="5" fillId="17" borderId="23" xfId="0" applyFont="1" applyFill="1" applyBorder="1" applyAlignment="1">
      <alignment horizontal="left" vertical="center" wrapText="1"/>
    </xf>
    <xf numFmtId="0" fontId="13" fillId="0" borderId="45" xfId="0" applyFont="1" applyBorder="1" applyAlignment="1" applyProtection="1">
      <alignment horizontal="left" vertical="center" wrapText="1"/>
      <protection hidden="1"/>
    </xf>
    <xf numFmtId="0" fontId="13" fillId="0" borderId="39" xfId="0" applyFont="1" applyBorder="1" applyAlignment="1" applyProtection="1">
      <alignment horizontal="left" vertical="center" wrapText="1"/>
      <protection hidden="1"/>
    </xf>
    <xf numFmtId="0" fontId="58" fillId="0" borderId="79" xfId="0" applyFont="1" applyBorder="1" applyAlignment="1" applyProtection="1">
      <alignment horizontal="center" vertical="center"/>
      <protection locked="0"/>
    </xf>
    <xf numFmtId="0" fontId="58" fillId="0" borderId="80" xfId="0" applyFont="1" applyBorder="1" applyAlignment="1" applyProtection="1">
      <alignment horizontal="center" vertical="center"/>
      <protection locked="0"/>
    </xf>
    <xf numFmtId="0" fontId="63" fillId="0" borderId="80" xfId="0" applyFont="1" applyBorder="1" applyAlignment="1" applyProtection="1">
      <alignment horizontal="center" vertical="center" wrapText="1"/>
      <protection locked="0"/>
    </xf>
    <xf numFmtId="0" fontId="63" fillId="0" borderId="81" xfId="0" applyFont="1" applyBorder="1" applyAlignment="1" applyProtection="1">
      <alignment horizontal="center" vertical="center" wrapText="1"/>
      <protection locked="0"/>
    </xf>
    <xf numFmtId="43" fontId="4" fillId="3" borderId="37" xfId="0" applyNumberFormat="1" applyFont="1" applyFill="1" applyBorder="1" applyAlignment="1" applyProtection="1">
      <alignment horizontal="center"/>
      <protection hidden="1"/>
    </xf>
    <xf numFmtId="43" fontId="4" fillId="3" borderId="0" xfId="0" applyNumberFormat="1" applyFont="1" applyFill="1" applyAlignment="1" applyProtection="1">
      <alignment horizontal="center"/>
      <protection hidden="1"/>
    </xf>
    <xf numFmtId="43" fontId="4" fillId="3" borderId="25" xfId="0" applyNumberFormat="1" applyFont="1" applyFill="1" applyBorder="1" applyAlignment="1" applyProtection="1">
      <alignment horizontal="center"/>
      <protection hidden="1"/>
    </xf>
    <xf numFmtId="43" fontId="3" fillId="3" borderId="82" xfId="0" applyNumberFormat="1" applyFont="1" applyFill="1" applyBorder="1" applyAlignment="1" applyProtection="1">
      <alignment horizontal="center" wrapText="1"/>
      <protection hidden="1"/>
    </xf>
    <xf numFmtId="0" fontId="3" fillId="3" borderId="3" xfId="0" applyFont="1" applyFill="1" applyBorder="1" applyAlignment="1" applyProtection="1">
      <alignment horizontal="center" wrapText="1"/>
      <protection hidden="1"/>
    </xf>
    <xf numFmtId="0" fontId="3" fillId="3" borderId="83" xfId="0" applyFont="1" applyFill="1" applyBorder="1" applyAlignment="1" applyProtection="1">
      <alignment horizontal="center" wrapText="1"/>
      <protection hidden="1"/>
    </xf>
    <xf numFmtId="14" fontId="15" fillId="3" borderId="78" xfId="0" applyNumberFormat="1" applyFont="1" applyFill="1" applyBorder="1" applyAlignment="1" applyProtection="1">
      <alignment horizontal="center" wrapText="1"/>
      <protection hidden="1"/>
    </xf>
    <xf numFmtId="0" fontId="15" fillId="3" borderId="64" xfId="0" applyFont="1" applyFill="1" applyBorder="1" applyAlignment="1" applyProtection="1">
      <alignment horizontal="center" wrapText="1"/>
      <protection hidden="1"/>
    </xf>
    <xf numFmtId="0" fontId="15" fillId="3" borderId="65" xfId="0" applyFont="1" applyFill="1" applyBorder="1" applyAlignment="1" applyProtection="1">
      <alignment horizontal="center" wrapText="1"/>
      <protection hidden="1"/>
    </xf>
    <xf numFmtId="0" fontId="4" fillId="3" borderId="37" xfId="0" applyFont="1" applyFill="1" applyBorder="1" applyAlignment="1" applyProtection="1">
      <alignment horizontal="center"/>
      <protection hidden="1"/>
    </xf>
    <xf numFmtId="0" fontId="4" fillId="3" borderId="0" xfId="0" applyFont="1" applyFill="1" applyAlignment="1" applyProtection="1">
      <alignment horizontal="center"/>
      <protection hidden="1"/>
    </xf>
    <xf numFmtId="0" fontId="4" fillId="3" borderId="25" xfId="0" applyFont="1" applyFill="1" applyBorder="1" applyAlignment="1" applyProtection="1">
      <alignment horizontal="center"/>
      <protection hidden="1"/>
    </xf>
    <xf numFmtId="14" fontId="15" fillId="3" borderId="31" xfId="0" applyNumberFormat="1" applyFont="1" applyFill="1" applyBorder="1" applyAlignment="1" applyProtection="1">
      <alignment horizontal="center" wrapText="1"/>
      <protection hidden="1"/>
    </xf>
    <xf numFmtId="0" fontId="15" fillId="3" borderId="31" xfId="0" applyFont="1" applyFill="1" applyBorder="1" applyAlignment="1" applyProtection="1">
      <alignment horizontal="center" wrapText="1"/>
      <protection hidden="1"/>
    </xf>
    <xf numFmtId="0" fontId="15" fillId="3" borderId="32" xfId="0" applyFont="1" applyFill="1" applyBorder="1" applyAlignment="1" applyProtection="1">
      <alignment horizontal="center" wrapText="1"/>
      <protection hidden="1"/>
    </xf>
    <xf numFmtId="0" fontId="4" fillId="21" borderId="10" xfId="0" applyFont="1" applyFill="1" applyBorder="1" applyAlignment="1" applyProtection="1">
      <alignment horizontal="center" vertical="center" wrapText="1"/>
      <protection locked="0"/>
    </xf>
    <xf numFmtId="0" fontId="4" fillId="21" borderId="36" xfId="0" applyFont="1" applyFill="1" applyBorder="1" applyAlignment="1" applyProtection="1">
      <alignment horizontal="center" vertical="center" wrapText="1"/>
      <protection locked="0"/>
    </xf>
    <xf numFmtId="0" fontId="4" fillId="21" borderId="11" xfId="0" applyFont="1" applyFill="1" applyBorder="1" applyAlignment="1" applyProtection="1">
      <alignment horizontal="center" vertical="center" wrapText="1"/>
      <protection locked="0"/>
    </xf>
    <xf numFmtId="0" fontId="3" fillId="0" borderId="10" xfId="0" applyFont="1" applyBorder="1" applyAlignment="1" applyProtection="1">
      <alignment horizontal="center" vertical="center" wrapText="1"/>
      <protection hidden="1"/>
    </xf>
    <xf numFmtId="0" fontId="3" fillId="0" borderId="36" xfId="0" applyFont="1" applyBorder="1" applyAlignment="1" applyProtection="1">
      <alignment horizontal="center" vertical="center" wrapText="1"/>
      <protection hidden="1"/>
    </xf>
    <xf numFmtId="0" fontId="3" fillId="0" borderId="11" xfId="0" applyFont="1" applyBorder="1" applyAlignment="1" applyProtection="1">
      <alignment horizontal="center" vertical="center" wrapText="1"/>
      <protection hidden="1"/>
    </xf>
    <xf numFmtId="0" fontId="3" fillId="21" borderId="10" xfId="0" applyFont="1" applyFill="1" applyBorder="1" applyAlignment="1" applyProtection="1">
      <alignment horizontal="center" vertical="center"/>
      <protection locked="0"/>
    </xf>
    <xf numFmtId="0" fontId="3" fillId="21" borderId="36" xfId="0" applyFont="1" applyFill="1" applyBorder="1" applyAlignment="1" applyProtection="1">
      <alignment horizontal="center" vertical="center"/>
      <protection locked="0"/>
    </xf>
    <xf numFmtId="0" fontId="3" fillId="21" borderId="86" xfId="0" applyFont="1" applyFill="1" applyBorder="1" applyAlignment="1" applyProtection="1">
      <alignment horizontal="center" vertical="center"/>
      <protection locked="0"/>
    </xf>
    <xf numFmtId="0" fontId="13" fillId="0" borderId="50" xfId="0" applyFont="1" applyBorder="1" applyAlignment="1" applyProtection="1">
      <alignment horizontal="left" vertical="center" wrapText="1"/>
      <protection hidden="1"/>
    </xf>
    <xf numFmtId="0" fontId="13" fillId="0" borderId="7" xfId="0" applyFont="1" applyBorder="1" applyAlignment="1" applyProtection="1">
      <alignment horizontal="left" vertical="center" wrapText="1"/>
      <protection hidden="1"/>
    </xf>
    <xf numFmtId="0" fontId="13" fillId="0" borderId="51" xfId="0" applyFont="1" applyBorder="1" applyAlignment="1" applyProtection="1">
      <alignment horizontal="left" vertical="center" wrapText="1"/>
      <protection hidden="1"/>
    </xf>
    <xf numFmtId="0" fontId="13" fillId="0" borderId="8" xfId="0" applyFont="1" applyBorder="1" applyAlignment="1" applyProtection="1">
      <alignment horizontal="left" vertical="center" wrapText="1"/>
      <protection hidden="1"/>
    </xf>
    <xf numFmtId="0" fontId="13" fillId="0" borderId="90" xfId="0" applyFont="1" applyBorder="1" applyAlignment="1" applyProtection="1">
      <alignment horizontal="left" vertical="center" wrapText="1"/>
      <protection hidden="1"/>
    </xf>
    <xf numFmtId="0" fontId="13" fillId="0" borderId="5" xfId="0" applyFont="1" applyBorder="1" applyAlignment="1" applyProtection="1">
      <alignment horizontal="left" vertical="center" wrapText="1"/>
      <protection hidden="1"/>
    </xf>
    <xf numFmtId="0" fontId="13" fillId="0" borderId="6" xfId="0" applyFont="1" applyBorder="1" applyAlignment="1" applyProtection="1">
      <alignment horizontal="left" vertical="center" wrapText="1"/>
      <protection hidden="1"/>
    </xf>
    <xf numFmtId="0" fontId="4" fillId="21" borderId="30" xfId="0" applyFont="1" applyFill="1" applyBorder="1" applyAlignment="1" applyProtection="1">
      <alignment horizontal="center" vertical="center"/>
      <protection locked="0"/>
    </xf>
    <xf numFmtId="0" fontId="4" fillId="21" borderId="31" xfId="0" applyFont="1" applyFill="1" applyBorder="1" applyAlignment="1" applyProtection="1">
      <alignment horizontal="center" vertical="center"/>
      <protection locked="0"/>
    </xf>
    <xf numFmtId="0" fontId="4" fillId="21" borderId="88" xfId="0" applyFont="1" applyFill="1" applyBorder="1" applyAlignment="1" applyProtection="1">
      <alignment horizontal="center" vertical="center"/>
      <protection locked="0"/>
    </xf>
    <xf numFmtId="0" fontId="13" fillId="0" borderId="52" xfId="0" applyFont="1" applyBorder="1" applyAlignment="1" applyProtection="1">
      <alignment horizontal="left" vertical="center" wrapText="1"/>
      <protection hidden="1"/>
    </xf>
    <xf numFmtId="0" fontId="13" fillId="0" borderId="46" xfId="0" applyFont="1" applyBorder="1" applyAlignment="1" applyProtection="1">
      <alignment horizontal="left" vertical="center" wrapText="1"/>
      <protection hidden="1"/>
    </xf>
    <xf numFmtId="0" fontId="13" fillId="0" borderId="47" xfId="0" applyFont="1" applyBorder="1" applyAlignment="1" applyProtection="1">
      <alignment horizontal="left" vertical="center" wrapText="1"/>
      <protection hidden="1"/>
    </xf>
    <xf numFmtId="0" fontId="13" fillId="0" borderId="9" xfId="0" applyFont="1" applyBorder="1" applyAlignment="1" applyProtection="1">
      <alignment horizontal="left" vertical="center" wrapText="1"/>
      <protection hidden="1"/>
    </xf>
    <xf numFmtId="0" fontId="4" fillId="3" borderId="37" xfId="0" applyFont="1" applyFill="1" applyBorder="1" applyAlignment="1" applyProtection="1">
      <alignment horizontal="left" vertical="center" wrapText="1"/>
      <protection locked="0"/>
    </xf>
    <xf numFmtId="0" fontId="4" fillId="3" borderId="0" xfId="0" applyFont="1" applyFill="1" applyAlignment="1" applyProtection="1">
      <alignment horizontal="left" vertical="center" wrapText="1"/>
      <protection locked="0"/>
    </xf>
    <xf numFmtId="0" fontId="15" fillId="3" borderId="0" xfId="0" applyFont="1" applyFill="1" applyAlignment="1" applyProtection="1">
      <alignment horizontal="center"/>
      <protection locked="0"/>
    </xf>
    <xf numFmtId="0" fontId="15" fillId="3" borderId="0" xfId="0" applyFont="1" applyFill="1" applyAlignment="1" applyProtection="1">
      <alignment horizontal="center" wrapText="1"/>
      <protection locked="0"/>
    </xf>
    <xf numFmtId="0" fontId="15" fillId="3" borderId="38" xfId="0" applyFont="1" applyFill="1" applyBorder="1" applyAlignment="1" applyProtection="1">
      <alignment horizontal="center" wrapText="1"/>
      <protection locked="0"/>
    </xf>
    <xf numFmtId="0" fontId="13" fillId="0" borderId="54" xfId="0" applyFont="1" applyBorder="1" applyAlignment="1" applyProtection="1">
      <alignment horizontal="left" vertical="center" wrapText="1"/>
      <protection hidden="1"/>
    </xf>
    <xf numFmtId="0" fontId="13" fillId="0" borderId="43" xfId="0" applyFont="1" applyBorder="1" applyAlignment="1" applyProtection="1">
      <alignment horizontal="left" vertical="center" wrapText="1"/>
      <protection hidden="1"/>
    </xf>
    <xf numFmtId="0" fontId="15" fillId="0" borderId="45" xfId="0" applyFont="1" applyBorder="1" applyAlignment="1" applyProtection="1">
      <alignment horizontal="left" vertical="center" wrapText="1"/>
      <protection hidden="1"/>
    </xf>
    <xf numFmtId="0" fontId="15" fillId="0" borderId="39" xfId="0" applyFont="1" applyBorder="1" applyAlignment="1" applyProtection="1">
      <alignment horizontal="left" vertical="center" wrapText="1"/>
      <protection hidden="1"/>
    </xf>
    <xf numFmtId="0" fontId="15" fillId="0" borderId="50" xfId="0" applyFont="1" applyBorder="1" applyAlignment="1" applyProtection="1">
      <alignment horizontal="left" vertical="center" wrapText="1"/>
      <protection hidden="1"/>
    </xf>
    <xf numFmtId="0" fontId="15" fillId="0" borderId="7" xfId="0" applyFont="1" applyBorder="1" applyAlignment="1" applyProtection="1">
      <alignment horizontal="left" vertical="center" wrapText="1"/>
      <protection hidden="1"/>
    </xf>
    <xf numFmtId="0" fontId="15" fillId="0" borderId="47" xfId="0" applyFont="1" applyBorder="1" applyAlignment="1" applyProtection="1">
      <alignment horizontal="left" vertical="center" wrapText="1"/>
      <protection hidden="1"/>
    </xf>
    <xf numFmtId="0" fontId="15" fillId="0" borderId="9" xfId="0" applyFont="1" applyBorder="1" applyAlignment="1" applyProtection="1">
      <alignment horizontal="left" vertical="center" wrapText="1"/>
      <protection hidden="1"/>
    </xf>
    <xf numFmtId="0" fontId="15" fillId="0" borderId="54" xfId="0" applyFont="1" applyBorder="1" applyAlignment="1" applyProtection="1">
      <alignment horizontal="left" vertical="center" wrapText="1"/>
      <protection hidden="1"/>
    </xf>
    <xf numFmtId="0" fontId="15" fillId="0" borderId="43" xfId="0" applyFont="1" applyBorder="1" applyAlignment="1" applyProtection="1">
      <alignment horizontal="left" vertical="center" wrapText="1"/>
      <protection hidden="1"/>
    </xf>
    <xf numFmtId="0" fontId="15" fillId="0" borderId="45" xfId="0" applyFont="1" applyBorder="1" applyAlignment="1" applyProtection="1">
      <alignment horizontal="left" vertical="center" wrapText="1"/>
      <protection locked="0"/>
    </xf>
    <xf numFmtId="0" fontId="15" fillId="0" borderId="39" xfId="0" applyFont="1" applyBorder="1" applyAlignment="1" applyProtection="1">
      <alignment horizontal="left" vertical="center" wrapText="1"/>
      <protection locked="0"/>
    </xf>
    <xf numFmtId="0" fontId="15" fillId="0" borderId="50" xfId="0" applyFont="1" applyBorder="1" applyAlignment="1" applyProtection="1">
      <alignment horizontal="left" vertical="center" wrapText="1"/>
      <protection locked="0"/>
    </xf>
    <xf numFmtId="0" fontId="15" fillId="0" borderId="7" xfId="0" applyFont="1" applyBorder="1" applyAlignment="1" applyProtection="1">
      <alignment horizontal="left" vertical="center" wrapText="1"/>
      <protection locked="0"/>
    </xf>
    <xf numFmtId="0" fontId="15" fillId="0" borderId="54" xfId="0" applyFont="1" applyBorder="1" applyAlignment="1" applyProtection="1">
      <alignment horizontal="left" vertical="center" wrapText="1"/>
      <protection locked="0"/>
    </xf>
    <xf numFmtId="0" fontId="15" fillId="0" borderId="43" xfId="0" applyFont="1" applyBorder="1" applyAlignment="1" applyProtection="1">
      <alignment horizontal="left" vertical="center" wrapText="1"/>
      <protection locked="0"/>
    </xf>
    <xf numFmtId="0" fontId="4" fillId="21" borderId="10" xfId="0" applyFont="1" applyFill="1" applyBorder="1" applyAlignment="1" applyProtection="1">
      <alignment horizontal="right" vertical="center" wrapText="1"/>
      <protection locked="0"/>
    </xf>
    <xf numFmtId="0" fontId="4" fillId="21" borderId="36" xfId="0" applyFont="1" applyFill="1" applyBorder="1" applyAlignment="1" applyProtection="1">
      <alignment horizontal="right" vertical="center" wrapText="1"/>
      <protection locked="0"/>
    </xf>
    <xf numFmtId="0" fontId="4" fillId="21" borderId="11" xfId="0" applyFont="1" applyFill="1" applyBorder="1" applyAlignment="1" applyProtection="1">
      <alignment horizontal="right" vertical="center" wrapText="1"/>
      <protection locked="0"/>
    </xf>
    <xf numFmtId="171" fontId="64" fillId="21" borderId="94" xfId="0" applyNumberFormat="1" applyFont="1" applyFill="1" applyBorder="1" applyAlignment="1">
      <alignment horizontal="center" vertical="center" wrapText="1"/>
    </xf>
    <xf numFmtId="171" fontId="64" fillId="21" borderId="0" xfId="0" applyNumberFormat="1" applyFont="1" applyFill="1" applyAlignment="1">
      <alignment horizontal="center" vertical="center" wrapText="1"/>
    </xf>
    <xf numFmtId="198" fontId="52" fillId="9" borderId="11" xfId="10" applyNumberFormat="1" applyFont="1" applyFill="1" applyBorder="1" applyAlignment="1" applyProtection="1">
      <alignment horizontal="center" vertical="center"/>
      <protection locked="0"/>
    </xf>
    <xf numFmtId="168" fontId="5" fillId="3" borderId="0" xfId="2" applyNumberFormat="1" applyFont="1" applyFill="1" applyAlignment="1" applyProtection="1">
      <alignment vertical="center"/>
      <protection locked="0"/>
    </xf>
    <xf numFmtId="188" fontId="3" fillId="0" borderId="30" xfId="10" applyNumberFormat="1" applyFont="1" applyBorder="1" applyAlignment="1">
      <alignment horizontal="center" vertical="center"/>
    </xf>
    <xf numFmtId="188" fontId="3" fillId="0" borderId="31" xfId="10" applyNumberFormat="1" applyFont="1" applyBorder="1" applyAlignment="1">
      <alignment horizontal="center" vertical="center"/>
    </xf>
    <xf numFmtId="168" fontId="35" fillId="0" borderId="33" xfId="10" applyNumberFormat="1" applyFont="1" applyBorder="1" applyAlignment="1">
      <alignment vertical="center"/>
    </xf>
    <xf numFmtId="10" fontId="5" fillId="3" borderId="0" xfId="2" applyNumberFormat="1" applyFont="1" applyFill="1" applyAlignment="1" applyProtection="1">
      <alignment vertical="center"/>
      <protection locked="0"/>
    </xf>
    <xf numFmtId="188" fontId="3" fillId="0" borderId="37" xfId="10" applyNumberFormat="1" applyFont="1" applyBorder="1" applyAlignment="1">
      <alignment horizontal="center" vertical="center"/>
    </xf>
    <xf numFmtId="188" fontId="3" fillId="0" borderId="0" xfId="10" applyNumberFormat="1" applyFont="1" applyBorder="1" applyAlignment="1">
      <alignment horizontal="center" vertical="center"/>
    </xf>
    <xf numFmtId="169" fontId="3" fillId="0" borderId="37" xfId="13" applyNumberFormat="1" applyFont="1" applyFill="1" applyBorder="1" applyAlignment="1" applyProtection="1">
      <alignment horizontal="center" vertical="center"/>
    </xf>
    <xf numFmtId="0" fontId="35" fillId="0" borderId="0" xfId="10" applyFont="1" applyBorder="1" applyAlignment="1">
      <alignment vertical="center"/>
    </xf>
    <xf numFmtId="169" fontId="3" fillId="0" borderId="0" xfId="13" applyNumberFormat="1" applyFont="1" applyFill="1" applyBorder="1" applyAlignment="1" applyProtection="1">
      <alignment horizontal="center" vertical="center"/>
    </xf>
    <xf numFmtId="168" fontId="13" fillId="0" borderId="37" xfId="11" applyNumberFormat="1" applyFont="1" applyBorder="1" applyAlignment="1">
      <alignment horizontal="center"/>
    </xf>
    <xf numFmtId="168" fontId="13" fillId="0" borderId="0" xfId="11" applyNumberFormat="1" applyFont="1" applyAlignment="1">
      <alignment horizontal="center"/>
    </xf>
    <xf numFmtId="180" fontId="45" fillId="0" borderId="95" xfId="15" applyNumberFormat="1" applyFont="1" applyBorder="1" applyAlignment="1">
      <alignment horizontal="center" vertical="center" shrinkToFit="1"/>
    </xf>
    <xf numFmtId="180" fontId="45" fillId="0" borderId="96" xfId="15" applyNumberFormat="1" applyFont="1" applyBorder="1" applyAlignment="1">
      <alignment horizontal="center" vertical="center" shrinkToFit="1"/>
    </xf>
    <xf numFmtId="197" fontId="36" fillId="0" borderId="0" xfId="11" applyNumberFormat="1"/>
  </cellXfs>
  <cellStyles count="51">
    <cellStyle name="Bueno 2" xfId="4" xr:uid="{CD285EE7-F131-49E0-AAC9-010A6C176414}"/>
    <cellStyle name="Millares" xfId="1" builtinId="3"/>
    <cellStyle name="Millares [0] 2" xfId="41" xr:uid="{16C98D8E-FF35-4FEF-A4FE-6E6600680D4D}"/>
    <cellStyle name="Millares [0] 3" xfId="26" xr:uid="{451F5DBF-7B2D-4ACD-A627-B879CDE1E8ED}"/>
    <cellStyle name="Millares 2" xfId="13" xr:uid="{B86B2DE5-A223-4DCA-843B-58D123E2CA7B}"/>
    <cellStyle name="Millares 2 2" xfId="42" xr:uid="{2E025379-E01D-47DB-B46A-FBD87AF0D031}"/>
    <cellStyle name="Millares 2 3" xfId="32" xr:uid="{DEAEFE05-ED2A-47DC-AE98-C564C3A677DB}"/>
    <cellStyle name="Millares 2 4" xfId="37" xr:uid="{03B313FC-2048-4A77-AC02-CDDA7E323B67}"/>
    <cellStyle name="Millares 3" xfId="50" xr:uid="{B2B10F69-DDCC-4474-81F8-39F63CACCAAD}"/>
    <cellStyle name="Millares 4" xfId="25" xr:uid="{9B71F41E-FAA3-4226-AFFE-90FD426D3B0B}"/>
    <cellStyle name="Moneda" xfId="7" builtinId="4"/>
    <cellStyle name="Moneda [0]" xfId="21" builtinId="7"/>
    <cellStyle name="Moneda [0] 2" xfId="12" xr:uid="{6E115FF6-8638-4D81-A6C5-8141B4463323}"/>
    <cellStyle name="Moneda [0] 2 2" xfId="3" xr:uid="{0886BE53-50C7-473F-B3A6-C981C359FE1F}"/>
    <cellStyle name="Moneda [0] 2 3" xfId="40" xr:uid="{33FDBED4-D345-4060-96D5-188C6ABCC865}"/>
    <cellStyle name="Moneda [0] 3" xfId="17" xr:uid="{4ABC780A-BE39-4AD8-8DDA-AA3BCBC2022C}"/>
    <cellStyle name="Moneda [0] 3 2" xfId="49" xr:uid="{AA1E0203-1B4A-4FB5-A0E3-3672F50CBADC}"/>
    <cellStyle name="Moneda 2" xfId="22" xr:uid="{FF849686-63C7-47AE-864B-0C91EE0E6D2A}"/>
    <cellStyle name="Moneda 2 2" xfId="34" xr:uid="{9D84A024-3405-4C28-B2F6-41FC4BA38B33}"/>
    <cellStyle name="Moneda 2 3" xfId="29" xr:uid="{ED7F6338-1527-4729-9B75-1C515C1338AB}"/>
    <cellStyle name="Moneda 3" xfId="48" xr:uid="{89608E37-3137-4E5F-ADF4-C454A9DD5190}"/>
    <cellStyle name="Moneda 4" xfId="27" xr:uid="{C82528E1-7AA1-433A-8C25-45C83097CC68}"/>
    <cellStyle name="Moneda 4 2" xfId="24" xr:uid="{423DB8E1-EB9E-4D85-827B-741D4C7EEDEC}"/>
    <cellStyle name="Moneda 5" xfId="18" xr:uid="{7E4B8E3C-9A64-4952-A4AF-CFD5999FC27D}"/>
    <cellStyle name="Normal" xfId="0" builtinId="0"/>
    <cellStyle name="Normal 10" xfId="14" xr:uid="{0E5C418E-CF8F-4230-B19F-E93B3EBFCC88}"/>
    <cellStyle name="Normal 10 2" xfId="43" xr:uid="{C0954246-1097-4324-BB67-151987F499EA}"/>
    <cellStyle name="Normal 11" xfId="23" xr:uid="{3E840309-748B-4C81-830F-8792053F0430}"/>
    <cellStyle name="Normal 16" xfId="19" xr:uid="{322B36EF-4870-4C18-8FE2-787CF50CE02F}"/>
    <cellStyle name="Normal 2" xfId="11" xr:uid="{67A0716B-43A3-41F9-AE12-0C316A31AFA4}"/>
    <cellStyle name="Normal 2 10" xfId="36" xr:uid="{58AF1D9F-F887-4009-B322-54CDB6FD4F4E}"/>
    <cellStyle name="Normal 2 10 2 2" xfId="38" xr:uid="{D4EA77C8-415A-433D-991E-B9C56E8AA9CA}"/>
    <cellStyle name="Normal 2 10 3" xfId="39" xr:uid="{CEF2B7B3-AECE-4B02-ABAD-7E48734F5068}"/>
    <cellStyle name="Normal 2 2" xfId="30" xr:uid="{064E0393-56EB-4C64-AA9B-B5653ECA3D9A}"/>
    <cellStyle name="Normal 2 2 3" xfId="5" xr:uid="{F785ECB4-BA75-416E-835E-EE8B3681D815}"/>
    <cellStyle name="Normal 2 3" xfId="35" xr:uid="{914E57DE-5427-48A2-BCA6-F46B59EC5BA2}"/>
    <cellStyle name="Normal 2 4" xfId="28" xr:uid="{EE6AC64B-DADF-4732-B67F-3FCF513CF4D5}"/>
    <cellStyle name="Normal 3" xfId="15" xr:uid="{58DFAB92-7054-44C8-8261-F9EE9C962886}"/>
    <cellStyle name="Normal 3 11 4" xfId="8" xr:uid="{5356489F-4AFD-4FFE-9DE2-0B3B261C4DF6}"/>
    <cellStyle name="Normal 3 2 2" xfId="45" xr:uid="{C0417512-7252-4FB5-9AC3-F4817390E5AB}"/>
    <cellStyle name="Normal 3 3" xfId="47" xr:uid="{0A54A717-DDA6-40E4-9D4C-15B38D9E1FC7}"/>
    <cellStyle name="Normal 5" xfId="10" xr:uid="{BA726AD3-5C1E-483B-83DD-7994B3212F0C}"/>
    <cellStyle name="Normal 5 2" xfId="44" xr:uid="{3DC10715-5AB7-4CD2-99AC-AF3487F5030A}"/>
    <cellStyle name="Normal 5 2 2" xfId="2" xr:uid="{C0BAFA79-BAAA-4654-94E9-C3B79171DA60}"/>
    <cellStyle name="Normal 6" xfId="20" xr:uid="{3A5C8458-C674-47C8-913F-FF0E076427C1}"/>
    <cellStyle name="Normal 6 2" xfId="33" xr:uid="{B217CCE2-6635-458C-9FE3-2B564D4019BB}"/>
    <cellStyle name="Porcentaje" xfId="9" builtinId="5"/>
    <cellStyle name="Porcentaje 2 2" xfId="31" xr:uid="{7EB81F8F-34D5-45C1-8BFE-308E5AD5C1C4}"/>
    <cellStyle name="Porcentaje 3" xfId="6" xr:uid="{426ECF89-2C9A-4AA1-A7A0-75732FABB3E3}"/>
    <cellStyle name="Porcentaje 3 2" xfId="46" xr:uid="{A544D605-01EB-4B9F-8134-F8D5EB38196A}"/>
    <cellStyle name="Porcentaje 4 2" xfId="16" xr:uid="{C4E5A40F-4324-4B6A-BB0B-AE40124AB331}"/>
  </cellStyles>
  <dxfs count="29">
    <dxf>
      <font>
        <b/>
        <i val="0"/>
        <color rgb="FF00B050"/>
      </font>
      <fill>
        <patternFill>
          <bgColor theme="0"/>
        </patternFill>
      </fill>
    </dxf>
    <dxf>
      <font>
        <b/>
        <i val="0"/>
        <color rgb="FFFFFF00"/>
      </font>
      <fill>
        <patternFill>
          <bgColor theme="0"/>
        </patternFill>
      </fill>
    </dxf>
    <dxf>
      <font>
        <b/>
        <i val="0"/>
        <color rgb="FFFF0000"/>
      </font>
    </dxf>
    <dxf>
      <font>
        <b/>
        <i val="0"/>
        <color rgb="FFFF0000"/>
      </font>
    </dxf>
    <dxf>
      <font>
        <b/>
        <i val="0"/>
        <color rgb="FFFFFF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externalLink" Target="externalLinks/externalLink28.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42" Type="http://schemas.openxmlformats.org/officeDocument/2006/relationships/externalLink" Target="externalLinks/externalLink31.xml"/><Relationship Id="rId47" Type="http://schemas.openxmlformats.org/officeDocument/2006/relationships/theme" Target="theme/theme1.xml"/><Relationship Id="rId50" Type="http://schemas.microsoft.com/office/2017/10/relationships/person" Target="persons/perso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5.xml"/><Relationship Id="rId29" Type="http://schemas.openxmlformats.org/officeDocument/2006/relationships/externalLink" Target="externalLinks/externalLink18.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40" Type="http://schemas.openxmlformats.org/officeDocument/2006/relationships/externalLink" Target="externalLinks/externalLink29.xml"/><Relationship Id="rId45" Type="http://schemas.openxmlformats.org/officeDocument/2006/relationships/externalLink" Target="externalLinks/externalLink34.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49"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externalLink" Target="externalLinks/externalLink20.xml"/><Relationship Id="rId44" Type="http://schemas.openxmlformats.org/officeDocument/2006/relationships/externalLink" Target="externalLinks/externalLink3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43" Type="http://schemas.openxmlformats.org/officeDocument/2006/relationships/externalLink" Target="externalLinks/externalLink32.xml"/><Relationship Id="rId48"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externalLink" Target="externalLinks/externalLink27.xml"/><Relationship Id="rId46" Type="http://schemas.openxmlformats.org/officeDocument/2006/relationships/externalLink" Target="externalLinks/externalLink35.xml"/><Relationship Id="rId20" Type="http://schemas.openxmlformats.org/officeDocument/2006/relationships/externalLink" Target="externalLinks/externalLink9.xml"/><Relationship Id="rId41" Type="http://schemas.openxmlformats.org/officeDocument/2006/relationships/externalLink" Target="externalLinks/externalLink30.xml"/><Relationship Id="rId1" Type="http://schemas.openxmlformats.org/officeDocument/2006/relationships/worksheet" Target="worksheets/sheet1.xml"/><Relationship Id="rId6" Type="http://schemas.openxmlformats.org/officeDocument/2006/relationships/worksheet" Target="worksheets/sheet6.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695325</xdr:colOff>
          <xdr:row>9</xdr:row>
          <xdr:rowOff>304800</xdr:rowOff>
        </xdr:from>
        <xdr:to>
          <xdr:col>11</xdr:col>
          <xdr:colOff>1895475</xdr:colOff>
          <xdr:row>10</xdr:row>
          <xdr:rowOff>390525</xdr:rowOff>
        </xdr:to>
        <xdr:sp macro="" textlink="">
          <xdr:nvSpPr>
            <xdr:cNvPr id="18433" name="Button 1" hidden="1">
              <a:extLst>
                <a:ext uri="{63B3BB69-23CF-44E3-9099-C40C66FF867C}">
                  <a14:compatExt spid="_x0000_s18433"/>
                </a:ext>
                <a:ext uri="{FF2B5EF4-FFF2-40B4-BE49-F238E27FC236}">
                  <a16:creationId xmlns:a16="http://schemas.microsoft.com/office/drawing/2014/main" id="{00000000-0008-0000-0800-000001480000}"/>
                </a:ext>
              </a:extLst>
            </xdr:cNvPr>
            <xdr:cNvSpPr/>
          </xdr:nvSpPr>
          <xdr:spPr bwMode="auto">
            <a:xfrm>
              <a:off x="0" y="0"/>
              <a:ext cx="0" cy="0"/>
            </a:xfrm>
            <a:prstGeom prst="rect">
              <a:avLst/>
            </a:prstGeom>
            <a:noFill/>
            <a:ln w="9525">
              <a:miter lim="800000"/>
              <a:headEnd/>
              <a:tailEnd/>
            </a:ln>
          </xdr:spPr>
          <xdr:txBody>
            <a:bodyPr vertOverflow="clip" wrap="square" lIns="64008" tIns="45720" rIns="64008" bIns="45720" anchor="ctr" upright="1"/>
            <a:lstStyle/>
            <a:p>
              <a:pPr algn="ctr" rtl="0">
                <a:defRPr sz="1000"/>
              </a:pPr>
              <a:r>
                <a:rPr lang="es-CO" sz="1400" b="1" i="0" u="none" strike="noStrike" baseline="0">
                  <a:solidFill>
                    <a:srgbClr val="0000FF"/>
                  </a:solidFill>
                  <a:latin typeface="Century Gothic"/>
                </a:rPr>
                <a:t>Renombra APU según nombre del ítem</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6</xdr:row>
          <xdr:rowOff>123825</xdr:rowOff>
        </xdr:from>
        <xdr:to>
          <xdr:col>13</xdr:col>
          <xdr:colOff>1281113</xdr:colOff>
          <xdr:row>9</xdr:row>
          <xdr:rowOff>19050</xdr:rowOff>
        </xdr:to>
        <xdr:sp macro="" textlink="">
          <xdr:nvSpPr>
            <xdr:cNvPr id="18434" name="CommandButton1" hidden="1">
              <a:extLst>
                <a:ext uri="{63B3BB69-23CF-44E3-9099-C40C66FF867C}">
                  <a14:compatExt spid="_x0000_s18434"/>
                </a:ext>
                <a:ext uri="{FF2B5EF4-FFF2-40B4-BE49-F238E27FC236}">
                  <a16:creationId xmlns:a16="http://schemas.microsoft.com/office/drawing/2014/main" id="{00000000-0008-0000-0800-0000024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1142999</xdr:colOff>
      <xdr:row>0</xdr:row>
      <xdr:rowOff>84666</xdr:rowOff>
    </xdr:from>
    <xdr:to>
      <xdr:col>3</xdr:col>
      <xdr:colOff>4095749</xdr:colOff>
      <xdr:row>0</xdr:row>
      <xdr:rowOff>1196949</xdr:rowOff>
    </xdr:to>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98949" y="84666"/>
          <a:ext cx="2952750" cy="1112283"/>
        </a:xfrm>
        <a:prstGeom prst="rect">
          <a:avLst/>
        </a:prstGeom>
      </xdr:spPr>
    </xdr:pic>
    <xdr:clientData/>
  </xdr:twoCellAnchor>
  <xdr:twoCellAnchor>
    <xdr:from>
      <xdr:col>11</xdr:col>
      <xdr:colOff>86591</xdr:colOff>
      <xdr:row>25</xdr:row>
      <xdr:rowOff>502227</xdr:rowOff>
    </xdr:from>
    <xdr:to>
      <xdr:col>11</xdr:col>
      <xdr:colOff>86591</xdr:colOff>
      <xdr:row>26</xdr:row>
      <xdr:rowOff>207819</xdr:rowOff>
    </xdr:to>
    <xdr:cxnSp macro="">
      <xdr:nvCxnSpPr>
        <xdr:cNvPr id="4" name="Conector recto 3">
          <a:extLst>
            <a:ext uri="{FF2B5EF4-FFF2-40B4-BE49-F238E27FC236}">
              <a16:creationId xmlns:a16="http://schemas.microsoft.com/office/drawing/2014/main" id="{00000000-0008-0000-0800-000004000000}"/>
            </a:ext>
          </a:extLst>
        </xdr:cNvPr>
        <xdr:cNvCxnSpPr/>
      </xdr:nvCxnSpPr>
      <xdr:spPr>
        <a:xfrm>
          <a:off x="20603441" y="11055927"/>
          <a:ext cx="0" cy="226292"/>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1939635</xdr:colOff>
      <xdr:row>26</xdr:row>
      <xdr:rowOff>17319</xdr:rowOff>
    </xdr:from>
    <xdr:to>
      <xdr:col>11</xdr:col>
      <xdr:colOff>1939635</xdr:colOff>
      <xdr:row>26</xdr:row>
      <xdr:rowOff>242456</xdr:rowOff>
    </xdr:to>
    <xdr:cxnSp macro="">
      <xdr:nvCxnSpPr>
        <xdr:cNvPr id="5" name="Conector recto 4">
          <a:extLst>
            <a:ext uri="{FF2B5EF4-FFF2-40B4-BE49-F238E27FC236}">
              <a16:creationId xmlns:a16="http://schemas.microsoft.com/office/drawing/2014/main" id="{00000000-0008-0000-0800-000005000000}"/>
            </a:ext>
          </a:extLst>
        </xdr:cNvPr>
        <xdr:cNvCxnSpPr/>
      </xdr:nvCxnSpPr>
      <xdr:spPr>
        <a:xfrm>
          <a:off x="22456485" y="11091719"/>
          <a:ext cx="0" cy="22513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1506682</xdr:colOff>
      <xdr:row>25</xdr:row>
      <xdr:rowOff>484909</xdr:rowOff>
    </xdr:from>
    <xdr:to>
      <xdr:col>11</xdr:col>
      <xdr:colOff>1887682</xdr:colOff>
      <xdr:row>26</xdr:row>
      <xdr:rowOff>277091</xdr:rowOff>
    </xdr:to>
    <xdr:sp macro="" textlink="">
      <xdr:nvSpPr>
        <xdr:cNvPr id="6" name="CuadroTexto 5">
          <a:extLst>
            <a:ext uri="{FF2B5EF4-FFF2-40B4-BE49-F238E27FC236}">
              <a16:creationId xmlns:a16="http://schemas.microsoft.com/office/drawing/2014/main" id="{00000000-0008-0000-0800-000006000000}"/>
            </a:ext>
          </a:extLst>
        </xdr:cNvPr>
        <xdr:cNvSpPr txBox="1"/>
      </xdr:nvSpPr>
      <xdr:spPr>
        <a:xfrm>
          <a:off x="22023532" y="11038609"/>
          <a:ext cx="381000" cy="3128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0,1</a:t>
          </a:r>
        </a:p>
      </xdr:txBody>
    </xdr:sp>
    <xdr:clientData/>
  </xdr:twoCellAnchor>
  <xdr:twoCellAnchor>
    <xdr:from>
      <xdr:col>11</xdr:col>
      <xdr:colOff>86591</xdr:colOff>
      <xdr:row>28</xdr:row>
      <xdr:rowOff>0</xdr:rowOff>
    </xdr:from>
    <xdr:to>
      <xdr:col>11</xdr:col>
      <xdr:colOff>86591</xdr:colOff>
      <xdr:row>28</xdr:row>
      <xdr:rowOff>225137</xdr:rowOff>
    </xdr:to>
    <xdr:cxnSp macro="">
      <xdr:nvCxnSpPr>
        <xdr:cNvPr id="7" name="Conector recto 6">
          <a:extLst>
            <a:ext uri="{FF2B5EF4-FFF2-40B4-BE49-F238E27FC236}">
              <a16:creationId xmlns:a16="http://schemas.microsoft.com/office/drawing/2014/main" id="{00000000-0008-0000-0800-000007000000}"/>
            </a:ext>
          </a:extLst>
        </xdr:cNvPr>
        <xdr:cNvCxnSpPr/>
      </xdr:nvCxnSpPr>
      <xdr:spPr>
        <a:xfrm>
          <a:off x="20603441" y="12223750"/>
          <a:ext cx="0" cy="22513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1939635</xdr:colOff>
      <xdr:row>28</xdr:row>
      <xdr:rowOff>17319</xdr:rowOff>
    </xdr:from>
    <xdr:to>
      <xdr:col>11</xdr:col>
      <xdr:colOff>1939635</xdr:colOff>
      <xdr:row>28</xdr:row>
      <xdr:rowOff>242456</xdr:rowOff>
    </xdr:to>
    <xdr:cxnSp macro="">
      <xdr:nvCxnSpPr>
        <xdr:cNvPr id="8" name="Conector recto 7">
          <a:extLst>
            <a:ext uri="{FF2B5EF4-FFF2-40B4-BE49-F238E27FC236}">
              <a16:creationId xmlns:a16="http://schemas.microsoft.com/office/drawing/2014/main" id="{00000000-0008-0000-0800-000008000000}"/>
            </a:ext>
          </a:extLst>
        </xdr:cNvPr>
        <xdr:cNvCxnSpPr/>
      </xdr:nvCxnSpPr>
      <xdr:spPr>
        <a:xfrm>
          <a:off x="22456485" y="12241069"/>
          <a:ext cx="0" cy="225137"/>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1506682</xdr:colOff>
      <xdr:row>27</xdr:row>
      <xdr:rowOff>484909</xdr:rowOff>
    </xdr:from>
    <xdr:to>
      <xdr:col>11</xdr:col>
      <xdr:colOff>1887682</xdr:colOff>
      <xdr:row>28</xdr:row>
      <xdr:rowOff>277091</xdr:rowOff>
    </xdr:to>
    <xdr:sp macro="" textlink="">
      <xdr:nvSpPr>
        <xdr:cNvPr id="9" name="CuadroTexto 8">
          <a:extLst>
            <a:ext uri="{FF2B5EF4-FFF2-40B4-BE49-F238E27FC236}">
              <a16:creationId xmlns:a16="http://schemas.microsoft.com/office/drawing/2014/main" id="{00000000-0008-0000-0800-000009000000}"/>
            </a:ext>
          </a:extLst>
        </xdr:cNvPr>
        <xdr:cNvSpPr txBox="1"/>
      </xdr:nvSpPr>
      <xdr:spPr>
        <a:xfrm>
          <a:off x="22023532" y="12187959"/>
          <a:ext cx="381000" cy="3128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0,1</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69851</xdr:rowOff>
    </xdr:from>
    <xdr:to>
      <xdr:col>10</xdr:col>
      <xdr:colOff>178199</xdr:colOff>
      <xdr:row>23</xdr:row>
      <xdr:rowOff>152401</xdr:rowOff>
    </xdr:to>
    <xdr:pic>
      <xdr:nvPicPr>
        <xdr:cNvPr id="2" name="Imagen 1">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stretch>
          <a:fillRect/>
        </a:stretch>
      </xdr:blipFill>
      <xdr:spPr>
        <a:xfrm>
          <a:off x="38100" y="69851"/>
          <a:ext cx="7760099" cy="4318000"/>
        </a:xfrm>
        <a:prstGeom prst="rect">
          <a:avLst/>
        </a:prstGeom>
      </xdr:spPr>
    </xdr:pic>
    <xdr:clientData/>
  </xdr:twoCellAnchor>
  <xdr:twoCellAnchor editAs="oneCell">
    <xdr:from>
      <xdr:col>0</xdr:col>
      <xdr:colOff>133350</xdr:colOff>
      <xdr:row>24</xdr:row>
      <xdr:rowOff>50800</xdr:rowOff>
    </xdr:from>
    <xdr:to>
      <xdr:col>14</xdr:col>
      <xdr:colOff>102147</xdr:colOff>
      <xdr:row>71</xdr:row>
      <xdr:rowOff>25844</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2"/>
        <a:stretch>
          <a:fillRect/>
        </a:stretch>
      </xdr:blipFill>
      <xdr:spPr>
        <a:xfrm>
          <a:off x="133350" y="4470400"/>
          <a:ext cx="10636797" cy="8630094"/>
        </a:xfrm>
        <a:prstGeom prst="rect">
          <a:avLst/>
        </a:prstGeom>
      </xdr:spPr>
    </xdr:pic>
    <xdr:clientData/>
  </xdr:twoCellAnchor>
  <xdr:twoCellAnchor editAs="oneCell">
    <xdr:from>
      <xdr:col>0</xdr:col>
      <xdr:colOff>0</xdr:colOff>
      <xdr:row>72</xdr:row>
      <xdr:rowOff>88900</xdr:rowOff>
    </xdr:from>
    <xdr:to>
      <xdr:col>14</xdr:col>
      <xdr:colOff>159306</xdr:colOff>
      <xdr:row>95</xdr:row>
      <xdr:rowOff>44665</xdr:rowOff>
    </xdr:to>
    <xdr:pic>
      <xdr:nvPicPr>
        <xdr:cNvPr id="4" name="Imagen 3">
          <a:extLst>
            <a:ext uri="{FF2B5EF4-FFF2-40B4-BE49-F238E27FC236}">
              <a16:creationId xmlns:a16="http://schemas.microsoft.com/office/drawing/2014/main" id="{00000000-0008-0000-0A00-000004000000}"/>
            </a:ext>
          </a:extLst>
        </xdr:cNvPr>
        <xdr:cNvPicPr>
          <a:picLocks noChangeAspect="1"/>
        </xdr:cNvPicPr>
      </xdr:nvPicPr>
      <xdr:blipFill>
        <a:blip xmlns:r="http://schemas.openxmlformats.org/officeDocument/2006/relationships" r:embed="rId3"/>
        <a:stretch>
          <a:fillRect/>
        </a:stretch>
      </xdr:blipFill>
      <xdr:spPr>
        <a:xfrm>
          <a:off x="0" y="13347700"/>
          <a:ext cx="10827306" cy="41912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ack%20up-diego%20m/PRESUPUESTOS%20STED/Puente%20Manitas/VERSION%20FINAL/Presupuesto%20Construcci&#243;n%20Puente%20Peatonal%20Manita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1510\BASES%20PRESUPUESTO\back%20up-diego%20m\PRESUPUESTOS%20STED\Puente%20Manitas\VERSION%20FINAL\Presupuesto%20Construcci&#243;n%20Puente%20Peatonal%20Manita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1510\BASES%20PRESUPUESTO\Users\MaCaroCar\Documents\PERSONAL%20MACAROCAR\PPTO%20PRELIMINAR%20PPL\APU%20VOL%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30-PLANEACION%20CORPORATIVA%20Y%20OPERATIVA\Documents%20and%20Settings\nhacosta\Mis%20documentos\2006\PLAN-ESTRATEGICO&amp;OPERATIVOS\V2-PLAN%20ESTRATEGICO%202004-2008\Mis%20documentos\Excel\Base%20de%20Dato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tf006\QA\OFERTAS\7422\DPTO\CIVIL\7422CWXL"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Isla4\2001-%20proyec\edgarc\contratos\NorOriental\Cantobraimper.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Mx84840472\william\EAAB\A&#241;o%202003\PPTO%202003\Mis%20documentos\Excel\Base%20de%20Dato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Configuraci&#243;n%20local\Archivos%20temporales%20de%20Internet\OLK27\DOCUME~1\CWRANG~1\CONFIG~1\Temp\Presupuesto%20proceso%20de%20atenci&#243;n%20de%20emergencia%20Limas%20Definit.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i1510\BASES%20PRESUPUESTO\presupuesto%20idu\CANTIDADES%20OBRA\comunicaciones\PTTO%20COMUNICACIONES%2014-ABR-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i1510\BASES%20PRESUPUESTO\Familia%20Monsalvo%20D&#237;az\Equipo%20Anterior\Rossana\CONSULTORIA\2009\Insumos%202009.xls"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file:///G:\Users\Juan%20Manuel%20B\Downloads\Users\actasycontratos\Downloads\ACTA%20FINAL%20BUCARAMANGA\Users\usuario\Downloads\Users\user\Desktop\USB%20NEGRA%2012-4-2013\Mis%20documentos\ANDES3\mayo%204-01\Mis%20documentos\AiuApoSaraBrut2000.xls?86C5F14D" TargetMode="External"/><Relationship Id="rId1" Type="http://schemas.openxmlformats.org/officeDocument/2006/relationships/externalLinkPath" Target="file:///\\86C5F14D\AiuApoSaraBrut2000.xls" TargetMode="External"/></Relationships>
</file>

<file path=xl/externalLinks/_rels/externalLink12.xml.rels><?xml version="1.0" encoding="UTF-8" standalone="yes"?>
<Relationships xmlns="http://schemas.openxmlformats.org/package/2006/relationships"><Relationship Id="rId2" Type="http://schemas.microsoft.com/office/2019/04/relationships/externalLinkLongPath" Target="/Users/INGESEM42/AppData/Local/Microsoft/Windows/INetCache/Content.Outlook/MZB0UF5H/Users/actasycontratos/Downloads/ACTA%20FINAL%20BUCARAMANGA/Users/usuario/Downloads/Users/user/Desktop/USB%20NEGRA%2012-4-2013/Mis%20documentos/AiuApoSaraBrut2000.xls?CD48D98C" TargetMode="External"/><Relationship Id="rId1" Type="http://schemas.openxmlformats.org/officeDocument/2006/relationships/externalLinkPath" Target="file:///\\CD48D98C\AiuApoSaraBrut200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Users/cfrodrig4/Downloads/untitled.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G:\Users\Juan%20Manuel%20B\Downloads\Users\actasycontratos\Downloads\ACTA%20FINAL%20BUCARAMANGA\Users\usuario\Downloads\Users\user\Desktop\USB%20NEGRA%2012-4-2013\Proyectos\Obras\Piedecuesta%20Carrera%206&#170;\ADICIONALES\APU.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30-PLANEACION%20CORPORATIVA%20Y%20OPERATIVA\Documents%20and%20Settings\nhacosta\Mis%20documentos\2006\PLAN-ESTRATEGICO&amp;OPERATIVOS\V2-PLAN%20ESTRATEGICO%202004-2008\Mis%20documentos\Excel\Base%20de%20Datos.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i1510\BASES%20PRESUPUESTO\TRONCAL%2010\PRESUPUESTO\RECIBIDA\PRESUPUESTO\An&#225;lisis%20de%20precios%20unitarios\Datos%20b&#225;sic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file:///C:\Users\diego\Downloads\NP-07-18%20MARZO%2022.xlsx" TargetMode="External"/><Relationship Id="rId1" Type="http://schemas.openxmlformats.org/officeDocument/2006/relationships/externalLinkPath" Target="file:///C:\Users\diego\Downloads\NP-07-18%20MARZO%2022.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Isla4\2001-%20proyec\edgarc\contratos\NorOriental\Cantobraimper.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1510\BASES%20PRESUPUESTO\Documents%20and%20Settings\MANUEL%20RICARDO%20GOMEZ\I.D.U\KM%205%20V&#237;a%20la%20Calera\PROCESO%20PRECONTRACUTUAL\presupuestos\Construcci&#243;n\EJEMPLOS\Copia%20de%20PRESUPUESTO%20PUENTE%20TRANSVERSAL%2045%20-%20V.1.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i1510\BASES%20PRESUPUESTO\Documents%20and%20Settings\cmcarden1\Mis%20documentos\MARIA%20CAROLINA\PRESUPUESTO\CONSTRUCCI&#211;N\CALI%20TUNA%20BAJA\1.%20PRESUPUESTO%20CALI%20TUNA%20BAJA%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Ambiental\trabajo%20red\Documents%20and%20Settings\Luis%20Alberto\Configuraci&#243;n%20local\Archivos%20temporales%20de%20Internet\Content.IE5\ROSF17GT\TEMP\PRECIOS%20UNITARIOS%20SANVICTORIN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istemas_1\mis%20document\MISDOC~1\linea%20ferre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Users/otto.betancourt/Desktop/CTO%20EDWIN%20SNCHEZ/TRABAJO%20CTO%20120%202018/VIAS%202018/vias%20para%20reserva.xlsx"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i1510\BASES%20PRESUPUESTO\Escritorio\PP\PP%20no%20usados\1&#186;%20de%20Mayo%20con%2049C.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Soporte/Downloads/22"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Users\USUARIO-ING\Documents\INTERESTUDIOS%20266\OC21-CONSORCIO%20INTER%20ESTUDIOS%202018\10.%20OTROS\PROGRAMACION\ANEXO%208%20APU%20USME.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1510\BASES%20PRESUPUESTO\Users\los%20renos\AppData\Local\Temp\Temp1_TK7%20Presupuesto%20redes%20secas.zip\TK7%20Presupuesto%20redes%20secas\Secci&#243;n%207%20Tel&#233;fon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Users/cmgonzal3/Documents/MFGA/BASES%20PLANTILLAS%20PARA%20ESTIMACION/Plantilla%20Dise&#241;o%20e%20Interv.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C:\Users\germanlondono\Library\Mail%20Downloads\Isla4\2001-%20proyec\edgarc\contratos\NorOriental\Cantobraimper.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diego/Documents/PUENTE%20ARANDA/FORMULACION%20VIAS/Documentos%20del%20Proceso/Presupuesto_Conservacion_2019-V.4.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S.H."/>
      <sheetName val="Base_Datos"/>
      <sheetName val="Hoja2"/>
      <sheetName val="DATOSBASIC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steel"/>
      <sheetName val="CURVA S"/>
      <sheetName val="X.Etiquetas"/>
      <sheetName val="Quick Start Guide"/>
      <sheetName val="RFQ_MAKE"/>
      <sheetName val="Materiales Finalización TH140"/>
      <sheetName val="RFQ 24 TH120"/>
      <sheetName val="LBC COMPONENTES_TH140"/>
      <sheetName val="LB_Auxiliary_Means_TH140"/>
      <sheetName val="LBC COMPONENTES_TH120"/>
      <sheetName val="LB_Auxiliary_Means_TH120"/>
      <sheetName val="Materiales Finalización TH120"/>
      <sheetName val="LBC COMPONENTES_TH100"/>
      <sheetName val="LB_Auxiliary_Means_TH100"/>
      <sheetName val="Materiales Finalización TH100"/>
      <sheetName val="LISTA"/>
      <sheetName val="LBC COMPONENTES_TH80"/>
      <sheetName val="LB_Auxiliary_Means_TH80"/>
      <sheetName val="Materiales Finalización TH80"/>
      <sheetName val="ROM Data Aux"/>
      <sheetName val="Manufacturing Processes"/>
      <sheetName val="Concrete Tower - 120 m"/>
      <sheetName val="Listas"/>
      <sheetName val="ESTADO"/>
      <sheetName val="Hoja2"/>
    </sheet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ente 12 m"/>
      <sheetName val="Puente 9 m"/>
      <sheetName val="Puente 6 m"/>
      <sheetName val="RESUMEN"/>
      <sheetName val="EST Y DIS"/>
      <sheetName val="INTERVENTORIA TOTAL"/>
      <sheetName val="AIU"/>
      <sheetName val="COSTOS DIRECTOS OBRA"/>
    </sheetNames>
    <sheetDataSet>
      <sheetData sheetId="0" refreshError="1"/>
      <sheetData sheetId="1" refreshError="1"/>
      <sheetData sheetId="2" refreshError="1"/>
      <sheetData sheetId="3" refreshError="1"/>
      <sheetData sheetId="4" refreshError="1"/>
      <sheetData sheetId="5" refreshError="1"/>
      <sheetData sheetId="6" refreshError="1">
        <row r="121">
          <cell r="I121">
            <v>0.38901636299385434</v>
          </cell>
        </row>
      </sheetData>
      <sheetData sheetId="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 val="Personal"/>
      <sheetName val="Equipo"/>
      <sheetName val="Transporte"/>
      <sheetName val="FP"/>
      <sheetName val="Jornal"/>
      <sheetName val="Cuadrillas"/>
      <sheetName val="Datos"/>
      <sheetName val="Emboquillar"/>
      <sheetName val="Acometidacobrerígido"/>
      <sheetName val="Acometidatoma"/>
      <sheetName val="Acometidahasta1&quot;"/>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 sheetId="8" refreshError="1"/>
      <sheetData sheetId="9" refreshError="1"/>
      <sheetData sheetId="10" refreshError="1"/>
      <sheetData sheetId="1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ASICOS"/>
      <sheetName val="RESUMEN CIERRE "/>
      <sheetName val="PRESUPUESTO"/>
      <sheetName val="DESGLOSE DE EQUIPOS"/>
      <sheetName val="INDIRECTOS"/>
      <sheetName val="ORGANIGRAMA"/>
      <sheetName val="EQUIPO"/>
      <sheetName val="TABLA DE SALARIOS"/>
      <sheetName val="vivienda"/>
      <sheetName val="COSTO PERSONAL HH"/>
      <sheetName val="POLIZAS"/>
      <sheetName val="FLUJO DE CAJA"/>
      <sheetName val="HORARIO"/>
      <sheetName val="HORARIO 21-7"/>
      <sheetName val="CAL2_DOBLE_TURNO"/>
      <sheetName val="ANALISIS DE HORAS EXTRAS"/>
      <sheetName val="CURVA DE AVANCE"/>
      <sheetName val="IMPREVISTOS"/>
      <sheetName val="CAMP CONST"/>
      <sheetName val="CONSUMO ENERGIA"/>
      <sheetName val="Cot. CV y AP"/>
      <sheetName val="RESUMEN ALCANCE"/>
      <sheetName val="W.B.S"/>
    </sheetNames>
    <sheetDataSet>
      <sheetData sheetId="0" refreshError="1">
        <row r="33">
          <cell r="D33">
            <v>1950</v>
          </cell>
        </row>
        <row r="37">
          <cell r="G37">
            <v>6</v>
          </cell>
        </row>
        <row r="44">
          <cell r="D44">
            <v>616000</v>
          </cell>
        </row>
        <row r="46">
          <cell r="D46">
            <v>72000</v>
          </cell>
        </row>
        <row r="48">
          <cell r="D48">
            <v>8008000</v>
          </cell>
        </row>
      </sheetData>
      <sheetData sheetId="1" refreshError="1">
        <row r="135">
          <cell r="G135">
            <v>222258346.09119999</v>
          </cell>
        </row>
        <row r="136">
          <cell r="G136">
            <v>994981668.30290294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ctuales"/>
      <sheetName val="Adicionales"/>
      <sheetName val="Insumos"/>
      <sheetName val="BaseUnitarios"/>
      <sheetName val="BaseDatos"/>
      <sheetName val="MORTERO 1_4"/>
      <sheetName val="MORTERO 1_4 (2)"/>
      <sheetName val="TAPA 40X40"/>
      <sheetName val="TAPA 60X60"/>
      <sheetName val="CONC POBRE"/>
    </sheetNames>
    <sheetDataSet>
      <sheetData sheetId="0" refreshError="1"/>
      <sheetData sheetId="1" refreshError="1"/>
      <sheetData sheetId="2"/>
      <sheetData sheetId="3"/>
      <sheetData sheetId="4">
        <row r="2">
          <cell r="A2">
            <v>101</v>
          </cell>
          <cell r="B2" t="str">
            <v>Teodolito</v>
          </cell>
        </row>
        <row r="3">
          <cell r="A3">
            <v>102</v>
          </cell>
          <cell r="B3" t="str">
            <v>Nivel de precisión</v>
          </cell>
          <cell r="C3">
            <v>1562.5</v>
          </cell>
          <cell r="D3" t="str">
            <v>Alquiler / hora</v>
          </cell>
        </row>
        <row r="4">
          <cell r="A4">
            <v>103</v>
          </cell>
          <cell r="B4" t="str">
            <v>Equipo menor</v>
          </cell>
          <cell r="C4">
            <v>625</v>
          </cell>
          <cell r="D4" t="str">
            <v>Glb.</v>
          </cell>
        </row>
        <row r="5">
          <cell r="A5">
            <v>104</v>
          </cell>
          <cell r="B5" t="str">
            <v>Herramientas</v>
          </cell>
          <cell r="C5" t="str">
            <v>Variable</v>
          </cell>
          <cell r="D5" t="str">
            <v>Glb.</v>
          </cell>
          <cell r="F5" t="e">
            <v>#REF!</v>
          </cell>
        </row>
        <row r="6">
          <cell r="A6">
            <v>105</v>
          </cell>
          <cell r="B6" t="str">
            <v>Mezcladora</v>
          </cell>
          <cell r="C6">
            <v>18000</v>
          </cell>
          <cell r="D6" t="str">
            <v>Alquiler / hora</v>
          </cell>
        </row>
        <row r="7">
          <cell r="A7">
            <v>106</v>
          </cell>
          <cell r="B7" t="str">
            <v>Vibrador</v>
          </cell>
          <cell r="C7">
            <v>18000</v>
          </cell>
          <cell r="D7" t="str">
            <v>Alquiler / hora</v>
          </cell>
          <cell r="E7">
            <v>12000</v>
          </cell>
        </row>
        <row r="8">
          <cell r="A8">
            <v>107</v>
          </cell>
          <cell r="B8" t="str">
            <v>Formaleta metálica</v>
          </cell>
          <cell r="C8">
            <v>1378.08</v>
          </cell>
          <cell r="D8" t="str">
            <v>m²</v>
          </cell>
        </row>
        <row r="9">
          <cell r="A9">
            <v>108</v>
          </cell>
          <cell r="B9" t="str">
            <v>Andamio</v>
          </cell>
          <cell r="C9">
            <v>90</v>
          </cell>
          <cell r="D9" t="str">
            <v>Alquiler / hora</v>
          </cell>
        </row>
        <row r="10">
          <cell r="A10">
            <v>109</v>
          </cell>
          <cell r="B10" t="str">
            <v>Mira</v>
          </cell>
          <cell r="C10">
            <v>600</v>
          </cell>
          <cell r="D10" t="str">
            <v>Alquiler / hora</v>
          </cell>
        </row>
        <row r="11">
          <cell r="A11">
            <v>110</v>
          </cell>
          <cell r="B11" t="str">
            <v>Compresor de 2 martillos</v>
          </cell>
          <cell r="C11">
            <v>47000</v>
          </cell>
          <cell r="D11" t="str">
            <v>Alquiler / hora</v>
          </cell>
        </row>
        <row r="12">
          <cell r="A12">
            <v>111</v>
          </cell>
          <cell r="B12" t="str">
            <v>Compactador mecánico (rana)</v>
          </cell>
          <cell r="C12">
            <v>15000</v>
          </cell>
          <cell r="D12" t="str">
            <v>Alquiler / hora</v>
          </cell>
          <cell r="E12">
            <v>12000</v>
          </cell>
        </row>
        <row r="13">
          <cell r="A13">
            <v>112</v>
          </cell>
          <cell r="B13" t="str">
            <v>Taladro</v>
          </cell>
          <cell r="C13">
            <v>12000</v>
          </cell>
          <cell r="D13" t="str">
            <v>Alquiler / hora</v>
          </cell>
        </row>
        <row r="14">
          <cell r="A14">
            <v>113</v>
          </cell>
          <cell r="B14" t="str">
            <v>Pulidora</v>
          </cell>
          <cell r="C14">
            <v>10000</v>
          </cell>
          <cell r="D14" t="str">
            <v>Alquiler / hora</v>
          </cell>
        </row>
        <row r="15">
          <cell r="A15">
            <v>114</v>
          </cell>
          <cell r="B15" t="str">
            <v>Parales</v>
          </cell>
          <cell r="C15">
            <v>30</v>
          </cell>
          <cell r="D15" t="str">
            <v>Alquiler / hora</v>
          </cell>
        </row>
        <row r="16">
          <cell r="A16">
            <v>115</v>
          </cell>
          <cell r="B16" t="str">
            <v>Taller y equipo</v>
          </cell>
          <cell r="C16" t="str">
            <v>Variable</v>
          </cell>
          <cell r="D16" t="str">
            <v>Glb.</v>
          </cell>
        </row>
        <row r="17">
          <cell r="A17">
            <v>116</v>
          </cell>
          <cell r="B17" t="str">
            <v>Montaje</v>
          </cell>
          <cell r="C17" t="str">
            <v>Variable</v>
          </cell>
          <cell r="D17" t="str">
            <v>Glb.</v>
          </cell>
        </row>
        <row r="18">
          <cell r="A18">
            <v>117</v>
          </cell>
          <cell r="B18" t="str">
            <v>Volqueta x 6 m3</v>
          </cell>
          <cell r="C18">
            <v>100000</v>
          </cell>
          <cell r="D18" t="str">
            <v>vj.</v>
          </cell>
        </row>
        <row r="19">
          <cell r="A19">
            <v>118</v>
          </cell>
          <cell r="B19" t="str">
            <v>Retroexcavadora</v>
          </cell>
          <cell r="C19">
            <v>76000</v>
          </cell>
          <cell r="D19" t="str">
            <v>Alquiler / hora</v>
          </cell>
        </row>
        <row r="20">
          <cell r="A20">
            <v>119</v>
          </cell>
          <cell r="B20" t="str">
            <v>Equipo topográfico</v>
          </cell>
          <cell r="C20">
            <v>150000</v>
          </cell>
          <cell r="D20" t="str">
            <v>Alquiler / dia</v>
          </cell>
        </row>
        <row r="21">
          <cell r="A21">
            <v>120</v>
          </cell>
          <cell r="B21" t="str">
            <v>Soldadura E 6013</v>
          </cell>
          <cell r="C21">
            <v>6000</v>
          </cell>
          <cell r="D21" t="str">
            <v>kg</v>
          </cell>
        </row>
        <row r="22">
          <cell r="A22">
            <v>121</v>
          </cell>
          <cell r="B22" t="str">
            <v>Angulo 11/2"X3/16"</v>
          </cell>
          <cell r="C22">
            <v>5016.67</v>
          </cell>
          <cell r="D22" t="str">
            <v>ml.</v>
          </cell>
        </row>
        <row r="23">
          <cell r="A23">
            <v>122</v>
          </cell>
          <cell r="B23" t="str">
            <v>Angulo 3"X1/4"</v>
          </cell>
          <cell r="C23">
            <v>16866.669999999998</v>
          </cell>
          <cell r="D23" t="str">
            <v>ml.</v>
          </cell>
        </row>
        <row r="24">
          <cell r="A24">
            <v>123</v>
          </cell>
          <cell r="B24" t="str">
            <v>Angulo 1"X1/8"</v>
          </cell>
          <cell r="C24">
            <v>1816.67</v>
          </cell>
          <cell r="D24" t="str">
            <v>ml.</v>
          </cell>
        </row>
        <row r="25">
          <cell r="A25">
            <v>124</v>
          </cell>
          <cell r="B25" t="str">
            <v>Angulo 1 1/2"X1/8"</v>
          </cell>
          <cell r="C25">
            <v>3433.33</v>
          </cell>
          <cell r="D25" t="str">
            <v>ml.</v>
          </cell>
        </row>
        <row r="26">
          <cell r="A26">
            <v>125</v>
          </cell>
          <cell r="B26" t="str">
            <v>Angulo 2"X1/4"</v>
          </cell>
          <cell r="C26">
            <v>9300</v>
          </cell>
          <cell r="D26" t="str">
            <v>ml.</v>
          </cell>
        </row>
        <row r="27">
          <cell r="A27">
            <v>126</v>
          </cell>
          <cell r="B27" t="str">
            <v>Perfil tubular 75X75 e=5mm</v>
          </cell>
          <cell r="C27">
            <v>38028.67</v>
          </cell>
          <cell r="D27" t="str">
            <v>ml.</v>
          </cell>
        </row>
        <row r="28">
          <cell r="A28">
            <v>127</v>
          </cell>
          <cell r="B28" t="str">
            <v>Perfil tubular 38X38 e=2.5mm</v>
          </cell>
          <cell r="C28">
            <v>9995.33</v>
          </cell>
          <cell r="D28" t="str">
            <v>ml.</v>
          </cell>
          <cell r="E28">
            <v>0.26</v>
          </cell>
          <cell r="F28">
            <v>19100</v>
          </cell>
        </row>
        <row r="29">
          <cell r="A29">
            <v>128</v>
          </cell>
          <cell r="B29" t="str">
            <v>Teja galvanizada Cal 28</v>
          </cell>
          <cell r="C29">
            <v>17500</v>
          </cell>
          <cell r="D29" t="str">
            <v>m²</v>
          </cell>
          <cell r="E29">
            <v>0.75</v>
          </cell>
          <cell r="F29">
            <v>14325</v>
          </cell>
        </row>
        <row r="30">
          <cell r="A30">
            <v>129</v>
          </cell>
          <cell r="B30" t="str">
            <v>Malla Eslabonada galvanizada Cal 10</v>
          </cell>
          <cell r="C30">
            <v>8500</v>
          </cell>
          <cell r="D30" t="str">
            <v>m²</v>
          </cell>
        </row>
        <row r="31">
          <cell r="A31">
            <v>130</v>
          </cell>
          <cell r="B31" t="str">
            <v>Derechos de escombrera</v>
          </cell>
          <cell r="C31">
            <v>5000</v>
          </cell>
          <cell r="D31" t="str">
            <v>m³</v>
          </cell>
          <cell r="E31">
            <v>25000</v>
          </cell>
        </row>
        <row r="32">
          <cell r="A32">
            <v>131</v>
          </cell>
          <cell r="B32" t="str">
            <v>Rodillo compactador</v>
          </cell>
          <cell r="C32">
            <v>80000</v>
          </cell>
          <cell r="D32" t="str">
            <v>Alquiler / hora</v>
          </cell>
        </row>
        <row r="33">
          <cell r="A33">
            <v>132</v>
          </cell>
          <cell r="B33" t="str">
            <v>Montacargas</v>
          </cell>
          <cell r="C33">
            <v>25000</v>
          </cell>
          <cell r="D33" t="str">
            <v>Alquiler / hora</v>
          </cell>
        </row>
        <row r="34">
          <cell r="A34">
            <v>133</v>
          </cell>
          <cell r="B34" t="str">
            <v>Traslado y Montaje</v>
          </cell>
          <cell r="C34">
            <v>10000000</v>
          </cell>
          <cell r="D34" t="str">
            <v>Glb.</v>
          </cell>
        </row>
        <row r="35">
          <cell r="A35">
            <v>134</v>
          </cell>
          <cell r="C35">
            <v>37000</v>
          </cell>
          <cell r="D35" t="str">
            <v>Un.</v>
          </cell>
        </row>
        <row r="36">
          <cell r="A36">
            <v>135</v>
          </cell>
          <cell r="C36">
            <v>2000</v>
          </cell>
          <cell r="D36" t="str">
            <v>Un.</v>
          </cell>
        </row>
        <row r="37">
          <cell r="A37">
            <v>136</v>
          </cell>
          <cell r="C37">
            <v>5000</v>
          </cell>
          <cell r="D37" t="str">
            <v>Un.</v>
          </cell>
        </row>
        <row r="38">
          <cell r="A38">
            <v>137</v>
          </cell>
          <cell r="C38">
            <v>8000</v>
          </cell>
          <cell r="D38" t="str">
            <v>Un.</v>
          </cell>
        </row>
        <row r="39">
          <cell r="A39">
            <v>138</v>
          </cell>
          <cell r="C39">
            <v>7000</v>
          </cell>
          <cell r="D39" t="str">
            <v>Glb.</v>
          </cell>
        </row>
        <row r="40">
          <cell r="A40">
            <v>139</v>
          </cell>
          <cell r="C40">
            <v>9995.33</v>
          </cell>
          <cell r="D40" t="str">
            <v>ml.</v>
          </cell>
        </row>
        <row r="41">
          <cell r="A41">
            <v>140</v>
          </cell>
          <cell r="C41">
            <v>38207</v>
          </cell>
          <cell r="D41" t="str">
            <v>ml.</v>
          </cell>
          <cell r="E41">
            <v>4.839E-4</v>
          </cell>
        </row>
        <row r="42">
          <cell r="A42">
            <v>141</v>
          </cell>
          <cell r="C42">
            <v>0</v>
          </cell>
        </row>
        <row r="43">
          <cell r="A43">
            <v>142</v>
          </cell>
          <cell r="C43">
            <v>0</v>
          </cell>
          <cell r="E43">
            <v>3.8</v>
          </cell>
        </row>
        <row r="44">
          <cell r="A44">
            <v>143</v>
          </cell>
          <cell r="C44">
            <v>0</v>
          </cell>
        </row>
        <row r="45">
          <cell r="A45">
            <v>144</v>
          </cell>
          <cell r="C45">
            <v>0</v>
          </cell>
          <cell r="F45">
            <v>48.601312499999999</v>
          </cell>
        </row>
        <row r="46">
          <cell r="A46">
            <v>145</v>
          </cell>
          <cell r="C46">
            <v>0</v>
          </cell>
          <cell r="E46">
            <v>786.14</v>
          </cell>
          <cell r="F46">
            <v>38207.440000000002</v>
          </cell>
        </row>
        <row r="47">
          <cell r="A47">
            <v>146</v>
          </cell>
          <cell r="C47">
            <v>0</v>
          </cell>
          <cell r="E47">
            <v>38207.440000000002</v>
          </cell>
        </row>
        <row r="48">
          <cell r="A48">
            <v>147</v>
          </cell>
          <cell r="C48">
            <v>0</v>
          </cell>
        </row>
        <row r="49">
          <cell r="A49">
            <v>148</v>
          </cell>
          <cell r="C49">
            <v>0</v>
          </cell>
        </row>
        <row r="50">
          <cell r="A50">
            <v>149</v>
          </cell>
          <cell r="C50">
            <v>0</v>
          </cell>
        </row>
        <row r="51">
          <cell r="A51">
            <v>150</v>
          </cell>
          <cell r="B51" t="str">
            <v>Viniltex</v>
          </cell>
          <cell r="C51">
            <v>11026.46</v>
          </cell>
          <cell r="D51" t="str">
            <v>lts</v>
          </cell>
        </row>
        <row r="52">
          <cell r="A52">
            <v>151</v>
          </cell>
          <cell r="B52" t="str">
            <v>Anticorrosivo</v>
          </cell>
          <cell r="C52">
            <v>35000</v>
          </cell>
          <cell r="D52" t="str">
            <v>gln</v>
          </cell>
        </row>
        <row r="53">
          <cell r="A53">
            <v>152</v>
          </cell>
          <cell r="B53" t="str">
            <v>Esmalte sintetico</v>
          </cell>
          <cell r="C53">
            <v>45000</v>
          </cell>
          <cell r="D53" t="str">
            <v>gln</v>
          </cell>
        </row>
        <row r="54">
          <cell r="A54">
            <v>153</v>
          </cell>
          <cell r="C54">
            <v>0</v>
          </cell>
        </row>
        <row r="55">
          <cell r="A55">
            <v>154</v>
          </cell>
          <cell r="C55">
            <v>0</v>
          </cell>
        </row>
        <row r="56">
          <cell r="A56">
            <v>155</v>
          </cell>
          <cell r="C56">
            <v>0</v>
          </cell>
        </row>
        <row r="57">
          <cell r="A57">
            <v>156</v>
          </cell>
          <cell r="C57">
            <v>0</v>
          </cell>
        </row>
        <row r="58">
          <cell r="A58">
            <v>157</v>
          </cell>
          <cell r="C58">
            <v>0</v>
          </cell>
        </row>
        <row r="59">
          <cell r="A59">
            <v>158</v>
          </cell>
          <cell r="C59">
            <v>0</v>
          </cell>
        </row>
        <row r="60">
          <cell r="A60">
            <v>159</v>
          </cell>
          <cell r="C60">
            <v>0</v>
          </cell>
        </row>
        <row r="61">
          <cell r="A61">
            <v>160</v>
          </cell>
          <cell r="B61" t="str">
            <v>Cerámica 30 x 30</v>
          </cell>
          <cell r="C61">
            <v>19000</v>
          </cell>
          <cell r="D61" t="str">
            <v>m²</v>
          </cell>
        </row>
        <row r="62">
          <cell r="A62">
            <v>161</v>
          </cell>
          <cell r="B62" t="str">
            <v>Baldosín de granito 33 x 33</v>
          </cell>
          <cell r="C62">
            <v>32000</v>
          </cell>
          <cell r="D62" t="str">
            <v>m²</v>
          </cell>
        </row>
        <row r="63">
          <cell r="A63">
            <v>162</v>
          </cell>
          <cell r="B63" t="str">
            <v>Baldosín de cemento</v>
          </cell>
          <cell r="C63">
            <v>14000</v>
          </cell>
          <cell r="D63" t="str">
            <v>m²</v>
          </cell>
        </row>
        <row r="64">
          <cell r="A64">
            <v>163</v>
          </cell>
          <cell r="B64" t="str">
            <v>Piso en vinilo (vinisol)</v>
          </cell>
          <cell r="C64">
            <v>12000</v>
          </cell>
          <cell r="D64" t="str">
            <v>m²</v>
          </cell>
        </row>
        <row r="65">
          <cell r="A65">
            <v>164</v>
          </cell>
          <cell r="B65" t="str">
            <v>Piso en gres 25 x 25</v>
          </cell>
          <cell r="C65">
            <v>15300</v>
          </cell>
          <cell r="D65" t="str">
            <v>m²</v>
          </cell>
        </row>
        <row r="66">
          <cell r="A66">
            <v>165</v>
          </cell>
          <cell r="B66" t="str">
            <v>Retal de Mármol</v>
          </cell>
          <cell r="C66">
            <v>28000</v>
          </cell>
          <cell r="D66" t="str">
            <v>m²</v>
          </cell>
        </row>
        <row r="67">
          <cell r="A67">
            <v>166</v>
          </cell>
          <cell r="B67" t="str">
            <v>Enchape de paredes 20x20</v>
          </cell>
          <cell r="C67">
            <v>17000</v>
          </cell>
          <cell r="D67" t="str">
            <v>m²</v>
          </cell>
        </row>
        <row r="68">
          <cell r="A68">
            <v>167</v>
          </cell>
          <cell r="B68" t="str">
            <v>Tablon en gres 25x25</v>
          </cell>
          <cell r="C68">
            <v>6300</v>
          </cell>
          <cell r="D68" t="str">
            <v>m²</v>
          </cell>
        </row>
        <row r="69">
          <cell r="A69">
            <v>168</v>
          </cell>
          <cell r="C69">
            <v>0</v>
          </cell>
        </row>
        <row r="70">
          <cell r="A70">
            <v>169</v>
          </cell>
          <cell r="C70">
            <v>0</v>
          </cell>
        </row>
        <row r="71">
          <cell r="A71">
            <v>170</v>
          </cell>
          <cell r="B71" t="str">
            <v>Graniplast</v>
          </cell>
          <cell r="C71">
            <v>3000</v>
          </cell>
          <cell r="D71" t="str">
            <v>kg</v>
          </cell>
        </row>
        <row r="72">
          <cell r="A72">
            <v>171</v>
          </cell>
          <cell r="B72" t="str">
            <v>Estuka</v>
          </cell>
          <cell r="C72">
            <v>951.2</v>
          </cell>
          <cell r="D72" t="str">
            <v>kg</v>
          </cell>
        </row>
        <row r="73">
          <cell r="A73">
            <v>172</v>
          </cell>
          <cell r="B73" t="str">
            <v>Espacato</v>
          </cell>
          <cell r="C73">
            <v>45000</v>
          </cell>
          <cell r="D73" t="str">
            <v>m²</v>
          </cell>
        </row>
        <row r="74">
          <cell r="A74">
            <v>173</v>
          </cell>
          <cell r="B74" t="str">
            <v>Granito 3mm.</v>
          </cell>
          <cell r="C74">
            <v>2000</v>
          </cell>
          <cell r="D74" t="str">
            <v>kg</v>
          </cell>
        </row>
        <row r="75">
          <cell r="A75">
            <v>174</v>
          </cell>
          <cell r="B75" t="str">
            <v>Imprimante epóxico fosfato de zinc</v>
          </cell>
          <cell r="C75">
            <v>87000</v>
          </cell>
          <cell r="D75" t="str">
            <v>gln</v>
          </cell>
        </row>
        <row r="76">
          <cell r="A76">
            <v>175</v>
          </cell>
          <cell r="B76" t="str">
            <v>Pintura de demarcación</v>
          </cell>
          <cell r="C76">
            <v>60000</v>
          </cell>
          <cell r="D76" t="str">
            <v>gln</v>
          </cell>
        </row>
        <row r="77">
          <cell r="A77">
            <v>176</v>
          </cell>
          <cell r="B77">
            <v>1</v>
          </cell>
          <cell r="C77">
            <v>0</v>
          </cell>
        </row>
        <row r="78">
          <cell r="A78">
            <v>177</v>
          </cell>
          <cell r="C78">
            <v>0</v>
          </cell>
        </row>
        <row r="79">
          <cell r="A79">
            <v>178</v>
          </cell>
          <cell r="C79">
            <v>0</v>
          </cell>
        </row>
        <row r="80">
          <cell r="A80">
            <v>179</v>
          </cell>
          <cell r="B80" t="str">
            <v>Suministro e instalac. de cielo raso en icopor</v>
          </cell>
          <cell r="C80">
            <v>20000</v>
          </cell>
          <cell r="D80" t="str">
            <v>m²</v>
          </cell>
        </row>
        <row r="81">
          <cell r="A81">
            <v>180</v>
          </cell>
          <cell r="B81" t="str">
            <v>Cielo raso en fibra</v>
          </cell>
          <cell r="C81">
            <v>0</v>
          </cell>
          <cell r="D81" t="str">
            <v>m²</v>
          </cell>
        </row>
        <row r="82">
          <cell r="A82">
            <v>181</v>
          </cell>
          <cell r="B82" t="str">
            <v>Cielo raso Dry wall</v>
          </cell>
          <cell r="C82">
            <v>38000</v>
          </cell>
          <cell r="D82" t="str">
            <v>m²</v>
          </cell>
        </row>
        <row r="83">
          <cell r="A83">
            <v>182</v>
          </cell>
          <cell r="B83" t="str">
            <v>DryWall</v>
          </cell>
          <cell r="C83">
            <v>0</v>
          </cell>
          <cell r="D83" t="str">
            <v>m²</v>
          </cell>
        </row>
        <row r="84">
          <cell r="A84">
            <v>183</v>
          </cell>
          <cell r="B84" t="str">
            <v>Cuerda sintética</v>
          </cell>
          <cell r="C84">
            <v>450</v>
          </cell>
          <cell r="D84" t="str">
            <v>ml.</v>
          </cell>
        </row>
        <row r="85">
          <cell r="A85">
            <v>184</v>
          </cell>
          <cell r="B85" t="str">
            <v xml:space="preserve">Geotextil NT </v>
          </cell>
          <cell r="C85">
            <v>2400</v>
          </cell>
          <cell r="D85" t="str">
            <v>m²</v>
          </cell>
        </row>
        <row r="86">
          <cell r="A86">
            <v>185</v>
          </cell>
          <cell r="C86">
            <v>0</v>
          </cell>
        </row>
        <row r="87">
          <cell r="A87">
            <v>186</v>
          </cell>
          <cell r="C87">
            <v>0</v>
          </cell>
        </row>
        <row r="88">
          <cell r="A88">
            <v>187</v>
          </cell>
          <cell r="C88">
            <v>0</v>
          </cell>
        </row>
        <row r="89">
          <cell r="A89">
            <v>188</v>
          </cell>
          <cell r="C89">
            <v>0</v>
          </cell>
        </row>
        <row r="90">
          <cell r="A90">
            <v>189</v>
          </cell>
          <cell r="C90">
            <v>0</v>
          </cell>
        </row>
        <row r="91">
          <cell r="A91">
            <v>190</v>
          </cell>
          <cell r="B91" t="str">
            <v>Dinamita</v>
          </cell>
          <cell r="C91">
            <v>3500</v>
          </cell>
          <cell r="D91" t="str">
            <v>Taco</v>
          </cell>
        </row>
        <row r="92">
          <cell r="A92">
            <v>191</v>
          </cell>
          <cell r="B92" t="str">
            <v>Estopín</v>
          </cell>
          <cell r="C92">
            <v>1000</v>
          </cell>
          <cell r="D92" t="str">
            <v>Und.</v>
          </cell>
        </row>
        <row r="93">
          <cell r="A93">
            <v>192</v>
          </cell>
          <cell r="B93" t="str">
            <v>Mecha lenta</v>
          </cell>
          <cell r="C93">
            <v>2000</v>
          </cell>
          <cell r="D93" t="str">
            <v>ml.</v>
          </cell>
        </row>
        <row r="94">
          <cell r="A94">
            <v>193</v>
          </cell>
          <cell r="C94">
            <v>0</v>
          </cell>
        </row>
        <row r="95">
          <cell r="A95">
            <v>194</v>
          </cell>
          <cell r="C95">
            <v>0</v>
          </cell>
        </row>
        <row r="96">
          <cell r="A96">
            <v>195</v>
          </cell>
          <cell r="B96" t="str">
            <v>Cemento Blanco</v>
          </cell>
          <cell r="C96">
            <v>1000</v>
          </cell>
          <cell r="D96" t="str">
            <v>kg.</v>
          </cell>
        </row>
        <row r="97">
          <cell r="A97">
            <v>196</v>
          </cell>
          <cell r="B97" t="str">
            <v>Material granular subbase puesto en obra</v>
          </cell>
          <cell r="C97">
            <v>45740</v>
          </cell>
          <cell r="D97" t="str">
            <v>m³</v>
          </cell>
        </row>
        <row r="98">
          <cell r="A98">
            <v>197</v>
          </cell>
          <cell r="B98" t="str">
            <v>Material granular filtrante 3"- 6"</v>
          </cell>
          <cell r="C98">
            <v>25000</v>
          </cell>
          <cell r="D98" t="str">
            <v>m³</v>
          </cell>
        </row>
        <row r="99">
          <cell r="A99">
            <v>198</v>
          </cell>
          <cell r="B99" t="str">
            <v>Material granular base puesto en obra</v>
          </cell>
          <cell r="C99">
            <v>46910</v>
          </cell>
          <cell r="D99" t="str">
            <v>m³</v>
          </cell>
        </row>
        <row r="100">
          <cell r="A100">
            <v>199</v>
          </cell>
          <cell r="B100" t="str">
            <v>Madera para estacas</v>
          </cell>
          <cell r="C100">
            <v>50</v>
          </cell>
          <cell r="D100" t="str">
            <v>Und.</v>
          </cell>
        </row>
        <row r="101">
          <cell r="A101">
            <v>200</v>
          </cell>
          <cell r="B101" t="str">
            <v>Estacas para topografía</v>
          </cell>
          <cell r="C101">
            <v>200</v>
          </cell>
          <cell r="D101" t="str">
            <v>Und.</v>
          </cell>
          <cell r="E101">
            <v>0.4</v>
          </cell>
        </row>
        <row r="102">
          <cell r="A102">
            <v>201</v>
          </cell>
          <cell r="B102" t="str">
            <v>Pintura</v>
          </cell>
          <cell r="C102">
            <v>30000</v>
          </cell>
          <cell r="D102" t="str">
            <v>Galón</v>
          </cell>
          <cell r="E102">
            <v>60</v>
          </cell>
        </row>
        <row r="103">
          <cell r="A103">
            <v>202</v>
          </cell>
          <cell r="B103" t="str">
            <v>Cemento gris</v>
          </cell>
          <cell r="C103">
            <v>300</v>
          </cell>
          <cell r="D103" t="str">
            <v>kg.</v>
          </cell>
          <cell r="E103">
            <v>2.4</v>
          </cell>
        </row>
        <row r="104">
          <cell r="A104">
            <v>203</v>
          </cell>
          <cell r="B104" t="str">
            <v>Arena</v>
          </cell>
          <cell r="C104">
            <v>35000</v>
          </cell>
          <cell r="D104" t="str">
            <v>m³</v>
          </cell>
          <cell r="E104">
            <v>700</v>
          </cell>
        </row>
        <row r="105">
          <cell r="A105">
            <v>204</v>
          </cell>
          <cell r="B105" t="str">
            <v xml:space="preserve">Triturado </v>
          </cell>
          <cell r="C105">
            <v>45000</v>
          </cell>
          <cell r="D105" t="str">
            <v>m³</v>
          </cell>
          <cell r="E105">
            <v>900</v>
          </cell>
        </row>
        <row r="106">
          <cell r="A106">
            <v>205</v>
          </cell>
          <cell r="B106" t="str">
            <v>Agua</v>
          </cell>
          <cell r="C106">
            <v>100</v>
          </cell>
          <cell r="D106" t="str">
            <v>lts</v>
          </cell>
          <cell r="E106">
            <v>0.2</v>
          </cell>
        </row>
        <row r="107">
          <cell r="A107">
            <v>206</v>
          </cell>
          <cell r="B107" t="str">
            <v>Piedra rajón</v>
          </cell>
          <cell r="C107">
            <v>25000</v>
          </cell>
          <cell r="D107" t="str">
            <v>m³</v>
          </cell>
          <cell r="E107">
            <v>500</v>
          </cell>
        </row>
        <row r="108">
          <cell r="A108">
            <v>207</v>
          </cell>
          <cell r="B108" t="str">
            <v>Puntillas</v>
          </cell>
          <cell r="C108">
            <v>2000</v>
          </cell>
          <cell r="D108" t="str">
            <v>lb</v>
          </cell>
          <cell r="E108">
            <v>4</v>
          </cell>
        </row>
        <row r="109">
          <cell r="A109">
            <v>208</v>
          </cell>
          <cell r="B109" t="str">
            <v>Puntillón para fijación</v>
          </cell>
          <cell r="C109">
            <v>50</v>
          </cell>
          <cell r="D109" t="str">
            <v>Und.</v>
          </cell>
          <cell r="E109">
            <v>0.1</v>
          </cell>
        </row>
        <row r="110">
          <cell r="A110">
            <v>209</v>
          </cell>
          <cell r="B110" t="str">
            <v>Malla para friso sin vena 0.53 x 2.4 m</v>
          </cell>
          <cell r="C110">
            <v>1176</v>
          </cell>
          <cell r="D110" t="str">
            <v>Und.</v>
          </cell>
          <cell r="E110">
            <v>2.35</v>
          </cell>
        </row>
        <row r="111">
          <cell r="A111">
            <v>210</v>
          </cell>
          <cell r="B111" t="str">
            <v>Acero fy=420 MPA</v>
          </cell>
          <cell r="C111">
            <v>2700</v>
          </cell>
          <cell r="D111" t="str">
            <v>kg</v>
          </cell>
          <cell r="E111">
            <v>5.4</v>
          </cell>
        </row>
        <row r="112">
          <cell r="A112">
            <v>211</v>
          </cell>
          <cell r="B112" t="str">
            <v>Acero fy=37000PSI</v>
          </cell>
          <cell r="C112">
            <v>2700</v>
          </cell>
          <cell r="D112" t="str">
            <v>kg</v>
          </cell>
          <cell r="E112">
            <v>5.4</v>
          </cell>
        </row>
        <row r="113">
          <cell r="A113">
            <v>212</v>
          </cell>
          <cell r="C113">
            <v>0</v>
          </cell>
          <cell r="E113">
            <v>0</v>
          </cell>
        </row>
        <row r="114">
          <cell r="A114">
            <v>213</v>
          </cell>
          <cell r="C114">
            <v>0</v>
          </cell>
          <cell r="E114">
            <v>0</v>
          </cell>
        </row>
        <row r="115">
          <cell r="A115">
            <v>214</v>
          </cell>
          <cell r="C115">
            <v>0</v>
          </cell>
          <cell r="E115">
            <v>0</v>
          </cell>
        </row>
        <row r="116">
          <cell r="A116">
            <v>215</v>
          </cell>
          <cell r="B116" t="str">
            <v>Alambre</v>
          </cell>
          <cell r="C116">
            <v>2200</v>
          </cell>
          <cell r="D116" t="str">
            <v>kg</v>
          </cell>
          <cell r="E116">
            <v>2.2000000000000002</v>
          </cell>
        </row>
        <row r="117">
          <cell r="A117">
            <v>216</v>
          </cell>
          <cell r="B117" t="str">
            <v>Alambre de púa calibre 12,5</v>
          </cell>
          <cell r="C117">
            <v>311.76</v>
          </cell>
          <cell r="D117" t="str">
            <v>ml.</v>
          </cell>
          <cell r="E117">
            <v>0.31</v>
          </cell>
        </row>
        <row r="118">
          <cell r="A118">
            <v>217</v>
          </cell>
          <cell r="B118" t="str">
            <v>Tabla para entibar</v>
          </cell>
          <cell r="C118">
            <v>3000</v>
          </cell>
          <cell r="D118" t="str">
            <v>Und.</v>
          </cell>
          <cell r="E118">
            <v>3</v>
          </cell>
        </row>
        <row r="119">
          <cell r="A119">
            <v>218</v>
          </cell>
          <cell r="B119" t="str">
            <v>Cerco de 4 x 4 x 240</v>
          </cell>
          <cell r="C119">
            <v>4000</v>
          </cell>
          <cell r="D119" t="str">
            <v>Und.</v>
          </cell>
          <cell r="E119">
            <v>4</v>
          </cell>
        </row>
        <row r="120">
          <cell r="A120">
            <v>219</v>
          </cell>
          <cell r="B120" t="str">
            <v xml:space="preserve">Gancho d=1/4 </v>
          </cell>
          <cell r="C120">
            <v>300</v>
          </cell>
          <cell r="D120" t="str">
            <v>Und.</v>
          </cell>
          <cell r="E120">
            <v>0.3</v>
          </cell>
        </row>
        <row r="121">
          <cell r="A121">
            <v>220</v>
          </cell>
          <cell r="B121" t="str">
            <v>Cimbra sencilla</v>
          </cell>
          <cell r="C121">
            <v>46880</v>
          </cell>
          <cell r="D121" t="str">
            <v>ml.</v>
          </cell>
          <cell r="E121">
            <v>140.63999999999999</v>
          </cell>
        </row>
        <row r="122">
          <cell r="A122">
            <v>221</v>
          </cell>
          <cell r="B122" t="str">
            <v>Cimbra semidoble</v>
          </cell>
          <cell r="C122">
            <v>54690</v>
          </cell>
          <cell r="D122" t="str">
            <v>ml.</v>
          </cell>
          <cell r="E122">
            <v>164.07</v>
          </cell>
        </row>
        <row r="123">
          <cell r="A123">
            <v>222</v>
          </cell>
          <cell r="B123" t="str">
            <v>Cimbra doble</v>
          </cell>
          <cell r="C123">
            <v>62500</v>
          </cell>
          <cell r="D123" t="str">
            <v>ml.</v>
          </cell>
          <cell r="E123">
            <v>187.5</v>
          </cell>
        </row>
        <row r="124">
          <cell r="A124">
            <v>223</v>
          </cell>
          <cell r="C124">
            <v>0</v>
          </cell>
          <cell r="E124">
            <v>0</v>
          </cell>
        </row>
        <row r="125">
          <cell r="A125">
            <v>224</v>
          </cell>
          <cell r="C125">
            <v>0</v>
          </cell>
          <cell r="E125">
            <v>0</v>
          </cell>
        </row>
        <row r="126">
          <cell r="A126">
            <v>225</v>
          </cell>
          <cell r="B126" t="str">
            <v>Icopor</v>
          </cell>
          <cell r="C126">
            <v>4000</v>
          </cell>
          <cell r="D126" t="str">
            <v>m²</v>
          </cell>
          <cell r="E126">
            <v>4</v>
          </cell>
        </row>
        <row r="127">
          <cell r="A127">
            <v>226</v>
          </cell>
          <cell r="C127">
            <v>0</v>
          </cell>
          <cell r="E127">
            <v>0</v>
          </cell>
        </row>
        <row r="128">
          <cell r="A128">
            <v>227</v>
          </cell>
          <cell r="C128">
            <v>0</v>
          </cell>
          <cell r="E128">
            <v>0</v>
          </cell>
        </row>
        <row r="129">
          <cell r="A129">
            <v>228</v>
          </cell>
          <cell r="C129">
            <v>0</v>
          </cell>
          <cell r="E129">
            <v>0</v>
          </cell>
        </row>
        <row r="130">
          <cell r="A130">
            <v>229</v>
          </cell>
          <cell r="C130">
            <v>0</v>
          </cell>
          <cell r="E130">
            <v>0</v>
          </cell>
        </row>
        <row r="131">
          <cell r="A131">
            <v>230</v>
          </cell>
          <cell r="B131" t="str">
            <v>Materiales para caseta (campamento, bodega etc.)</v>
          </cell>
          <cell r="C131">
            <v>450000</v>
          </cell>
          <cell r="D131" t="str">
            <v>Glb.</v>
          </cell>
          <cell r="E131">
            <v>900</v>
          </cell>
        </row>
        <row r="132">
          <cell r="A132">
            <v>231</v>
          </cell>
          <cell r="B132" t="str">
            <v>Caseta oficinas</v>
          </cell>
          <cell r="C132">
            <v>1500000</v>
          </cell>
          <cell r="D132" t="str">
            <v>Glb.</v>
          </cell>
          <cell r="E132">
            <v>3000</v>
          </cell>
        </row>
        <row r="133">
          <cell r="A133">
            <v>232</v>
          </cell>
          <cell r="B133" t="str">
            <v>Valla de aviso de la obra</v>
          </cell>
          <cell r="C133">
            <v>700000</v>
          </cell>
          <cell r="D133" t="str">
            <v>Glb.</v>
          </cell>
          <cell r="E133">
            <v>1400</v>
          </cell>
        </row>
        <row r="134">
          <cell r="A134">
            <v>233</v>
          </cell>
          <cell r="B134" t="str">
            <v>Tela verde</v>
          </cell>
          <cell r="C134">
            <v>2500</v>
          </cell>
          <cell r="D134" t="str">
            <v>m²</v>
          </cell>
          <cell r="E134">
            <v>2.5</v>
          </cell>
        </row>
        <row r="135">
          <cell r="A135">
            <v>234</v>
          </cell>
          <cell r="B135" t="str">
            <v>Tuberia tipo pesado 4"</v>
          </cell>
          <cell r="C135">
            <v>22500</v>
          </cell>
          <cell r="D135" t="str">
            <v>ml.</v>
          </cell>
          <cell r="E135">
            <v>22.5</v>
          </cell>
        </row>
        <row r="136">
          <cell r="A136">
            <v>235</v>
          </cell>
          <cell r="B136" t="str">
            <v>Tuberia acero galvanizado tipo pesado 4"</v>
          </cell>
          <cell r="C136">
            <v>48333.33</v>
          </cell>
          <cell r="D136" t="str">
            <v>ml.</v>
          </cell>
          <cell r="E136">
            <v>48.33</v>
          </cell>
        </row>
        <row r="137">
          <cell r="A137">
            <v>236</v>
          </cell>
          <cell r="B137" t="str">
            <v>Tuberia acero galvanizado tipo pesado 2"</v>
          </cell>
          <cell r="C137">
            <v>18725</v>
          </cell>
          <cell r="D137" t="str">
            <v>ml.</v>
          </cell>
          <cell r="E137">
            <v>18.73</v>
          </cell>
        </row>
        <row r="138">
          <cell r="A138">
            <v>237</v>
          </cell>
          <cell r="B138" t="str">
            <v>Tapa acero galvanizado 2"</v>
          </cell>
          <cell r="C138">
            <v>1500</v>
          </cell>
          <cell r="D138" t="str">
            <v>Und.</v>
          </cell>
          <cell r="E138">
            <v>1.5</v>
          </cell>
        </row>
        <row r="139">
          <cell r="A139">
            <v>238</v>
          </cell>
          <cell r="B139" t="str">
            <v>C 4" X 3" CXC 90</v>
          </cell>
          <cell r="C139">
            <v>0</v>
          </cell>
          <cell r="E139">
            <v>0</v>
          </cell>
        </row>
        <row r="140">
          <cell r="A140">
            <v>239</v>
          </cell>
          <cell r="B140" t="str">
            <v>Tubería aguas lluvias PVC 4"</v>
          </cell>
          <cell r="C140">
            <v>10550</v>
          </cell>
          <cell r="D140" t="str">
            <v>ml.</v>
          </cell>
          <cell r="E140">
            <v>10.55</v>
          </cell>
        </row>
        <row r="141">
          <cell r="A141">
            <v>240</v>
          </cell>
          <cell r="B141" t="str">
            <v>Tubería sanitaria PVC 6"</v>
          </cell>
          <cell r="C141">
            <v>31666.67</v>
          </cell>
          <cell r="D141" t="str">
            <v>ml.</v>
          </cell>
          <cell r="E141">
            <v>31.67</v>
          </cell>
        </row>
        <row r="142">
          <cell r="A142">
            <v>241</v>
          </cell>
          <cell r="B142" t="str">
            <v>Tubería sanitaria PVC 3"</v>
          </cell>
          <cell r="D142" t="str">
            <v>ml.</v>
          </cell>
          <cell r="E142">
            <v>0</v>
          </cell>
        </row>
        <row r="143">
          <cell r="A143">
            <v>242</v>
          </cell>
          <cell r="B143" t="str">
            <v>Tubería sanitaria PVC 4"</v>
          </cell>
          <cell r="C143">
            <v>15000</v>
          </cell>
          <cell r="D143" t="str">
            <v>ml.</v>
          </cell>
          <cell r="E143">
            <v>15</v>
          </cell>
        </row>
        <row r="144">
          <cell r="A144">
            <v>243</v>
          </cell>
          <cell r="B144" t="str">
            <v>T 4" reduc. a 3"</v>
          </cell>
          <cell r="C144">
            <v>12349.36</v>
          </cell>
          <cell r="D144" t="str">
            <v>Und.</v>
          </cell>
          <cell r="E144">
            <v>12.35</v>
          </cell>
        </row>
        <row r="145">
          <cell r="A145">
            <v>244</v>
          </cell>
          <cell r="B145" t="str">
            <v>C 4" CXC 90</v>
          </cell>
          <cell r="C145">
            <v>5800</v>
          </cell>
          <cell r="D145" t="str">
            <v>Und.</v>
          </cell>
          <cell r="E145">
            <v>5.8</v>
          </cell>
        </row>
        <row r="146">
          <cell r="A146">
            <v>245</v>
          </cell>
          <cell r="B146" t="str">
            <v>Tapon 4"</v>
          </cell>
          <cell r="C146">
            <v>1343.28</v>
          </cell>
          <cell r="D146" t="str">
            <v>Und.</v>
          </cell>
          <cell r="E146">
            <v>1.34</v>
          </cell>
        </row>
        <row r="147">
          <cell r="A147">
            <v>246</v>
          </cell>
          <cell r="B147" t="str">
            <v>Rejilla para drenaje  Ø = 4"</v>
          </cell>
          <cell r="C147">
            <v>4000</v>
          </cell>
          <cell r="D147" t="str">
            <v>Und.</v>
          </cell>
          <cell r="E147">
            <v>4</v>
          </cell>
        </row>
        <row r="148">
          <cell r="A148">
            <v>247</v>
          </cell>
          <cell r="B148" t="str">
            <v>Fertilizantes</v>
          </cell>
          <cell r="C148">
            <v>300</v>
          </cell>
          <cell r="D148" t="str">
            <v>Glb.</v>
          </cell>
          <cell r="E148">
            <v>0.3</v>
          </cell>
        </row>
        <row r="149">
          <cell r="A149">
            <v>248</v>
          </cell>
          <cell r="B149" t="str">
            <v>Cespedones</v>
          </cell>
          <cell r="C149">
            <v>2500</v>
          </cell>
          <cell r="D149" t="str">
            <v>m²</v>
          </cell>
          <cell r="E149">
            <v>2.5</v>
          </cell>
        </row>
        <row r="150">
          <cell r="A150">
            <v>249</v>
          </cell>
          <cell r="B150" t="str">
            <v>Tierra negra</v>
          </cell>
          <cell r="C150">
            <v>10000</v>
          </cell>
          <cell r="D150" t="str">
            <v>m³</v>
          </cell>
          <cell r="E150">
            <v>10</v>
          </cell>
        </row>
        <row r="151">
          <cell r="A151">
            <v>250</v>
          </cell>
          <cell r="B151" t="str">
            <v>Escombros</v>
          </cell>
          <cell r="C151">
            <v>0</v>
          </cell>
          <cell r="D151" t="str">
            <v>m³</v>
          </cell>
          <cell r="E151">
            <v>100</v>
          </cell>
        </row>
        <row r="152">
          <cell r="A152">
            <v>251</v>
          </cell>
          <cell r="B152" t="str">
            <v>Unión 4"</v>
          </cell>
          <cell r="C152">
            <v>5000</v>
          </cell>
          <cell r="D152" t="str">
            <v>Und.</v>
          </cell>
          <cell r="E152">
            <v>5</v>
          </cell>
        </row>
        <row r="153">
          <cell r="A153">
            <v>252</v>
          </cell>
          <cell r="B153" t="str">
            <v>Unión sanitaria 4"</v>
          </cell>
          <cell r="C153">
            <v>5000</v>
          </cell>
          <cell r="D153" t="str">
            <v>Und.</v>
          </cell>
          <cell r="E153">
            <v>5</v>
          </cell>
        </row>
        <row r="154">
          <cell r="A154">
            <v>253</v>
          </cell>
          <cell r="B154" t="str">
            <v>Unión sanitaria 6"</v>
          </cell>
          <cell r="C154">
            <v>19000</v>
          </cell>
          <cell r="D154" t="str">
            <v>Und.</v>
          </cell>
          <cell r="E154">
            <v>19</v>
          </cell>
        </row>
        <row r="155">
          <cell r="A155">
            <v>254</v>
          </cell>
          <cell r="C155">
            <v>0</v>
          </cell>
          <cell r="E155">
            <v>0</v>
          </cell>
        </row>
        <row r="156">
          <cell r="A156">
            <v>255</v>
          </cell>
          <cell r="B156" t="str">
            <v>Almoadilla de Neopreno dureza 60  e=4"</v>
          </cell>
          <cell r="C156">
            <v>150000</v>
          </cell>
          <cell r="D156" t="str">
            <v>m²</v>
          </cell>
          <cell r="E156">
            <v>150</v>
          </cell>
        </row>
        <row r="157">
          <cell r="A157">
            <v>256</v>
          </cell>
          <cell r="C157">
            <v>0</v>
          </cell>
          <cell r="E157">
            <v>0</v>
          </cell>
        </row>
        <row r="158">
          <cell r="A158">
            <v>257</v>
          </cell>
          <cell r="C158">
            <v>0</v>
          </cell>
          <cell r="E158">
            <v>0</v>
          </cell>
        </row>
        <row r="159">
          <cell r="A159">
            <v>258</v>
          </cell>
          <cell r="C159">
            <v>0</v>
          </cell>
          <cell r="E159">
            <v>0</v>
          </cell>
        </row>
        <row r="160">
          <cell r="A160">
            <v>259</v>
          </cell>
          <cell r="B160" t="str">
            <v>Ladrillo temosa</v>
          </cell>
          <cell r="C160">
            <v>415</v>
          </cell>
          <cell r="D160" t="str">
            <v>Und</v>
          </cell>
          <cell r="E160">
            <v>0.42</v>
          </cell>
        </row>
        <row r="161">
          <cell r="A161">
            <v>260</v>
          </cell>
          <cell r="B161" t="str">
            <v>Ladrillo tolette</v>
          </cell>
          <cell r="C161">
            <v>220</v>
          </cell>
          <cell r="D161" t="str">
            <v>Und</v>
          </cell>
          <cell r="E161">
            <v>2.2000000000000002</v>
          </cell>
        </row>
        <row r="162">
          <cell r="A162">
            <v>261</v>
          </cell>
          <cell r="B162" t="str">
            <v>Ladrillo H-7</v>
          </cell>
          <cell r="C162">
            <v>530</v>
          </cell>
          <cell r="D162" t="str">
            <v>Und</v>
          </cell>
          <cell r="E162">
            <v>0.53</v>
          </cell>
        </row>
        <row r="163">
          <cell r="A163">
            <v>262</v>
          </cell>
          <cell r="B163" t="str">
            <v>Ladrillo H-10</v>
          </cell>
          <cell r="C163">
            <v>550</v>
          </cell>
          <cell r="D163" t="str">
            <v>Und</v>
          </cell>
          <cell r="E163">
            <v>0.55000000000000004</v>
          </cell>
        </row>
        <row r="164">
          <cell r="A164">
            <v>263</v>
          </cell>
          <cell r="B164" t="str">
            <v>Ladrillo H-15</v>
          </cell>
          <cell r="C164">
            <v>900</v>
          </cell>
          <cell r="D164" t="str">
            <v>Und</v>
          </cell>
          <cell r="E164">
            <v>0.9</v>
          </cell>
        </row>
        <row r="165">
          <cell r="A165">
            <v>264</v>
          </cell>
          <cell r="B165" t="str">
            <v>Ladrillo e=12cm - Perforación vertical</v>
          </cell>
          <cell r="C165">
            <v>470</v>
          </cell>
          <cell r="D165" t="str">
            <v>Und</v>
          </cell>
          <cell r="E165">
            <v>0.47</v>
          </cell>
        </row>
        <row r="166">
          <cell r="A166">
            <v>265</v>
          </cell>
          <cell r="B166" t="str">
            <v>Ladrillo E-9</v>
          </cell>
          <cell r="C166">
            <v>200</v>
          </cell>
          <cell r="D166" t="str">
            <v>Und</v>
          </cell>
          <cell r="E166">
            <v>0.2</v>
          </cell>
        </row>
        <row r="167">
          <cell r="A167">
            <v>266</v>
          </cell>
          <cell r="B167" t="str">
            <v>Ladrillo E-14</v>
          </cell>
          <cell r="C167">
            <v>200</v>
          </cell>
          <cell r="D167" t="str">
            <v>Und</v>
          </cell>
          <cell r="E167">
            <v>0.2</v>
          </cell>
        </row>
        <row r="168">
          <cell r="A168">
            <v>267</v>
          </cell>
          <cell r="C168">
            <v>0</v>
          </cell>
          <cell r="E168">
            <v>0</v>
          </cell>
        </row>
        <row r="169">
          <cell r="A169">
            <v>268</v>
          </cell>
          <cell r="C169">
            <v>0</v>
          </cell>
          <cell r="E169">
            <v>0</v>
          </cell>
        </row>
        <row r="170">
          <cell r="A170">
            <v>269</v>
          </cell>
          <cell r="C170">
            <v>0</v>
          </cell>
          <cell r="E170">
            <v>0</v>
          </cell>
        </row>
        <row r="171">
          <cell r="A171">
            <v>270</v>
          </cell>
          <cell r="B171" t="str">
            <v>Tubería Novafort de 8"</v>
          </cell>
          <cell r="C171">
            <v>27237</v>
          </cell>
          <cell r="D171" t="str">
            <v>ml.</v>
          </cell>
          <cell r="E171">
            <v>13.62</v>
          </cell>
        </row>
        <row r="172">
          <cell r="A172">
            <v>271</v>
          </cell>
          <cell r="B172" t="str">
            <v>Tubería Novafort de 10"</v>
          </cell>
          <cell r="C172">
            <v>40064</v>
          </cell>
          <cell r="D172" t="str">
            <v>ml.</v>
          </cell>
          <cell r="E172">
            <v>20.03</v>
          </cell>
        </row>
        <row r="173">
          <cell r="A173">
            <v>272</v>
          </cell>
          <cell r="B173" t="str">
            <v>Tubería Novafort de 12"</v>
          </cell>
          <cell r="C173">
            <v>56807</v>
          </cell>
          <cell r="D173" t="str">
            <v>ml.</v>
          </cell>
          <cell r="E173">
            <v>28.4</v>
          </cell>
        </row>
        <row r="174">
          <cell r="A174">
            <v>273</v>
          </cell>
          <cell r="B174" t="str">
            <v>Tubería Novafort de 16"</v>
          </cell>
          <cell r="C174">
            <v>89622</v>
          </cell>
          <cell r="D174" t="str">
            <v>ml.</v>
          </cell>
          <cell r="E174">
            <v>44.81</v>
          </cell>
        </row>
        <row r="175">
          <cell r="A175">
            <v>274</v>
          </cell>
          <cell r="C175">
            <v>0</v>
          </cell>
          <cell r="E175">
            <v>0</v>
          </cell>
        </row>
        <row r="176">
          <cell r="A176">
            <v>275</v>
          </cell>
          <cell r="C176">
            <v>0</v>
          </cell>
          <cell r="E176">
            <v>0</v>
          </cell>
        </row>
        <row r="177">
          <cell r="A177">
            <v>276</v>
          </cell>
          <cell r="C177">
            <v>0</v>
          </cell>
          <cell r="E177">
            <v>0</v>
          </cell>
        </row>
        <row r="178">
          <cell r="A178">
            <v>277</v>
          </cell>
          <cell r="B178" t="str">
            <v>Igas gris</v>
          </cell>
          <cell r="C178">
            <v>14000</v>
          </cell>
          <cell r="D178" t="str">
            <v>Kg.</v>
          </cell>
          <cell r="E178">
            <v>14</v>
          </cell>
        </row>
        <row r="179">
          <cell r="A179">
            <v>278</v>
          </cell>
          <cell r="B179" t="str">
            <v>Endurecedor de piso</v>
          </cell>
          <cell r="C179">
            <v>1000</v>
          </cell>
          <cell r="D179" t="str">
            <v>Kg.</v>
          </cell>
          <cell r="E179">
            <v>1</v>
          </cell>
          <cell r="F179">
            <v>0</v>
          </cell>
        </row>
        <row r="180">
          <cell r="A180">
            <v>279</v>
          </cell>
          <cell r="B180" t="str">
            <v>Tela polietileno e=6mm</v>
          </cell>
          <cell r="C180">
            <v>1000</v>
          </cell>
          <cell r="D180" t="str">
            <v>m²</v>
          </cell>
          <cell r="E180">
            <v>1</v>
          </cell>
        </row>
        <row r="181">
          <cell r="A181">
            <v>280</v>
          </cell>
          <cell r="B181" t="str">
            <v>Concreto 10,5 MPA de planta</v>
          </cell>
          <cell r="D181" t="str">
            <v>m³</v>
          </cell>
        </row>
        <row r="182">
          <cell r="A182">
            <v>281</v>
          </cell>
          <cell r="B182" t="str">
            <v>Concreto 17,5 MPA</v>
          </cell>
          <cell r="C182">
            <v>182120</v>
          </cell>
          <cell r="D182" t="str">
            <v>m³</v>
          </cell>
          <cell r="F182">
            <v>173350</v>
          </cell>
        </row>
        <row r="183">
          <cell r="A183">
            <v>282</v>
          </cell>
          <cell r="B183" t="str">
            <v>Concreto 21 MPA de planta</v>
          </cell>
          <cell r="C183">
            <v>280800</v>
          </cell>
          <cell r="D183" t="str">
            <v>m³</v>
          </cell>
        </row>
        <row r="184">
          <cell r="A184">
            <v>283</v>
          </cell>
          <cell r="B184" t="str">
            <v>Concreto 28 MPA   aceler. 7 dias de planta</v>
          </cell>
          <cell r="C184">
            <v>249400</v>
          </cell>
          <cell r="D184" t="str">
            <v>m³</v>
          </cell>
        </row>
        <row r="185">
          <cell r="A185">
            <v>284</v>
          </cell>
          <cell r="B185" t="str">
            <v>Concreto 28 MPA de planta</v>
          </cell>
          <cell r="C185">
            <v>280800</v>
          </cell>
          <cell r="D185" t="str">
            <v>m³</v>
          </cell>
          <cell r="E185">
            <v>280.8</v>
          </cell>
        </row>
        <row r="186">
          <cell r="A186">
            <v>285</v>
          </cell>
          <cell r="B186" t="str">
            <v>Concreto 21 MPA  aceler. 7 dias de planta</v>
          </cell>
          <cell r="D186" t="str">
            <v>m³</v>
          </cell>
          <cell r="E186">
            <v>0</v>
          </cell>
        </row>
        <row r="187">
          <cell r="A187">
            <v>286</v>
          </cell>
          <cell r="B187" t="str">
            <v>Concreto 28 MPA fluido baja retracción</v>
          </cell>
          <cell r="C187">
            <v>246500</v>
          </cell>
          <cell r="D187" t="str">
            <v>m³</v>
          </cell>
          <cell r="E187">
            <v>246.5</v>
          </cell>
        </row>
        <row r="188">
          <cell r="A188">
            <v>287</v>
          </cell>
          <cell r="B188" t="str">
            <v>Concreto 17,5 MPA impermeabilizado</v>
          </cell>
          <cell r="C188">
            <v>257400</v>
          </cell>
          <cell r="D188" t="str">
            <v>m³</v>
          </cell>
          <cell r="E188">
            <v>257.39999999999998</v>
          </cell>
        </row>
        <row r="189">
          <cell r="A189">
            <v>288</v>
          </cell>
          <cell r="B189" t="str">
            <v>Mortero seco Dry Pack</v>
          </cell>
          <cell r="C189">
            <v>1856</v>
          </cell>
          <cell r="D189" t="str">
            <v>kg</v>
          </cell>
          <cell r="E189">
            <v>1.86</v>
          </cell>
        </row>
        <row r="190">
          <cell r="A190">
            <v>289</v>
          </cell>
          <cell r="B190" t="str">
            <v>Triturado 1"</v>
          </cell>
          <cell r="C190">
            <v>45000</v>
          </cell>
          <cell r="D190" t="str">
            <v>m³</v>
          </cell>
          <cell r="E190">
            <v>45</v>
          </cell>
        </row>
        <row r="191">
          <cell r="A191">
            <v>290</v>
          </cell>
          <cell r="B191" t="str">
            <v>Sika-1</v>
          </cell>
          <cell r="C191">
            <v>2430</v>
          </cell>
          <cell r="D191" t="str">
            <v>kg</v>
          </cell>
          <cell r="E191">
            <v>2.4300000000000002</v>
          </cell>
        </row>
        <row r="192">
          <cell r="A192">
            <v>291</v>
          </cell>
          <cell r="B192" t="str">
            <v>Sika Top 122</v>
          </cell>
          <cell r="C192">
            <v>4045.19</v>
          </cell>
          <cell r="D192" t="str">
            <v>kg</v>
          </cell>
          <cell r="E192">
            <v>4.05</v>
          </cell>
        </row>
        <row r="193">
          <cell r="A193">
            <v>292</v>
          </cell>
          <cell r="B193" t="str">
            <v>Adhrente epóxico concreto fresco a endurecido</v>
          </cell>
          <cell r="C193">
            <v>47200</v>
          </cell>
          <cell r="D193" t="str">
            <v>kg</v>
          </cell>
          <cell r="E193">
            <v>47.2</v>
          </cell>
        </row>
        <row r="194">
          <cell r="A194">
            <v>293</v>
          </cell>
          <cell r="B194" t="str">
            <v>Fibra de acero para hormigón</v>
          </cell>
          <cell r="C194">
            <v>6000</v>
          </cell>
          <cell r="D194" t="str">
            <v>kg</v>
          </cell>
          <cell r="E194">
            <v>6</v>
          </cell>
        </row>
        <row r="195">
          <cell r="A195">
            <v>294</v>
          </cell>
          <cell r="B195" t="str">
            <v>Sikadur CJR-LPL o similar</v>
          </cell>
          <cell r="C195">
            <v>85000</v>
          </cell>
          <cell r="D195" t="str">
            <v>lts</v>
          </cell>
          <cell r="E195">
            <v>85</v>
          </cell>
        </row>
        <row r="196">
          <cell r="A196">
            <v>295</v>
          </cell>
          <cell r="B196" t="str">
            <v>Sikadur 51 SL ó similar</v>
          </cell>
          <cell r="C196">
            <v>2595</v>
          </cell>
          <cell r="D196" t="str">
            <v>kg</v>
          </cell>
          <cell r="E196">
            <v>2.6</v>
          </cell>
        </row>
        <row r="197">
          <cell r="A197">
            <v>296</v>
          </cell>
          <cell r="C197">
            <v>0</v>
          </cell>
          <cell r="E197">
            <v>0</v>
          </cell>
          <cell r="F197">
            <v>88900</v>
          </cell>
        </row>
        <row r="198">
          <cell r="A198">
            <v>297</v>
          </cell>
          <cell r="C198">
            <v>0</v>
          </cell>
          <cell r="E198">
            <v>0</v>
          </cell>
        </row>
        <row r="199">
          <cell r="A199">
            <v>298</v>
          </cell>
          <cell r="C199">
            <v>0</v>
          </cell>
          <cell r="E199">
            <v>0</v>
          </cell>
        </row>
        <row r="200">
          <cell r="A200">
            <v>299</v>
          </cell>
          <cell r="C200">
            <v>0</v>
          </cell>
          <cell r="E200">
            <v>0</v>
          </cell>
        </row>
        <row r="201">
          <cell r="A201">
            <v>300</v>
          </cell>
          <cell r="B201" t="str">
            <v>Material común de relleno</v>
          </cell>
          <cell r="C201">
            <v>17000</v>
          </cell>
          <cell r="D201" t="str">
            <v>m³</v>
          </cell>
          <cell r="E201">
            <v>170</v>
          </cell>
        </row>
        <row r="202">
          <cell r="A202">
            <v>301</v>
          </cell>
          <cell r="B202" t="str">
            <v>Material seleccionado de relleno</v>
          </cell>
          <cell r="C202">
            <v>22500</v>
          </cell>
          <cell r="D202" t="str">
            <v>m³</v>
          </cell>
          <cell r="E202">
            <v>225</v>
          </cell>
        </row>
        <row r="203">
          <cell r="A203">
            <v>302</v>
          </cell>
          <cell r="C203">
            <v>0</v>
          </cell>
        </row>
        <row r="204">
          <cell r="A204">
            <v>303</v>
          </cell>
          <cell r="C204">
            <v>0</v>
          </cell>
        </row>
        <row r="205">
          <cell r="A205">
            <v>304</v>
          </cell>
          <cell r="B205" t="str">
            <v>Demolición en cárcamos</v>
          </cell>
          <cell r="C205">
            <v>53000</v>
          </cell>
          <cell r="D205" t="str">
            <v>m³</v>
          </cell>
        </row>
        <row r="206">
          <cell r="A206">
            <v>305</v>
          </cell>
          <cell r="B206" t="str">
            <v>Demolición bases tablero</v>
          </cell>
          <cell r="C206">
            <v>45000</v>
          </cell>
          <cell r="D206" t="str">
            <v>m³</v>
          </cell>
        </row>
        <row r="207">
          <cell r="A207">
            <v>306</v>
          </cell>
          <cell r="B207" t="str">
            <v>Demolición dados</v>
          </cell>
          <cell r="C207">
            <v>48000</v>
          </cell>
          <cell r="D207" t="str">
            <v>m³</v>
          </cell>
        </row>
        <row r="208">
          <cell r="A208">
            <v>307</v>
          </cell>
          <cell r="C208">
            <v>0</v>
          </cell>
        </row>
        <row r="209">
          <cell r="A209">
            <v>308</v>
          </cell>
          <cell r="C209">
            <v>0</v>
          </cell>
        </row>
        <row r="210">
          <cell r="A210">
            <v>309</v>
          </cell>
          <cell r="C210">
            <v>0</v>
          </cell>
        </row>
        <row r="211">
          <cell r="A211">
            <v>310</v>
          </cell>
          <cell r="B211" t="str">
            <v>Tapa y anillo en hierro fundido</v>
          </cell>
          <cell r="C211">
            <v>132600</v>
          </cell>
          <cell r="D211" t="str">
            <v>Und.</v>
          </cell>
        </row>
        <row r="212">
          <cell r="A212">
            <v>311</v>
          </cell>
          <cell r="C212">
            <v>0</v>
          </cell>
        </row>
        <row r="213">
          <cell r="A213">
            <v>312</v>
          </cell>
          <cell r="C213">
            <v>0</v>
          </cell>
        </row>
        <row r="214">
          <cell r="A214">
            <v>313</v>
          </cell>
          <cell r="B214" t="str">
            <v>Manguera 1"</v>
          </cell>
          <cell r="C214">
            <v>1000</v>
          </cell>
          <cell r="D214" t="str">
            <v>ml.</v>
          </cell>
        </row>
        <row r="215">
          <cell r="A215">
            <v>314</v>
          </cell>
          <cell r="C215">
            <v>0</v>
          </cell>
        </row>
        <row r="216">
          <cell r="A216">
            <v>315</v>
          </cell>
          <cell r="C216">
            <v>0</v>
          </cell>
        </row>
        <row r="217">
          <cell r="A217">
            <v>316</v>
          </cell>
          <cell r="C217">
            <v>0</v>
          </cell>
        </row>
        <row r="218">
          <cell r="A218">
            <v>317</v>
          </cell>
          <cell r="C218">
            <v>0</v>
          </cell>
        </row>
        <row r="219">
          <cell r="A219">
            <v>318</v>
          </cell>
          <cell r="B219" t="str">
            <v>ANCLAJE HSL M 8/40</v>
          </cell>
          <cell r="C219">
            <v>16200</v>
          </cell>
          <cell r="D219" t="str">
            <v>und.</v>
          </cell>
        </row>
        <row r="220">
          <cell r="A220">
            <v>319</v>
          </cell>
          <cell r="B220" t="str">
            <v>ANCLAJE HSL M 10/20</v>
          </cell>
          <cell r="C220">
            <v>19400</v>
          </cell>
          <cell r="D220" t="str">
            <v>und.</v>
          </cell>
        </row>
        <row r="221">
          <cell r="A221">
            <v>320</v>
          </cell>
          <cell r="B221" t="str">
            <v>ANCLAJE HSL M 10/40</v>
          </cell>
          <cell r="C221">
            <v>19150</v>
          </cell>
          <cell r="D221" t="str">
            <v>und.</v>
          </cell>
        </row>
        <row r="222">
          <cell r="A222">
            <v>321</v>
          </cell>
          <cell r="B222" t="str">
            <v>ANCLAJE HSL M 12/25</v>
          </cell>
          <cell r="C222">
            <v>23000</v>
          </cell>
          <cell r="D222" t="str">
            <v>und.</v>
          </cell>
        </row>
        <row r="223">
          <cell r="A223">
            <v>322</v>
          </cell>
          <cell r="B223" t="str">
            <v>ANCLAJE HSL M 12/50</v>
          </cell>
          <cell r="C223">
            <v>26200</v>
          </cell>
          <cell r="D223" t="str">
            <v>und.</v>
          </cell>
        </row>
        <row r="224">
          <cell r="A224">
            <v>323</v>
          </cell>
          <cell r="B224" t="str">
            <v>ANCLAJE HSL M 16/25</v>
          </cell>
          <cell r="C224">
            <v>42500</v>
          </cell>
          <cell r="D224" t="str">
            <v>und.</v>
          </cell>
        </row>
        <row r="225">
          <cell r="A225">
            <v>324</v>
          </cell>
          <cell r="B225" t="str">
            <v>ANCLAJE HSL M 20/30</v>
          </cell>
          <cell r="C225">
            <v>74200</v>
          </cell>
          <cell r="D225" t="str">
            <v>und.</v>
          </cell>
        </row>
        <row r="226">
          <cell r="A226">
            <v>325</v>
          </cell>
          <cell r="B226" t="str">
            <v>ANCLAJE HSL M 20/60</v>
          </cell>
          <cell r="C226">
            <v>86000</v>
          </cell>
          <cell r="D226" t="str">
            <v>und.</v>
          </cell>
        </row>
        <row r="227">
          <cell r="A227">
            <v>326</v>
          </cell>
          <cell r="B227" t="str">
            <v>ANCLAJE HSL M 24/30</v>
          </cell>
          <cell r="C227">
            <v>102500</v>
          </cell>
          <cell r="D227" t="str">
            <v>und.</v>
          </cell>
        </row>
        <row r="228">
          <cell r="A228">
            <v>327</v>
          </cell>
          <cell r="B228" t="str">
            <v>ANCLAJE HSL M 24/60</v>
          </cell>
          <cell r="C228">
            <v>114000</v>
          </cell>
          <cell r="D228" t="str">
            <v>und.</v>
          </cell>
        </row>
        <row r="229">
          <cell r="A229">
            <v>328</v>
          </cell>
          <cell r="B229" t="str">
            <v>ANCLAJE HSLB M 24/60</v>
          </cell>
          <cell r="C229">
            <v>124000</v>
          </cell>
          <cell r="D229" t="str">
            <v>und.</v>
          </cell>
        </row>
        <row r="230">
          <cell r="A230">
            <v>329</v>
          </cell>
          <cell r="C230">
            <v>0</v>
          </cell>
        </row>
        <row r="231">
          <cell r="A231">
            <v>330</v>
          </cell>
          <cell r="B231" t="str">
            <v>AMPOLLA HVU 38x312</v>
          </cell>
          <cell r="C231">
            <v>6800</v>
          </cell>
          <cell r="D231" t="str">
            <v>und.</v>
          </cell>
        </row>
        <row r="232">
          <cell r="A232">
            <v>331</v>
          </cell>
          <cell r="B232" t="str">
            <v>AMPOLLA HVU 12x414</v>
          </cell>
          <cell r="C232">
            <v>7200</v>
          </cell>
          <cell r="D232" t="str">
            <v>und.</v>
          </cell>
        </row>
        <row r="233">
          <cell r="A233">
            <v>332</v>
          </cell>
          <cell r="B233" t="str">
            <v>AMPOLLA HVU 58x5</v>
          </cell>
          <cell r="C233">
            <v>8900</v>
          </cell>
          <cell r="D233" t="str">
            <v>und.</v>
          </cell>
        </row>
        <row r="234">
          <cell r="A234">
            <v>333</v>
          </cell>
          <cell r="B234" t="str">
            <v>AMPOLLA HVU 34x658</v>
          </cell>
          <cell r="C234">
            <v>12500</v>
          </cell>
          <cell r="D234" t="str">
            <v>und.</v>
          </cell>
        </row>
        <row r="235">
          <cell r="A235">
            <v>334</v>
          </cell>
          <cell r="B235" t="str">
            <v>AMPOLLA HVU 78x658</v>
          </cell>
          <cell r="C235">
            <v>14600</v>
          </cell>
          <cell r="D235" t="str">
            <v>und.</v>
          </cell>
        </row>
        <row r="236">
          <cell r="A236">
            <v>335</v>
          </cell>
          <cell r="B236" t="str">
            <v>AMPOLLA HVU 1x814</v>
          </cell>
          <cell r="C236">
            <v>19400</v>
          </cell>
          <cell r="D236" t="str">
            <v>und.</v>
          </cell>
        </row>
        <row r="237">
          <cell r="A237">
            <v>336</v>
          </cell>
          <cell r="C237">
            <v>0</v>
          </cell>
        </row>
        <row r="238">
          <cell r="A238">
            <v>337</v>
          </cell>
          <cell r="C238">
            <v>0</v>
          </cell>
        </row>
        <row r="239">
          <cell r="A239">
            <v>338</v>
          </cell>
          <cell r="B239" t="str">
            <v>Anclaje 7/8" L=20cms</v>
          </cell>
          <cell r="C239">
            <v>2500</v>
          </cell>
          <cell r="D239" t="str">
            <v>und.</v>
          </cell>
        </row>
        <row r="240">
          <cell r="A240">
            <v>339</v>
          </cell>
          <cell r="B240" t="str">
            <v>ANCLAJE HDI 5/8"</v>
          </cell>
          <cell r="C240">
            <v>5129</v>
          </cell>
          <cell r="D240" t="str">
            <v>und.</v>
          </cell>
        </row>
        <row r="241">
          <cell r="A241">
            <v>340</v>
          </cell>
          <cell r="B241" t="str">
            <v>ANCLAJE HDI 3/4"</v>
          </cell>
          <cell r="C241">
            <v>8521</v>
          </cell>
          <cell r="D241" t="str">
            <v>und.</v>
          </cell>
        </row>
        <row r="242">
          <cell r="A242">
            <v>341</v>
          </cell>
          <cell r="B242" t="str">
            <v>ANCLAJE HDI 3/8" SS</v>
          </cell>
          <cell r="C242">
            <v>9500</v>
          </cell>
          <cell r="D242" t="str">
            <v>und.</v>
          </cell>
        </row>
        <row r="243">
          <cell r="A243">
            <v>342</v>
          </cell>
          <cell r="B243" t="str">
            <v>ANCLAJE HDI 1/2" SS</v>
          </cell>
          <cell r="C243">
            <v>15800</v>
          </cell>
          <cell r="D243" t="str">
            <v>und.</v>
          </cell>
        </row>
        <row r="244">
          <cell r="A244">
            <v>343</v>
          </cell>
          <cell r="C244">
            <v>0</v>
          </cell>
        </row>
        <row r="245">
          <cell r="A245">
            <v>344</v>
          </cell>
          <cell r="B245" t="str">
            <v>HSE 2411 Anclaje Adhesivo Epóxico</v>
          </cell>
          <cell r="C245">
            <v>95000</v>
          </cell>
          <cell r="D245" t="str">
            <v>und.</v>
          </cell>
        </row>
        <row r="246">
          <cell r="A246">
            <v>345</v>
          </cell>
          <cell r="B246" t="str">
            <v>Anclaje Adhesivo Epóxico 3/8"</v>
          </cell>
          <cell r="C246">
            <v>3500</v>
          </cell>
          <cell r="D246" t="str">
            <v>und.</v>
          </cell>
        </row>
        <row r="247">
          <cell r="A247">
            <v>346</v>
          </cell>
          <cell r="B247" t="str">
            <v>Anclaje Adhesivo Epóxico 1/2"</v>
          </cell>
          <cell r="C247">
            <v>4500</v>
          </cell>
          <cell r="D247" t="str">
            <v>und.</v>
          </cell>
        </row>
        <row r="248">
          <cell r="A248">
            <v>347</v>
          </cell>
          <cell r="B248" t="str">
            <v>Anclaje Adhesivo Epóxico 5/8"</v>
          </cell>
          <cell r="C248">
            <v>5500</v>
          </cell>
          <cell r="D248" t="str">
            <v>und.</v>
          </cell>
        </row>
        <row r="249">
          <cell r="A249">
            <v>348</v>
          </cell>
          <cell r="C249">
            <v>0</v>
          </cell>
        </row>
        <row r="250">
          <cell r="A250">
            <v>349</v>
          </cell>
          <cell r="C250">
            <v>0</v>
          </cell>
        </row>
        <row r="251">
          <cell r="A251">
            <v>350</v>
          </cell>
          <cell r="B251" t="str">
            <v>Corte  en concreto h=0.06, e=0.006</v>
          </cell>
          <cell r="C251">
            <v>6000</v>
          </cell>
          <cell r="D251" t="str">
            <v>ml.</v>
          </cell>
        </row>
        <row r="252">
          <cell r="A252">
            <v>351</v>
          </cell>
          <cell r="C252">
            <v>0</v>
          </cell>
        </row>
        <row r="253">
          <cell r="A253">
            <v>352</v>
          </cell>
          <cell r="C253">
            <v>0</v>
          </cell>
        </row>
        <row r="254">
          <cell r="A254">
            <v>353</v>
          </cell>
          <cell r="B254" t="str">
            <v>Brocas punta Diamante</v>
          </cell>
          <cell r="C254">
            <v>800000</v>
          </cell>
          <cell r="D254" t="str">
            <v>und.</v>
          </cell>
        </row>
        <row r="255">
          <cell r="A255">
            <v>354</v>
          </cell>
          <cell r="C255">
            <v>0</v>
          </cell>
        </row>
        <row r="256">
          <cell r="A256">
            <v>355</v>
          </cell>
          <cell r="C256">
            <v>0</v>
          </cell>
        </row>
        <row r="257">
          <cell r="A257">
            <v>356</v>
          </cell>
          <cell r="C257">
            <v>0</v>
          </cell>
        </row>
        <row r="258">
          <cell r="A258">
            <v>357</v>
          </cell>
          <cell r="C258">
            <v>0</v>
          </cell>
        </row>
        <row r="259">
          <cell r="A259">
            <v>358</v>
          </cell>
          <cell r="C259">
            <v>0</v>
          </cell>
        </row>
        <row r="260">
          <cell r="A260">
            <v>359</v>
          </cell>
          <cell r="C260">
            <v>0</v>
          </cell>
        </row>
        <row r="261">
          <cell r="A261">
            <v>360</v>
          </cell>
          <cell r="B261" t="str">
            <v>Emulsión Asfáltica</v>
          </cell>
          <cell r="C261">
            <v>10000</v>
          </cell>
          <cell r="D261" t="str">
            <v>gln.</v>
          </cell>
        </row>
        <row r="262">
          <cell r="A262">
            <v>361</v>
          </cell>
          <cell r="B262" t="str">
            <v>Manto</v>
          </cell>
          <cell r="C262">
            <v>3000</v>
          </cell>
          <cell r="D262" t="str">
            <v>m²</v>
          </cell>
        </row>
        <row r="263">
          <cell r="A263">
            <v>362</v>
          </cell>
          <cell r="C263">
            <v>0</v>
          </cell>
        </row>
        <row r="264">
          <cell r="A264">
            <v>363</v>
          </cell>
          <cell r="C264">
            <v>0</v>
          </cell>
        </row>
        <row r="265">
          <cell r="A265">
            <v>364</v>
          </cell>
          <cell r="C265">
            <v>0</v>
          </cell>
        </row>
        <row r="266">
          <cell r="A266">
            <v>365</v>
          </cell>
          <cell r="C266">
            <v>0</v>
          </cell>
        </row>
        <row r="267">
          <cell r="A267">
            <v>366</v>
          </cell>
          <cell r="C267">
            <v>0</v>
          </cell>
        </row>
        <row r="268">
          <cell r="A268">
            <v>367</v>
          </cell>
          <cell r="C268">
            <v>0</v>
          </cell>
        </row>
        <row r="269">
          <cell r="A269">
            <v>368</v>
          </cell>
          <cell r="C269">
            <v>0</v>
          </cell>
        </row>
        <row r="270">
          <cell r="A270">
            <v>369</v>
          </cell>
          <cell r="C270">
            <v>0</v>
          </cell>
        </row>
        <row r="271">
          <cell r="A271">
            <v>370</v>
          </cell>
          <cell r="C271">
            <v>0</v>
          </cell>
        </row>
        <row r="272">
          <cell r="A272">
            <v>371</v>
          </cell>
          <cell r="C272">
            <v>0</v>
          </cell>
        </row>
        <row r="273">
          <cell r="A273">
            <v>372</v>
          </cell>
          <cell r="C273">
            <v>0</v>
          </cell>
        </row>
        <row r="274">
          <cell r="A274">
            <v>373</v>
          </cell>
          <cell r="C274">
            <v>0</v>
          </cell>
        </row>
        <row r="275">
          <cell r="A275">
            <v>374</v>
          </cell>
          <cell r="C275">
            <v>0</v>
          </cell>
        </row>
        <row r="276">
          <cell r="A276">
            <v>375</v>
          </cell>
          <cell r="C276">
            <v>0</v>
          </cell>
        </row>
        <row r="277">
          <cell r="A277">
            <v>376</v>
          </cell>
          <cell r="C277">
            <v>0</v>
          </cell>
        </row>
        <row r="278">
          <cell r="A278">
            <v>377</v>
          </cell>
          <cell r="C278">
            <v>0</v>
          </cell>
        </row>
        <row r="279">
          <cell r="A279">
            <v>378</v>
          </cell>
          <cell r="C279">
            <v>0</v>
          </cell>
        </row>
        <row r="280">
          <cell r="A280">
            <v>379</v>
          </cell>
          <cell r="C280">
            <v>0</v>
          </cell>
        </row>
        <row r="281">
          <cell r="A281">
            <v>380</v>
          </cell>
          <cell r="C281">
            <v>0</v>
          </cell>
        </row>
        <row r="282">
          <cell r="A282">
            <v>381</v>
          </cell>
          <cell r="C282">
            <v>0</v>
          </cell>
        </row>
        <row r="283">
          <cell r="A283">
            <v>382</v>
          </cell>
          <cell r="C283">
            <v>0</v>
          </cell>
        </row>
        <row r="284">
          <cell r="A284">
            <v>383</v>
          </cell>
          <cell r="C284">
            <v>0</v>
          </cell>
        </row>
        <row r="285">
          <cell r="A285">
            <v>384</v>
          </cell>
          <cell r="C285">
            <v>0</v>
          </cell>
        </row>
        <row r="286">
          <cell r="A286">
            <v>385</v>
          </cell>
          <cell r="C286">
            <v>0</v>
          </cell>
        </row>
        <row r="287">
          <cell r="A287">
            <v>386</v>
          </cell>
          <cell r="C287">
            <v>0</v>
          </cell>
        </row>
        <row r="288">
          <cell r="A288">
            <v>387</v>
          </cell>
          <cell r="C288">
            <v>0</v>
          </cell>
        </row>
        <row r="289">
          <cell r="A289">
            <v>388</v>
          </cell>
          <cell r="C289">
            <v>0</v>
          </cell>
        </row>
        <row r="290">
          <cell r="A290">
            <v>389</v>
          </cell>
          <cell r="C290">
            <v>0</v>
          </cell>
        </row>
        <row r="291">
          <cell r="A291">
            <v>390</v>
          </cell>
          <cell r="C291">
            <v>0</v>
          </cell>
        </row>
        <row r="292">
          <cell r="A292">
            <v>391</v>
          </cell>
          <cell r="C292">
            <v>0</v>
          </cell>
        </row>
        <row r="293">
          <cell r="A293">
            <v>392</v>
          </cell>
          <cell r="C293">
            <v>0</v>
          </cell>
        </row>
        <row r="294">
          <cell r="A294">
            <v>393</v>
          </cell>
          <cell r="C294">
            <v>0</v>
          </cell>
        </row>
        <row r="295">
          <cell r="A295">
            <v>394</v>
          </cell>
          <cell r="C295">
            <v>0</v>
          </cell>
        </row>
        <row r="296">
          <cell r="A296">
            <v>395</v>
          </cell>
          <cell r="C296">
            <v>0</v>
          </cell>
        </row>
        <row r="297">
          <cell r="A297">
            <v>396</v>
          </cell>
          <cell r="C297">
            <v>0</v>
          </cell>
        </row>
        <row r="298">
          <cell r="A298">
            <v>397</v>
          </cell>
          <cell r="C298">
            <v>0</v>
          </cell>
        </row>
        <row r="299">
          <cell r="A299">
            <v>398</v>
          </cell>
          <cell r="C299">
            <v>0</v>
          </cell>
        </row>
        <row r="300">
          <cell r="A300">
            <v>399</v>
          </cell>
          <cell r="C300">
            <v>0</v>
          </cell>
        </row>
        <row r="301">
          <cell r="A301">
            <v>400</v>
          </cell>
          <cell r="B301" t="str">
            <v>Ingeniero</v>
          </cell>
          <cell r="C301">
            <v>70000</v>
          </cell>
        </row>
        <row r="302">
          <cell r="A302">
            <v>401</v>
          </cell>
          <cell r="B302" t="str">
            <v>Topógrafo</v>
          </cell>
          <cell r="C302">
            <v>35000</v>
          </cell>
        </row>
        <row r="303">
          <cell r="A303">
            <v>402</v>
          </cell>
          <cell r="B303" t="str">
            <v>Maestro</v>
          </cell>
          <cell r="C303">
            <v>40000</v>
          </cell>
        </row>
        <row r="304">
          <cell r="A304">
            <v>403</v>
          </cell>
          <cell r="B304" t="str">
            <v>Oficial</v>
          </cell>
          <cell r="C304">
            <v>28000</v>
          </cell>
        </row>
        <row r="305">
          <cell r="A305">
            <v>404</v>
          </cell>
          <cell r="B305" t="str">
            <v>Ayudante</v>
          </cell>
          <cell r="C305">
            <v>13600</v>
          </cell>
        </row>
        <row r="306">
          <cell r="A306">
            <v>405</v>
          </cell>
          <cell r="B306" t="str">
            <v>Cadenero 1º</v>
          </cell>
          <cell r="C306">
            <v>17680</v>
          </cell>
        </row>
        <row r="307">
          <cell r="A307">
            <v>406</v>
          </cell>
          <cell r="B307" t="str">
            <v>Cadenero 2º</v>
          </cell>
          <cell r="C307">
            <v>13600</v>
          </cell>
        </row>
        <row r="308">
          <cell r="A308">
            <v>407</v>
          </cell>
          <cell r="B308" t="str">
            <v>Técnico especializado</v>
          </cell>
          <cell r="C308">
            <v>50000</v>
          </cell>
        </row>
        <row r="309">
          <cell r="A309">
            <v>408</v>
          </cell>
          <cell r="C309">
            <v>0</v>
          </cell>
        </row>
        <row r="310">
          <cell r="A310">
            <v>409</v>
          </cell>
          <cell r="C310">
            <v>0</v>
          </cell>
        </row>
        <row r="311">
          <cell r="A311">
            <v>410</v>
          </cell>
          <cell r="C311">
            <v>0</v>
          </cell>
        </row>
        <row r="312">
          <cell r="A312">
            <v>411</v>
          </cell>
          <cell r="C312">
            <v>0</v>
          </cell>
        </row>
        <row r="313">
          <cell r="A313">
            <v>412</v>
          </cell>
          <cell r="C313">
            <v>0</v>
          </cell>
        </row>
        <row r="314">
          <cell r="A314">
            <v>413</v>
          </cell>
          <cell r="C314">
            <v>0</v>
          </cell>
        </row>
        <row r="315">
          <cell r="A315">
            <v>414</v>
          </cell>
          <cell r="C315">
            <v>0</v>
          </cell>
        </row>
        <row r="316">
          <cell r="A316">
            <v>415</v>
          </cell>
          <cell r="C316">
            <v>0</v>
          </cell>
        </row>
        <row r="317">
          <cell r="A317">
            <v>416</v>
          </cell>
          <cell r="C317">
            <v>0</v>
          </cell>
        </row>
        <row r="318">
          <cell r="A318">
            <v>417</v>
          </cell>
          <cell r="C318">
            <v>0</v>
          </cell>
        </row>
        <row r="319">
          <cell r="A319">
            <v>418</v>
          </cell>
          <cell r="C319">
            <v>0</v>
          </cell>
        </row>
        <row r="320">
          <cell r="A320">
            <v>419</v>
          </cell>
          <cell r="C320">
            <v>0</v>
          </cell>
        </row>
        <row r="321">
          <cell r="A321">
            <v>420</v>
          </cell>
          <cell r="C321">
            <v>0</v>
          </cell>
        </row>
        <row r="322">
          <cell r="A322">
            <v>421</v>
          </cell>
          <cell r="C322">
            <v>0</v>
          </cell>
        </row>
        <row r="323">
          <cell r="A323">
            <v>422</v>
          </cell>
          <cell r="C323">
            <v>0</v>
          </cell>
        </row>
        <row r="324">
          <cell r="A324">
            <v>423</v>
          </cell>
          <cell r="C324">
            <v>0</v>
          </cell>
        </row>
        <row r="325">
          <cell r="A325">
            <v>424</v>
          </cell>
          <cell r="C325">
            <v>0</v>
          </cell>
        </row>
        <row r="326">
          <cell r="A326">
            <v>425</v>
          </cell>
          <cell r="C326">
            <v>0</v>
          </cell>
        </row>
        <row r="327">
          <cell r="A327">
            <v>426</v>
          </cell>
          <cell r="C327">
            <v>0</v>
          </cell>
        </row>
        <row r="328">
          <cell r="A328">
            <v>427</v>
          </cell>
          <cell r="C328">
            <v>0</v>
          </cell>
        </row>
        <row r="329">
          <cell r="A329">
            <v>428</v>
          </cell>
          <cell r="C329">
            <v>0</v>
          </cell>
        </row>
        <row r="330">
          <cell r="A330">
            <v>429</v>
          </cell>
          <cell r="C330">
            <v>0</v>
          </cell>
        </row>
        <row r="331">
          <cell r="A331">
            <v>430</v>
          </cell>
          <cell r="C331">
            <v>0</v>
          </cell>
        </row>
        <row r="332">
          <cell r="A332">
            <v>431</v>
          </cell>
          <cell r="C332">
            <v>0</v>
          </cell>
        </row>
        <row r="333">
          <cell r="A333">
            <v>432</v>
          </cell>
          <cell r="C333">
            <v>0</v>
          </cell>
        </row>
        <row r="334">
          <cell r="A334">
            <v>433</v>
          </cell>
          <cell r="C334">
            <v>0</v>
          </cell>
        </row>
        <row r="335">
          <cell r="A335">
            <v>434</v>
          </cell>
          <cell r="C335">
            <v>0</v>
          </cell>
        </row>
        <row r="336">
          <cell r="A336">
            <v>435</v>
          </cell>
          <cell r="C336">
            <v>0</v>
          </cell>
        </row>
        <row r="337">
          <cell r="A337">
            <v>436</v>
          </cell>
          <cell r="C337">
            <v>0</v>
          </cell>
        </row>
        <row r="338">
          <cell r="A338">
            <v>437</v>
          </cell>
          <cell r="C338">
            <v>0</v>
          </cell>
        </row>
        <row r="339">
          <cell r="A339">
            <v>438</v>
          </cell>
          <cell r="C339">
            <v>0</v>
          </cell>
        </row>
        <row r="340">
          <cell r="A340">
            <v>439</v>
          </cell>
          <cell r="C340">
            <v>0</v>
          </cell>
        </row>
        <row r="341">
          <cell r="A341">
            <v>440</v>
          </cell>
          <cell r="C341">
            <v>0</v>
          </cell>
        </row>
        <row r="342">
          <cell r="A342">
            <v>441</v>
          </cell>
          <cell r="C342">
            <v>0</v>
          </cell>
        </row>
        <row r="343">
          <cell r="A343">
            <v>442</v>
          </cell>
          <cell r="C343">
            <v>0</v>
          </cell>
        </row>
        <row r="344">
          <cell r="A344">
            <v>443</v>
          </cell>
          <cell r="C344">
            <v>0</v>
          </cell>
        </row>
        <row r="345">
          <cell r="A345">
            <v>444</v>
          </cell>
          <cell r="C345">
            <v>0</v>
          </cell>
        </row>
        <row r="346">
          <cell r="A346">
            <v>445</v>
          </cell>
          <cell r="C346">
            <v>0</v>
          </cell>
        </row>
        <row r="347">
          <cell r="A347">
            <v>446</v>
          </cell>
          <cell r="C347">
            <v>0</v>
          </cell>
        </row>
        <row r="348">
          <cell r="A348">
            <v>447</v>
          </cell>
          <cell r="C348">
            <v>0</v>
          </cell>
        </row>
        <row r="349">
          <cell r="A349">
            <v>448</v>
          </cell>
          <cell r="C349">
            <v>0</v>
          </cell>
        </row>
        <row r="350">
          <cell r="A350">
            <v>449</v>
          </cell>
          <cell r="C350">
            <v>0</v>
          </cell>
        </row>
        <row r="351">
          <cell r="A351">
            <v>450</v>
          </cell>
        </row>
        <row r="352">
          <cell r="A352">
            <v>451</v>
          </cell>
        </row>
        <row r="353">
          <cell r="A353">
            <v>452</v>
          </cell>
        </row>
        <row r="354">
          <cell r="A354">
            <v>453</v>
          </cell>
        </row>
        <row r="355">
          <cell r="A355">
            <v>454</v>
          </cell>
          <cell r="C355">
            <v>0</v>
          </cell>
        </row>
        <row r="356">
          <cell r="A356">
            <v>455</v>
          </cell>
          <cell r="C356">
            <v>0</v>
          </cell>
        </row>
        <row r="357">
          <cell r="A357">
            <v>456</v>
          </cell>
          <cell r="C357">
            <v>0</v>
          </cell>
        </row>
        <row r="358">
          <cell r="A358">
            <v>457</v>
          </cell>
          <cell r="C358">
            <v>0</v>
          </cell>
        </row>
        <row r="359">
          <cell r="A359">
            <v>458</v>
          </cell>
          <cell r="C359">
            <v>0</v>
          </cell>
        </row>
        <row r="360">
          <cell r="A360">
            <v>459</v>
          </cell>
          <cell r="C360">
            <v>0</v>
          </cell>
        </row>
        <row r="361">
          <cell r="A361">
            <v>460</v>
          </cell>
          <cell r="C361">
            <v>0</v>
          </cell>
        </row>
        <row r="362">
          <cell r="A362">
            <v>461</v>
          </cell>
          <cell r="C362">
            <v>0</v>
          </cell>
        </row>
        <row r="363">
          <cell r="A363">
            <v>462</v>
          </cell>
          <cell r="C363">
            <v>0</v>
          </cell>
        </row>
        <row r="364">
          <cell r="A364">
            <v>463</v>
          </cell>
          <cell r="C364">
            <v>0</v>
          </cell>
        </row>
        <row r="365">
          <cell r="A365">
            <v>464</v>
          </cell>
          <cell r="C365">
            <v>0</v>
          </cell>
        </row>
        <row r="366">
          <cell r="A366">
            <v>465</v>
          </cell>
          <cell r="C366">
            <v>0</v>
          </cell>
        </row>
        <row r="367">
          <cell r="A367">
            <v>466</v>
          </cell>
          <cell r="C367">
            <v>0</v>
          </cell>
        </row>
        <row r="368">
          <cell r="A368">
            <v>467</v>
          </cell>
          <cell r="C368">
            <v>0</v>
          </cell>
        </row>
        <row r="369">
          <cell r="A369">
            <v>468</v>
          </cell>
          <cell r="C369">
            <v>0</v>
          </cell>
        </row>
        <row r="370">
          <cell r="A370">
            <v>469</v>
          </cell>
          <cell r="C370">
            <v>0</v>
          </cell>
        </row>
        <row r="371">
          <cell r="A371">
            <v>470</v>
          </cell>
          <cell r="C371">
            <v>0</v>
          </cell>
        </row>
        <row r="372">
          <cell r="A372">
            <v>471</v>
          </cell>
          <cell r="C372">
            <v>0</v>
          </cell>
        </row>
        <row r="373">
          <cell r="A373">
            <v>472</v>
          </cell>
          <cell r="C373">
            <v>0</v>
          </cell>
        </row>
        <row r="374">
          <cell r="A374">
            <v>473</v>
          </cell>
          <cell r="C374">
            <v>0</v>
          </cell>
        </row>
        <row r="375">
          <cell r="A375">
            <v>474</v>
          </cell>
          <cell r="C375">
            <v>0</v>
          </cell>
        </row>
        <row r="376">
          <cell r="A376">
            <v>475</v>
          </cell>
          <cell r="C376">
            <v>0</v>
          </cell>
        </row>
        <row r="377">
          <cell r="A377">
            <v>476</v>
          </cell>
          <cell r="C377">
            <v>0</v>
          </cell>
        </row>
        <row r="378">
          <cell r="A378">
            <v>477</v>
          </cell>
          <cell r="C378">
            <v>0</v>
          </cell>
        </row>
        <row r="379">
          <cell r="A379">
            <v>478</v>
          </cell>
          <cell r="C379">
            <v>0</v>
          </cell>
        </row>
        <row r="380">
          <cell r="A380">
            <v>479</v>
          </cell>
          <cell r="C380">
            <v>0</v>
          </cell>
        </row>
        <row r="381">
          <cell r="A381">
            <v>480</v>
          </cell>
          <cell r="C381">
            <v>0</v>
          </cell>
        </row>
        <row r="382">
          <cell r="A382">
            <v>481</v>
          </cell>
          <cell r="C382">
            <v>0</v>
          </cell>
        </row>
        <row r="383">
          <cell r="A383">
            <v>482</v>
          </cell>
          <cell r="C383">
            <v>0</v>
          </cell>
        </row>
        <row r="384">
          <cell r="A384">
            <v>483</v>
          </cell>
          <cell r="C384">
            <v>0</v>
          </cell>
        </row>
        <row r="385">
          <cell r="A385">
            <v>484</v>
          </cell>
          <cell r="C385">
            <v>0</v>
          </cell>
        </row>
        <row r="386">
          <cell r="A386">
            <v>485</v>
          </cell>
          <cell r="C386">
            <v>0</v>
          </cell>
        </row>
        <row r="387">
          <cell r="A387">
            <v>486</v>
          </cell>
          <cell r="C387">
            <v>0</v>
          </cell>
        </row>
        <row r="388">
          <cell r="A388">
            <v>487</v>
          </cell>
          <cell r="C388">
            <v>0</v>
          </cell>
        </row>
        <row r="389">
          <cell r="A389">
            <v>488</v>
          </cell>
          <cell r="C389">
            <v>0</v>
          </cell>
        </row>
        <row r="390">
          <cell r="A390">
            <v>489</v>
          </cell>
          <cell r="C390">
            <v>0</v>
          </cell>
        </row>
        <row r="391">
          <cell r="A391">
            <v>490</v>
          </cell>
          <cell r="C391">
            <v>0</v>
          </cell>
        </row>
        <row r="392">
          <cell r="A392">
            <v>491</v>
          </cell>
          <cell r="C392">
            <v>0</v>
          </cell>
        </row>
        <row r="393">
          <cell r="A393">
            <v>492</v>
          </cell>
          <cell r="C393">
            <v>0</v>
          </cell>
        </row>
        <row r="394">
          <cell r="A394">
            <v>493</v>
          </cell>
          <cell r="C394">
            <v>0</v>
          </cell>
        </row>
        <row r="395">
          <cell r="A395">
            <v>494</v>
          </cell>
          <cell r="C395">
            <v>0</v>
          </cell>
        </row>
        <row r="396">
          <cell r="A396">
            <v>495</v>
          </cell>
          <cell r="C396">
            <v>0</v>
          </cell>
        </row>
        <row r="397">
          <cell r="A397">
            <v>496</v>
          </cell>
          <cell r="C397">
            <v>0</v>
          </cell>
        </row>
        <row r="398">
          <cell r="A398">
            <v>497</v>
          </cell>
          <cell r="C398">
            <v>0</v>
          </cell>
        </row>
        <row r="399">
          <cell r="A399">
            <v>498</v>
          </cell>
          <cell r="C399">
            <v>0</v>
          </cell>
        </row>
        <row r="400">
          <cell r="A400">
            <v>499</v>
          </cell>
          <cell r="C400">
            <v>0</v>
          </cell>
        </row>
        <row r="401">
          <cell r="A401">
            <v>500</v>
          </cell>
          <cell r="B401" t="str">
            <v>A. I .U</v>
          </cell>
          <cell r="C401">
            <v>0.37</v>
          </cell>
        </row>
        <row r="402">
          <cell r="A402">
            <v>501</v>
          </cell>
          <cell r="B402" t="str">
            <v>Interventoría</v>
          </cell>
          <cell r="C402">
            <v>0.08</v>
          </cell>
        </row>
        <row r="403">
          <cell r="A403">
            <v>502</v>
          </cell>
          <cell r="B403" t="str">
            <v>Prestaciones Sociales de los Trabajadores</v>
          </cell>
          <cell r="C403">
            <v>0.75</v>
          </cell>
        </row>
        <row r="404">
          <cell r="A404">
            <v>503</v>
          </cell>
          <cell r="B404" t="str">
            <v>Desperdicio materiales</v>
          </cell>
          <cell r="C404">
            <v>0.05</v>
          </cell>
        </row>
        <row r="405">
          <cell r="A405">
            <v>504</v>
          </cell>
          <cell r="B405" t="str">
            <v>Estudios y diseños</v>
          </cell>
          <cell r="C405">
            <v>0.1</v>
          </cell>
        </row>
        <row r="406">
          <cell r="A406">
            <v>505</v>
          </cell>
          <cell r="B406" t="str">
            <v>Administración Mano de Obra O.N.G.</v>
          </cell>
          <cell r="C406">
            <v>0.06</v>
          </cell>
        </row>
        <row r="407">
          <cell r="A407">
            <v>506</v>
          </cell>
          <cell r="B407" t="str">
            <v>Administración Materiales O.N.G.</v>
          </cell>
          <cell r="C407">
            <v>0.04</v>
          </cell>
        </row>
        <row r="408">
          <cell r="A408">
            <v>507</v>
          </cell>
        </row>
        <row r="409">
          <cell r="A409">
            <v>508</v>
          </cell>
        </row>
        <row r="410">
          <cell r="A410">
            <v>509</v>
          </cell>
        </row>
        <row r="411">
          <cell r="A411">
            <v>510</v>
          </cell>
        </row>
        <row r="412">
          <cell r="A412">
            <v>511</v>
          </cell>
        </row>
        <row r="413">
          <cell r="A413">
            <v>512</v>
          </cell>
        </row>
        <row r="414">
          <cell r="A414">
            <v>513</v>
          </cell>
        </row>
        <row r="415">
          <cell r="A415">
            <v>514</v>
          </cell>
        </row>
        <row r="416">
          <cell r="A416">
            <v>515</v>
          </cell>
        </row>
        <row r="417">
          <cell r="A417">
            <v>516</v>
          </cell>
        </row>
        <row r="418">
          <cell r="A418">
            <v>517</v>
          </cell>
        </row>
        <row r="419">
          <cell r="A419">
            <v>518</v>
          </cell>
        </row>
        <row r="420">
          <cell r="A420">
            <v>519</v>
          </cell>
        </row>
        <row r="421">
          <cell r="A421">
            <v>520</v>
          </cell>
        </row>
        <row r="422">
          <cell r="A422">
            <v>521</v>
          </cell>
        </row>
        <row r="423">
          <cell r="A423">
            <v>522</v>
          </cell>
        </row>
        <row r="424">
          <cell r="A424">
            <v>523</v>
          </cell>
        </row>
        <row r="425">
          <cell r="A425">
            <v>524</v>
          </cell>
        </row>
        <row r="426">
          <cell r="A426">
            <v>525</v>
          </cell>
        </row>
        <row r="427">
          <cell r="A427">
            <v>526</v>
          </cell>
        </row>
        <row r="428">
          <cell r="A428">
            <v>527</v>
          </cell>
        </row>
        <row r="429">
          <cell r="A429">
            <v>528</v>
          </cell>
        </row>
        <row r="430">
          <cell r="A430">
            <v>529</v>
          </cell>
        </row>
        <row r="431">
          <cell r="A431">
            <v>530</v>
          </cell>
        </row>
        <row r="432">
          <cell r="A432">
            <v>531</v>
          </cell>
        </row>
        <row r="433">
          <cell r="A433">
            <v>532</v>
          </cell>
        </row>
        <row r="434">
          <cell r="A434">
            <v>533</v>
          </cell>
        </row>
        <row r="435">
          <cell r="A435">
            <v>534</v>
          </cell>
        </row>
        <row r="436">
          <cell r="A436">
            <v>535</v>
          </cell>
        </row>
        <row r="437">
          <cell r="A437">
            <v>536</v>
          </cell>
        </row>
        <row r="438">
          <cell r="A438">
            <v>537</v>
          </cell>
        </row>
        <row r="439">
          <cell r="A439">
            <v>538</v>
          </cell>
        </row>
        <row r="440">
          <cell r="A440">
            <v>539</v>
          </cell>
        </row>
        <row r="441">
          <cell r="A441">
            <v>540</v>
          </cell>
        </row>
        <row r="442">
          <cell r="A442">
            <v>541</v>
          </cell>
        </row>
        <row r="443">
          <cell r="A443">
            <v>542</v>
          </cell>
        </row>
        <row r="444">
          <cell r="A444">
            <v>543</v>
          </cell>
        </row>
        <row r="445">
          <cell r="A445">
            <v>544</v>
          </cell>
        </row>
        <row r="446">
          <cell r="A446">
            <v>545</v>
          </cell>
        </row>
        <row r="447">
          <cell r="A447">
            <v>546</v>
          </cell>
        </row>
        <row r="448">
          <cell r="A448">
            <v>547</v>
          </cell>
        </row>
        <row r="449">
          <cell r="A449">
            <v>548</v>
          </cell>
        </row>
        <row r="450">
          <cell r="A450">
            <v>549</v>
          </cell>
        </row>
        <row r="451">
          <cell r="A451">
            <v>550</v>
          </cell>
        </row>
        <row r="453">
          <cell r="A453" t="str">
            <v>UA1001</v>
          </cell>
          <cell r="B453" t="str">
            <v>Mortero 1:4</v>
          </cell>
          <cell r="C453">
            <v>230421</v>
          </cell>
          <cell r="D453" t="str">
            <v>m³</v>
          </cell>
        </row>
        <row r="454">
          <cell r="A454" t="str">
            <v>UA1002</v>
          </cell>
          <cell r="B454" t="str">
            <v>Mortero 1:2</v>
          </cell>
          <cell r="C454">
            <v>182230</v>
          </cell>
          <cell r="D454" t="str">
            <v>m³</v>
          </cell>
        </row>
        <row r="455">
          <cell r="A455" t="str">
            <v>UB1001</v>
          </cell>
          <cell r="B455" t="str">
            <v>Tapa caja inspección 40X40</v>
          </cell>
          <cell r="C455">
            <v>27322</v>
          </cell>
          <cell r="D455" t="str">
            <v>Und</v>
          </cell>
        </row>
        <row r="456">
          <cell r="A456" t="str">
            <v>UB1002</v>
          </cell>
          <cell r="B456" t="str">
            <v>Tapa caja inspección 60X60</v>
          </cell>
          <cell r="C456">
            <v>35572</v>
          </cell>
          <cell r="D456" t="str">
            <v>Und</v>
          </cell>
        </row>
        <row r="622">
          <cell r="A622">
            <v>549</v>
          </cell>
        </row>
        <row r="670">
          <cell r="A670" t="str">
            <v>MUNICIPIO DE PIEDECUESTA</v>
          </cell>
        </row>
        <row r="671">
          <cell r="A671" t="str">
            <v>ADECUACION DE LA CARRERA 6 ENTRE CALLES 4 Y 9 DEL MUNICIPIO DE PIEDECUESTA.</v>
          </cell>
        </row>
        <row r="672">
          <cell r="B672">
            <v>62</v>
          </cell>
        </row>
      </sheetData>
      <sheetData sheetId="5" refreshError="1"/>
      <sheetData sheetId="6" refreshError="1"/>
      <sheetData sheetId="7" refreshError="1"/>
      <sheetData sheetId="8" refreshError="1"/>
      <sheetData sheetId="9"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Gerencias"/>
      <sheetName val="P"/>
      <sheetName val="P S"/>
      <sheetName val="C.C."/>
      <sheetName val="Fuentes"/>
      <sheetName val="Programas"/>
      <sheetName val="BVTL"/>
      <sheetName val="PBQ"/>
      <sheetName val="Rub Inv"/>
      <sheetName val="3"/>
      <sheetName val="Proy Empr"/>
      <sheetName val="Base_Datos"/>
      <sheetName val="Hoja2"/>
      <sheetName val="S.H."/>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5094-2003"/>
      <sheetName val="resumen"/>
      <sheetName val="9.4"/>
      <sheetName val="AIU"/>
      <sheetName val="RESPONSABLES"/>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Insum"/>
      <sheetName val="REPLANTEO"/>
      <sheetName val="LISTA"/>
      <sheetName val="A. P. U."/>
      <sheetName val="ITEMS"/>
      <sheetName val="Mat"/>
      <sheetName val="MO"/>
      <sheetName val="Datos de Entrada"/>
      <sheetName val="g.g"/>
      <sheetName val="EVA"/>
      <sheetName val="Program"/>
      <sheetName val="BASES"/>
      <sheetName val="Versión_Final_Telecomun2"/>
      <sheetName val="Versión_Final_EAAB2"/>
      <sheetName val="Versión_Final_IDU2"/>
      <sheetName val="Mano_de_Obra2"/>
      <sheetName val="Presupuestos_Daños_IDU2"/>
      <sheetName val="9_42"/>
      <sheetName val="g_g"/>
      <sheetName val="A__P__U_"/>
      <sheetName val="PRESUPUESTO"/>
      <sheetName val="ANÁL MERCADO"/>
      <sheetName val="Equipos"/>
      <sheetName val="Transporte"/>
      <sheetName val="APU"/>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CDItem"/>
      <sheetName val="Connections"/>
      <sheetName val="DWTables"/>
      <sheetName val="LIStAS DESP"/>
      <sheetName val="Hoja1"/>
      <sheetName val="Versión_Final_Telecomun3"/>
      <sheetName val="Versión_Final_EAAB3"/>
      <sheetName val="Versión_Final_IDU3"/>
      <sheetName val="Mano_de_Obra3"/>
      <sheetName val="Presupuestos_Daños_IDU3"/>
      <sheetName val="9_43"/>
      <sheetName val="A__P__U_1"/>
      <sheetName val="Versión_Final_Telecomun4"/>
      <sheetName val="Versión_Final_EAAB4"/>
      <sheetName val="Versión_Final_IDU4"/>
      <sheetName val="Mano_de_Obra4"/>
      <sheetName val="Presupuestos_Daños_IDU4"/>
      <sheetName val="9_44"/>
      <sheetName val="A__P__U_2"/>
      <sheetName val="Workings"/>
      <sheetName val="Inputs-SUMMARY"/>
      <sheetName val="Tax"/>
      <sheetName val="APUs"/>
      <sheetName val="INSUMOS"/>
      <sheetName val="PptoGral"/>
      <sheetName val="vna"/>
      <sheetName val="A__P__U_3"/>
      <sheetName val="Versión_Final_Telecomun5"/>
      <sheetName val="Versión_Final_EAAB5"/>
      <sheetName val="Versión_Final_IDU5"/>
      <sheetName val="Mano_de_Obra5"/>
      <sheetName val="Presupuestos_Daños_IDU5"/>
      <sheetName val="9_45"/>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AASHTO"/>
      <sheetName val="INV"/>
      <sheetName val="Datos"/>
      <sheetName val="CuadroCargaVias"/>
      <sheetName val="ResumenProy2007"/>
      <sheetName val="Resultados"/>
      <sheetName val="g_g1"/>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General"/>
      <sheetName val="CIRCUITOS CODENSA"/>
      <sheetName val="BD100-45"/>
      <sheetName val="CRA.MODI"/>
      <sheetName val="APUS-CD"/>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efreshError="1"/>
      <sheetData sheetId="216" refreshError="1"/>
      <sheetData sheetId="21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FIRMAS y DATOS"/>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RESUMEN_PRESUPUESTO"/>
      <sheetName val="Consolidado_T2"/>
      <sheetName val="Mz_Av_15-Tv_18_-_CN"/>
      <sheetName val="Mz_Tv_18-Tv_19_-_CN"/>
      <sheetName val="Mz_Tv_19-Tv_19A_-_CN"/>
      <sheetName val="Mz_Tv_19A-Tv_20_-_CN"/>
      <sheetName val="Mz_Tv_20-Tv_21_-_CN"/>
      <sheetName val="Mz_Tv_21-Av_19_-_CN"/>
      <sheetName val="Mz_Av_15-Tv_17_-_CS"/>
      <sheetName val="Mz_Tv_17-Tv_19_-_CS"/>
      <sheetName val="Mz_Tv_19-Tv_19A_-_CS"/>
      <sheetName val="Mz_Tv_19A-Tv_20_-_CS"/>
      <sheetName val="Mz_Tv_20-Tv_23_-_CS"/>
      <sheetName val="Mz_Tv_23-Av_19_-_CS"/>
      <sheetName val="Separador_T2"/>
      <sheetName val="TARIFAS_MINTRANSPORTE"/>
      <sheetName val="TARIFAS_DIARIO_OF_2007"/>
      <sheetName val="COSTOS_OFICINA"/>
      <sheetName val="COSTOS_CAMPAMENTO"/>
      <sheetName val="APUs"/>
      <sheetName val="INSUMOS"/>
      <sheetName val="PptoGr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FO "/>
      <sheetName val="PRESUPUESTO OFICIAL Y OFERTA "/>
      <sheetName val="LISTA DE ITEMS"/>
      <sheetName val="INSUMOS"/>
      <sheetName val="ACTA DE FIJACION DE PRECIOS 1"/>
      <sheetName val="NP-07"/>
      <sheetName val="Hoja1"/>
      <sheetName val="NP-08"/>
      <sheetName val="Hoja2"/>
      <sheetName val="NP-09"/>
      <sheetName val="Hoja3"/>
      <sheetName val="NP-10"/>
      <sheetName val="Hoja4"/>
      <sheetName val="NP-11"/>
      <sheetName val="Hoja5"/>
      <sheetName val="NP-12"/>
      <sheetName val="Hoja6"/>
      <sheetName val="NP-13"/>
      <sheetName val="Hoja07"/>
      <sheetName val="NP-14"/>
      <sheetName val="Hoja08"/>
      <sheetName val="NP-15"/>
      <sheetName val="Hoja09"/>
      <sheetName val="NP-16"/>
      <sheetName val="Hoja10"/>
      <sheetName val="NP-17"/>
      <sheetName val="Hoja11"/>
      <sheetName val="NP-18"/>
      <sheetName val="Hoja8"/>
    </sheetNames>
    <sheetDataSet>
      <sheetData sheetId="0">
        <row r="2">
          <cell r="B2" t="str">
            <v>FONDO DE DESARROLLO LOCAL DE PUENTE ARANDA</v>
          </cell>
        </row>
        <row r="19">
          <cell r="B19">
            <v>8051220656.3027811</v>
          </cell>
        </row>
        <row r="30">
          <cell r="B30" t="str">
            <v>12/27/2022</v>
          </cell>
        </row>
        <row r="31">
          <cell r="B31">
            <v>44720</v>
          </cell>
        </row>
      </sheetData>
      <sheetData sheetId="1"/>
      <sheetData sheetId="2">
        <row r="3">
          <cell r="B3" t="str">
            <v>CÓDIGO APU</v>
          </cell>
          <cell r="C3" t="str">
            <v>DESCRIPCIÓN</v>
          </cell>
          <cell r="D3" t="str">
            <v>UNIDAD DE MEDIDA</v>
          </cell>
          <cell r="E3" t="str">
            <v>VALOR UNITARIO</v>
          </cell>
          <cell r="F3" t="str">
            <v>CANTIDAD</v>
          </cell>
          <cell r="G3" t="str">
            <v>VALOR TOTAL</v>
          </cell>
        </row>
        <row r="4">
          <cell r="B4">
            <v>1</v>
          </cell>
          <cell r="C4" t="str">
            <v>REPLANTEO GENERAL</v>
          </cell>
          <cell r="D4" t="str">
            <v>m2</v>
          </cell>
          <cell r="E4">
            <v>619</v>
          </cell>
          <cell r="F4">
            <v>33408</v>
          </cell>
          <cell r="G4">
            <v>20679552</v>
          </cell>
        </row>
        <row r="5">
          <cell r="B5">
            <v>2</v>
          </cell>
          <cell r="C5" t="str">
            <v>EXCAVACION MANUAL EN MATERIAL COMUN. Incluye cargue.</v>
          </cell>
          <cell r="D5" t="str">
            <v>m3</v>
          </cell>
          <cell r="E5">
            <v>29765</v>
          </cell>
          <cell r="F5">
            <v>3340.8</v>
          </cell>
          <cell r="G5">
            <v>99438912</v>
          </cell>
        </row>
        <row r="6">
          <cell r="B6">
            <v>3</v>
          </cell>
          <cell r="C6" t="str">
            <v>EXCAVACIÓN MECÁNICA EN MATERIAL COMÚN (Incluye Cargue)</v>
          </cell>
          <cell r="D6" t="str">
            <v>m3</v>
          </cell>
          <cell r="E6">
            <v>4630</v>
          </cell>
          <cell r="F6">
            <v>45727.199999999997</v>
          </cell>
          <cell r="G6">
            <v>211716936</v>
          </cell>
        </row>
        <row r="7">
          <cell r="B7">
            <v>4</v>
          </cell>
          <cell r="C7" t="str">
            <v xml:space="preserve">DEMOLICION PAVIMENTO ASFALTICO (Incluye Cargue). No incluye transporte y disposición final de sobrantes. </v>
          </cell>
          <cell r="D7" t="str">
            <v>m3</v>
          </cell>
          <cell r="E7">
            <v>32202</v>
          </cell>
          <cell r="F7">
            <v>801.79</v>
          </cell>
          <cell r="G7">
            <v>25819241.579999998</v>
          </cell>
        </row>
        <row r="8">
          <cell r="B8">
            <v>5</v>
          </cell>
          <cell r="C8" t="str">
            <v>DEMOLICIÓN PISOS DE CONCRETO (incluye cargue). No incluye transporte y disposición final de sobrantes.</v>
          </cell>
          <cell r="D8" t="str">
            <v>m3</v>
          </cell>
          <cell r="E8">
            <v>49440</v>
          </cell>
          <cell r="F8">
            <v>400.9</v>
          </cell>
          <cell r="G8">
            <v>19820496</v>
          </cell>
        </row>
        <row r="9">
          <cell r="B9">
            <v>6</v>
          </cell>
          <cell r="C9" t="str">
            <v>DEMOLICIÓN CONCRETO ESTRUCTURAL (Incluye Cargue manual). No incluye transporte y disposición final de sobrantes.</v>
          </cell>
          <cell r="D9" t="str">
            <v>m3</v>
          </cell>
          <cell r="E9">
            <v>168030</v>
          </cell>
          <cell r="F9">
            <v>400.9</v>
          </cell>
          <cell r="G9">
            <v>67363227</v>
          </cell>
        </row>
        <row r="10">
          <cell r="B10">
            <v>7</v>
          </cell>
          <cell r="C10" t="str">
            <v>DEMOLICION DE TUBERIAS DE ACUEDUCTO Y ALCANTARILLADO Ø &lt; 36" (INCLUYE MARTILLO NEUMÁTICO DE 60 LB Y CARGUE).</v>
          </cell>
          <cell r="D10" t="str">
            <v>m</v>
          </cell>
          <cell r="E10">
            <v>8130</v>
          </cell>
          <cell r="F10">
            <v>55.68</v>
          </cell>
          <cell r="G10">
            <v>452678.40000000002</v>
          </cell>
        </row>
        <row r="11">
          <cell r="B11">
            <v>8</v>
          </cell>
          <cell r="C11" t="str">
            <v>DEMOLICION O RETIRO MANUAL DE TUBERIAS DE AC Ø &lt; 12" (INCLUYE CARGUE).</v>
          </cell>
          <cell r="D11" t="str">
            <v>m</v>
          </cell>
          <cell r="E11">
            <v>2115</v>
          </cell>
          <cell r="F11">
            <v>55.68</v>
          </cell>
          <cell r="G11">
            <v>117763.2</v>
          </cell>
        </row>
        <row r="12">
          <cell r="B12">
            <v>9</v>
          </cell>
          <cell r="C12" t="str">
            <v>DEMOLICION DE POZOS, CAJAS Y CAMARAS DE EMPRESAS DE SERVICIOS PÚBLICOS (INCLUYE MARTILLO NEUMÁTICO DE 60 LB, COMPRESOR Y CARGUE).</v>
          </cell>
          <cell r="D12" t="str">
            <v>m3</v>
          </cell>
          <cell r="E12">
            <v>240833</v>
          </cell>
          <cell r="F12">
            <v>55.68</v>
          </cell>
          <cell r="G12">
            <v>13409581.439999999</v>
          </cell>
        </row>
        <row r="13">
          <cell r="B13">
            <v>10</v>
          </cell>
          <cell r="C13" t="str">
            <v>TRANSPORTE Y DISPOSICIÓN FINAL DE ESCOMBROS EN SITIO AUTORIZADO (distancia de transporte 21 Km). A distancia mayor del acarreo libre (90 m) en sitio autorizado por la entidad Ambiental competente.</v>
          </cell>
          <cell r="D13" t="str">
            <v>m3</v>
          </cell>
          <cell r="E13">
            <v>32149</v>
          </cell>
          <cell r="F13">
            <v>12267</v>
          </cell>
          <cell r="G13">
            <v>394371783</v>
          </cell>
        </row>
        <row r="14">
          <cell r="B14">
            <v>11</v>
          </cell>
          <cell r="C14" t="str">
            <v>TRANSPORTE Y DISPOSICION FINAL DE ESCOMBROS EN SITIO AUTORIZADO (distancia de transporte 28 Km)</v>
          </cell>
          <cell r="D14" t="str">
            <v>m3</v>
          </cell>
          <cell r="E14">
            <v>41623</v>
          </cell>
          <cell r="F14">
            <v>12267</v>
          </cell>
          <cell r="G14">
            <v>510589341</v>
          </cell>
        </row>
        <row r="15">
          <cell r="B15">
            <v>12</v>
          </cell>
          <cell r="C15" t="str">
            <v>TRANSPORTE DE MATERIAL PROVENIENTE DE SITIO DE OBRA AL SITIO DISPUESTO PARA MEZCLAS, ESTABILIZAR O DEJAR EN PATIOS DE ACOPIO DEL IDU, EN DISTANCIA HASTA 21 Km.</v>
          </cell>
          <cell r="D15" t="str">
            <v>m3</v>
          </cell>
          <cell r="E15">
            <v>33122</v>
          </cell>
          <cell r="F15">
            <v>1503.36</v>
          </cell>
          <cell r="G15">
            <v>49794289.919999994</v>
          </cell>
        </row>
        <row r="16">
          <cell r="B16">
            <v>13</v>
          </cell>
          <cell r="C16" t="str">
            <v>RELLENO EN MATERIAL SELECCIONADO PROVENIENTE DE LA EXCAVACIÓN (Extendido manual, Humedecimiento y Compactación)</v>
          </cell>
          <cell r="D16" t="str">
            <v>m3</v>
          </cell>
          <cell r="E16">
            <v>26559</v>
          </cell>
          <cell r="F16">
            <v>1503.36</v>
          </cell>
          <cell r="G16">
            <v>39927738.239999995</v>
          </cell>
        </row>
        <row r="17">
          <cell r="B17">
            <v>14</v>
          </cell>
          <cell r="C17" t="str">
            <v>RELLENO EN RECEBO COMUN (Suministro e instalación  Extendido manual, Humedecimiento y Compactación TRANSPORTE A 28 KM).</v>
          </cell>
          <cell r="D17" t="str">
            <v>m3</v>
          </cell>
          <cell r="E17">
            <v>73562</v>
          </cell>
          <cell r="F17">
            <v>1113.5999999999999</v>
          </cell>
          <cell r="G17">
            <v>81918643.199999988</v>
          </cell>
        </row>
        <row r="18">
          <cell r="B18">
            <v>15</v>
          </cell>
          <cell r="C18" t="str">
            <v>BASE GRANULAR CLASE A (BG_A) (Suministro, Extendido, Nivelación, Humedecimiento y Compactación con vibrocompactador)</v>
          </cell>
          <cell r="D18" t="str">
            <v>m3</v>
          </cell>
          <cell r="E18">
            <v>128651</v>
          </cell>
          <cell r="F18">
            <v>1613.28</v>
          </cell>
          <cell r="G18">
            <v>207550085.28</v>
          </cell>
        </row>
        <row r="19">
          <cell r="B19">
            <v>16</v>
          </cell>
          <cell r="C19" t="str">
            <v>SUBBASE GRANULAR CLASE C (SBG_C) (Suministro, Extendido, Nivelación, Humedecimiento y Compactación con vibrocompactador)</v>
          </cell>
          <cell r="D19" t="str">
            <v>m3</v>
          </cell>
          <cell r="E19">
            <v>114202</v>
          </cell>
          <cell r="F19">
            <v>1113.5999999999999</v>
          </cell>
          <cell r="G19">
            <v>127175347.19999999</v>
          </cell>
        </row>
        <row r="20">
          <cell r="B20">
            <v>17</v>
          </cell>
          <cell r="C20" t="str">
            <v>SUBBASE GRANULAR CLASE B (SBG_B) (Suministro, Extendido, Nivelación, Humedecimiento y Compactación con vibrocompactador)</v>
          </cell>
          <cell r="D20" t="str">
            <v>m3</v>
          </cell>
          <cell r="E20">
            <v>117092</v>
          </cell>
          <cell r="F20">
            <v>1113.5999999999999</v>
          </cell>
          <cell r="G20">
            <v>130393651.19999999</v>
          </cell>
        </row>
        <row r="21">
          <cell r="B21">
            <v>18</v>
          </cell>
          <cell r="C21" t="str">
            <v>SUBBASE GRANULAR CLASE A (SBG_A) (Suministro, Extendido, Nivelación, Humedecimiento y Compactación con vibrocompactador)</v>
          </cell>
          <cell r="D21" t="str">
            <v>m3</v>
          </cell>
          <cell r="E21">
            <v>124316</v>
          </cell>
          <cell r="F21">
            <v>1113.5999999999999</v>
          </cell>
          <cell r="G21">
            <v>138438297.59999999</v>
          </cell>
        </row>
        <row r="22">
          <cell r="B22">
            <v>19</v>
          </cell>
          <cell r="C22" t="str">
            <v>BASE GRANULAR CLASE B (BG_B) (Suministro, Extendido, Nivelación, Humedecimiento y Compactación con vibrocompactador)</v>
          </cell>
          <cell r="D22" t="str">
            <v>m3</v>
          </cell>
          <cell r="E22">
            <v>121427</v>
          </cell>
          <cell r="F22">
            <v>1113.5999999999999</v>
          </cell>
          <cell r="G22">
            <v>135221107.19999999</v>
          </cell>
        </row>
        <row r="23">
          <cell r="B23">
            <v>20</v>
          </cell>
          <cell r="C23" t="str">
            <v>BASE GRANULAR CLASE B (BG_B) CON RECICLADO DE CONCRETO (Suministro, Extendido, Nivelación, Humedecimiento y Compactación con vibrocompactador)</v>
          </cell>
          <cell r="D23" t="str">
            <v>m3</v>
          </cell>
          <cell r="E23">
            <v>128651</v>
          </cell>
          <cell r="F23">
            <v>1113.5999999999999</v>
          </cell>
          <cell r="G23">
            <v>143265753.59999999</v>
          </cell>
        </row>
        <row r="24">
          <cell r="B24">
            <v>21</v>
          </cell>
          <cell r="C24" t="str">
            <v>BASE GRANULAR CLASE A (BG_A) CON RECICLADO DE CONCRETO HIDRAULICO (Suministro, Extendido, Nivelación, Humedecimiento y Compactación con vibrocompactador)</v>
          </cell>
          <cell r="D24" t="str">
            <v>m3</v>
          </cell>
          <cell r="E24">
            <v>143100</v>
          </cell>
          <cell r="F24">
            <v>1113.5999999999999</v>
          </cell>
          <cell r="G24">
            <v>159356160</v>
          </cell>
        </row>
        <row r="25">
          <cell r="B25">
            <v>22</v>
          </cell>
          <cell r="C25" t="str">
            <v>SUBBASE GRANULAR CLASE A (SBG_A) CON RECICLADO DE CONCRETO HIDRAULICO (Suministro, Extendido, Nivelación, Humedecimiento y Compactación con vibrocompactador)</v>
          </cell>
          <cell r="D25" t="str">
            <v>m3</v>
          </cell>
          <cell r="E25">
            <v>124316</v>
          </cell>
          <cell r="F25">
            <v>1113.5999999999999</v>
          </cell>
          <cell r="G25">
            <v>138438297.59999999</v>
          </cell>
        </row>
        <row r="26">
          <cell r="B26">
            <v>23</v>
          </cell>
          <cell r="C26" t="str">
            <v>SUBBASE GRANULAR CLASE B (SBG_B) CON RECICLADO DE CONCRETO (Suministro, Extendido, Nivelación, Humedecimiento y Compactación con vibrocompactador)</v>
          </cell>
          <cell r="D26" t="str">
            <v>m3</v>
          </cell>
          <cell r="E26">
            <v>121427</v>
          </cell>
          <cell r="F26">
            <v>1113.5999999999999</v>
          </cell>
          <cell r="G26">
            <v>135221107.19999999</v>
          </cell>
        </row>
        <row r="27">
          <cell r="B27">
            <v>24</v>
          </cell>
          <cell r="C27" t="str">
            <v>SUBBASE GRANULAR CON RECICLADO DE CONCRETO ASFALTICO (Suministro, Extendido, Nivelación, Humedecimiento y Compactación con vibrocompactador)</v>
          </cell>
          <cell r="D27" t="str">
            <v>m3</v>
          </cell>
          <cell r="E27">
            <v>115870</v>
          </cell>
          <cell r="F27">
            <v>1113.5999999999999</v>
          </cell>
          <cell r="G27">
            <v>129032831.99999999</v>
          </cell>
        </row>
        <row r="28">
          <cell r="B28">
            <v>25</v>
          </cell>
          <cell r="C28" t="str">
            <v>ESTABILIZACIÓN DE BASE GRANULAR CON ADITIVO POTENCIALIZADOR FLEXIBILIZANTE + CEMENTO 5%</v>
          </cell>
          <cell r="D28" t="str">
            <v>m3</v>
          </cell>
          <cell r="E28">
            <v>223864</v>
          </cell>
          <cell r="F28">
            <v>139.19999999999999</v>
          </cell>
          <cell r="G28">
            <v>31161868.799999997</v>
          </cell>
        </row>
        <row r="29">
          <cell r="B29">
            <v>26</v>
          </cell>
          <cell r="C29" t="str">
            <v>ESTABILIZACIÓN DE SUBRASANTE CON RAJÓN, INCLUYE EQUIPO DE COMPACTACIÓN (SUMINISTRO, EXTENDIDO, NIVELACIÓN Y COMPACTACIÓN CON EQUIPO MECÁNICO)</v>
          </cell>
          <cell r="D29" t="str">
            <v>m3</v>
          </cell>
          <cell r="E29">
            <v>98474</v>
          </cell>
          <cell r="F29">
            <v>139.19999999999999</v>
          </cell>
          <cell r="G29">
            <v>13707580.799999999</v>
          </cell>
        </row>
        <row r="30">
          <cell r="B30">
            <v>27</v>
          </cell>
          <cell r="C30" t="str">
            <v>FRESADO ESTABILIZADO AL 5% CON EMULSIÓN CRL-1 PARA ACCION DE MOVILIDAD (INCLUYE MATERIAL PETREO DE ADICION (Arena lavada) - distacio a 28 Km.</v>
          </cell>
          <cell r="D30" t="str">
            <v>m3</v>
          </cell>
          <cell r="E30">
            <v>237947</v>
          </cell>
          <cell r="F30">
            <v>278.39999999999998</v>
          </cell>
          <cell r="G30">
            <v>66244444.799999997</v>
          </cell>
        </row>
        <row r="31">
          <cell r="B31">
            <v>28</v>
          </cell>
          <cell r="C31" t="str">
            <v>FRESADO ESTABILIZADO AL 5% CON EMULSIÓN CRL-1 PARA ACCIÓN DE MOVILIDAD (INCLUYE MATERIAL PÉTREO DE ADICIÓN (Subbase granular Tipo A - SBG A)) - distancia a 28 Km.</v>
          </cell>
          <cell r="D31" t="str">
            <v>m3</v>
          </cell>
          <cell r="E31">
            <v>234656</v>
          </cell>
          <cell r="F31">
            <v>278.39999999999998</v>
          </cell>
          <cell r="G31">
            <v>65328230.399999991</v>
          </cell>
        </row>
        <row r="32">
          <cell r="B32">
            <v>29</v>
          </cell>
          <cell r="C32" t="str">
            <v>PARCHEO CON PAVIMENTO ASFALTICO RECICLADO ESTABILIZADO AL 5% CON EMULSION CRL-1 PARA ACCION DE MOVILIDAD. Sin corte ni demolición EXTENDIDO MANUAL. HASTA 28Km. HORARIO DIURNO.</v>
          </cell>
          <cell r="D32" t="str">
            <v>m3</v>
          </cell>
          <cell r="E32">
            <v>148556</v>
          </cell>
          <cell r="F32">
            <v>278.39999999999998</v>
          </cell>
          <cell r="G32">
            <v>41357990.399999999</v>
          </cell>
        </row>
        <row r="33">
          <cell r="B33">
            <v>30</v>
          </cell>
          <cell r="C33" t="str">
            <v>FRESADO PAVIMENTO ASFÁLTICO (Incluye Cargue) Incluye agua, puntas. No incluye transporte de maquinaria, transporte del fresado ni disposición final).</v>
          </cell>
          <cell r="D33" t="str">
            <v>m3</v>
          </cell>
          <cell r="E33">
            <v>77746</v>
          </cell>
          <cell r="F33">
            <v>278.39999999999998</v>
          </cell>
          <cell r="G33">
            <v>21644486.399999999</v>
          </cell>
        </row>
        <row r="34">
          <cell r="B34">
            <v>31</v>
          </cell>
          <cell r="C34" t="str">
            <v>FRESADO ESTABILIZADO AL 5% CON EMULSIÓN CRL-1 (INCLUYE TRANSPORTE DE MATERIAL FRESADO AL FRENTE DE OBRA DE 10 Km, SUMINISTRO DE EMULSIÓN, INSTALACIÓN DE MATERIAL ESTABILIZADO).</v>
          </cell>
          <cell r="D34" t="str">
            <v>m3</v>
          </cell>
          <cell r="E34">
            <v>174972</v>
          </cell>
          <cell r="F34">
            <v>278.39999999999998</v>
          </cell>
          <cell r="G34">
            <v>48712204.799999997</v>
          </cell>
        </row>
        <row r="35">
          <cell r="B35">
            <v>32</v>
          </cell>
          <cell r="C35" t="str">
            <v>FRESADO ESTABILIZADO AL 5% CON EMULSIÓN CRL-1 (INCLUYE TRANSPORTE DE MATERIAL FRESADO AL FRENTE DE OBRA DE 40 Km, SUMINISTRO DE EMULSIÓN, INSTALACIÓN DE MATERIAL ESTABILIZADO).</v>
          </cell>
          <cell r="D35" t="str">
            <v>m3</v>
          </cell>
          <cell r="E35">
            <v>215573</v>
          </cell>
          <cell r="F35">
            <v>278.39999999999998</v>
          </cell>
          <cell r="G35">
            <v>60015523.199999996</v>
          </cell>
        </row>
        <row r="36">
          <cell r="B36">
            <v>33</v>
          </cell>
          <cell r="C36" t="str">
            <v>CORTE DE PAVIMENTO - INCLUYE EQUIPO: CORTADORA DE CONCRETO INCLUYE OPERARIO Y COMBUSTIBLE.  INCLUYE DISCO DIAMANTADO ASFALTO-CONCRETO 350 mm, AGUA Y MANO DE OBRA</v>
          </cell>
          <cell r="D36" t="str">
            <v>m</v>
          </cell>
          <cell r="E36">
            <v>1754</v>
          </cell>
          <cell r="F36">
            <v>2784</v>
          </cell>
          <cell r="G36">
            <v>4883136</v>
          </cell>
        </row>
        <row r="37">
          <cell r="B37">
            <v>34</v>
          </cell>
          <cell r="C37" t="str">
            <v>SELLANTE BASE EN POLIMERO PARA SELLO DE FISURAS, SUMINISTRO Y COLOCACIÓN, (ANCHO JUNTA APROX. 25mm PROFUNDIDAD APROX. 12mm).</v>
          </cell>
          <cell r="D37" t="str">
            <v>m</v>
          </cell>
          <cell r="E37">
            <v>26973</v>
          </cell>
          <cell r="F37">
            <v>2784</v>
          </cell>
          <cell r="G37">
            <v>75092832</v>
          </cell>
        </row>
        <row r="38">
          <cell r="B38">
            <v>35</v>
          </cell>
          <cell r="C38" t="str">
            <v>IMPRIMACION CON EMULSION ASFALTICA CRL-0 (Suministro, Barrido Superficie y Riego)</v>
          </cell>
          <cell r="D38" t="str">
            <v>m2</v>
          </cell>
          <cell r="E38">
            <v>1921</v>
          </cell>
          <cell r="F38">
            <v>8352</v>
          </cell>
          <cell r="G38">
            <v>16044192</v>
          </cell>
        </row>
        <row r="39">
          <cell r="B39">
            <v>36</v>
          </cell>
          <cell r="C39" t="str">
            <v>IMPRIMACIÓN CON EMULSIÓN ASFÁLTICA CRL-1 (INCLUYE SUMINISTRO, BARRIDO DE SUPERFICIE Y RIEGO).</v>
          </cell>
          <cell r="D39" t="str">
            <v>m2</v>
          </cell>
          <cell r="E39">
            <v>1698</v>
          </cell>
          <cell r="F39">
            <v>8352</v>
          </cell>
          <cell r="G39">
            <v>14181696</v>
          </cell>
        </row>
        <row r="40">
          <cell r="B40">
            <v>37</v>
          </cell>
          <cell r="C40" t="str">
            <v>RIEGO DE LIGA CON EMULSION ASFALTICA CRR-1 (Suministro, Barrido Superficie y Riego)</v>
          </cell>
          <cell r="D40" t="str">
            <v>m2</v>
          </cell>
          <cell r="E40">
            <v>1804</v>
          </cell>
          <cell r="F40">
            <v>8352</v>
          </cell>
          <cell r="G40">
            <v>15067008</v>
          </cell>
        </row>
        <row r="41">
          <cell r="B41">
            <v>38</v>
          </cell>
          <cell r="C41" t="str">
            <v>RIEGO DE LIGA CON EMULSION ASFALTICA CRR-2 (Suministro, Barrido Superficie y Riego)</v>
          </cell>
          <cell r="D41" t="str">
            <v>m2</v>
          </cell>
          <cell r="E41">
            <v>2383</v>
          </cell>
          <cell r="F41">
            <v>8352</v>
          </cell>
          <cell r="G41">
            <v>19902816</v>
          </cell>
        </row>
        <row r="42">
          <cell r="B42">
            <v>39</v>
          </cell>
          <cell r="C42" t="str">
            <v>MASILLA DE POLIURETANO MONOCOMPONENTE PARA SELLADO DE JUNTAS DE CONSTRUCCIÓN. SELLADOR ELÁSTICO DE POLIURETANO. SUMINISTRO Y COLOCACIÓN.</v>
          </cell>
          <cell r="D42" t="str">
            <v>m</v>
          </cell>
          <cell r="E42">
            <v>13519</v>
          </cell>
          <cell r="F42">
            <v>1392</v>
          </cell>
          <cell r="G42">
            <v>18818448</v>
          </cell>
        </row>
        <row r="43">
          <cell r="B43">
            <v>40</v>
          </cell>
          <cell r="C43" t="str">
            <v>GEOMALLAS CON FIBRAS CONTINUAS DE MULTIFILAMENTOS DE POLIESTER DE ALTA TENACIDAD (IDU ET SECCION 342-11 TRAFICO T4 - T5, RESISTENCIA ULTIMA &gt; 100KN/m). SUMINISTRO E INSTALACION.</v>
          </cell>
          <cell r="D43" t="str">
            <v>m2</v>
          </cell>
          <cell r="E43">
            <v>17384</v>
          </cell>
          <cell r="F43">
            <v>8352</v>
          </cell>
          <cell r="G43">
            <v>145191168</v>
          </cell>
        </row>
        <row r="44">
          <cell r="B44">
            <v>41</v>
          </cell>
          <cell r="C44" t="str">
            <v>GEOTEXTIL NT 4000 PARA SEPARACION SUBRASANTE/CAPAS GRANULARES (Incluye Suministro e Instalación)</v>
          </cell>
          <cell r="D44" t="str">
            <v>m2</v>
          </cell>
          <cell r="E44">
            <v>7757</v>
          </cell>
          <cell r="F44">
            <v>8352</v>
          </cell>
          <cell r="G44">
            <v>64786464</v>
          </cell>
        </row>
        <row r="45">
          <cell r="B45">
            <v>42</v>
          </cell>
          <cell r="C45" t="str">
            <v>GEOTEXTIL REPAV 400 PARA PAVIMENTACION Y REPAVIMENTACION (Incluye Suministro e Instalación)</v>
          </cell>
          <cell r="D45" t="str">
            <v>m2</v>
          </cell>
          <cell r="E45">
            <v>5073</v>
          </cell>
          <cell r="F45">
            <v>8352</v>
          </cell>
          <cell r="G45">
            <v>42369696</v>
          </cell>
        </row>
        <row r="46">
          <cell r="B46">
            <v>43</v>
          </cell>
          <cell r="C46" t="str">
            <v>GEOTEXTIL REPAV 450 PARA PAVIMENTACION Y REPAVIMENTACION (Incluye Suministro e Instalación)</v>
          </cell>
          <cell r="D46" t="str">
            <v>m2</v>
          </cell>
          <cell r="E46">
            <v>6056</v>
          </cell>
          <cell r="F46">
            <v>8352</v>
          </cell>
          <cell r="G46">
            <v>50579712</v>
          </cell>
        </row>
        <row r="47">
          <cell r="B47">
            <v>44</v>
          </cell>
          <cell r="C47" t="str">
            <v>GEOTEXTIL NT 5000 PARA SEPARACION SUBRASANTE/CAPAS GRANULARES (Incluye Suministro e Instalación)</v>
          </cell>
          <cell r="D47" t="str">
            <v>m2</v>
          </cell>
          <cell r="E47">
            <v>11234</v>
          </cell>
          <cell r="F47">
            <v>8352</v>
          </cell>
          <cell r="G47">
            <v>93826368</v>
          </cell>
        </row>
        <row r="48">
          <cell r="B48">
            <v>45</v>
          </cell>
          <cell r="C48" t="str">
            <v>GEOTEXTIL NT 6000 PARA SEPARACION SUBRASANTE/CAPAS GRANULARES (Incluye Suministro e Instalación)</v>
          </cell>
          <cell r="D48" t="str">
            <v>m2</v>
          </cell>
          <cell r="E48">
            <v>10930</v>
          </cell>
          <cell r="F48">
            <v>8352</v>
          </cell>
          <cell r="G48">
            <v>91287360</v>
          </cell>
        </row>
        <row r="49">
          <cell r="B49">
            <v>46</v>
          </cell>
          <cell r="C49" t="str">
            <v>LOSA DE CONCRETO MR43 (Suministro, Formaleteado, Colocación y Acabado. No Incluye Acero, Curado, Juntas)</v>
          </cell>
          <cell r="D49" t="str">
            <v>m3</v>
          </cell>
          <cell r="E49">
            <v>514386</v>
          </cell>
          <cell r="F49">
            <v>334.08</v>
          </cell>
          <cell r="G49">
            <v>171846074.88</v>
          </cell>
        </row>
        <row r="50">
          <cell r="B50">
            <v>47</v>
          </cell>
          <cell r="C50" t="str">
            <v>LOSA DE CONCRETO MR39 (Suministro, Formaleteado, Colocación y Acabado. No Incluye Acero, Curado, Juntas)</v>
          </cell>
          <cell r="D50" t="str">
            <v>m3</v>
          </cell>
          <cell r="E50">
            <v>467704</v>
          </cell>
          <cell r="F50">
            <v>334.08</v>
          </cell>
          <cell r="G50">
            <v>156250552.31999999</v>
          </cell>
        </row>
        <row r="51">
          <cell r="B51">
            <v>48</v>
          </cell>
          <cell r="C51" t="str">
            <v>LOSA DE CONCRETO MR41 (Suministro, Formaleteado, Colocación y Acabado. No Incluye Acero, Curado, Juntas)</v>
          </cell>
          <cell r="D51" t="str">
            <v>m3</v>
          </cell>
          <cell r="E51">
            <v>482876</v>
          </cell>
          <cell r="F51">
            <v>334.08</v>
          </cell>
          <cell r="G51">
            <v>161319214.07999998</v>
          </cell>
        </row>
        <row r="52">
          <cell r="B52">
            <v>49</v>
          </cell>
          <cell r="C52" t="str">
            <v>CURADO DE LOSAS DE CONCRETO (Suministro y Aplicación)</v>
          </cell>
          <cell r="D52" t="str">
            <v>m2</v>
          </cell>
          <cell r="E52">
            <v>1421</v>
          </cell>
          <cell r="F52">
            <v>1670.4</v>
          </cell>
          <cell r="G52">
            <v>2373638.4</v>
          </cell>
        </row>
        <row r="53">
          <cell r="B53">
            <v>50</v>
          </cell>
          <cell r="C53" t="str">
            <v>CORTE DE PAVIMENTO - INCLUYE EQUIPO: CORTADORA DE CONCRETO INCLUYE OPERARIO Y COMBUSTIBLE.  INCLUYE DISCO DIAMANTADO ASFALTO-CONCRETO 350 mm, AGUA Y MANO DE OBRA</v>
          </cell>
          <cell r="D53" t="str">
            <v>m</v>
          </cell>
          <cell r="E53">
            <v>1754</v>
          </cell>
          <cell r="F53">
            <v>1392</v>
          </cell>
          <cell r="G53">
            <v>2441568</v>
          </cell>
        </row>
        <row r="54">
          <cell r="B54">
            <v>51</v>
          </cell>
          <cell r="C54" t="str">
            <v>ADOQUIN DE CONCRETO TR. PESADO 20x10x8cm (Suministro e Instalación. Incluye Base 4cm Arena Nivelación y Arena de Sello)</v>
          </cell>
          <cell r="D54" t="str">
            <v>m2</v>
          </cell>
          <cell r="E54">
            <v>65780</v>
          </cell>
          <cell r="F54">
            <v>167.04</v>
          </cell>
          <cell r="G54">
            <v>10987891.199999999</v>
          </cell>
        </row>
        <row r="55">
          <cell r="B55">
            <v>52</v>
          </cell>
          <cell r="C55" t="str">
            <v>ADOQUIN DE CONCRETO TR. LIVIANO 20x10x6cm (Suministro e Instalación. Incluye Base 4cm Arena Nivelación y Arena de Sello)</v>
          </cell>
          <cell r="D55" t="str">
            <v>m2</v>
          </cell>
          <cell r="E55">
            <v>62283</v>
          </cell>
          <cell r="F55">
            <v>167.04</v>
          </cell>
          <cell r="G55">
            <v>10403752.32</v>
          </cell>
        </row>
        <row r="56">
          <cell r="B56">
            <v>53</v>
          </cell>
          <cell r="C56" t="str">
            <v>CANECA TIPO M120 (En malla metálica. Incluye Suministro e Instalación. Incluye base en Concreto 1500 PSI, Hecho en Obra)</v>
          </cell>
          <cell r="D56" t="str">
            <v>Un</v>
          </cell>
          <cell r="E56">
            <v>287613</v>
          </cell>
          <cell r="F56">
            <v>55.68</v>
          </cell>
          <cell r="G56">
            <v>16014291.84</v>
          </cell>
        </row>
        <row r="57">
          <cell r="B57">
            <v>54</v>
          </cell>
          <cell r="C57" t="str">
            <v>BANCA EN CONCRETO TIPO M31 (Suministro e Instalación)</v>
          </cell>
          <cell r="D57" t="str">
            <v>Un</v>
          </cell>
          <cell r="E57">
            <v>304215</v>
          </cell>
          <cell r="F57">
            <v>55.68</v>
          </cell>
          <cell r="G57">
            <v>16938691.199999999</v>
          </cell>
        </row>
        <row r="58">
          <cell r="B58">
            <v>55</v>
          </cell>
          <cell r="C58" t="str">
            <v>BOLARDO EN HIERRO TIPO M63 (Suministro e Instalación. Incluye base en Concreto 1500 PSI, hecho en obra)</v>
          </cell>
          <cell r="D58" t="str">
            <v>Un</v>
          </cell>
          <cell r="E58">
            <v>133293</v>
          </cell>
          <cell r="F58">
            <v>55.68</v>
          </cell>
          <cell r="G58">
            <v>7421754.2400000002</v>
          </cell>
        </row>
        <row r="59">
          <cell r="B59">
            <v>56</v>
          </cell>
          <cell r="C59" t="str">
            <v>BOLARDO EN CONCRETO TIPO M60 (Suministro e Instalación. Incluye base en Concreto 1500 PSI, Premezclado)</v>
          </cell>
          <cell r="D59" t="str">
            <v>Un</v>
          </cell>
          <cell r="E59">
            <v>115399</v>
          </cell>
          <cell r="F59">
            <v>55.68</v>
          </cell>
          <cell r="G59">
            <v>6425416.3200000003</v>
          </cell>
        </row>
        <row r="60">
          <cell r="B60">
            <v>57</v>
          </cell>
          <cell r="C60" t="str">
            <v>MEZCLA DENSA EN CALIENTE MD20 ASFALTO 80-100 (SUMINISTRO, EXTENDIDO, NIVELACIÓN Y COMPACTACIÓN MECANICA)</v>
          </cell>
          <cell r="D60" t="str">
            <v>m3</v>
          </cell>
          <cell r="E60">
            <v>702828</v>
          </cell>
          <cell r="F60">
            <v>400.9</v>
          </cell>
          <cell r="G60">
            <v>281763745.19999999</v>
          </cell>
        </row>
        <row r="61">
          <cell r="B61">
            <v>58</v>
          </cell>
          <cell r="C61" t="str">
            <v>MEZCLA ASFÁLTICA EN CALIENTE TIPO DENSO MD20 ASFALTO CONVENCIONAL 60-70 (Suministro, Extendido, Nivelación y Compactación con vibrocompactador y compactador de llantas)</v>
          </cell>
          <cell r="D61" t="str">
            <v>m3</v>
          </cell>
          <cell r="E61">
            <v>575133</v>
          </cell>
          <cell r="F61">
            <v>400.9</v>
          </cell>
          <cell r="G61">
            <v>230570819.69999999</v>
          </cell>
        </row>
        <row r="62">
          <cell r="B62">
            <v>59</v>
          </cell>
          <cell r="C62" t="str">
            <v>MEZCLA ASFÁLTICA EN CALIENTE TIPO DENSO MD12 ASFALTO CONVENCIONAL 80-100  (cemento asfáltico 80-100) (Suministro, Extendido, Nivelación y Compactación con Vibrocompactador y compactador de llantas)</v>
          </cell>
          <cell r="D62" t="str">
            <v>m3</v>
          </cell>
          <cell r="E62">
            <v>716721</v>
          </cell>
          <cell r="F62">
            <v>400.9</v>
          </cell>
          <cell r="G62">
            <v>287333448.89999998</v>
          </cell>
        </row>
        <row r="63">
          <cell r="B63">
            <v>60</v>
          </cell>
          <cell r="C63" t="str">
            <v xml:space="preserve">BACHEO EN PAVIMENTO FLEXIBLE e= 0.14m. (Incluye demolición manual y cargue de pavimento flexible de e=0.14m, transporte y disposición final de escombros, excavación y reposición base granular clase A (BG_A) e=0.20m, base asfaltica MD10) </v>
          </cell>
          <cell r="D63" t="str">
            <v>m2</v>
          </cell>
          <cell r="E63">
            <v>166934</v>
          </cell>
          <cell r="F63">
            <v>40.090000000000003</v>
          </cell>
          <cell r="G63">
            <v>6692384.0600000005</v>
          </cell>
        </row>
        <row r="64">
          <cell r="B64">
            <v>61</v>
          </cell>
          <cell r="C64" t="str">
            <v>BACHEO EN PAVIMENTO FLEXIBLE e= 0.10m. (Incluye demolición manual y cargue de pavimento flexible de e=0.10m, transporte y disposición final de escombros, excavación y reposición base granular clase C (BG_C) e=0.25m, base asfaltica MD10)</v>
          </cell>
          <cell r="D64" t="str">
            <v>m2</v>
          </cell>
          <cell r="E64">
            <v>142015</v>
          </cell>
          <cell r="F64">
            <v>40.090000000000003</v>
          </cell>
          <cell r="G64">
            <v>5693381.3500000006</v>
          </cell>
        </row>
        <row r="65">
          <cell r="B65">
            <v>62</v>
          </cell>
          <cell r="C65" t="str">
            <v>PARCHEO EN PAVIMENTO FLEXIBLE e=0.14m.  (Incluye demolición manual y cargue de pavimento flexible de e=0.14m, transporte y disposición final de escombros, imprimación, colocación y compactación MD20 e=10cm y MD12 e=4cm , riego CRR-1, imprima CLR-0)</v>
          </cell>
          <cell r="D65" t="str">
            <v>m2</v>
          </cell>
          <cell r="E65">
            <v>124951</v>
          </cell>
          <cell r="F65">
            <v>80.180000000000007</v>
          </cell>
          <cell r="G65">
            <v>10018571.180000002</v>
          </cell>
        </row>
        <row r="66">
          <cell r="B66">
            <v>63</v>
          </cell>
          <cell r="C66" t="str">
            <v>DEMOLICIÓN Y RECONSTRUCCIÓN DE LOSAS EN CONCRETO HIDRÁULICO MR45 e=0.20m</v>
          </cell>
          <cell r="D66" t="str">
            <v>m2</v>
          </cell>
          <cell r="E66">
            <v>201836</v>
          </cell>
          <cell r="F66">
            <v>40.090000000000003</v>
          </cell>
          <cell r="G66">
            <v>8091605.2400000002</v>
          </cell>
        </row>
        <row r="67">
          <cell r="B67">
            <v>64</v>
          </cell>
          <cell r="C67" t="str">
            <v>SELLADO DE JUNTAS EN PAVIMENTO FLEXIBLE (Incluye Limpieza, Suministro e Instalación de Fondo y Emulsión Asfáltica CRR-1)</v>
          </cell>
          <cell r="D67" t="str">
            <v>m</v>
          </cell>
          <cell r="E67">
            <v>5676</v>
          </cell>
          <cell r="F67">
            <v>1392</v>
          </cell>
          <cell r="G67">
            <v>7900992</v>
          </cell>
        </row>
        <row r="68">
          <cell r="B68">
            <v>65</v>
          </cell>
          <cell r="C68" t="str">
            <v>PARCHEO EN PAVIMENTO FLEXIBLE CON MD12. (Incluye demolición manual y cargue de pavimento flexible, transporte y disposición final de escombros, imprimación, colocación y compactación base asfáltica MD12, riego CRR-1)</v>
          </cell>
          <cell r="D68" t="str">
            <v>m3</v>
          </cell>
          <cell r="E68">
            <v>853514</v>
          </cell>
          <cell r="F68">
            <v>8.02</v>
          </cell>
          <cell r="G68">
            <v>6845182.2799999993</v>
          </cell>
        </row>
        <row r="69">
          <cell r="B69">
            <v>66</v>
          </cell>
          <cell r="C69" t="str">
            <v>SELLO DE GRIETAS</v>
          </cell>
          <cell r="D69" t="str">
            <v>m</v>
          </cell>
          <cell r="E69">
            <v>7564</v>
          </cell>
          <cell r="F69">
            <v>1392</v>
          </cell>
          <cell r="G69">
            <v>10529088</v>
          </cell>
        </row>
        <row r="70">
          <cell r="B70">
            <v>67</v>
          </cell>
          <cell r="C70" t="str">
            <v>MEZCLA ASFALTICA CON ASFALTO CAUCHO (Suministro, Extendido, Nivelación y Compactación)</v>
          </cell>
          <cell r="D70" t="str">
            <v>m3</v>
          </cell>
          <cell r="E70">
            <v>1016797</v>
          </cell>
          <cell r="F70">
            <v>400.9</v>
          </cell>
          <cell r="G70">
            <v>407633917.29999995</v>
          </cell>
        </row>
        <row r="71">
          <cell r="B71">
            <v>68</v>
          </cell>
          <cell r="C71" t="str">
            <v>SELLO DE FISURAS</v>
          </cell>
          <cell r="D71" t="str">
            <v>m</v>
          </cell>
          <cell r="E71">
            <v>6349</v>
          </cell>
          <cell r="F71">
            <v>1392</v>
          </cell>
          <cell r="G71">
            <v>8837808</v>
          </cell>
        </row>
        <row r="72">
          <cell r="B72">
            <v>69</v>
          </cell>
          <cell r="C72" t="str">
            <v>ACERO DE REFUERZO (Incluye Suministro, Figurado y Fijación)</v>
          </cell>
          <cell r="D72" t="str">
            <v>kg</v>
          </cell>
          <cell r="E72">
            <v>3709</v>
          </cell>
          <cell r="F72">
            <v>1670.4</v>
          </cell>
          <cell r="G72">
            <v>6195513.6000000006</v>
          </cell>
        </row>
        <row r="73">
          <cell r="B73">
            <v>70</v>
          </cell>
          <cell r="C73" t="str">
            <v>ACERO LISO PARA TRANSFERENCIA DE LOSAS D= 1 1/4" (NO INCLUYE CANASTILLA). SUMINISTRO E INSTALACIÓN.</v>
          </cell>
          <cell r="D73" t="str">
            <v>kg</v>
          </cell>
          <cell r="E73">
            <v>3000</v>
          </cell>
          <cell r="F73">
            <v>1670.4</v>
          </cell>
          <cell r="G73">
            <v>5011200</v>
          </cell>
        </row>
        <row r="74">
          <cell r="B74">
            <v>71</v>
          </cell>
          <cell r="C74" t="str">
            <v>CANASTILLA PASAJUNTAS (Incluye suministro y fijación)</v>
          </cell>
          <cell r="D74" t="str">
            <v>kg</v>
          </cell>
          <cell r="E74">
            <v>4657</v>
          </cell>
          <cell r="F74">
            <v>1670.4</v>
          </cell>
          <cell r="G74">
            <v>7779052.8000000007</v>
          </cell>
        </row>
        <row r="75">
          <cell r="B75">
            <v>72</v>
          </cell>
          <cell r="C75" t="str">
            <v>(DOVELAS) ACERO LISO PARA TRANSFERENCIA DE LOSAS D= 1 1/2" (NO INCLUYE CANASTILLA). SUMINISTRO E INSTALACIÓN.</v>
          </cell>
          <cell r="D75" t="str">
            <v>kg</v>
          </cell>
          <cell r="E75">
            <v>3769</v>
          </cell>
          <cell r="F75">
            <v>1670.4</v>
          </cell>
          <cell r="G75">
            <v>6295737.6000000006</v>
          </cell>
        </row>
        <row r="76">
          <cell r="B76">
            <v>73</v>
          </cell>
          <cell r="C76" t="str">
            <v>(DOVELAS) ACERO LISO PARA TRANSFERENCIA DE LOSAS D= 1" (NO INCLUYE CANASTILLA). SUMINISTRO E INSTALACIÓN.</v>
          </cell>
          <cell r="D76" t="str">
            <v>kg</v>
          </cell>
          <cell r="E76">
            <v>3467</v>
          </cell>
          <cell r="F76">
            <v>1670.4</v>
          </cell>
          <cell r="G76">
            <v>5791276.8000000007</v>
          </cell>
        </row>
        <row r="77">
          <cell r="B77">
            <v>74</v>
          </cell>
          <cell r="C77" t="str">
            <v>SUBBASE GRANULAR CLASE C (SBG_C) (Suministro, Extendido Manual, Humedecimiento y Compactación)</v>
          </cell>
          <cell r="D77" t="str">
            <v>m3</v>
          </cell>
          <cell r="E77">
            <v>120739</v>
          </cell>
          <cell r="F77">
            <v>835.2</v>
          </cell>
          <cell r="G77">
            <v>100841212.80000001</v>
          </cell>
        </row>
        <row r="78">
          <cell r="B78">
            <v>75</v>
          </cell>
          <cell r="C78" t="str">
            <v>ANDEN CONCRETO GRAVA COMÚN DE 3000 PSI (210 Kg/cm2) PREMEZCLADO e=0.10m (Incluye Suministro, Formaleteo, Fundida y Curado)</v>
          </cell>
          <cell r="D78" t="str">
            <v>m2</v>
          </cell>
          <cell r="E78">
            <v>52522</v>
          </cell>
          <cell r="F78">
            <v>2088</v>
          </cell>
          <cell r="G78">
            <v>109665936</v>
          </cell>
        </row>
        <row r="79">
          <cell r="B79">
            <v>76</v>
          </cell>
          <cell r="C79" t="str">
            <v>BORDILLO PREFABRICADO A80 (Suministro e Instalación. Incluye 3cm Mortero de Nivelación 2000 PSI)</v>
          </cell>
          <cell r="D79" t="str">
            <v>m</v>
          </cell>
          <cell r="E79">
            <v>40858</v>
          </cell>
          <cell r="F79">
            <v>1392</v>
          </cell>
          <cell r="G79">
            <v>56874336</v>
          </cell>
        </row>
        <row r="80">
          <cell r="B80">
            <v>77</v>
          </cell>
          <cell r="C80" t="str">
            <v>SARDINEL BAJO A85 PARA RAMPAS (Suministro e Instalación. Incluye 3cm Mortero 2000 PSI)</v>
          </cell>
          <cell r="D80" t="str">
            <v>m</v>
          </cell>
          <cell r="E80">
            <v>39221</v>
          </cell>
          <cell r="F80">
            <v>27.84</v>
          </cell>
          <cell r="G80">
            <v>1091912.6399999999</v>
          </cell>
        </row>
        <row r="81">
          <cell r="B81">
            <v>78</v>
          </cell>
          <cell r="C81" t="str">
            <v>SARDINEL ESPECIAL A100 PARA RAMPA TIPO A (Suministro e Instalación. Incluye 3cm Mortero 2000 PSI)</v>
          </cell>
          <cell r="D81" t="str">
            <v>Un</v>
          </cell>
          <cell r="E81">
            <v>39093</v>
          </cell>
          <cell r="F81">
            <v>27.84</v>
          </cell>
          <cell r="G81">
            <v>1088349.1199999999</v>
          </cell>
        </row>
        <row r="82">
          <cell r="B82">
            <v>79</v>
          </cell>
          <cell r="C82" t="str">
            <v>RAMPA TIPO A B10 incluye Base en Mortero 1:5,  Desarrollo: 1m.</v>
          </cell>
          <cell r="D82" t="str">
            <v>Un</v>
          </cell>
          <cell r="E82">
            <v>592527</v>
          </cell>
          <cell r="F82">
            <v>55.68</v>
          </cell>
          <cell r="G82">
            <v>32991903.359999999</v>
          </cell>
        </row>
        <row r="83">
          <cell r="B83">
            <v>80</v>
          </cell>
          <cell r="C83" t="str">
            <v>DEMOLICION MANUAL SARDINEL EXISTENTE (Incluye Cargue). No incluye transporte y disposición final de sobrantes.</v>
          </cell>
          <cell r="D83" t="str">
            <v>m</v>
          </cell>
          <cell r="E83">
            <v>4217</v>
          </cell>
          <cell r="F83">
            <v>8.6999999999999993</v>
          </cell>
          <cell r="G83">
            <v>36687.899999999994</v>
          </cell>
        </row>
        <row r="84">
          <cell r="B84">
            <v>81</v>
          </cell>
          <cell r="C84" t="str">
            <v>PISO EN LOSETA PREFABRICADA A30 (Suministro e Instalación. Incluye Base 4cm Arena Nivelación y Arena de Sello)</v>
          </cell>
          <cell r="D84" t="str">
            <v>m2</v>
          </cell>
          <cell r="E84">
            <v>58859</v>
          </cell>
          <cell r="F84">
            <v>55.68</v>
          </cell>
          <cell r="G84">
            <v>3277269.12</v>
          </cell>
        </row>
        <row r="85">
          <cell r="B85">
            <v>82</v>
          </cell>
          <cell r="C85" t="str">
            <v>PISO EN LOSETA PREFABRICADA A50 (Suministro e Instalación. Incluye Base 4cm Mortero 2000 PSI y Arena de Sello)</v>
          </cell>
          <cell r="D85" t="str">
            <v>m2</v>
          </cell>
          <cell r="E85">
            <v>70365</v>
          </cell>
          <cell r="F85">
            <v>55.68</v>
          </cell>
          <cell r="G85">
            <v>3917923.2</v>
          </cell>
        </row>
        <row r="86">
          <cell r="B86">
            <v>83</v>
          </cell>
          <cell r="C86" t="str">
            <v>PISO EN LOSETA PREFABRICADA A60 (Suministro e Instalación. Incluye Base 4cm Mortero 2000 PSI y Arena de Sello)</v>
          </cell>
          <cell r="D86" t="str">
            <v>m2</v>
          </cell>
          <cell r="E86">
            <v>86552</v>
          </cell>
          <cell r="F86">
            <v>55.68</v>
          </cell>
          <cell r="G86">
            <v>4819215.3600000003</v>
          </cell>
        </row>
        <row r="87">
          <cell r="B87">
            <v>84</v>
          </cell>
          <cell r="C87" t="str">
            <v>RETIRO DE ADOQUIN SOBRE MORTERO</v>
          </cell>
          <cell r="D87" t="str">
            <v>m2</v>
          </cell>
          <cell r="E87">
            <v>2029</v>
          </cell>
          <cell r="F87">
            <v>66.819999999999993</v>
          </cell>
          <cell r="G87">
            <v>135577.78</v>
          </cell>
        </row>
        <row r="88">
          <cell r="B88">
            <v>85</v>
          </cell>
          <cell r="C88" t="str">
            <v>RETIRO DE ADOQUIN SOBRE ARENA</v>
          </cell>
          <cell r="D88" t="str">
            <v>m2</v>
          </cell>
          <cell r="E88">
            <v>1290</v>
          </cell>
          <cell r="F88">
            <v>66.819999999999993</v>
          </cell>
          <cell r="G88">
            <v>86197.799999999988</v>
          </cell>
        </row>
        <row r="89">
          <cell r="B89">
            <v>86</v>
          </cell>
          <cell r="C89" t="str">
            <v>RETIRO DE LOSETA A-50 SOBRE ARENA</v>
          </cell>
          <cell r="D89" t="str">
            <v>m2</v>
          </cell>
          <cell r="E89">
            <v>2177</v>
          </cell>
          <cell r="F89">
            <v>66.819999999999993</v>
          </cell>
          <cell r="G89">
            <v>145467.13999999998</v>
          </cell>
        </row>
        <row r="90">
          <cell r="B90">
            <v>87</v>
          </cell>
          <cell r="C90" t="str">
            <v>RETIRO DE LOSETA A-50 SOBRE MORTERO</v>
          </cell>
          <cell r="D90" t="str">
            <v>m2</v>
          </cell>
          <cell r="E90">
            <v>2303</v>
          </cell>
          <cell r="F90">
            <v>66.819999999999993</v>
          </cell>
          <cell r="G90">
            <v>153886.46</v>
          </cell>
        </row>
        <row r="91">
          <cell r="B91">
            <v>88</v>
          </cell>
          <cell r="C91" t="str">
            <v>PISOS EN LOSETA PREFABRICADA A55 TÁCTIL ALERTA O A56 GUIA 40x40x6 cm. SUMINISTRO E INSTALACIÓN. (INCLUYE 4cm DE MORTERO 1:5 HECHO EN OBRA PARA BASE Y ARENA DE PEÑA PARA SELLO).</v>
          </cell>
          <cell r="D91" t="str">
            <v>m2</v>
          </cell>
          <cell r="E91">
            <v>65332</v>
          </cell>
          <cell r="F91">
            <v>267.26</v>
          </cell>
          <cell r="G91">
            <v>17460630.32</v>
          </cell>
        </row>
        <row r="92">
          <cell r="B92">
            <v>89</v>
          </cell>
          <cell r="C92" t="str">
            <v>BORDE CONTENEDOR DE RAICES A 70 (INCLUYE SUMINISTRO E INSTALACIÓN, INCLUYE BASE DE 3cm EN MORTERO 1:3 HECHO EN OBRA)</v>
          </cell>
          <cell r="D92" t="str">
            <v>m</v>
          </cell>
          <cell r="E92">
            <v>29778</v>
          </cell>
          <cell r="F92">
            <v>278.39999999999998</v>
          </cell>
          <cell r="G92">
            <v>8290195.1999999993</v>
          </cell>
        </row>
        <row r="93">
          <cell r="B93">
            <v>90</v>
          </cell>
          <cell r="C93" t="str">
            <v>PISO EN ADOQUIN DE ARCILLA 26x6x6cm (Suministro e Instalación. Incluye Base 4cm Arena Nivelación y Arena de Sello)</v>
          </cell>
          <cell r="D93" t="str">
            <v>m2</v>
          </cell>
          <cell r="E93">
            <v>57336</v>
          </cell>
          <cell r="F93">
            <v>267.26</v>
          </cell>
          <cell r="G93">
            <v>15323619.359999999</v>
          </cell>
        </row>
        <row r="94">
          <cell r="B94">
            <v>91</v>
          </cell>
          <cell r="C94" t="str">
            <v>SARDINEL TIPO A10 (Suministro e Instalación. Incluye 3cm Mortero 1:5)</v>
          </cell>
          <cell r="D94" t="str">
            <v>m</v>
          </cell>
          <cell r="E94">
            <v>49224</v>
          </cell>
          <cell r="F94">
            <v>87</v>
          </cell>
          <cell r="G94">
            <v>4282488</v>
          </cell>
        </row>
        <row r="95">
          <cell r="B95">
            <v>92</v>
          </cell>
          <cell r="C95" t="str">
            <v>CONSTRUCCION DE ANDEN EN ADOQUIN DE ARCILLA SOBRE ARENA. NO INCLUYE BORDILLO. NO INCLUYE REDES</v>
          </cell>
          <cell r="D95" t="str">
            <v>m2</v>
          </cell>
          <cell r="E95">
            <v>141134</v>
          </cell>
          <cell r="F95">
            <v>522</v>
          </cell>
          <cell r="G95">
            <v>73671948</v>
          </cell>
        </row>
        <row r="96">
          <cell r="B96">
            <v>93</v>
          </cell>
          <cell r="C96" t="str">
            <v>CONSTRUCCIÓN DE ANDEN EN LOSA DE CONCRETO DE 3000 PSI HECHO EN OBRA. NO INCLUYE BORDILLO. NO INCLUYE REDES.</v>
          </cell>
          <cell r="D96" t="str">
            <v>m2</v>
          </cell>
          <cell r="E96">
            <v>145095</v>
          </cell>
          <cell r="F96">
            <v>522</v>
          </cell>
          <cell r="G96">
            <v>75739590</v>
          </cell>
        </row>
        <row r="97">
          <cell r="B97">
            <v>94</v>
          </cell>
          <cell r="C97" t="str">
            <v>DEMARCACION LINEA CONTINUA A=0.15m (e=2.3mm,Termoplástica. Inc. Suministro y Aplicación con Equipo. Incl. Microesferas)</v>
          </cell>
          <cell r="D97" t="str">
            <v>m</v>
          </cell>
          <cell r="E97">
            <v>13759</v>
          </cell>
          <cell r="F97">
            <v>835.2</v>
          </cell>
          <cell r="G97">
            <v>11491516.800000001</v>
          </cell>
        </row>
        <row r="98">
          <cell r="B98">
            <v>95</v>
          </cell>
          <cell r="C98" t="str">
            <v>DEMARCACION PASO PEATONAL-CEBRA (e=15 mils, Acrílica Base Agua. Inc. Sumin. y Aplic. con Equipo. Incl. Microesferas)</v>
          </cell>
          <cell r="D98" t="str">
            <v>m2</v>
          </cell>
          <cell r="E98">
            <v>26668</v>
          </cell>
          <cell r="F98">
            <v>167.04</v>
          </cell>
          <cell r="G98">
            <v>4454622.72</v>
          </cell>
        </row>
        <row r="99">
          <cell r="B99">
            <v>96</v>
          </cell>
          <cell r="C99" t="str">
            <v>DEMARCACION PASO PEATONAL-LINEA CONT. A=0.15m (e=15 mils, Acrílica B. Agua. Inc. Sum y Aplic. con Equipo. Inc Microesf.)</v>
          </cell>
          <cell r="D99" t="str">
            <v>m</v>
          </cell>
          <cell r="E99">
            <v>1206</v>
          </cell>
          <cell r="F99">
            <v>835.2</v>
          </cell>
          <cell r="G99">
            <v>1007251.2000000001</v>
          </cell>
        </row>
        <row r="100">
          <cell r="B100">
            <v>97</v>
          </cell>
          <cell r="C100" t="str">
            <v>DEMARCACION LINEA DISCONTINUA A=0.15m (e=2.3mm,Termoplástica. Inc. Suministro y Aplicación con Equipo. Inc Microesferas)</v>
          </cell>
          <cell r="D100" t="str">
            <v>m</v>
          </cell>
          <cell r="E100">
            <v>13759</v>
          </cell>
          <cell r="F100">
            <v>835.2</v>
          </cell>
          <cell r="G100">
            <v>11491516.800000001</v>
          </cell>
        </row>
        <row r="101">
          <cell r="B101">
            <v>98</v>
          </cell>
          <cell r="C101" t="str">
            <v>FLECHA DIRECCIONAL "DE FRENTE" (e=2.3mm,Termoplástica. Inc. Suministro y Aplicación con Equipo. Inc Microesferas). Marca Vial para velocidades menores o iguales a 60 Km/h Area de la Marca: 1.20 m2.</v>
          </cell>
          <cell r="D101" t="str">
            <v>Un</v>
          </cell>
          <cell r="E101">
            <v>110121</v>
          </cell>
          <cell r="F101">
            <v>27.84</v>
          </cell>
          <cell r="G101">
            <v>3065768.64</v>
          </cell>
        </row>
        <row r="102">
          <cell r="B102">
            <v>99</v>
          </cell>
          <cell r="C102" t="str">
            <v>FLECHA DIRECCIONAL "DE FRENTE A LA DERECHA" (e=2.3mm,Termoplástica. Inc. Sumin. y Aplic. con Equipo. Inc. Microesferas). Marca Vial para velocidades menores o iguales a 60 Km/h Area de la Marca: 2.18m2</v>
          </cell>
          <cell r="D102" t="str">
            <v>Un</v>
          </cell>
          <cell r="E102">
            <v>200060</v>
          </cell>
          <cell r="F102">
            <v>27.84</v>
          </cell>
          <cell r="G102">
            <v>5569670.4000000004</v>
          </cell>
        </row>
        <row r="103">
          <cell r="B103">
            <v>100</v>
          </cell>
          <cell r="C103" t="str">
            <v>SEÑAL VERTICAL GRUPO I (60x60cm) (Incluye Suministro e Instalación)</v>
          </cell>
          <cell r="D103" t="str">
            <v>Un</v>
          </cell>
          <cell r="E103">
            <v>266873</v>
          </cell>
          <cell r="F103">
            <v>27.84</v>
          </cell>
          <cell r="G103">
            <v>7429744.3200000003</v>
          </cell>
        </row>
        <row r="104">
          <cell r="B104">
            <v>101</v>
          </cell>
          <cell r="C104" t="str">
            <v>TACHA REFLECTIVA UNIDIRECCIONAL (Incluye Suministro e Instalación)</v>
          </cell>
          <cell r="D104" t="str">
            <v>Un</v>
          </cell>
          <cell r="E104">
            <v>5858</v>
          </cell>
          <cell r="F104">
            <v>27.84</v>
          </cell>
          <cell r="G104">
            <v>163086.72</v>
          </cell>
        </row>
        <row r="105">
          <cell r="B105">
            <v>102</v>
          </cell>
          <cell r="C105" t="str">
            <v>DESMONTE Y REINSTALACION DE SEÑALES VIALES (Incluye Dado de Anclaje)</v>
          </cell>
          <cell r="D105" t="str">
            <v>Un</v>
          </cell>
          <cell r="E105">
            <v>38878</v>
          </cell>
          <cell r="F105">
            <v>27.84</v>
          </cell>
          <cell r="G105">
            <v>1082363.52</v>
          </cell>
        </row>
        <row r="106">
          <cell r="B106">
            <v>103</v>
          </cell>
          <cell r="C106" t="str">
            <v>BORRADO DE DEMARCACIÓN VIAL POR FRESADO CON MÁQUINA PARA LINEA a=0.20m.</v>
          </cell>
          <cell r="D106" t="str">
            <v>m</v>
          </cell>
          <cell r="E106">
            <v>9181</v>
          </cell>
          <cell r="F106">
            <v>83.52</v>
          </cell>
          <cell r="G106">
            <v>766797.12</v>
          </cell>
        </row>
        <row r="107">
          <cell r="B107">
            <v>104</v>
          </cell>
          <cell r="C107" t="str">
            <v>ESTOPEROLES METÁLICOS CON ESPIGO. INCLUYE SUMINISTRO E INSTALACIÓN.</v>
          </cell>
          <cell r="D107" t="str">
            <v>Un</v>
          </cell>
          <cell r="E107">
            <v>6884</v>
          </cell>
          <cell r="F107">
            <v>55.68</v>
          </cell>
          <cell r="G107">
            <v>383301.12</v>
          </cell>
        </row>
        <row r="108">
          <cell r="B108">
            <v>105</v>
          </cell>
          <cell r="C108" t="str">
            <v>BANDAS SONORAS REDUCTORAS DE VELOCIDAD DE 5mm DE ALTURA POR 10cm DE ANCHO, CONSTRUIDA CON GRAVILLA DE 1/2", PINTURA DE LARGA DURACIÓN BLANCA Y RESINA EPÓXICA</v>
          </cell>
          <cell r="D108" t="str">
            <v>m</v>
          </cell>
          <cell r="E108">
            <v>49849</v>
          </cell>
          <cell r="F108">
            <v>835.2</v>
          </cell>
          <cell r="G108">
            <v>41633884.800000004</v>
          </cell>
        </row>
        <row r="109">
          <cell r="B109">
            <v>106</v>
          </cell>
          <cell r="C109" t="str">
            <v>PINTURA TERMOPLASTICA (e=2.3mm. Incluye Suministro y Aplicación con Equipo. Incluye Microesferas)</v>
          </cell>
          <cell r="D109" t="str">
            <v>m2</v>
          </cell>
          <cell r="E109">
            <v>91766</v>
          </cell>
          <cell r="F109">
            <v>167.04</v>
          </cell>
          <cell r="G109">
            <v>15328592.639999999</v>
          </cell>
        </row>
        <row r="110">
          <cell r="B110">
            <v>107</v>
          </cell>
          <cell r="C110" t="str">
            <v>EXCAVACION MANUAL PARA REDES PROFUNDIDAD 0m - 2m (Incluye Cargue)</v>
          </cell>
          <cell r="D110" t="str">
            <v>m3</v>
          </cell>
          <cell r="E110">
            <v>29765</v>
          </cell>
          <cell r="F110">
            <v>696</v>
          </cell>
          <cell r="G110">
            <v>20716440</v>
          </cell>
        </row>
        <row r="111">
          <cell r="B111">
            <v>108</v>
          </cell>
          <cell r="C111" t="str">
            <v>RELLENO PARA REDES EN GRAVILLA 1/2" (Suministro, disposición y Extendido manual)</v>
          </cell>
          <cell r="D111" t="str">
            <v>m3</v>
          </cell>
          <cell r="E111">
            <v>91873</v>
          </cell>
          <cell r="F111">
            <v>696</v>
          </cell>
          <cell r="G111">
            <v>63943608</v>
          </cell>
        </row>
        <row r="112">
          <cell r="B112">
            <v>109</v>
          </cell>
          <cell r="C112" t="str">
            <v>RELLENO CON MEZCLA DE GRAVILLA DE 3/4" Y ARENA DE RIO (RELACIÓN 1:1) SUMINISTRO Y COLOCACIÓN. (INCLUYE TRANSPORTE, SUMINISTRO, EXTENDIDO MANUAL Y COLOCACIÓN).</v>
          </cell>
          <cell r="D112" t="str">
            <v>m3</v>
          </cell>
          <cell r="E112">
            <v>154279</v>
          </cell>
          <cell r="F112">
            <v>696</v>
          </cell>
          <cell r="G112">
            <v>107378184</v>
          </cell>
        </row>
        <row r="113">
          <cell r="B113">
            <v>110</v>
          </cell>
          <cell r="C113" t="str">
            <v>RELLENO PARA REDES EN ARENA DE PEÑA (Suministro, Extendido, Humedecimiento y Compactación)</v>
          </cell>
          <cell r="D113" t="str">
            <v>m3</v>
          </cell>
          <cell r="E113">
            <v>98400</v>
          </cell>
          <cell r="F113">
            <v>696</v>
          </cell>
          <cell r="G113">
            <v>68486400</v>
          </cell>
        </row>
        <row r="114">
          <cell r="B114">
            <v>111</v>
          </cell>
          <cell r="C114" t="str">
            <v>PLACA CUBIERTA D=1.70m POZO INSPEC. (Prefabricada. Incluye Suministro e Instalación. Incluye Tapa)</v>
          </cell>
          <cell r="D114" t="str">
            <v>Un</v>
          </cell>
          <cell r="E114">
            <v>1047074</v>
          </cell>
          <cell r="F114">
            <v>27.84</v>
          </cell>
          <cell r="G114">
            <v>29150540.16</v>
          </cell>
        </row>
        <row r="115">
          <cell r="B115">
            <v>112</v>
          </cell>
          <cell r="C115" t="str">
            <v>SUMIDERO LATERAL SL-100, H=0.85m (Prefabricado. Incluye Suministro e Instalación. Incluye Sobretapa y Tapa)</v>
          </cell>
          <cell r="D115" t="str">
            <v>Un</v>
          </cell>
          <cell r="E115">
            <v>1831338</v>
          </cell>
          <cell r="F115">
            <v>27.84</v>
          </cell>
          <cell r="G115">
            <v>50984449.920000002</v>
          </cell>
        </row>
        <row r="116">
          <cell r="B116">
            <v>113</v>
          </cell>
          <cell r="C116" t="str">
            <v>SUMIDERO LATERAL SL-100, H=1.25m (Fundido en Sitio, Concreto Premezclado. Incl. Sumin, Form, Ref. y Constr. Incl. Tapa)</v>
          </cell>
          <cell r="D116" t="str">
            <v>Un</v>
          </cell>
          <cell r="E116">
            <v>1733339</v>
          </cell>
          <cell r="F116">
            <v>27.84</v>
          </cell>
          <cell r="G116">
            <v>48256157.759999998</v>
          </cell>
        </row>
        <row r="117">
          <cell r="B117">
            <v>114</v>
          </cell>
          <cell r="C117" t="str">
            <v>CAJA DE INSPECCIÓN DE 0.6x0.6m (H=0.6m. Incluye Suministro y Construcción. Incluye Marco y Tapa. No Inc. Base y Cañuela)</v>
          </cell>
          <cell r="D117" t="str">
            <v>Un</v>
          </cell>
          <cell r="E117">
            <v>321736</v>
          </cell>
          <cell r="F117">
            <v>27.84</v>
          </cell>
          <cell r="G117">
            <v>8957130.2400000002</v>
          </cell>
        </row>
        <row r="118">
          <cell r="B118">
            <v>115</v>
          </cell>
          <cell r="C118" t="str">
            <v>CARCAMO PROTECCIÓN DE TUBERÍA Ø 8" NORMA EAAB NS-090 . 3v.2</v>
          </cell>
          <cell r="D118" t="str">
            <v>m</v>
          </cell>
          <cell r="E118">
            <v>378928</v>
          </cell>
          <cell r="F118">
            <v>55.68</v>
          </cell>
          <cell r="G118">
            <v>21098711.039999999</v>
          </cell>
        </row>
        <row r="119">
          <cell r="B119">
            <v>116</v>
          </cell>
          <cell r="C119" t="str">
            <v>CAÑUELA TIPO A120 (Suministro e Instalación. Incluye 3cm Mortero 2000 PSI)</v>
          </cell>
          <cell r="D119" t="str">
            <v>m</v>
          </cell>
          <cell r="E119">
            <v>44318</v>
          </cell>
          <cell r="F119">
            <v>111.36</v>
          </cell>
          <cell r="G119">
            <v>4935252.4799999995</v>
          </cell>
        </row>
        <row r="120">
          <cell r="B120">
            <v>117</v>
          </cell>
          <cell r="C120" t="str">
            <v>MURO EN BLOQUE ESTRUCTURAL TIPO PIEDRA GRIS (Referencia: PI-16. Incluye Suministro y Construcción)</v>
          </cell>
          <cell r="D120" t="str">
            <v>m2</v>
          </cell>
          <cell r="E120">
            <v>73413</v>
          </cell>
          <cell r="F120">
            <v>556.79999999999995</v>
          </cell>
          <cell r="G120">
            <v>40876358.399999999</v>
          </cell>
        </row>
        <row r="121">
          <cell r="B121">
            <v>118</v>
          </cell>
          <cell r="C121" t="str">
            <v>CONEXIONES KIT SILLA YEE 200 x 160 PVC. SUMINISTRO E INSTALACIÓN.</v>
          </cell>
          <cell r="D121" t="str">
            <v>Un</v>
          </cell>
          <cell r="E121">
            <v>88973</v>
          </cell>
          <cell r="F121">
            <v>55.68</v>
          </cell>
          <cell r="G121">
            <v>4954016.6399999997</v>
          </cell>
        </row>
        <row r="122">
          <cell r="B122">
            <v>119</v>
          </cell>
          <cell r="C122" t="str">
            <v>CODO HD 45° EXTREMO LISO PARA PVC D=6" (Suministro e Instalación)</v>
          </cell>
          <cell r="D122" t="str">
            <v>Un</v>
          </cell>
          <cell r="E122">
            <v>329135</v>
          </cell>
          <cell r="F122">
            <v>55.68</v>
          </cell>
          <cell r="G122">
            <v>18326236.800000001</v>
          </cell>
        </row>
        <row r="123">
          <cell r="B123">
            <v>120</v>
          </cell>
          <cell r="C123" t="str">
            <v>CODO HD 90° EXTREMO LISO PARA PVC D=6" (Suministro e Instalación)</v>
          </cell>
          <cell r="D123" t="str">
            <v>Un</v>
          </cell>
          <cell r="E123">
            <v>385133</v>
          </cell>
          <cell r="F123">
            <v>55.68</v>
          </cell>
          <cell r="G123">
            <v>21444205.440000001</v>
          </cell>
        </row>
        <row r="124">
          <cell r="B124">
            <v>121</v>
          </cell>
          <cell r="C124" t="str">
            <v>CODO HD 45° EXTREMO LISO PARA PVC D=10" (Suministro e Instalación)</v>
          </cell>
          <cell r="D124" t="str">
            <v>Un</v>
          </cell>
          <cell r="E124">
            <v>1073116</v>
          </cell>
          <cell r="F124">
            <v>55.68</v>
          </cell>
          <cell r="G124">
            <v>59751098.880000003</v>
          </cell>
        </row>
        <row r="125">
          <cell r="B125">
            <v>122</v>
          </cell>
          <cell r="C125" t="str">
            <v>CONCRETO 1500 PSI GRAVA COMÚN PARA SOLADOS (Premezclado. Incluye Suministro y Colocación)</v>
          </cell>
          <cell r="D125" t="str">
            <v>m3</v>
          </cell>
          <cell r="E125">
            <v>370726</v>
          </cell>
          <cell r="F125">
            <v>696</v>
          </cell>
          <cell r="G125">
            <v>258025296</v>
          </cell>
        </row>
        <row r="126">
          <cell r="B126">
            <v>123</v>
          </cell>
          <cell r="C126" t="str">
            <v>CILINDRO POZO INSP. EN MAMPOSTERIA e=0.25m (Inc. Sumin. y Const, Acero para Escaleras, Geotextil y Pañete Impermeab.)</v>
          </cell>
          <cell r="D126" t="str">
            <v>m</v>
          </cell>
          <cell r="E126">
            <v>467393</v>
          </cell>
          <cell r="F126">
            <v>55.68</v>
          </cell>
          <cell r="G126">
            <v>26024442.239999998</v>
          </cell>
        </row>
        <row r="127">
          <cell r="B127">
            <v>124</v>
          </cell>
          <cell r="C127" t="str">
            <v>NIVELACIÓN DE POZO (Hasta rasante en Concreto 3000 PSI Hecho en Obra, h=0.15m. Incluye Suministro y Construcción)</v>
          </cell>
          <cell r="D127" t="str">
            <v>Un</v>
          </cell>
          <cell r="E127">
            <v>95486</v>
          </cell>
          <cell r="F127">
            <v>55.68</v>
          </cell>
          <cell r="G127">
            <v>5316660.4799999995</v>
          </cell>
        </row>
        <row r="128">
          <cell r="B128">
            <v>125</v>
          </cell>
          <cell r="C128" t="str">
            <v>TUBERIA CONCRETO D=10" CL. II SIN REFUERZO (Incluye Suministro e Instalación)</v>
          </cell>
          <cell r="D128" t="str">
            <v>m</v>
          </cell>
          <cell r="E128">
            <v>87121</v>
          </cell>
          <cell r="F128">
            <v>83.52</v>
          </cell>
          <cell r="G128">
            <v>7276345.9199999999</v>
          </cell>
        </row>
        <row r="129">
          <cell r="B129">
            <v>126</v>
          </cell>
          <cell r="C129" t="str">
            <v>UNION DE REPARACION PVC TIPO U.M. D=8" (Suministro e Instalación)</v>
          </cell>
          <cell r="D129" t="str">
            <v>Un</v>
          </cell>
          <cell r="E129">
            <v>277842</v>
          </cell>
          <cell r="F129">
            <v>55.68</v>
          </cell>
          <cell r="G129">
            <v>15470242.560000001</v>
          </cell>
        </row>
        <row r="130">
          <cell r="B130">
            <v>127</v>
          </cell>
          <cell r="C130" t="str">
            <v>TUBERIA CONCRETO D=18" CL. II SIN REFUERZO (Incluye Suministro e Instalación)</v>
          </cell>
          <cell r="D130" t="str">
            <v>m</v>
          </cell>
          <cell r="E130">
            <v>260877</v>
          </cell>
          <cell r="F130">
            <v>83.52</v>
          </cell>
          <cell r="G130">
            <v>21788447.039999999</v>
          </cell>
        </row>
        <row r="131">
          <cell r="B131">
            <v>128</v>
          </cell>
          <cell r="C131" t="str">
            <v>TEE HD EXTREMO LISO 12"x10" (Suministro e Instalación)</v>
          </cell>
          <cell r="D131" t="str">
            <v>Un</v>
          </cell>
          <cell r="E131">
            <v>2438773</v>
          </cell>
          <cell r="F131">
            <v>55.68</v>
          </cell>
          <cell r="G131">
            <v>135790880.63999999</v>
          </cell>
        </row>
        <row r="132">
          <cell r="B132">
            <v>129</v>
          </cell>
          <cell r="C132" t="str">
            <v>TEE HD EXTREMO LISO 12"x12" (Suministro e Instalación)</v>
          </cell>
          <cell r="D132" t="str">
            <v>Un</v>
          </cell>
          <cell r="E132">
            <v>2562198</v>
          </cell>
          <cell r="F132">
            <v>55.68</v>
          </cell>
          <cell r="G132">
            <v>142663184.63999999</v>
          </cell>
        </row>
        <row r="133">
          <cell r="B133">
            <v>130</v>
          </cell>
          <cell r="C133" t="str">
            <v>TUBERIA PVC U.M. EXT CORRUGADO/INT LISO U.M. NORMA NTC 3722-1 D=8" (Incluye Suministro e Instalación)</v>
          </cell>
          <cell r="D133" t="str">
            <v>m</v>
          </cell>
          <cell r="E133">
            <v>54441</v>
          </cell>
          <cell r="F133">
            <v>83.52</v>
          </cell>
          <cell r="G133">
            <v>4546912.3199999994</v>
          </cell>
        </row>
        <row r="134">
          <cell r="B134">
            <v>131</v>
          </cell>
          <cell r="C134" t="str">
            <v>TUBERIA PVC U.M. EXT CORRUGADO/INT LISO U.M. NORMA NTC 3722-1 D=10" (Incluye Suministro e Instalación)</v>
          </cell>
          <cell r="D134" t="str">
            <v>m</v>
          </cell>
          <cell r="E134">
            <v>76875</v>
          </cell>
          <cell r="F134">
            <v>83.52</v>
          </cell>
          <cell r="G134">
            <v>6420600</v>
          </cell>
        </row>
        <row r="135">
          <cell r="B135">
            <v>132</v>
          </cell>
          <cell r="C135" t="str">
            <v>TUBERIA PVC U.M. EXT CORRUGADO/INT LISO U.M. NORMA NTC 3722-1 D=12" (Incluye Suministro e Instalación)</v>
          </cell>
          <cell r="D135" t="str">
            <v>m</v>
          </cell>
          <cell r="E135">
            <v>107498</v>
          </cell>
          <cell r="F135">
            <v>83.52</v>
          </cell>
          <cell r="G135">
            <v>8978232.959999999</v>
          </cell>
        </row>
        <row r="136">
          <cell r="B136">
            <v>133</v>
          </cell>
          <cell r="C136" t="str">
            <v>TUBERIA PVC U.M. EXT CORRUGADO/INT LISO U.M. NORMA NTC 3722-1 D=18" (Incluye Suministro e Instalación)</v>
          </cell>
          <cell r="D136" t="str">
            <v>m</v>
          </cell>
          <cell r="E136">
            <v>244226</v>
          </cell>
          <cell r="F136">
            <v>83.52</v>
          </cell>
          <cell r="G136">
            <v>20397755.52</v>
          </cell>
        </row>
        <row r="137">
          <cell r="B137">
            <v>134</v>
          </cell>
          <cell r="C137" t="str">
            <v>MANEJO DE AGUAS (Incluye motobomba con combustible y operador)</v>
          </cell>
          <cell r="D137" t="str">
            <v>m</v>
          </cell>
          <cell r="E137">
            <v>9344</v>
          </cell>
          <cell r="F137">
            <v>83.52</v>
          </cell>
          <cell r="G137">
            <v>780410.88</v>
          </cell>
        </row>
        <row r="138">
          <cell r="B138">
            <v>135</v>
          </cell>
          <cell r="C138" t="str">
            <v>LIMPIEZA MANUAL DE SUMIDERO TIPO ST-1 , ST-2. Incluye cargue, retiro y disposición final de escombros.</v>
          </cell>
          <cell r="D138" t="str">
            <v>m3</v>
          </cell>
          <cell r="E138">
            <v>53557</v>
          </cell>
          <cell r="F138">
            <v>27.84</v>
          </cell>
          <cell r="G138">
            <v>1491026.88</v>
          </cell>
        </row>
        <row r="139">
          <cell r="B139">
            <v>136</v>
          </cell>
          <cell r="C139" t="str">
            <v>LIMPIEZA DE POZOS (Incluye Cargue, Retiro y Disposición Final de Sobrantes)</v>
          </cell>
          <cell r="D139" t="str">
            <v>Un</v>
          </cell>
          <cell r="E139">
            <v>69984</v>
          </cell>
          <cell r="F139">
            <v>27.84</v>
          </cell>
          <cell r="G139">
            <v>1948354.5600000001</v>
          </cell>
        </row>
        <row r="140">
          <cell r="B140">
            <v>137</v>
          </cell>
          <cell r="C140" t="str">
            <v>LIMPIEZA DE SUMIDEROS (Incluye Cargue, Retiro y Disposición Final de Sobrantes)</v>
          </cell>
          <cell r="D140" t="str">
            <v>Un</v>
          </cell>
          <cell r="E140">
            <v>69984</v>
          </cell>
          <cell r="F140">
            <v>27.84</v>
          </cell>
          <cell r="G140">
            <v>1948354.5600000001</v>
          </cell>
        </row>
        <row r="141">
          <cell r="B141">
            <v>138</v>
          </cell>
          <cell r="C141" t="str">
            <v>Lavado y sondeo de redes de Alcantarillado entre 6” y 18” de diámetro y con grado de colmatación menor del 30%. Incluye mano de obra idónea, señalización básica, suministro de combustible y agua. Incluye IVA</v>
          </cell>
          <cell r="D141" t="str">
            <v>m</v>
          </cell>
          <cell r="E141">
            <v>15276</v>
          </cell>
          <cell r="F141">
            <v>83.52</v>
          </cell>
          <cell r="G141">
            <v>1275851.52</v>
          </cell>
        </row>
        <row r="142">
          <cell r="B142">
            <v>139</v>
          </cell>
          <cell r="C142" t="str">
            <v>Lavado y sondeo de redes de Alcantarillado entre 18” y 36” de diámetro y con grado de colmatación menor del 30%. Incluye mano de obra idónea, señalización básica, suministro de combustible y agua. Incluye IVA</v>
          </cell>
          <cell r="D142" t="str">
            <v>m</v>
          </cell>
          <cell r="E142">
            <v>16498</v>
          </cell>
          <cell r="F142">
            <v>83.52</v>
          </cell>
          <cell r="G142">
            <v>1377912.96</v>
          </cell>
        </row>
        <row r="143">
          <cell r="B143">
            <v>140</v>
          </cell>
          <cell r="C143" t="str">
            <v>Inspección de redes de alcantarillado con sistema CCTV para diámetros entre 6” a 36”</v>
          </cell>
          <cell r="D143" t="str">
            <v>m</v>
          </cell>
          <cell r="E143">
            <v>9885</v>
          </cell>
          <cell r="F143">
            <v>83.52</v>
          </cell>
          <cell r="G143">
            <v>825595.2</v>
          </cell>
        </row>
        <row r="144">
          <cell r="B144">
            <v>141</v>
          </cell>
          <cell r="C144" t="str">
            <v>Tratamiento y disposición final de residuos peligrosos.</v>
          </cell>
          <cell r="D144" t="str">
            <v>kg</v>
          </cell>
          <cell r="E144">
            <v>882</v>
          </cell>
          <cell r="F144">
            <v>167.04</v>
          </cell>
          <cell r="G144">
            <v>147329.28</v>
          </cell>
        </row>
        <row r="145">
          <cell r="B145">
            <v>142</v>
          </cell>
          <cell r="C145" t="str">
            <v>Equipo Vactor – Sondeo – Limpieza- Recolección de Lodos no peligrosos</v>
          </cell>
          <cell r="D145" t="str">
            <v>hr</v>
          </cell>
          <cell r="E145">
            <v>294544</v>
          </cell>
          <cell r="F145">
            <v>167.04</v>
          </cell>
          <cell r="G145">
            <v>49200629.759999998</v>
          </cell>
        </row>
        <row r="146">
          <cell r="B146">
            <v>143</v>
          </cell>
          <cell r="C146" t="str">
            <v xml:space="preserve">Servicio de carrotanque con capacidad de 20.000 litros (Incluye agua y servicio de descargue de la misma) </v>
          </cell>
          <cell r="D146" t="str">
            <v>Viaje</v>
          </cell>
          <cell r="E146">
            <v>518250</v>
          </cell>
          <cell r="F146">
            <v>83.52</v>
          </cell>
          <cell r="G146">
            <v>43284240</v>
          </cell>
        </row>
        <row r="147">
          <cell r="B147">
            <v>144</v>
          </cell>
          <cell r="C147" t="str">
            <v>MEZCLA ASFÁLTICA EN CALIENTE DENSA MD19 con Cemento Asfáltico (Suministro, Extendido, Nivelación y Compactación mecánica con vibrocompactador y compactador de llantas)</v>
          </cell>
          <cell r="D147" t="str">
            <v>m3</v>
          </cell>
          <cell r="E147">
            <v>667704</v>
          </cell>
          <cell r="F147">
            <v>0</v>
          </cell>
          <cell r="G147">
            <v>0</v>
          </cell>
        </row>
        <row r="148">
          <cell r="B148">
            <v>145</v>
          </cell>
          <cell r="C148" t="str">
            <v>MEZCLA ASFÁLTICA EN CALIENTE DENSA MD25 CON CEMENTO ASFÁLTICO (Suministro, Extendido, Nivelación y Compactación mecanica con vibrocompactador y compactador de llantas)</v>
          </cell>
          <cell r="D148" t="str">
            <v>m3</v>
          </cell>
          <cell r="E148">
            <v>664491</v>
          </cell>
          <cell r="F148">
            <v>0</v>
          </cell>
          <cell r="G148">
            <v>0</v>
          </cell>
        </row>
        <row r="149">
          <cell r="B149">
            <v>146</v>
          </cell>
          <cell r="C149" t="str">
            <v>Construcción de pavimento rígido: losas en concreto hidráulico mr45 e=0.18m</v>
          </cell>
          <cell r="D149" t="str">
            <v>m2</v>
          </cell>
          <cell r="E149">
            <v>247199</v>
          </cell>
          <cell r="F149">
            <v>0</v>
          </cell>
          <cell r="G149">
            <v>0</v>
          </cell>
        </row>
        <row r="150">
          <cell r="B150">
            <v>147</v>
          </cell>
          <cell r="C150" t="str">
            <v>Construcción de pavimento rígido: losas en concreto hidráulico mr41 e=0.18m</v>
          </cell>
          <cell r="D150" t="str">
            <v>m2</v>
          </cell>
          <cell r="E150">
            <v>246929</v>
          </cell>
          <cell r="F150">
            <v>0</v>
          </cell>
          <cell r="G150">
            <v>0</v>
          </cell>
        </row>
        <row r="151">
          <cell r="B151">
            <v>148</v>
          </cell>
          <cell r="C151" t="str">
            <v>Construcción de pavimento rígido: losas en concreto hidráulico mr45 e=0.20m (no incluye sardinel)</v>
          </cell>
          <cell r="D151" t="str">
            <v>m2</v>
          </cell>
          <cell r="E151">
            <v>259340</v>
          </cell>
          <cell r="F151">
            <v>0</v>
          </cell>
          <cell r="G151">
            <v>0</v>
          </cell>
        </row>
        <row r="152">
          <cell r="B152">
            <v>2001</v>
          </cell>
          <cell r="C152" t="str">
            <v>ACCESO TEMPORAL A VIVIENDA EN MADERA. SUMINISTRO Y CONSTRUCCIÓN.</v>
          </cell>
          <cell r="D152" t="str">
            <v>Un</v>
          </cell>
          <cell r="E152">
            <v>25594</v>
          </cell>
          <cell r="F152">
            <v>139.19999999999999</v>
          </cell>
          <cell r="G152">
            <v>3562684.8</v>
          </cell>
        </row>
        <row r="153">
          <cell r="B153">
            <v>2002</v>
          </cell>
          <cell r="C153" t="str">
            <v>PROTECCIÓN A SUMIDEROS CON POLISOMBRA 47% (Incluye suministro y colocación de polisombra 47% asegurado con puntilla grapa).</v>
          </cell>
          <cell r="D153" t="str">
            <v>Un/Mes</v>
          </cell>
          <cell r="E153">
            <v>3225</v>
          </cell>
          <cell r="F153">
            <v>139.19999999999999</v>
          </cell>
          <cell r="G153">
            <v>448919.99999999994</v>
          </cell>
        </row>
        <row r="154">
          <cell r="B154">
            <v>2003</v>
          </cell>
          <cell r="C154" t="str">
            <v>PROTECCIÓN A ÁRBOLES (INCLUYE SUMINISTRO Y COLOCACIÓN DE DURMIENTES DE 2.90m x 0.04m x 0.04m Y POLISOMBRA AL 47% DE TAL MANERA QUE GARANTICE la protección al individuo vegetal.</v>
          </cell>
          <cell r="D154" t="str">
            <v>Un</v>
          </cell>
          <cell r="E154">
            <v>18965</v>
          </cell>
          <cell r="F154">
            <v>139.19999999999999</v>
          </cell>
          <cell r="G154">
            <v>2639928</v>
          </cell>
        </row>
        <row r="155">
          <cell r="B155">
            <v>2004</v>
          </cell>
          <cell r="C155" t="str">
            <v>PROTECCIÓN A ALCANTARILLAS CON POLISOMBRA 47%. (Incluye suministro y colocación de polisombra 47%)</v>
          </cell>
          <cell r="D155" t="str">
            <v>Un/Mes</v>
          </cell>
          <cell r="E155">
            <v>3225</v>
          </cell>
          <cell r="F155">
            <v>139.19999999999999</v>
          </cell>
          <cell r="G155">
            <v>448919.99999999994</v>
          </cell>
        </row>
        <row r="156">
          <cell r="B156">
            <v>3001</v>
          </cell>
          <cell r="C156" t="str">
            <v>PASACALLES IMPRESO EN LONA BANNER (7.0m x 1.0m) TERMINADO CON PALOS EN LOS EXTREMOS. INCLUYE SUMINISTRO E INSTALACION.</v>
          </cell>
          <cell r="D156" t="str">
            <v>Un</v>
          </cell>
          <cell r="E156">
            <v>283021</v>
          </cell>
          <cell r="F156">
            <v>556.79999999999995</v>
          </cell>
          <cell r="G156">
            <v>157586092.79999998</v>
          </cell>
        </row>
        <row r="157">
          <cell r="B157">
            <v>3002</v>
          </cell>
          <cell r="C157" t="str">
            <v>AVISO PUNTO CREA 1.50m x 0.90m (MATERIAL DE IMPRESIÓN VINILO PARA EXTERIORES. INCLUYE SUMINISTRO E INSTALACIÓN).</v>
          </cell>
          <cell r="D157" t="str">
            <v>Un</v>
          </cell>
          <cell r="E157">
            <v>389004</v>
          </cell>
          <cell r="F157">
            <v>26.1</v>
          </cell>
          <cell r="G157">
            <v>10153004.4</v>
          </cell>
        </row>
        <row r="158">
          <cell r="B158">
            <v>3003</v>
          </cell>
          <cell r="C158" t="str">
            <v>LEVANTAMIENTO DE ACTA DE VECINDAD COMPLETA. (Incluye personal, logistica, elaboracion de formato, papeleria, fotografia y video).</v>
          </cell>
          <cell r="D158" t="str">
            <v>Un</v>
          </cell>
          <cell r="E158">
            <v>28147</v>
          </cell>
          <cell r="F158">
            <v>556.79999999999995</v>
          </cell>
          <cell r="G158">
            <v>15672249.6</v>
          </cell>
        </row>
        <row r="159">
          <cell r="B159">
            <v>4001</v>
          </cell>
          <cell r="C159" t="str">
            <v>ALQUILER DE CERRAMIENTO TIPO 1: CONSTA DE SEÑALIZADORES TUBULARES PLÁSTICOS, TRIPLE CINTA PELIGRO CAL. 4, POLISOMBRA 65% PARA CERRAMIENTO. (INCLUYE INSTALACIÓN, MANTENIMIENTO Y DESINSTALACIÓN).</v>
          </cell>
          <cell r="D159" t="str">
            <v>m/Mes</v>
          </cell>
          <cell r="E159">
            <v>6064</v>
          </cell>
          <cell r="F159">
            <v>2784</v>
          </cell>
          <cell r="G159">
            <v>16882176</v>
          </cell>
        </row>
        <row r="160">
          <cell r="B160">
            <v>4002</v>
          </cell>
          <cell r="C160" t="str">
            <v>ALQUILER DE CERRAMIENTO TIPO 2: CONSTA DE POSTES ROLLIZOS DE 1.90mt DE ALTURA LIBRE CON BASE EN CONCRETO 1500 PSI DE 30cm x 30cm, DOBLE CINTA PELIGRO CAL. 4, TELA PARA CERRAMIENTO.(INCL INSTALACION, MANTENIMIENTO Y DESINSTALACIÓN).</v>
          </cell>
          <cell r="D160" t="str">
            <v>m/Mes</v>
          </cell>
          <cell r="E160">
            <v>16456</v>
          </cell>
          <cell r="F160">
            <v>2784</v>
          </cell>
          <cell r="G160">
            <v>45813504</v>
          </cell>
        </row>
        <row r="161">
          <cell r="B161">
            <v>4003</v>
          </cell>
          <cell r="C161" t="str">
            <v>ALQUILER DE CERRAMIENTO TIPO 3, CONSTA DE SEÑALIZADORES TUBULARES PLASTICOS SEPARADOS ENTRE SI MAXIMO 3MTS TRIPLE CINTA PELIGRO CAL 4 (Incluye instalación, mantenimeinto y desinstalación).</v>
          </cell>
          <cell r="D161" t="str">
            <v>m/Mes</v>
          </cell>
          <cell r="E161">
            <v>3460</v>
          </cell>
          <cell r="F161">
            <v>2784</v>
          </cell>
          <cell r="G161">
            <v>9632640</v>
          </cell>
        </row>
        <row r="162">
          <cell r="B162">
            <v>4004</v>
          </cell>
          <cell r="C162" t="str">
            <v>CANALIZACIÓN DE TRÁFICO (INSTALACIÓN, MANTENIMIENTO Y DESINSTALACIÓN DIARIO) CON SEÑALIZADORES TUBULARES COLOMBINA PLÁSTICA Y TRIPLE CINTA DE SEÑALIZACIÓN (INCLUYE ALQUILER DE SEÑALIZADORES TUBULARES). LONGITUD 50 METROS.</v>
          </cell>
          <cell r="D162" t="str">
            <v>Un/Día</v>
          </cell>
          <cell r="E162">
            <v>403</v>
          </cell>
          <cell r="F162">
            <v>556.79999999999995</v>
          </cell>
          <cell r="G162">
            <v>224390.39999999999</v>
          </cell>
        </row>
        <row r="163">
          <cell r="B163">
            <v>4005</v>
          </cell>
          <cell r="C163" t="str">
            <v>TOMA DE INFORMACION DE TRANSITO DURANTE LA OBRA (Incluye procesamiento y logistica)</v>
          </cell>
          <cell r="D163" t="str">
            <v>hr</v>
          </cell>
          <cell r="E163">
            <v>12054</v>
          </cell>
          <cell r="F163">
            <v>417.6</v>
          </cell>
          <cell r="G163">
            <v>5033750.4000000004</v>
          </cell>
        </row>
        <row r="164">
          <cell r="B164"/>
          <cell r="C164"/>
          <cell r="D164"/>
          <cell r="E164"/>
          <cell r="F164"/>
          <cell r="G164"/>
        </row>
        <row r="165">
          <cell r="B165" t="str">
            <v>CÓDIGO APU</v>
          </cell>
          <cell r="C165" t="str">
            <v>DESCRIPCIÓN</v>
          </cell>
          <cell r="D165" t="str">
            <v>UNIDAD DE MEDIDA</v>
          </cell>
          <cell r="E165" t="str">
            <v>VALOR UNITARIO</v>
          </cell>
          <cell r="F165" t="str">
            <v>CANTIDAD</v>
          </cell>
          <cell r="G165" t="str">
            <v>VALOR TOTAL</v>
          </cell>
        </row>
        <row r="166">
          <cell r="B166" t="str">
            <v xml:space="preserve">NP - 01 </v>
          </cell>
          <cell r="C166" t="str">
            <v>ACOMETIDA DOMICILIARIA DE 1/2". SUMINISTRO E INSTALACIÓN. (INCLUYE TUBERIA PF D=1/2", REGISTROS Y ACCESORIOS, LOG. PROM. = 6.50M).</v>
          </cell>
          <cell r="D166" t="str">
            <v>UN</v>
          </cell>
          <cell r="E166">
            <v>155762</v>
          </cell>
          <cell r="F166">
            <v>1</v>
          </cell>
          <cell r="G166">
            <v>155762</v>
          </cell>
        </row>
        <row r="167">
          <cell r="B167" t="str">
            <v>NP - 02</v>
          </cell>
          <cell r="C167" t="str">
            <v>GEOCELDA HDPE PERFORADA, ALTURA 15 CM (SUMINISTRO E INSTALACIÓN).</v>
          </cell>
          <cell r="D167" t="str">
            <v>M2</v>
          </cell>
          <cell r="E167">
            <v>68946</v>
          </cell>
          <cell r="F167">
            <v>1</v>
          </cell>
          <cell r="G167">
            <v>68946</v>
          </cell>
        </row>
        <row r="168">
          <cell r="B168" t="str">
            <v>NP - 03</v>
          </cell>
          <cell r="C168" t="str">
            <v>BASE GRANULAR CLASE A (BG-A) ESTABILIZADA CON CEMENTO ASFALTICO CONVENCIONAL TIPO MGEA_A (Incluye suministro, transporte, colocación y compactación).</v>
          </cell>
          <cell r="D168" t="str">
            <v>m3</v>
          </cell>
          <cell r="E168"/>
          <cell r="F168">
            <v>1</v>
          </cell>
          <cell r="G168">
            <v>0</v>
          </cell>
        </row>
        <row r="169">
          <cell r="B169" t="str">
            <v>NP - 04</v>
          </cell>
          <cell r="C169" t="str">
            <v>INSTALACIÓN DE MATERIAL DE FRESADO. (EXTENDIDO Y COMPACTACIÓN CON VIBROCOMPACTADOR).</v>
          </cell>
          <cell r="D169" t="str">
            <v>M3</v>
          </cell>
          <cell r="E169"/>
          <cell r="F169">
            <v>1</v>
          </cell>
          <cell r="G169">
            <v>0</v>
          </cell>
        </row>
        <row r="170">
          <cell r="B170" t="str">
            <v>NP - 05</v>
          </cell>
          <cell r="C170" t="str">
            <v xml:space="preserve">PARCHEO EN PAVIMENTO FLEXIBLE PARA MANTENIMIENTO. (INCLUYE CORTE, DEMOLICIÓN MECANICA, CARGUE, TRANSPORTE Y DISPOSICIÓN FINAL DE ESCOMBROS, IMPRIMACIÓN, SUMINISTRO, EXTENDIDO Y COMPACTACIÓN MECANICA DE MEZCLA ASFÁLTICA MD 12, TRANSPORTE DE PERSONAL Y EQUIPOS) </v>
          </cell>
          <cell r="D170" t="str">
            <v>m3</v>
          </cell>
          <cell r="E170"/>
          <cell r="F170">
            <v>1</v>
          </cell>
          <cell r="G170">
            <v>0</v>
          </cell>
        </row>
        <row r="171">
          <cell r="B171" t="str">
            <v>NP - 06</v>
          </cell>
          <cell r="C171" t="str">
            <v>NIVELACION Y COMPACTACIÓN DE SUBRASANTE</v>
          </cell>
          <cell r="D171" t="str">
            <v>m2</v>
          </cell>
          <cell r="E171">
            <v>1303</v>
          </cell>
          <cell r="F171">
            <v>1</v>
          </cell>
          <cell r="G171">
            <v>1303</v>
          </cell>
        </row>
        <row r="172">
          <cell r="B172" t="str">
            <v>NP - 07</v>
          </cell>
          <cell r="C172" t="str">
            <v>TUBERIA PVC U.M. EXT CORRUGADO/INT LISO U.M. NORMA NTC 3722-1 D=20" (INCLUYE SUMINISTRO E INSTALACIÓN)</v>
          </cell>
          <cell r="D172" t="str">
            <v>ML</v>
          </cell>
          <cell r="E172">
            <v>340241</v>
          </cell>
          <cell r="F172">
            <v>1</v>
          </cell>
          <cell r="G172">
            <v>340241</v>
          </cell>
        </row>
        <row r="173">
          <cell r="B173" t="str">
            <v>NP - 08</v>
          </cell>
          <cell r="C173" t="str">
            <v>TUBERIA PVC U.M. EXT CORRUGADO/INT LISO U.M. NORMA NTC 3722-1 D=6" (INCLUYE SUMINISTRO E INSTALACIÓN)</v>
          </cell>
          <cell r="D173" t="str">
            <v>ML</v>
          </cell>
          <cell r="E173">
            <v>51914</v>
          </cell>
          <cell r="F173">
            <v>1</v>
          </cell>
          <cell r="G173">
            <v>51914</v>
          </cell>
        </row>
      </sheetData>
      <sheetData sheetId="3">
        <row r="2">
          <cell r="B2">
            <v>100</v>
          </cell>
          <cell r="C2" t="str">
            <v>AYUDANTE</v>
          </cell>
          <cell r="D2" t="str">
            <v>JORNAL</v>
          </cell>
          <cell r="E2">
            <v>30585</v>
          </cell>
        </row>
        <row r="3">
          <cell r="B3">
            <v>101</v>
          </cell>
          <cell r="C3" t="str">
            <v>OFICIAL</v>
          </cell>
          <cell r="D3" t="str">
            <v>JORNAL</v>
          </cell>
          <cell r="E3">
            <v>43992</v>
          </cell>
        </row>
        <row r="4">
          <cell r="B4">
            <v>102</v>
          </cell>
          <cell r="C4" t="str">
            <v>MAESTRO</v>
          </cell>
          <cell r="D4" t="str">
            <v>JORNAL</v>
          </cell>
          <cell r="E4">
            <v>50000</v>
          </cell>
        </row>
        <row r="5">
          <cell r="B5">
            <v>103</v>
          </cell>
          <cell r="C5" t="str">
            <v>CADENERO I</v>
          </cell>
          <cell r="D5" t="str">
            <v>JORNAL</v>
          </cell>
          <cell r="E5">
            <v>43333</v>
          </cell>
        </row>
        <row r="6">
          <cell r="B6">
            <v>104</v>
          </cell>
          <cell r="C6" t="str">
            <v>CADENERO II</v>
          </cell>
          <cell r="D6" t="str">
            <v>JORNAL</v>
          </cell>
          <cell r="E6">
            <v>33333</v>
          </cell>
        </row>
        <row r="7">
          <cell r="C7"/>
        </row>
        <row r="8">
          <cell r="C8"/>
          <cell r="F8" t="str">
            <v xml:space="preserve">INCLUIR FILA </v>
          </cell>
        </row>
        <row r="9">
          <cell r="B9">
            <v>8298</v>
          </cell>
          <cell r="C9" t="str">
            <v>MINICARGADOR</v>
          </cell>
          <cell r="D9" t="str">
            <v>HORA</v>
          </cell>
          <cell r="E9">
            <v>55000</v>
          </cell>
        </row>
        <row r="10">
          <cell r="B10">
            <v>201</v>
          </cell>
          <cell r="C10" t="str">
            <v>EQUIPO DE COMPACTACIÓN</v>
          </cell>
          <cell r="D10" t="str">
            <v>HORA</v>
          </cell>
          <cell r="E10">
            <v>70000</v>
          </cell>
        </row>
        <row r="11">
          <cell r="B11">
            <v>6026</v>
          </cell>
          <cell r="C11" t="str">
            <v>RETROCARGADOR</v>
          </cell>
          <cell r="D11" t="str">
            <v>HORA</v>
          </cell>
          <cell r="E11">
            <v>141796</v>
          </cell>
        </row>
        <row r="12">
          <cell r="B12">
            <v>6140</v>
          </cell>
          <cell r="C12" t="str">
            <v>COMPRESOR PARA MARTILLO NEUMÁTICO</v>
          </cell>
          <cell r="D12" t="str">
            <v>HORA</v>
          </cell>
          <cell r="E12">
            <v>64590</v>
          </cell>
        </row>
        <row r="13">
          <cell r="B13">
            <v>7439</v>
          </cell>
          <cell r="C13" t="str">
            <v xml:space="preserve">MARTILLO DEMOLEDOR NEUMÁTICO </v>
          </cell>
          <cell r="D13" t="str">
            <v>HORA</v>
          </cell>
          <cell r="E13">
            <v>7586</v>
          </cell>
        </row>
        <row r="14">
          <cell r="B14">
            <v>6013</v>
          </cell>
          <cell r="C14" t="str">
            <v xml:space="preserve">MOTONIVELADORA </v>
          </cell>
          <cell r="D14" t="str">
            <v>HORA</v>
          </cell>
          <cell r="E14">
            <v>176120</v>
          </cell>
        </row>
        <row r="15">
          <cell r="B15">
            <v>6567</v>
          </cell>
          <cell r="C15" t="str">
            <v>CARROTANQUE IRRIGADOR DE AGUA</v>
          </cell>
          <cell r="D15" t="str">
            <v>HORA</v>
          </cell>
          <cell r="E15">
            <v>35000</v>
          </cell>
        </row>
        <row r="16">
          <cell r="B16">
            <v>7984</v>
          </cell>
          <cell r="C16" t="str">
            <v>CARROTANQUE IRRIGADOR DE ASFALTO CAPACIDAD APROX 3000 LT</v>
          </cell>
          <cell r="D16" t="str">
            <v>HORA</v>
          </cell>
          <cell r="E16">
            <v>25017</v>
          </cell>
        </row>
        <row r="17">
          <cell r="B17">
            <v>7009</v>
          </cell>
          <cell r="C17" t="str">
            <v>CORTADORA DE CONCRETO (SIN DISCO). INCLUYE COMBUSTIBLE</v>
          </cell>
          <cell r="D17" t="str">
            <v>DIA</v>
          </cell>
          <cell r="E17">
            <v>62315</v>
          </cell>
        </row>
        <row r="18">
          <cell r="B18">
            <v>7434</v>
          </cell>
          <cell r="C18" t="str">
            <v>DISCO DIAMANTADO ASFALTO-CONCRETO 14"/350mm, cortes aprox. 1.600 a 1.800 mts. de profundidad máxima hasta 100mm.</v>
          </cell>
          <cell r="D18" t="str">
            <v>UN</v>
          </cell>
          <cell r="E18">
            <v>463624</v>
          </cell>
        </row>
        <row r="19">
          <cell r="B19">
            <v>8044</v>
          </cell>
          <cell r="C19" t="str">
            <v>ANDAMIO TUBULAR DE 1.50m (6 SECCIONES)</v>
          </cell>
          <cell r="D19" t="str">
            <v>DIA</v>
          </cell>
          <cell r="E19">
            <v>3570</v>
          </cell>
        </row>
        <row r="20">
          <cell r="B20">
            <v>211</v>
          </cell>
          <cell r="C20" t="str">
            <v>VIBRADOR DE CONCRETO</v>
          </cell>
          <cell r="D20" t="str">
            <v>DIA</v>
          </cell>
          <cell r="E20">
            <v>2619</v>
          </cell>
        </row>
        <row r="21">
          <cell r="B21">
            <v>1515</v>
          </cell>
          <cell r="C21" t="str">
            <v>FORMALETA METÁLICA SARDINEL</v>
          </cell>
          <cell r="D21" t="str">
            <v>DIA</v>
          </cell>
          <cell r="E21">
            <v>12038</v>
          </cell>
        </row>
        <row r="22">
          <cell r="B22">
            <v>5661</v>
          </cell>
          <cell r="C22" t="str">
            <v>VIBROCOMPACTADOR TIPO RANA - INCLUYE COMBUSTIBLE</v>
          </cell>
          <cell r="D22" t="str">
            <v>HORA</v>
          </cell>
          <cell r="E22">
            <v>7000</v>
          </cell>
        </row>
        <row r="23">
          <cell r="B23">
            <v>1505</v>
          </cell>
          <cell r="C23" t="str">
            <v>COMPACTADOR DE LLANTAS - INCLUYE OPERARIO Y COMBUSTIBLE</v>
          </cell>
          <cell r="D23" t="str">
            <v>HORA</v>
          </cell>
          <cell r="E23">
            <v>109773</v>
          </cell>
        </row>
        <row r="24">
          <cell r="B24">
            <v>6062</v>
          </cell>
          <cell r="C24" t="str">
            <v>VIBROCOMPACTADOR CILINDRO LISO - INCLUYE OPERARIO Y COMBUSTIBLE</v>
          </cell>
          <cell r="D24" t="str">
            <v>HORA</v>
          </cell>
          <cell r="E24">
            <v>129974</v>
          </cell>
        </row>
        <row r="25">
          <cell r="B25">
            <v>216</v>
          </cell>
          <cell r="C25" t="str">
            <v>VIBROCOMPACTADOR CILINDRO LISO - INCLUYE OPERARIO Y COMBUSTIBLE</v>
          </cell>
          <cell r="D25" t="str">
            <v>HORA</v>
          </cell>
          <cell r="E25">
            <v>129974</v>
          </cell>
        </row>
        <row r="26">
          <cell r="B26">
            <v>6507</v>
          </cell>
          <cell r="C26" t="str">
            <v>TERMINADORA DE ASFALTO - INCLUYE OPERARIO Y COMBUSTIBLE</v>
          </cell>
          <cell r="D26" t="str">
            <v>HORA</v>
          </cell>
          <cell r="E26">
            <v>123679</v>
          </cell>
        </row>
        <row r="27">
          <cell r="B27">
            <v>9995</v>
          </cell>
          <cell r="C27" t="str">
            <v xml:space="preserve">CAMIÓN CON CALDERA PARA DERRETIR EL TERMOPLÁSTICO </v>
          </cell>
          <cell r="D27" t="str">
            <v>HORA</v>
          </cell>
          <cell r="E27">
            <v>61631</v>
          </cell>
        </row>
        <row r="28">
          <cell r="B28">
            <v>7436</v>
          </cell>
          <cell r="C28" t="str">
            <v>MOTOBOMBA SUMERGIBLE Ø 2" O 3" - INCLUYE COMBUSTIBLE</v>
          </cell>
          <cell r="D28" t="str">
            <v>DIA</v>
          </cell>
          <cell r="E28">
            <v>65493</v>
          </cell>
        </row>
        <row r="29">
          <cell r="C29"/>
        </row>
        <row r="30">
          <cell r="C30"/>
        </row>
        <row r="31">
          <cell r="C31"/>
        </row>
        <row r="32">
          <cell r="C32"/>
        </row>
        <row r="33">
          <cell r="C33"/>
        </row>
        <row r="34">
          <cell r="C34"/>
        </row>
        <row r="35">
          <cell r="C35"/>
        </row>
        <row r="36">
          <cell r="C36"/>
          <cell r="F36" t="str">
            <v xml:space="preserve">INCLUIR FILA </v>
          </cell>
        </row>
        <row r="37">
          <cell r="B37">
            <v>300</v>
          </cell>
          <cell r="C37" t="str">
            <v>TRANSPORTE DE MATERIAL</v>
          </cell>
          <cell r="D37" t="str">
            <v>kg-km</v>
          </cell>
          <cell r="E37">
            <v>150</v>
          </cell>
        </row>
        <row r="38">
          <cell r="B38">
            <v>301</v>
          </cell>
          <cell r="C38" t="str">
            <v>TRANSPORTE DE MATERIAL</v>
          </cell>
          <cell r="D38" t="str">
            <v>m3-km</v>
          </cell>
          <cell r="E38">
            <v>1300</v>
          </cell>
        </row>
        <row r="39">
          <cell r="B39">
            <v>302</v>
          </cell>
          <cell r="C39" t="str">
            <v>TRANSPORTE DE MATERIAL</v>
          </cell>
          <cell r="D39" t="str">
            <v>t-km</v>
          </cell>
          <cell r="E39">
            <v>600</v>
          </cell>
        </row>
        <row r="40">
          <cell r="B40">
            <v>7231</v>
          </cell>
          <cell r="C40" t="str">
            <v>DERECHOS DE BOTADERO</v>
          </cell>
          <cell r="D40" t="str">
            <v>m3</v>
          </cell>
          <cell r="E40">
            <v>4849</v>
          </cell>
        </row>
        <row r="41">
          <cell r="B41">
            <v>6092</v>
          </cell>
          <cell r="C41" t="str">
            <v>HERRAMIENTA MENOR</v>
          </cell>
          <cell r="D41" t="str">
            <v>GLOBAL</v>
          </cell>
          <cell r="E41">
            <v>2000</v>
          </cell>
        </row>
        <row r="42">
          <cell r="B42">
            <v>6878</v>
          </cell>
          <cell r="C42" t="str">
            <v>TRANSPORTE DE BASES ASFALTICAS</v>
          </cell>
          <cell r="D42" t="str">
            <v>m3-km</v>
          </cell>
          <cell r="E42">
            <v>1428</v>
          </cell>
        </row>
        <row r="43">
          <cell r="B43">
            <v>7462</v>
          </cell>
          <cell r="C43" t="str">
            <v>TRANSPORTE DE PETREOS</v>
          </cell>
          <cell r="D43" t="str">
            <v>m3-km</v>
          </cell>
          <cell r="E43">
            <v>1449</v>
          </cell>
        </row>
        <row r="44">
          <cell r="B44"/>
          <cell r="C44"/>
          <cell r="E44"/>
        </row>
        <row r="45">
          <cell r="B45"/>
          <cell r="C45"/>
          <cell r="D45"/>
          <cell r="E45"/>
        </row>
        <row r="46">
          <cell r="C46"/>
          <cell r="F46" t="str">
            <v xml:space="preserve">INCLUIR FILA </v>
          </cell>
        </row>
        <row r="47">
          <cell r="C47" t="str">
            <v>FGHJKL</v>
          </cell>
          <cell r="D47" t="str">
            <v>M</v>
          </cell>
          <cell r="E47">
            <v>1556</v>
          </cell>
        </row>
        <row r="48">
          <cell r="B48">
            <v>6098</v>
          </cell>
          <cell r="C48" t="str">
            <v>AGUA</v>
          </cell>
          <cell r="D48" t="str">
            <v>M3</v>
          </cell>
          <cell r="E48">
            <v>5000</v>
          </cell>
        </row>
        <row r="49">
          <cell r="B49">
            <v>6020</v>
          </cell>
          <cell r="C49" t="str">
            <v>RECEBO</v>
          </cell>
          <cell r="D49" t="str">
            <v>M3</v>
          </cell>
          <cell r="E49">
            <v>27000</v>
          </cell>
        </row>
        <row r="50">
          <cell r="B50">
            <v>7680</v>
          </cell>
          <cell r="C50" t="str">
            <v>PINTURA EN ESMALTE</v>
          </cell>
          <cell r="D50" t="str">
            <v>GLN</v>
          </cell>
          <cell r="E50">
            <v>44900</v>
          </cell>
        </row>
        <row r="51">
          <cell r="B51">
            <v>7260</v>
          </cell>
          <cell r="C51" t="str">
            <v>DURMIENTE EN ORDINARIO</v>
          </cell>
          <cell r="D51" t="str">
            <v>UN</v>
          </cell>
          <cell r="E51">
            <v>4998</v>
          </cell>
        </row>
        <row r="52">
          <cell r="B52">
            <v>2910</v>
          </cell>
          <cell r="C52" t="str">
            <v>RECEBO COMUN</v>
          </cell>
          <cell r="D52" t="str">
            <v>M3</v>
          </cell>
          <cell r="E52">
            <v>5950</v>
          </cell>
        </row>
        <row r="53">
          <cell r="B53">
            <v>7159</v>
          </cell>
          <cell r="C53" t="str">
            <v>BASE GRANULAR CLASE A (BG_A)</v>
          </cell>
          <cell r="D53" t="str">
            <v>M3</v>
          </cell>
          <cell r="E53">
            <v>64349</v>
          </cell>
        </row>
        <row r="54">
          <cell r="B54">
            <v>7160</v>
          </cell>
          <cell r="C54" t="str">
            <v>SUBBASE GRANULAR CLASE C (SBG_C)</v>
          </cell>
          <cell r="D54" t="str">
            <v>M3</v>
          </cell>
          <cell r="E54">
            <v>53550</v>
          </cell>
        </row>
        <row r="55">
          <cell r="B55">
            <v>7161</v>
          </cell>
          <cell r="C55" t="str">
            <v>SUBBASE GRANULAR CLASE B (SBG_B)</v>
          </cell>
          <cell r="D55" t="str">
            <v>M3</v>
          </cell>
          <cell r="E55">
            <v>55930</v>
          </cell>
          <cell r="F55">
            <v>65450</v>
          </cell>
        </row>
        <row r="56">
          <cell r="B56">
            <v>7162</v>
          </cell>
          <cell r="C56" t="str">
            <v>SUBBASE GRANULAR CLASE A (SBG_A)</v>
          </cell>
          <cell r="D56" t="str">
            <v>M3</v>
          </cell>
          <cell r="E56">
            <v>61200</v>
          </cell>
          <cell r="F56"/>
        </row>
        <row r="57">
          <cell r="B57">
            <v>7158</v>
          </cell>
          <cell r="C57" t="str">
            <v>BASE GRANULAR CLASE B (BG_B)</v>
          </cell>
          <cell r="D57" t="str">
            <v>M3</v>
          </cell>
          <cell r="E57">
            <v>59000</v>
          </cell>
          <cell r="F57"/>
        </row>
        <row r="58">
          <cell r="B58">
            <v>7686</v>
          </cell>
          <cell r="C58" t="str">
            <v>BASE GRANULAR BG_B CON RECICLADO DE CONCRETO HIDRAULICO</v>
          </cell>
          <cell r="D58" t="str">
            <v>M3</v>
          </cell>
          <cell r="E58">
            <v>64760</v>
          </cell>
          <cell r="F58"/>
        </row>
        <row r="59">
          <cell r="B59">
            <v>7687</v>
          </cell>
          <cell r="C59" t="str">
            <v>BASE GRANULAR BG_A CON RECICLADO DE CONCRETO HIDRAULICO</v>
          </cell>
          <cell r="D59" t="str">
            <v>M3</v>
          </cell>
          <cell r="E59">
            <v>74300</v>
          </cell>
          <cell r="F59">
            <v>65450</v>
          </cell>
        </row>
        <row r="60">
          <cell r="B60">
            <v>7689</v>
          </cell>
          <cell r="C60" t="str">
            <v>SUBBASE GRANULAR SBG_A CON RECICLADO DE CONCRETO HIDRAULICO</v>
          </cell>
          <cell r="D60" t="str">
            <v>M3</v>
          </cell>
          <cell r="E60">
            <v>61400</v>
          </cell>
          <cell r="F60">
            <v>65450</v>
          </cell>
        </row>
        <row r="61">
          <cell r="B61">
            <v>7690</v>
          </cell>
          <cell r="C61" t="str">
            <v>SUBBASE GRANULAR SBG_B CON RECICLADO DE CONCRETO HIDRAULICO</v>
          </cell>
          <cell r="D61" t="str">
            <v>M3</v>
          </cell>
          <cell r="E61">
            <v>59000</v>
          </cell>
          <cell r="F61">
            <v>61880</v>
          </cell>
        </row>
        <row r="62">
          <cell r="B62">
            <v>7692</v>
          </cell>
          <cell r="C62" t="str">
            <v>SUBBASE GRANULAR CON RECICLADO DE CONCRETO ASFALTICO</v>
          </cell>
          <cell r="D62" t="str">
            <v>M3</v>
          </cell>
          <cell r="E62">
            <v>55000</v>
          </cell>
        </row>
        <row r="63">
          <cell r="B63">
            <v>4675</v>
          </cell>
          <cell r="C63" t="str">
            <v>CEMENTO GRIS TIPO III</v>
          </cell>
          <cell r="D63" t="str">
            <v>UND</v>
          </cell>
          <cell r="E63">
            <v>25500</v>
          </cell>
        </row>
        <row r="64">
          <cell r="B64">
            <v>7999</v>
          </cell>
          <cell r="C64" t="str">
            <v>ADITIVO POTENCIALIZADOR DE CEMENTO (AUMENTO DE RESISTENCIA Y FLEXIBILIDAD DE SUELO)</v>
          </cell>
          <cell r="D64" t="str">
            <v>KG</v>
          </cell>
          <cell r="E64">
            <v>168000</v>
          </cell>
        </row>
        <row r="65">
          <cell r="B65">
            <v>6624</v>
          </cell>
          <cell r="C65" t="str">
            <v xml:space="preserve">RAJÓN SUELTO &gt; = 12" </v>
          </cell>
          <cell r="D65" t="str">
            <v>M3</v>
          </cell>
          <cell r="E65">
            <v>62000</v>
          </cell>
        </row>
        <row r="66">
          <cell r="B66">
            <v>6962</v>
          </cell>
          <cell r="C66" t="str">
            <v>EMULSION ASFALTICA CRL-1</v>
          </cell>
          <cell r="D66" t="str">
            <v>LT</v>
          </cell>
          <cell r="E66">
            <v>1626</v>
          </cell>
          <cell r="F66">
            <v>179095</v>
          </cell>
        </row>
        <row r="67">
          <cell r="B67">
            <v>7461</v>
          </cell>
          <cell r="C67" t="str">
            <v>ARENA LAVADA DE PEÑA</v>
          </cell>
          <cell r="D67" t="str">
            <v>M3</v>
          </cell>
          <cell r="E67">
            <v>75970</v>
          </cell>
          <cell r="F67">
            <v>38080</v>
          </cell>
        </row>
        <row r="68">
          <cell r="B68" t="str">
            <v>precio cambia</v>
          </cell>
          <cell r="C68" t="str">
            <v>EMULSION ASFALTICA CRL-1</v>
          </cell>
          <cell r="D68" t="str">
            <v>LT</v>
          </cell>
          <cell r="E68">
            <v>1250</v>
          </cell>
        </row>
        <row r="69">
          <cell r="B69">
            <v>7154</v>
          </cell>
          <cell r="C69" t="str">
            <v>EMULSION MODIFICADA CON POLIMEROS CRR-2m</v>
          </cell>
          <cell r="D69" t="str">
            <v>LT</v>
          </cell>
          <cell r="E69">
            <v>2395</v>
          </cell>
        </row>
        <row r="70">
          <cell r="B70">
            <v>7461</v>
          </cell>
          <cell r="C70" t="str">
            <v>ARENA LAVADA DE PEÑA</v>
          </cell>
          <cell r="D70" t="str">
            <v>M3</v>
          </cell>
          <cell r="E70">
            <v>75970</v>
          </cell>
        </row>
        <row r="71">
          <cell r="B71">
            <v>11008</v>
          </cell>
          <cell r="C71" t="str">
            <v>FRESADO DE PAVIMENTO - INCLUYE FRESADORA, OPERARIO Y COMBUSTIBLE. Incluye agua, puntas. No incluye transporte de maquinaria, transporte del fresado ni disposición final. A TODO COSTO</v>
          </cell>
          <cell r="D71" t="str">
            <v>M3</v>
          </cell>
          <cell r="E71">
            <v>71500</v>
          </cell>
        </row>
        <row r="72">
          <cell r="B72">
            <v>8524</v>
          </cell>
          <cell r="C72" t="str">
            <v>SELLADO DE JUNTAS (300 CC). Masilla elástica sellante de un componente, con base en poliuretano, con proceso de curado en presencia de humedad del ambiente. Norma ASTM C-920.</v>
          </cell>
          <cell r="D72" t="str">
            <v>UN</v>
          </cell>
          <cell r="E72">
            <v>24039</v>
          </cell>
        </row>
        <row r="73">
          <cell r="B73">
            <v>3867</v>
          </cell>
          <cell r="C73" t="str">
            <v>EMULSION ASFALTICA CRR-2</v>
          </cell>
          <cell r="D73" t="str">
            <v>LT</v>
          </cell>
          <cell r="E73">
            <v>2261</v>
          </cell>
        </row>
        <row r="74">
          <cell r="B74">
            <v>8315</v>
          </cell>
          <cell r="C74" t="str">
            <v>SELLADOR ELÁSTICO  DE POLIURETANO. CARTUCHO 300 ml</v>
          </cell>
          <cell r="D74" t="str">
            <v>UN</v>
          </cell>
          <cell r="E74">
            <v>9916</v>
          </cell>
        </row>
        <row r="75">
          <cell r="B75">
            <v>9044</v>
          </cell>
          <cell r="C75" t="str">
            <v>GEOMALLA FORTGRID ASPHALT 100  3.8m\ FORTGRID ASPHALT 700 GEF: 7,0</v>
          </cell>
          <cell r="D75" t="str">
            <v>M2</v>
          </cell>
          <cell r="E75">
            <v>15163</v>
          </cell>
        </row>
        <row r="76">
          <cell r="B76">
            <v>6701</v>
          </cell>
          <cell r="C76" t="str">
            <v>GEOTEXTIL NT 4000 o 801 NT</v>
          </cell>
          <cell r="D76" t="str">
            <v>M2</v>
          </cell>
          <cell r="E76">
            <v>5600</v>
          </cell>
        </row>
        <row r="77">
          <cell r="B77">
            <v>6698</v>
          </cell>
          <cell r="C77" t="str">
            <v>GEOTEXTIL REPAV 400</v>
          </cell>
          <cell r="D77" t="str">
            <v>M2</v>
          </cell>
          <cell r="E77">
            <v>2900</v>
          </cell>
        </row>
        <row r="78">
          <cell r="B78">
            <v>7134</v>
          </cell>
          <cell r="C78" t="str">
            <v>GEOTEXTIL REPAV 450 o PETROMAT</v>
          </cell>
          <cell r="D78" t="str">
            <v>M2</v>
          </cell>
          <cell r="E78">
            <v>4000</v>
          </cell>
        </row>
        <row r="79">
          <cell r="B79">
            <v>6702</v>
          </cell>
          <cell r="C79" t="str">
            <v>GEOTEXTIL NT 5000 o 861 NT</v>
          </cell>
          <cell r="D79" t="str">
            <v>M2</v>
          </cell>
          <cell r="E79">
            <v>9100</v>
          </cell>
        </row>
        <row r="80">
          <cell r="B80">
            <v>4014</v>
          </cell>
          <cell r="C80" t="str">
            <v>GEOTEXTIL NT 3000 PARA SEPARACION SUBRASANTE/CAPAS GRANULARES (INCLUYE SUMINISTRO E INSTALACIÓN)</v>
          </cell>
          <cell r="D80" t="str">
            <v>M2</v>
          </cell>
          <cell r="E80">
            <v>7864</v>
          </cell>
        </row>
        <row r="81">
          <cell r="B81">
            <v>6703</v>
          </cell>
          <cell r="C81" t="str">
            <v>GEOTEXTIL NT 6000 o 1201 NT</v>
          </cell>
          <cell r="D81" t="str">
            <v>M2</v>
          </cell>
          <cell r="E81">
            <v>8900</v>
          </cell>
        </row>
        <row r="82">
          <cell r="B82">
            <v>9255</v>
          </cell>
          <cell r="C82" t="str">
            <v>CONCRETO MR43</v>
          </cell>
          <cell r="D82" t="str">
            <v>M3</v>
          </cell>
          <cell r="E82">
            <v>474000</v>
          </cell>
        </row>
        <row r="83">
          <cell r="B83">
            <v>7199</v>
          </cell>
          <cell r="C83" t="str">
            <v>CONCRETO MR39 (245 Kg/cm2)</v>
          </cell>
          <cell r="D83" t="str">
            <v>M3</v>
          </cell>
          <cell r="E83">
            <v>427500</v>
          </cell>
        </row>
        <row r="84">
          <cell r="B84">
            <v>6072</v>
          </cell>
          <cell r="C84" t="str">
            <v>CONCRETO MR41</v>
          </cell>
          <cell r="D84" t="str">
            <v>M3</v>
          </cell>
          <cell r="E84">
            <v>442725</v>
          </cell>
        </row>
        <row r="85">
          <cell r="B85">
            <v>6914</v>
          </cell>
          <cell r="C85" t="str">
            <v>CURADOR PARA CONCRETOS Y MORTEROS</v>
          </cell>
          <cell r="D85" t="str">
            <v>KG</v>
          </cell>
          <cell r="E85">
            <v>960</v>
          </cell>
        </row>
        <row r="86">
          <cell r="B86">
            <v>6846</v>
          </cell>
          <cell r="C86" t="str">
            <v>ADOQUIN DE CONCRETO (200x100x80mm)</v>
          </cell>
          <cell r="D86" t="str">
            <v>UN</v>
          </cell>
          <cell r="E86">
            <v>855</v>
          </cell>
          <cell r="F86"/>
        </row>
        <row r="87">
          <cell r="B87">
            <v>6853</v>
          </cell>
          <cell r="C87" t="str">
            <v>ADOQUIN DE CONCRETO A25 (20x10x6cm)</v>
          </cell>
          <cell r="D87" t="str">
            <v>UN</v>
          </cell>
          <cell r="E87">
            <v>760</v>
          </cell>
        </row>
        <row r="88">
          <cell r="B88">
            <v>6534</v>
          </cell>
          <cell r="C88" t="str">
            <v>BANCA EN CONCRETO SIN ESPALDAR M31</v>
          </cell>
          <cell r="D88" t="str">
            <v>UN</v>
          </cell>
          <cell r="E88">
            <v>261800</v>
          </cell>
        </row>
        <row r="89">
          <cell r="B89">
            <v>6332</v>
          </cell>
          <cell r="C89" t="str">
            <v>CANECA EN MALLA METALICA M120</v>
          </cell>
          <cell r="D89" t="str">
            <v>UN</v>
          </cell>
          <cell r="E89">
            <v>280100</v>
          </cell>
        </row>
        <row r="90">
          <cell r="B90">
            <v>3650</v>
          </cell>
          <cell r="C90" t="str">
            <v>CONCRETO 1500 PSI (HECHO EN OBRA) 1:3:5 CON ARENA DE RÍO Y TRITURADO DE 3/4")</v>
          </cell>
          <cell r="D90" t="str">
            <v>M3</v>
          </cell>
          <cell r="E90">
            <v>321153</v>
          </cell>
        </row>
        <row r="91">
          <cell r="B91">
            <v>6285</v>
          </cell>
          <cell r="C91" t="str">
            <v>CONCRETO GRAVA COMÚN 1500 PSI 10.5 MPa (105 Kg/cm2)</v>
          </cell>
          <cell r="D91" t="str">
            <v>M3</v>
          </cell>
          <cell r="E91">
            <v>335580</v>
          </cell>
        </row>
        <row r="92">
          <cell r="B92">
            <v>6335</v>
          </cell>
          <cell r="C92" t="str">
            <v>BOLARDO ALTO EN HIERRO M63</v>
          </cell>
          <cell r="D92" t="str">
            <v>UN</v>
          </cell>
          <cell r="E92">
            <v>94000</v>
          </cell>
        </row>
        <row r="93">
          <cell r="B93">
            <v>6334</v>
          </cell>
          <cell r="C93" t="str">
            <v>BOLARDO EN CONCRETO M60</v>
          </cell>
          <cell r="D93" t="str">
            <v>UN</v>
          </cell>
          <cell r="E93">
            <v>70400</v>
          </cell>
        </row>
        <row r="94">
          <cell r="B94">
            <v>7172</v>
          </cell>
          <cell r="C94" t="str">
            <v>MEZCLA ASFÁLTICA EN CALIENTE TIPO DENSO MD20 CON CEMENTO ASFÁLTICO 80-100</v>
          </cell>
          <cell r="D94" t="str">
            <v>M3</v>
          </cell>
          <cell r="E94">
            <v>516000</v>
          </cell>
        </row>
        <row r="95">
          <cell r="B95">
            <v>9673</v>
          </cell>
          <cell r="C95" t="str">
            <v>MEZCLA ASFÁLTICA EN CALIENTE DENSA MD20 CON CEMENTO ASFÁLTICO 60-70</v>
          </cell>
          <cell r="D95" t="str">
            <v>M3</v>
          </cell>
          <cell r="E95">
            <v>406000</v>
          </cell>
        </row>
        <row r="96">
          <cell r="B96">
            <v>7174</v>
          </cell>
          <cell r="C96" t="str">
            <v>MEZCLA ASFÁLTICA DENSA EN CALIENTE MD12 CON CEMENTO ASFÁLTICO 80-100</v>
          </cell>
          <cell r="D96" t="str">
            <v>M3</v>
          </cell>
          <cell r="E96">
            <v>519300</v>
          </cell>
        </row>
        <row r="97">
          <cell r="B97">
            <v>3010</v>
          </cell>
          <cell r="C97" t="str">
            <v xml:space="preserve">DEMOLICION PAVIMENTO ASFALTICO (Incluye Cargue). No incluye transporte y disposición final de sobrantes. </v>
          </cell>
          <cell r="D97" t="str">
            <v>M2</v>
          </cell>
          <cell r="E97">
            <v>32202</v>
          </cell>
        </row>
        <row r="98">
          <cell r="B98">
            <v>3464</v>
          </cell>
          <cell r="C98" t="str">
            <v>EXCAVACION MANUAL EN MATERIAL COMUN. INCLUYE CARGUE.</v>
          </cell>
          <cell r="D98" t="str">
            <v>M3</v>
          </cell>
          <cell r="E98">
            <v>29765</v>
          </cell>
        </row>
        <row r="99">
          <cell r="B99">
            <v>3811</v>
          </cell>
          <cell r="C99" t="str">
            <v>CORTE DE PAVIMENTO - INCLUYE EQUIPO: CORTADORA DE CONCRETO INCLUYE OPERARIO Y COMBUSTIBLE. INCLUYE DISCO DIAMANTADO ASFALTO-CONCRETO 350 MM, AGUA Y MANO DE OBRA</v>
          </cell>
          <cell r="D99" t="str">
            <v>ML</v>
          </cell>
          <cell r="E99">
            <v>1754</v>
          </cell>
        </row>
        <row r="100">
          <cell r="B100">
            <v>3864</v>
          </cell>
          <cell r="C100" t="str">
            <v>IMPRIMACION CON EMULSION ASFALTICA CRL-0 (SUMINISTRO, BARRIDO SUPERFICIE Y RIEGO MECANICO)</v>
          </cell>
          <cell r="D100" t="str">
            <v>M2</v>
          </cell>
          <cell r="E100">
            <v>1921</v>
          </cell>
        </row>
        <row r="101">
          <cell r="B101">
            <v>3866</v>
          </cell>
          <cell r="C101" t="str">
            <v>RIEGO DE LIGA CON EMULSION ASFALTICA CRR-1 (SUMINISTRO, BARRIDO SUPERFICIE Y RIEGO MECANICO)</v>
          </cell>
          <cell r="D101" t="str">
            <v>M2</v>
          </cell>
          <cell r="E101">
            <v>1804</v>
          </cell>
        </row>
        <row r="102">
          <cell r="B102">
            <v>4567</v>
          </cell>
          <cell r="C102" t="str">
            <v>MEZCLA ASFÁLTICA EN CALIENTE TIPO DENSO MD12 ASF CONVENCIONAL 80-100 (SUMINISTRO, EXTENDIDO Y NIVELACIÓN MANUAL Y COMPACTACIÓN MECANICA) INCLUYE: VIBRO COMPACTADOR BENITIN DE 1 TONELADA - INCLUYE OPERARIO Y COMBUSTIBLE</v>
          </cell>
          <cell r="D102" t="str">
            <v>M3</v>
          </cell>
          <cell r="E102">
            <v>716721</v>
          </cell>
        </row>
        <row r="103">
          <cell r="B103">
            <v>4487</v>
          </cell>
          <cell r="C103" t="str">
            <v>BASE GRANULAR CLASE A (BG_A) (SUMINISTRO, EXTENDIDO MANUAL, HUMEDECIMIENTO Y COMPACTACIÓN)</v>
          </cell>
          <cell r="D103" t="str">
            <v>M3</v>
          </cell>
        </row>
        <row r="104">
          <cell r="B104">
            <v>3748</v>
          </cell>
          <cell r="C104" t="str">
            <v>LOSA DE CONCRETO MR45 (SUMINISTRO, FORMALETEADO, COLOCACIÓN Y ACABADO. NO INCLUYE ACERO, CURADO, JUNTAS)</v>
          </cell>
          <cell r="D104" t="str">
            <v>M3</v>
          </cell>
          <cell r="E104">
            <v>458150</v>
          </cell>
        </row>
        <row r="105">
          <cell r="B105">
            <v>4712</v>
          </cell>
          <cell r="C105" t="str">
            <v>MEZCLA ASFALTICA CON ASFALTO CAUCHO (SUMINISTRO, EXTENDIDO, NIVELACIÓN Y COMPACTACIÓN MECANICA)</v>
          </cell>
          <cell r="D105" t="str">
            <v>M3</v>
          </cell>
          <cell r="E105">
            <v>821100</v>
          </cell>
        </row>
        <row r="106">
          <cell r="B106">
            <v>3708</v>
          </cell>
          <cell r="C106" t="str">
            <v xml:space="preserve">ACERO DE REFUERZO, INCLUYE TODOS LOS COSTOS DE SUMINISTRO DE MATERIALES (REFUERZO (G60) FIGURADO, CORRUGADO, INCLUYE EL ALAMBRE DE AMARRE), EQUIPOS, TRANSPORTES, MANEJO, ALMACENAMIENTO, DESPERDICIOS Y MANO DE OBRA. </v>
          </cell>
          <cell r="D106" t="str">
            <v>KG</v>
          </cell>
          <cell r="E106">
            <v>3979</v>
          </cell>
        </row>
        <row r="107">
          <cell r="B107">
            <v>4959</v>
          </cell>
          <cell r="C107" t="str">
            <v>ACERO LISO PARA TRANSFERENCIA DE LOSAS D= 1 1/4" (NO INCLUYE CANASTILLA). SUMINISTRO E INSTALACIÓN.</v>
          </cell>
          <cell r="D107" t="str">
            <v>KG</v>
          </cell>
          <cell r="E107">
            <v>3220</v>
          </cell>
        </row>
        <row r="108">
          <cell r="B108">
            <v>5404</v>
          </cell>
          <cell r="C108" t="str">
            <v>CANASTILLA PASAJUNTAS (INCLUYE SUMINISTRO Y FIJACIÓN)</v>
          </cell>
          <cell r="D108" t="str">
            <v>KG</v>
          </cell>
          <cell r="E108">
            <v>4994</v>
          </cell>
        </row>
        <row r="109">
          <cell r="B109">
            <v>10947</v>
          </cell>
          <cell r="C109" t="str">
            <v>ACERO LISO  D= 1 1/2" A37 - ACERO DE TRANSFERENCIA</v>
          </cell>
          <cell r="D109" t="str">
            <v>KG</v>
          </cell>
          <cell r="E109">
            <v>3570</v>
          </cell>
        </row>
        <row r="110">
          <cell r="B110">
            <v>10948</v>
          </cell>
          <cell r="C110" t="str">
            <v>ACERO LISO  D= 1" A37 - ACERO DE TRANSFERENCIA</v>
          </cell>
          <cell r="D110" t="str">
            <v>KG</v>
          </cell>
          <cell r="E110">
            <v>3257</v>
          </cell>
        </row>
        <row r="111">
          <cell r="B111">
            <v>324</v>
          </cell>
          <cell r="C111" t="str">
            <v>CONCRETO GRAVA COMÚN 3000 PSI  21 MPa (210 Kg/cm2)</v>
          </cell>
          <cell r="D111" t="str">
            <v>M3</v>
          </cell>
          <cell r="E111">
            <v>384965</v>
          </cell>
        </row>
        <row r="112">
          <cell r="B112">
            <v>6116</v>
          </cell>
          <cell r="C112" t="str">
            <v>BORDILLO PREFABRICADO A80 (800x200x350mm)</v>
          </cell>
          <cell r="D112" t="str">
            <v>UN</v>
          </cell>
          <cell r="E112">
            <v>24500</v>
          </cell>
        </row>
        <row r="113">
          <cell r="B113">
            <v>366</v>
          </cell>
          <cell r="C113" t="str">
            <v>MORTERO 2000 PSI 14 MPa (140 Kg/cm2)</v>
          </cell>
          <cell r="D113" t="str">
            <v>M3</v>
          </cell>
          <cell r="E113">
            <v>403410</v>
          </cell>
        </row>
        <row r="114">
          <cell r="B114">
            <v>7141</v>
          </cell>
          <cell r="C114" t="str">
            <v>SARDINEL BAJO A85 - RAMPAS (800x200x350mm)</v>
          </cell>
          <cell r="D114" t="str">
            <v>UN</v>
          </cell>
          <cell r="E114">
            <v>23097</v>
          </cell>
        </row>
        <row r="115">
          <cell r="B115">
            <v>6118</v>
          </cell>
          <cell r="C115" t="str">
            <v>SARDINEL ESPECIAL A100 - RAMPA A (600x200x500mm)</v>
          </cell>
          <cell r="D115" t="str">
            <v>UN</v>
          </cell>
          <cell r="E115">
            <v>29784</v>
          </cell>
        </row>
        <row r="116">
          <cell r="B116">
            <v>4047</v>
          </cell>
          <cell r="C116" t="str">
            <v>BORDILLO PREFABRICADO A80 (SUMINISTRO E INSTALACIÓN. INCLUYE 3CM MORTERO DE NIVELACIÓN 1:5)</v>
          </cell>
          <cell r="D116" t="str">
            <v>UN</v>
          </cell>
          <cell r="E116">
            <v>41323</v>
          </cell>
        </row>
        <row r="117">
          <cell r="B117">
            <v>3207</v>
          </cell>
          <cell r="C117" t="str">
            <v>SARDINEL ESPECIAL A100 PARA RAMPA TIPO A (SUMINISTRO E INSTALACIÓN. INCLUYE 3CM MORTERO 1:5)</v>
          </cell>
          <cell r="D117" t="str">
            <v>ML</v>
          </cell>
          <cell r="E117">
            <v>42862</v>
          </cell>
        </row>
        <row r="118">
          <cell r="B118">
            <v>4075</v>
          </cell>
          <cell r="C118" t="str">
            <v>PISO EN LOSETA PREFABRICADA A50 (SUMINISTRO E INSTALACIÓN. INCLUYE BASE 4CM MORTERO 1:5 Y ARENA DE SELLO)</v>
          </cell>
          <cell r="D118" t="str">
            <v>ML</v>
          </cell>
          <cell r="E118">
            <v>70212</v>
          </cell>
        </row>
        <row r="119">
          <cell r="B119">
            <v>4078</v>
          </cell>
          <cell r="C119" t="str">
            <v>PISO EN LOSETA PREFABRICADA A60 (SUMINISTRO E INSTALACIÓN. INCLUYE BASE 4CM MORTERO 1:5 Y ARENA DE SELLO)</v>
          </cell>
          <cell r="D119" t="str">
            <v>M2</v>
          </cell>
          <cell r="E119">
            <v>86736</v>
          </cell>
        </row>
        <row r="120">
          <cell r="B120">
            <v>4087</v>
          </cell>
          <cell r="C120" t="str">
            <v>PIEZA REMATE A105 PARA RAMPA TIPO A (SUMINISTRO E INSTALACIÓN. INCLUYE 3CM MORTERO 1:5)</v>
          </cell>
          <cell r="D120" t="str">
            <v>UN</v>
          </cell>
          <cell r="E120">
            <v>68835</v>
          </cell>
        </row>
        <row r="121">
          <cell r="B121">
            <v>4089</v>
          </cell>
          <cell r="C121" t="str">
            <v>SARDINEL BAJO A85 PARA RAMPAS (SUMINISTRO E INSTALACIÓN. INCLUYE 3CM MORTERO 1:5)</v>
          </cell>
          <cell r="D121" t="str">
            <v>ML</v>
          </cell>
          <cell r="E121">
            <v>41109</v>
          </cell>
        </row>
        <row r="122">
          <cell r="B122">
            <v>366</v>
          </cell>
          <cell r="C122" t="str">
            <v>MORTERO 2000 PSI 14 MPa (140 Kg/cm2)</v>
          </cell>
          <cell r="D122" t="str">
            <v>M3</v>
          </cell>
          <cell r="E122">
            <v>403410</v>
          </cell>
        </row>
        <row r="123">
          <cell r="B123">
            <v>6861</v>
          </cell>
          <cell r="C123" t="str">
            <v>LOSETA PREFABRICADA A50 - A55 - A56 (400x400x60mm)</v>
          </cell>
          <cell r="D123" t="str">
            <v>M2</v>
          </cell>
          <cell r="E123">
            <v>47141</v>
          </cell>
        </row>
        <row r="124">
          <cell r="B124">
            <v>3874</v>
          </cell>
          <cell r="C124" t="str">
            <v>MORTERO 1:5 (HECHO EN OBRA)</v>
          </cell>
          <cell r="D124" t="str">
            <v>M3</v>
          </cell>
          <cell r="E124">
            <v>268426</v>
          </cell>
        </row>
        <row r="125">
          <cell r="B125">
            <v>7138</v>
          </cell>
          <cell r="C125" t="str">
            <v>BORDE CONTENEDOR DE RAICES A70 (1070x120x135mm)2</v>
          </cell>
          <cell r="D125" t="str">
            <v>UN</v>
          </cell>
          <cell r="E125">
            <v>19700</v>
          </cell>
        </row>
        <row r="126">
          <cell r="B126">
            <v>6733</v>
          </cell>
          <cell r="C126" t="str">
            <v>ADOQUIN DE ARCILLA CUARTERON 26x6x6</v>
          </cell>
          <cell r="D126" t="str">
            <v>UN</v>
          </cell>
          <cell r="E126">
            <v>608</v>
          </cell>
        </row>
        <row r="127">
          <cell r="B127">
            <v>6109</v>
          </cell>
          <cell r="C127" t="str">
            <v>SARDINEL PREFABRICADO A10 (800x200x500mm)</v>
          </cell>
          <cell r="D127" t="str">
            <v>UN</v>
          </cell>
          <cell r="E127">
            <v>31432</v>
          </cell>
        </row>
        <row r="128">
          <cell r="B128">
            <v>4396</v>
          </cell>
          <cell r="C128" t="str">
            <v>ADOQUIN DE ARCILLA TR. LIVIANO 20X10X6CM (SUMINISTRO E INSTALACIÓN. INCLUYE BASE 4CM ARENA NIVELACION Y ARENA DE SELLO)</v>
          </cell>
          <cell r="D128" t="str">
            <v>UN</v>
          </cell>
          <cell r="E128">
            <v>54784</v>
          </cell>
        </row>
        <row r="129">
          <cell r="B129">
            <v>4576</v>
          </cell>
          <cell r="C129" t="str">
            <v>CONSTRUCCIÓN DE ANDEN EN LOSA DE CONCRETO DE 3000 PSI HECHO EN OBRA. NO INCLUYE BORDILLO. NO INCLUYE REDES.</v>
          </cell>
          <cell r="D129" t="str">
            <v>UN</v>
          </cell>
          <cell r="E129">
            <v>59025</v>
          </cell>
        </row>
        <row r="130">
          <cell r="B130">
            <v>7216</v>
          </cell>
          <cell r="C130" t="str">
            <v>PINTURA TERMOPLASTICA (Sum y Aplic. con Microesf.)</v>
          </cell>
          <cell r="D130" t="str">
            <v>M2</v>
          </cell>
          <cell r="E130">
            <v>98259</v>
          </cell>
        </row>
        <row r="131">
          <cell r="B131">
            <v>6570</v>
          </cell>
          <cell r="C131" t="str">
            <v>PINTURA ACRÍLICA BASE AGUA (E=15MILS. INCLUYE SUMINISTRO Y APLICACIÓN CON EQUIPO. INCLUYE MICROESFERAS).</v>
          </cell>
          <cell r="D131" t="str">
            <v>M2</v>
          </cell>
          <cell r="E131">
            <v>28560</v>
          </cell>
        </row>
        <row r="132">
          <cell r="B132">
            <v>6572</v>
          </cell>
          <cell r="C132" t="str">
            <v>DEMARCACION LINEA CONTINUA A=0.15M (E=15 MILS, ACRÍLICA BASE AGUA. INC. SUMIN. Y APLIC. CON EQUIPO. INCL. MICROESFERAS)</v>
          </cell>
          <cell r="D132" t="str">
            <v>M2</v>
          </cell>
          <cell r="E132">
            <v>1299</v>
          </cell>
        </row>
        <row r="133">
          <cell r="B133">
            <v>4243</v>
          </cell>
          <cell r="C133" t="str">
            <v>DEMARCACION LINEA DISCONTINUA A=0.15m (e=2.3mm,Termoplástica. Inc. Suministro y Aplicación con Equipo. Inc Microesferas)</v>
          </cell>
          <cell r="D133" t="str">
            <v>M2</v>
          </cell>
          <cell r="E133">
            <v>98259</v>
          </cell>
        </row>
        <row r="134">
          <cell r="B134">
            <v>3875</v>
          </cell>
          <cell r="C134" t="str">
            <v>ANCLAJE PARA TUBERIA EN CONCRETO DE 2500 PSI HECHO EN OBRA (Incluye suministro, formaleteo y colocacion)</v>
          </cell>
          <cell r="D134" t="str">
            <v>M3</v>
          </cell>
          <cell r="E134">
            <v>407297</v>
          </cell>
        </row>
        <row r="135">
          <cell r="B135">
            <v>6552</v>
          </cell>
          <cell r="C135" t="str">
            <v>SEÑAL DE TRANSITO GRUPO I (60x60cm) POSTE 3.5m</v>
          </cell>
          <cell r="D135" t="str">
            <v>UN</v>
          </cell>
          <cell r="E135">
            <v>238000</v>
          </cell>
        </row>
        <row r="136">
          <cell r="B136">
            <v>6556</v>
          </cell>
          <cell r="C136" t="str">
            <v>TACHA REFLECTIVA UNIDIRECCIONAL, NO INCLUYE ELEMENTOS DE ANCLAJE</v>
          </cell>
          <cell r="D136" t="str">
            <v>UN</v>
          </cell>
          <cell r="E136">
            <v>5998</v>
          </cell>
        </row>
        <row r="137">
          <cell r="B137">
            <v>7587</v>
          </cell>
          <cell r="C137" t="str">
            <v>PEGANTE EPOXICO DE DOS COMPONENTES</v>
          </cell>
          <cell r="D137" t="str">
            <v>KG</v>
          </cell>
          <cell r="E137">
            <v>81920</v>
          </cell>
        </row>
        <row r="138">
          <cell r="B138">
            <v>5230</v>
          </cell>
          <cell r="C138" t="str">
            <v>BORRADO DE DEMARCACIÓN VIAL POR FRESADO CON MÁQUINA PARA LINEA a=0.20m.</v>
          </cell>
          <cell r="D138" t="str">
            <v>ML</v>
          </cell>
          <cell r="E138">
            <v>5891</v>
          </cell>
        </row>
        <row r="139">
          <cell r="B139">
            <v>11165</v>
          </cell>
          <cell r="C139" t="str">
            <v>STOPEROLES METÁLICOS CON ESPIGO. INCLUYE SUMINISTRO E INSTALACIÓN.</v>
          </cell>
          <cell r="D139" t="str">
            <v>UN</v>
          </cell>
          <cell r="E139">
            <v>7378</v>
          </cell>
        </row>
        <row r="140">
          <cell r="B140">
            <v>9993</v>
          </cell>
          <cell r="C140" t="str">
            <v>AGREGADOS SELECCIONADOS (TAMAÑO MÁXIMO 1") BANDAS SONORAS REDUCE VELOCIDAD.</v>
          </cell>
          <cell r="D140" t="str">
            <v>M3</v>
          </cell>
          <cell r="E140">
            <v>72590</v>
          </cell>
        </row>
        <row r="141">
          <cell r="B141">
            <v>9994</v>
          </cell>
          <cell r="C141" t="str">
            <v>RESINA TERMOPLÁSTICA - PINTURA TERMOPLÁSTICA</v>
          </cell>
          <cell r="D141" t="str">
            <v>KG</v>
          </cell>
          <cell r="E141">
            <v>10460</v>
          </cell>
        </row>
        <row r="142">
          <cell r="B142">
            <v>5915</v>
          </cell>
          <cell r="C142" t="str">
            <v>GRAVILLA 1/2"</v>
          </cell>
          <cell r="D142" t="str">
            <v>M3</v>
          </cell>
          <cell r="E142">
            <v>52360</v>
          </cell>
        </row>
        <row r="143">
          <cell r="B143">
            <v>6578</v>
          </cell>
          <cell r="C143" t="str">
            <v>TRITURADO 3/4"</v>
          </cell>
          <cell r="D143" t="str">
            <v>M3</v>
          </cell>
          <cell r="E143">
            <v>49980</v>
          </cell>
        </row>
        <row r="144">
          <cell r="B144">
            <v>2308</v>
          </cell>
          <cell r="C144" t="str">
            <v>ARENA DE RIO</v>
          </cell>
          <cell r="D144" t="str">
            <v>M3</v>
          </cell>
          <cell r="E144">
            <v>119000</v>
          </cell>
        </row>
        <row r="145">
          <cell r="B145">
            <v>7082</v>
          </cell>
          <cell r="C145" t="str">
            <v>PLACA CUBIERTA POZO D=1.70m, e=0.25m - EAAB</v>
          </cell>
          <cell r="D145" t="str">
            <v>UN</v>
          </cell>
          <cell r="E145">
            <v>935416</v>
          </cell>
        </row>
        <row r="146">
          <cell r="B146">
            <v>7363</v>
          </cell>
          <cell r="C146" t="str">
            <v>TAPA PARA POZO D=0.70m</v>
          </cell>
          <cell r="D146" t="str">
            <v>UN</v>
          </cell>
          <cell r="E146">
            <v>152939</v>
          </cell>
        </row>
        <row r="147">
          <cell r="B147">
            <v>7091</v>
          </cell>
          <cell r="C147" t="str">
            <v>SUMIDERO LATERAL SL-100</v>
          </cell>
          <cell r="D147" t="str">
            <v>UN</v>
          </cell>
          <cell r="E147">
            <v>722503</v>
          </cell>
        </row>
        <row r="148">
          <cell r="B148">
            <v>7096</v>
          </cell>
          <cell r="C148" t="str">
            <v>TAPA SUMIDERO LATERAL SL-100</v>
          </cell>
          <cell r="D148" t="str">
            <v>UN</v>
          </cell>
          <cell r="E148">
            <v>617089</v>
          </cell>
        </row>
        <row r="149">
          <cell r="B149">
            <v>7100</v>
          </cell>
          <cell r="C149" t="str">
            <v>SOBRETAPA SUMIDERO LATERAL SL-100</v>
          </cell>
          <cell r="D149" t="str">
            <v>UN</v>
          </cell>
          <cell r="E149">
            <v>364519</v>
          </cell>
        </row>
        <row r="150">
          <cell r="B150">
            <v>324</v>
          </cell>
          <cell r="C150" t="str">
            <v>CONCRETO GRAVA COMÚN 3000 PSI  21 MPa (210 Kg/cm2)</v>
          </cell>
          <cell r="D150" t="str">
            <v>M3</v>
          </cell>
          <cell r="E150">
            <v>394485</v>
          </cell>
        </row>
        <row r="151">
          <cell r="B151">
            <v>5038</v>
          </cell>
          <cell r="C151" t="str">
            <v>ACERO FIGURADO No. 3 (Ø 3/8") F'y=60000 PSI</v>
          </cell>
          <cell r="D151" t="str">
            <v>kG</v>
          </cell>
          <cell r="E151">
            <v>2916</v>
          </cell>
        </row>
        <row r="152">
          <cell r="B152">
            <v>7089</v>
          </cell>
          <cell r="C152" t="str">
            <v>MARCO Y TAPA PARA SUMIDERO 0.52 X 0.90 EAAB NP-023</v>
          </cell>
          <cell r="D152" t="str">
            <v>UN</v>
          </cell>
          <cell r="E152">
            <v>277076</v>
          </cell>
        </row>
        <row r="153">
          <cell r="B153">
            <v>6807</v>
          </cell>
          <cell r="C153" t="str">
            <v>FORMALETA MADERA SUMIDEROS</v>
          </cell>
          <cell r="D153" t="str">
            <v>M2</v>
          </cell>
          <cell r="E153">
            <v>23001</v>
          </cell>
        </row>
        <row r="154">
          <cell r="B154">
            <v>2273</v>
          </cell>
          <cell r="C154" t="str">
            <v>LADRILLO TOLETE RECOCIDO 24x12x6</v>
          </cell>
          <cell r="D154" t="str">
            <v>UN</v>
          </cell>
          <cell r="E154">
            <v>761</v>
          </cell>
        </row>
        <row r="155">
          <cell r="B155">
            <v>2551</v>
          </cell>
          <cell r="C155" t="str">
            <v>MARCO Y TAPA PARA CAJA DE INSPECCIÓN 0.5x0.5m</v>
          </cell>
          <cell r="D155" t="str">
            <v>UN</v>
          </cell>
          <cell r="E155">
            <v>138216</v>
          </cell>
        </row>
        <row r="156">
          <cell r="B156">
            <v>3476</v>
          </cell>
          <cell r="C156" t="str">
            <v>MORTERO 1:3 (HECHO EN OBRA)</v>
          </cell>
          <cell r="D156" t="str">
            <v>M3</v>
          </cell>
          <cell r="E156">
            <v>338830</v>
          </cell>
        </row>
        <row r="157">
          <cell r="B157">
            <v>4261</v>
          </cell>
          <cell r="C157" t="str">
            <v>MORTERO 1:3 IMPERMEABILIZADO (HECHO EN OBRA)</v>
          </cell>
          <cell r="D157" t="str">
            <v>M3</v>
          </cell>
          <cell r="E157">
            <v>565486</v>
          </cell>
        </row>
        <row r="158">
          <cell r="B158">
            <v>1794</v>
          </cell>
          <cell r="C158" t="str">
            <v>ALAMBRE RECOCIDO No.18</v>
          </cell>
          <cell r="D158" t="str">
            <v>KG</v>
          </cell>
          <cell r="E158">
            <v>4284</v>
          </cell>
        </row>
        <row r="159">
          <cell r="B159">
            <v>7088</v>
          </cell>
          <cell r="C159" t="str">
            <v>ACERO FIGURADO No. 4 (Ø 1/2") F'y=60000 PSI</v>
          </cell>
          <cell r="D159" t="str">
            <v>KG</v>
          </cell>
          <cell r="E159">
            <v>2832</v>
          </cell>
        </row>
        <row r="160">
          <cell r="B160">
            <v>7275</v>
          </cell>
          <cell r="C160" t="str">
            <v>LISTON EN ORDINARIO 3.00 X 0.10 X 0.018</v>
          </cell>
          <cell r="D160" t="str">
            <v>UN</v>
          </cell>
          <cell r="E160">
            <v>7735</v>
          </cell>
        </row>
        <row r="161">
          <cell r="B161">
            <v>6863</v>
          </cell>
          <cell r="C161" t="str">
            <v>CAÑUELA PREFABRICADA A120 (800x300x225mm)</v>
          </cell>
          <cell r="D161" t="str">
            <v>UN</v>
          </cell>
          <cell r="E161">
            <v>26399</v>
          </cell>
        </row>
        <row r="162">
          <cell r="B162">
            <v>3475</v>
          </cell>
          <cell r="C162" t="str">
            <v>MORTERO 1:4 (HECHO EN OBRA)</v>
          </cell>
          <cell r="D162" t="str">
            <v>M3</v>
          </cell>
          <cell r="E162">
            <v>298160</v>
          </cell>
        </row>
        <row r="163">
          <cell r="B163">
            <v>6684</v>
          </cell>
          <cell r="C163" t="str">
            <v>BLOQUE ESTRUCTURAL TIPO PIEDRA GRIS</v>
          </cell>
          <cell r="D163" t="str">
            <v>UN</v>
          </cell>
          <cell r="E163">
            <v>4450</v>
          </cell>
        </row>
        <row r="164">
          <cell r="B164">
            <v>7949</v>
          </cell>
          <cell r="C164" t="str">
            <v>KIT SILLA YEE 200 x 160 PVC</v>
          </cell>
          <cell r="D164" t="str">
            <v>UN</v>
          </cell>
          <cell r="E164">
            <v>92500</v>
          </cell>
        </row>
        <row r="165">
          <cell r="B165">
            <v>6419</v>
          </cell>
          <cell r="C165" t="str">
            <v>CODO HD EXTREMO LISO 45ºX6``</v>
          </cell>
          <cell r="D165" t="str">
            <v>UN</v>
          </cell>
          <cell r="E165">
            <v>324249</v>
          </cell>
        </row>
        <row r="166">
          <cell r="B166">
            <v>7236</v>
          </cell>
          <cell r="C166" t="str">
            <v>LUBRICANTE U.M. (EMPAQUE 500 gr)</v>
          </cell>
          <cell r="D166" t="str">
            <v>UN</v>
          </cell>
          <cell r="E166">
            <v>23275</v>
          </cell>
        </row>
        <row r="167">
          <cell r="B167">
            <v>6407</v>
          </cell>
          <cell r="C167" t="str">
            <v>CODO HD EXTREMO LISO 90ºX6``</v>
          </cell>
          <cell r="D167" t="str">
            <v>UN</v>
          </cell>
          <cell r="E167">
            <v>384204</v>
          </cell>
        </row>
        <row r="168">
          <cell r="B168">
            <v>6421</v>
          </cell>
          <cell r="C168" t="str">
            <v>CODO HD EXTREMO LISO 45ºX10"</v>
          </cell>
          <cell r="D168" t="str">
            <v>UN</v>
          </cell>
          <cell r="E168">
            <v>1111011</v>
          </cell>
        </row>
        <row r="169">
          <cell r="B169">
            <v>2798</v>
          </cell>
          <cell r="C169" t="str">
            <v>LADRILLO TOLETE COMUN</v>
          </cell>
          <cell r="D169" t="str">
            <v>UN</v>
          </cell>
          <cell r="E169">
            <v>456</v>
          </cell>
        </row>
        <row r="170">
          <cell r="B170">
            <v>4111</v>
          </cell>
          <cell r="C170" t="str">
            <v>MORTERO 1:4 IMPERMEABILIZADO (HECHO EN OBRA)</v>
          </cell>
          <cell r="D170" t="str">
            <v>M3</v>
          </cell>
          <cell r="E170">
            <v>435129</v>
          </cell>
        </row>
        <row r="171">
          <cell r="B171">
            <v>5042</v>
          </cell>
          <cell r="C171" t="str">
            <v>ACERO FIGURADO No. 6 (Ø 3/4") F'y=60000 PSI</v>
          </cell>
          <cell r="D171" t="str">
            <v>KG</v>
          </cell>
          <cell r="E171">
            <v>2832</v>
          </cell>
        </row>
        <row r="172">
          <cell r="B172">
            <v>7465</v>
          </cell>
          <cell r="C172" t="str">
            <v>GEOTEXTIL NT 2000 o 451 NT</v>
          </cell>
          <cell r="D172" t="str">
            <v>M2</v>
          </cell>
          <cell r="E172">
            <v>3839</v>
          </cell>
        </row>
        <row r="173">
          <cell r="B173">
            <v>3465</v>
          </cell>
          <cell r="C173" t="str">
            <v>CONCRETO 3000 PSI (HECHO EN OBRA 1:2:2 CON ARENA DE RÍO Y TRITURADO DE 3/4")</v>
          </cell>
          <cell r="D173" t="str">
            <v>M3</v>
          </cell>
          <cell r="E173">
            <v>420997</v>
          </cell>
        </row>
        <row r="174">
          <cell r="B174">
            <v>3995</v>
          </cell>
          <cell r="C174" t="str">
            <v>FORMALETA MADERA PARA TAPAS-CAJAS Y CAMARAS</v>
          </cell>
          <cell r="D174" t="str">
            <v>M2</v>
          </cell>
          <cell r="E174">
            <v>23001</v>
          </cell>
        </row>
        <row r="175">
          <cell r="B175">
            <v>6158</v>
          </cell>
          <cell r="C175" t="str">
            <v>TUBERIA CONCRETO CL.2 D=10" (25cm)</v>
          </cell>
          <cell r="D175" t="str">
            <v>ML</v>
          </cell>
          <cell r="E175">
            <v>80781</v>
          </cell>
        </row>
        <row r="176">
          <cell r="B176">
            <v>6528</v>
          </cell>
          <cell r="C176" t="str">
            <v>UNION REPARACION PVC U.M. NORMA NTC 382 D=8"</v>
          </cell>
          <cell r="D176" t="str">
            <v>UN</v>
          </cell>
          <cell r="E176">
            <v>286562</v>
          </cell>
        </row>
        <row r="177">
          <cell r="B177">
            <v>6162</v>
          </cell>
          <cell r="C177" t="str">
            <v>TUBERIA CONCRETO CL.2 D=18" (45cm)</v>
          </cell>
          <cell r="D177" t="str">
            <v>ML</v>
          </cell>
          <cell r="E177">
            <v>239917</v>
          </cell>
        </row>
        <row r="178">
          <cell r="B178">
            <v>6391</v>
          </cell>
          <cell r="C178" t="str">
            <v>TEE HD EXTREMO LISO 12"X10" (300x250mm)</v>
          </cell>
          <cell r="D178" t="str">
            <v>UN</v>
          </cell>
          <cell r="E178">
            <v>2510786</v>
          </cell>
        </row>
        <row r="179">
          <cell r="B179">
            <v>6392</v>
          </cell>
          <cell r="C179" t="str">
            <v>TEE HD EXTREMO LISO 12"x12" (300x300mm)</v>
          </cell>
          <cell r="D179" t="str">
            <v>UN</v>
          </cell>
          <cell r="E179">
            <v>2642933</v>
          </cell>
        </row>
        <row r="180">
          <cell r="B180">
            <v>6128</v>
          </cell>
          <cell r="C180" t="str">
            <v>TUBERIA PVC U.M.  EXT CORRUGADO/INT LISO U.M. NORMA NTC 3722-1 D=200MM (8")</v>
          </cell>
          <cell r="D180" t="str">
            <v>UN</v>
          </cell>
          <cell r="E180">
            <v>48658</v>
          </cell>
        </row>
        <row r="181">
          <cell r="B181">
            <v>6129</v>
          </cell>
          <cell r="C181" t="str">
            <v>TUBERIA PVC U.M.  EXT CORRUGADO/INT LISO U.M. NORMA NTC 3722-1 D=250MM (10")</v>
          </cell>
          <cell r="D181" t="str">
            <v>UN</v>
          </cell>
          <cell r="E181">
            <v>71068</v>
          </cell>
        </row>
        <row r="182">
          <cell r="B182">
            <v>6130</v>
          </cell>
          <cell r="C182" t="str">
            <v>TUBERIA PVC U.M.  EXT CORRUGADO/INT LISO U.M. NORMA NTC 3722-1 D=315MM (12")</v>
          </cell>
          <cell r="D182" t="str">
            <v>UN</v>
          </cell>
          <cell r="E182">
            <v>102167</v>
          </cell>
        </row>
        <row r="183">
          <cell r="B183">
            <v>6132</v>
          </cell>
          <cell r="C183" t="str">
            <v>TUBERIA PVC U.M.  EXT CORRUGADO/INT LISO U.M. NORMA NTC 3722-1 D=450MM (18")</v>
          </cell>
          <cell r="D183" t="str">
            <v>UN</v>
          </cell>
          <cell r="E183">
            <v>242088</v>
          </cell>
        </row>
        <row r="184">
          <cell r="B184">
            <v>3017</v>
          </cell>
          <cell r="C184" t="str">
            <v>TRANSPORTE Y DISPOSICIÓN FINAL DE ESCOMBROS EN SITIO AUTORIZADO (DISTANCIA DE TRANSPORTE 21 KM). A DISTANCIA MAYOR DEL ACARREO LIBRE (90 M) EN SITIO AUTORIZADO POR LA ENTIDAD AMBIENTAL COMPETENTE.</v>
          </cell>
          <cell r="D184" t="str">
            <v>M3</v>
          </cell>
          <cell r="E184">
            <v>34429</v>
          </cell>
        </row>
        <row r="185">
          <cell r="B185">
            <v>6834</v>
          </cell>
          <cell r="C185" t="str">
            <v>TUBERIA PF D=1/2" RDE 9</v>
          </cell>
          <cell r="D185" t="str">
            <v>ML</v>
          </cell>
          <cell r="E185">
            <v>2569</v>
          </cell>
        </row>
        <row r="186">
          <cell r="B186">
            <v>7307</v>
          </cell>
          <cell r="C186" t="str">
            <v>SOLDADURA SOLVENTE PARA PVC (1/4 GLN)</v>
          </cell>
          <cell r="D186" t="str">
            <v>UN</v>
          </cell>
          <cell r="E186">
            <v>100956</v>
          </cell>
        </row>
        <row r="187">
          <cell r="B187">
            <v>7336</v>
          </cell>
          <cell r="C187" t="str">
            <v>LIMPIADOR (1/4 GLN)</v>
          </cell>
          <cell r="D187" t="str">
            <v>UN</v>
          </cell>
          <cell r="E187">
            <v>26758</v>
          </cell>
        </row>
        <row r="188">
          <cell r="B188">
            <v>7945</v>
          </cell>
          <cell r="C188" t="str">
            <v>CINTA TEFLON - CINTA SELLANTE 1/2" x 0.20 DENSIDAD</v>
          </cell>
          <cell r="D188" t="str">
            <v>ML</v>
          </cell>
          <cell r="E188">
            <v>137</v>
          </cell>
        </row>
        <row r="189">
          <cell r="B189">
            <v>8052</v>
          </cell>
          <cell r="C189" t="str">
            <v>REGISTRO DE INCORPORACIÓN HG 1/2" CON ACOPLE</v>
          </cell>
          <cell r="D189" t="str">
            <v>UN</v>
          </cell>
          <cell r="E189">
            <v>28626</v>
          </cell>
        </row>
        <row r="190">
          <cell r="B190">
            <v>8053</v>
          </cell>
          <cell r="C190" t="str">
            <v>REGISTRO DE BOLA TIPO PESADO 1/2"</v>
          </cell>
          <cell r="D190" t="str">
            <v>UN</v>
          </cell>
          <cell r="E190">
            <v>16885</v>
          </cell>
        </row>
        <row r="191">
          <cell r="B191">
            <v>8054</v>
          </cell>
          <cell r="C191" t="str">
            <v>ADAPTADOR MACHO PVC 1/2"</v>
          </cell>
          <cell r="D191" t="str">
            <v>UN</v>
          </cell>
          <cell r="E191">
            <v>450</v>
          </cell>
        </row>
        <row r="192">
          <cell r="B192">
            <v>8055</v>
          </cell>
          <cell r="C192" t="str">
            <v>COLLAR DE DERIVACIÓN 3" x 1/2"</v>
          </cell>
          <cell r="D192" t="str">
            <v>UN</v>
          </cell>
          <cell r="E192">
            <v>39893</v>
          </cell>
        </row>
        <row r="193">
          <cell r="B193">
            <v>7309</v>
          </cell>
          <cell r="C193" t="str">
            <v xml:space="preserve">ACERO FIGURADO Ø 1/4" A Ø 1" F'y=60000 PSI </v>
          </cell>
          <cell r="D193" t="str">
            <v>KG</v>
          </cell>
          <cell r="E193">
            <v>3332</v>
          </cell>
        </row>
        <row r="194">
          <cell r="B194">
            <v>11057</v>
          </cell>
          <cell r="C194" t="str">
            <v>GEOCELDA</v>
          </cell>
          <cell r="D194" t="str">
            <v>M2</v>
          </cell>
          <cell r="E194">
            <v>38469</v>
          </cell>
        </row>
        <row r="195">
          <cell r="B195">
            <v>8002</v>
          </cell>
          <cell r="C195" t="str">
            <v>LAVADO Y SONDEO DE REDES DE ALCANTARILLADO ENTRE 6" Y 18" DE DIÁMETRO Y CON GRADO DE COLMATACIÓN MENOR DEL 30%. INCL MANO DE OBRA IDÓNEA, SEÑALIZACIÓN BÁSICA, SUMIN DE COMBUSTIBLE Y AGUA. INCL. IVA</v>
          </cell>
          <cell r="D195" t="str">
            <v>ML</v>
          </cell>
          <cell r="E195">
            <v>16363</v>
          </cell>
        </row>
        <row r="196">
          <cell r="B196">
            <v>8003</v>
          </cell>
          <cell r="C196" t="str">
            <v>LAVADO Y SONDEO DE REDES DE ALCANTARILLADO ENTRE 16" Y 36" DE DIÁMETRO Y CON GRADO DE COLMATACIÓN MENOR DEL 30%. INCLUYE MANO DE OBRA IDÓNEA, SEÑALIZACIÓN BÁSICA, SUMIN DE COMBUSTIBLE Y AGUA. INCL IVA</v>
          </cell>
          <cell r="D196" t="str">
            <v>ML</v>
          </cell>
          <cell r="E196">
            <v>17672</v>
          </cell>
        </row>
        <row r="197">
          <cell r="B197">
            <v>8000</v>
          </cell>
          <cell r="C197" t="str">
            <v>INSPECCIÓN DE REDES DE ALCANTARILLADO CON SISTEMA CCTV PARA DIÁMETROS ENTRE 6" Y 36". INCL MANO DE OBRA IDÓNEA, INFORME ESCRITO DE DIAGNÓSTICO Y DVD CON VIDEO. INCL IVA</v>
          </cell>
          <cell r="D197" t="str">
            <v>ML</v>
          </cell>
          <cell r="E197">
            <v>10591</v>
          </cell>
        </row>
        <row r="198">
          <cell r="B198">
            <v>11161</v>
          </cell>
          <cell r="C198" t="str">
            <v>TRATAMIENTO Y DISPOSICIÓN FINAL DE RESIDUOS PELIGROSOS.</v>
          </cell>
          <cell r="D198" t="str">
            <v>KG</v>
          </cell>
          <cell r="E198">
            <v>952</v>
          </cell>
        </row>
        <row r="199">
          <cell r="B199">
            <v>6111</v>
          </cell>
          <cell r="C199" t="str">
            <v>LOSETA PREFABRICADA A30 (600x400x60mm)</v>
          </cell>
          <cell r="D199" t="str">
            <v>M2</v>
          </cell>
          <cell r="E199">
            <v>47084</v>
          </cell>
        </row>
        <row r="200">
          <cell r="B200">
            <v>6115</v>
          </cell>
          <cell r="C200" t="str">
            <v>LOSETA PREFABRICADA A60 (400x200x60mm)</v>
          </cell>
          <cell r="D200" t="str">
            <v>M2</v>
          </cell>
          <cell r="E200">
            <v>63665</v>
          </cell>
        </row>
        <row r="201">
          <cell r="B201">
            <v>3007</v>
          </cell>
          <cell r="C201" t="str">
            <v>REPLANTEO GENERAL</v>
          </cell>
          <cell r="D201" t="str">
            <v>M2</v>
          </cell>
          <cell r="E201">
            <v>671</v>
          </cell>
        </row>
        <row r="202">
          <cell r="B202">
            <v>7438</v>
          </cell>
          <cell r="C202" t="str">
            <v>RODILLO VIBROCOMPACTADOR TANDEM (2,5 - 3,0 TON) - INCLUYE OPERARIO Y COMBUSTIBLE</v>
          </cell>
          <cell r="D202" t="str">
            <v>DIA</v>
          </cell>
          <cell r="E202">
            <v>161158</v>
          </cell>
        </row>
        <row r="203">
          <cell r="B203">
            <v>8297</v>
          </cell>
          <cell r="C203" t="str">
            <v>ALQUILER DE VEHICULO: CAMPERO, PICK-UP, CAMIONETA, CAMION O SIMILAR DE 1300cc A 2000cc DE CILINDRADA, MODELO 2022 A 2019. 100% DE LA TARIFA ESTABLECIDA. INCLUYE TODOS LOS COSTOS DE OPERACIÓN Y MANTENIMIENTO EXCEPTO EL SALARIO DEL CONDUCTOR.</v>
          </cell>
          <cell r="D203" t="str">
            <v>DIA</v>
          </cell>
          <cell r="E203">
            <v>214000</v>
          </cell>
        </row>
        <row r="204">
          <cell r="B204">
            <v>6963</v>
          </cell>
          <cell r="C204" t="str">
            <v>EMULSION ASFALTICA CRR-1</v>
          </cell>
          <cell r="D204" t="str">
            <v>LT</v>
          </cell>
          <cell r="E204">
            <v>2067</v>
          </cell>
        </row>
        <row r="205">
          <cell r="B205">
            <v>7174</v>
          </cell>
          <cell r="C205" t="str">
            <v>MEZCLA ASFÁLTICA DENSA EN CALIENTE MD12 CON CEMENTO ASFÁLTICO 80-100</v>
          </cell>
          <cell r="D205" t="str">
            <v>M3</v>
          </cell>
          <cell r="E205">
            <v>581851</v>
          </cell>
          <cell r="F205" t="str">
            <v>actualizado</v>
          </cell>
        </row>
        <row r="206">
          <cell r="B206">
            <v>12289</v>
          </cell>
          <cell r="C206" t="str">
            <v>CEMENTO ASFÁLTICO 60-70</v>
          </cell>
          <cell r="D206" t="str">
            <v>KG</v>
          </cell>
          <cell r="E206">
            <v>2908.7857700999998</v>
          </cell>
        </row>
        <row r="207">
          <cell r="B207">
            <v>6133</v>
          </cell>
          <cell r="C207" t="str">
            <v>TUBERIA PVC U.M.  EXT CORRUGADO/INT LISO U.M. NORMA NTC 3722-1 D=500MM (20")</v>
          </cell>
          <cell r="D207" t="str">
            <v>ML</v>
          </cell>
          <cell r="E207">
            <v>315611</v>
          </cell>
        </row>
        <row r="208">
          <cell r="B208">
            <v>6127</v>
          </cell>
          <cell r="C208" t="str">
            <v>TUBERIA PVC U.M.  EXT CORRUGADO/INT LISO U.M. NORMA NTC 3722-1 D=160MM (6")</v>
          </cell>
          <cell r="D208" t="str">
            <v>ML</v>
          </cell>
          <cell r="E208">
            <v>42662</v>
          </cell>
        </row>
        <row r="209">
          <cell r="B209">
            <v>7266</v>
          </cell>
          <cell r="C209" t="str">
            <v>TABLA BURRA EN ORDINARIO 2.90 X 0.28 X 0.025</v>
          </cell>
          <cell r="D209" t="str">
            <v>UN</v>
          </cell>
          <cell r="E209">
            <v>20954</v>
          </cell>
        </row>
        <row r="210">
          <cell r="B210">
            <v>326</v>
          </cell>
          <cell r="C210" t="str">
            <v>CONCRETO GRAVA COMÚN 4000 PSI 27 MPa (280 Kg/cm2)</v>
          </cell>
          <cell r="D210" t="str">
            <v>M3</v>
          </cell>
          <cell r="E210">
            <v>416500</v>
          </cell>
        </row>
        <row r="211">
          <cell r="B211">
            <v>3995</v>
          </cell>
          <cell r="C211" t="str">
            <v>FORMALETA MADERA PARA TAPAS-CAJAS Y CAMARAS</v>
          </cell>
          <cell r="D211" t="str">
            <v>M2</v>
          </cell>
          <cell r="E211">
            <v>23001</v>
          </cell>
        </row>
        <row r="212">
          <cell r="B212">
            <v>9963</v>
          </cell>
          <cell r="C212" t="str">
            <v>CODO 45° 1/8 CxE PVC SANITARIA D= 6"</v>
          </cell>
          <cell r="D212" t="str">
            <v>UN</v>
          </cell>
          <cell r="E212">
            <v>56420</v>
          </cell>
        </row>
        <row r="213">
          <cell r="B213">
            <v>7115</v>
          </cell>
          <cell r="C213" t="str">
            <v>ADITIVO IMPERMEABILIZANTE PARA CONCRETOS Y MORTEROS</v>
          </cell>
          <cell r="D213" t="str">
            <v>KG</v>
          </cell>
          <cell r="E213">
            <v>9127</v>
          </cell>
        </row>
        <row r="214">
          <cell r="B214">
            <v>7950</v>
          </cell>
          <cell r="C214" t="str">
            <v>KIT SILLA YEE 315 x 160 PVC</v>
          </cell>
          <cell r="D214" t="str">
            <v>UN</v>
          </cell>
          <cell r="E214">
            <v>206786</v>
          </cell>
        </row>
        <row r="215">
          <cell r="B215">
            <v>7104</v>
          </cell>
          <cell r="C215" t="str">
            <v>rejilla sumidero lateral 83.5*45</v>
          </cell>
          <cell r="D215" t="str">
            <v>UN</v>
          </cell>
          <cell r="E215">
            <v>272284</v>
          </cell>
        </row>
        <row r="216">
          <cell r="B216">
            <v>11970</v>
          </cell>
          <cell r="C216" t="str">
            <v>GEOTEXTIL TEJIDO PARA SEPARACION</v>
          </cell>
          <cell r="D216" t="str">
            <v>M2</v>
          </cell>
          <cell r="E216">
            <v>6394</v>
          </cell>
        </row>
        <row r="217">
          <cell r="B217">
            <v>7691</v>
          </cell>
          <cell r="C217" t="str">
            <v>SUBBASE GRANULAR SBG_B CON RECICLADO DE CONCRETO HIDRAULICO</v>
          </cell>
          <cell r="D217" t="str">
            <v>M3</v>
          </cell>
          <cell r="E217">
            <v>61523</v>
          </cell>
        </row>
        <row r="218">
          <cell r="B218">
            <v>7005</v>
          </cell>
          <cell r="C218" t="str">
            <v>SUBBASE GRANULAR B-200</v>
          </cell>
          <cell r="D218" t="str">
            <v>M3</v>
          </cell>
          <cell r="E218">
            <v>12495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 val="LISTAS"/>
      <sheetName val="SAI"/>
    </sheetNames>
    <sheetDataSet>
      <sheetData sheetId="0"/>
      <sheetData sheetId="1" refreshError="1"/>
      <sheetData sheetId="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atos"/>
      <sheetName val="Cuadrillas"/>
      <sheetName val="Jornal"/>
      <sheetName val="Macro1"/>
      <sheetName val="Banderas"/>
      <sheetName val="Equipo"/>
      <sheetName val="A"/>
      <sheetName val="criterio"/>
      <sheetName val="INSUMOS"/>
      <sheetName val="Insum"/>
      <sheetName val="resum96"/>
      <sheetName val="Design (3)"/>
      <sheetName val="Design"/>
      <sheetName val="LISTA"/>
      <sheetName val="TRAMO 03"/>
      <sheetName val="ADMINISTRATIVA"/>
      <sheetName val="Enletra"/>
      <sheetName val="circuitos codensa"/>
      <sheetName val="AIU Obra 1"/>
      <sheetName val="Actas"/>
      <sheetName val="bar mant red at"/>
      <sheetName val="Item"/>
      <sheetName val="Design_(3)"/>
      <sheetName val="DATOS EPANET"/>
      <sheetName val="deuda"/>
      <sheetName val="Resultados"/>
      <sheetName val="REVISIONES"/>
      <sheetName val="Hoja3"/>
      <sheetName val="Presup Av 1o de mayo con 73a "/>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refreshError="1"/>
      <sheetData sheetId="35" refreshError="1"/>
      <sheetData sheetId="36" refreshError="1"/>
      <sheetData sheetId="37"/>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RESUMEN"/>
      <sheetName val="ITEMS"/>
      <sheetName val="APU"/>
      <sheetName val="EQUIPOS"/>
      <sheetName val="MATERIALES"/>
      <sheetName val="personal"/>
      <sheetName val="circuitos codensa"/>
      <sheetName val="Circuitos"/>
      <sheetName val="Formato Presupuesto Consultoria"/>
      <sheetName val="DATOS"/>
      <sheetName val="Cuadrillas"/>
      <sheetName val="Jornal"/>
    </sheetNames>
    <sheetDataSet>
      <sheetData sheetId="0" refreshError="1"/>
      <sheetData sheetId="1" refreshError="1"/>
      <sheetData sheetId="2" refreshError="1"/>
      <sheetData sheetId="3" refreshError="1"/>
      <sheetData sheetId="4" refreshError="1">
        <row r="1">
          <cell r="A1" t="str">
            <v>No</v>
          </cell>
          <cell r="B1" t="str">
            <v>código</v>
          </cell>
          <cell r="C1" t="str">
            <v>Equipo</v>
          </cell>
          <cell r="D1" t="str">
            <v>Tipo</v>
          </cell>
          <cell r="E1" t="str">
            <v>Valor Hora</v>
          </cell>
          <cell r="F1" t="str">
            <v>Combustible</v>
          </cell>
          <cell r="G1" t="str">
            <v>Operador</v>
          </cell>
          <cell r="H1" t="str">
            <v>Valor Total</v>
          </cell>
          <cell r="J1">
            <v>1</v>
          </cell>
        </row>
        <row r="2">
          <cell r="A2">
            <v>1</v>
          </cell>
          <cell r="B2" t="str">
            <v>equi</v>
          </cell>
          <cell r="C2" t="str">
            <v>ANDAMIO - SECCIÓN</v>
          </cell>
          <cell r="D2" t="str">
            <v xml:space="preserve"> -- </v>
          </cell>
          <cell r="E2">
            <v>62.5</v>
          </cell>
          <cell r="F2">
            <v>0</v>
          </cell>
          <cell r="H2">
            <v>100</v>
          </cell>
        </row>
        <row r="3">
          <cell r="A3">
            <v>2</v>
          </cell>
          <cell r="B3" t="str">
            <v>equi</v>
          </cell>
          <cell r="C3" t="str">
            <v>ANTORCHA</v>
          </cell>
          <cell r="D3" t="str">
            <v xml:space="preserve"> -- </v>
          </cell>
          <cell r="E3">
            <v>250</v>
          </cell>
          <cell r="F3">
            <v>0</v>
          </cell>
          <cell r="H3">
            <v>250</v>
          </cell>
        </row>
        <row r="4">
          <cell r="A4">
            <v>3</v>
          </cell>
          <cell r="B4" t="str">
            <v>equi</v>
          </cell>
          <cell r="C4" t="str">
            <v>BANDA</v>
          </cell>
          <cell r="D4" t="str">
            <v xml:space="preserve"> -- </v>
          </cell>
          <cell r="E4">
            <v>469.41333333333336</v>
          </cell>
          <cell r="F4">
            <v>0</v>
          </cell>
          <cell r="H4">
            <v>600</v>
          </cell>
        </row>
        <row r="5">
          <cell r="A5">
            <v>4</v>
          </cell>
          <cell r="B5" t="str">
            <v>equi</v>
          </cell>
          <cell r="C5" t="str">
            <v>CANGURO COMPACTADOR</v>
          </cell>
          <cell r="D5" t="str">
            <v>-- --</v>
          </cell>
          <cell r="E5">
            <v>15000</v>
          </cell>
          <cell r="H5">
            <v>18608.8</v>
          </cell>
        </row>
        <row r="6">
          <cell r="A6">
            <v>5</v>
          </cell>
          <cell r="B6" t="str">
            <v>equi</v>
          </cell>
          <cell r="C6" t="str">
            <v>BISELADORA</v>
          </cell>
          <cell r="D6" t="str">
            <v>H&amp;M</v>
          </cell>
          <cell r="E6">
            <v>881.77083333333337</v>
          </cell>
          <cell r="F6">
            <v>0</v>
          </cell>
          <cell r="H6">
            <v>500</v>
          </cell>
        </row>
        <row r="7">
          <cell r="A7">
            <v>6</v>
          </cell>
          <cell r="B7" t="str">
            <v>equi</v>
          </cell>
          <cell r="C7" t="str">
            <v>BOBCAT</v>
          </cell>
          <cell r="D7" t="str">
            <v>-- --</v>
          </cell>
          <cell r="E7">
            <v>32000</v>
          </cell>
          <cell r="F7">
            <v>1.5</v>
          </cell>
          <cell r="H7">
            <v>33110.300000000003</v>
          </cell>
        </row>
        <row r="8">
          <cell r="A8">
            <v>7</v>
          </cell>
          <cell r="B8" t="str">
            <v>equi</v>
          </cell>
          <cell r="C8" t="str">
            <v>BOMBA LLENADO</v>
          </cell>
          <cell r="D8" t="str">
            <v>Duplex</v>
          </cell>
          <cell r="E8">
            <v>15000</v>
          </cell>
          <cell r="F8">
            <v>2.5</v>
          </cell>
          <cell r="H8">
            <v>15002.5</v>
          </cell>
        </row>
        <row r="9">
          <cell r="A9">
            <v>8</v>
          </cell>
          <cell r="B9" t="str">
            <v>equi</v>
          </cell>
          <cell r="C9" t="str">
            <v>BOMBA PRUEBA</v>
          </cell>
          <cell r="D9" t="str">
            <v>Triplex</v>
          </cell>
          <cell r="E9">
            <v>15000</v>
          </cell>
          <cell r="F9">
            <v>2.5</v>
          </cell>
          <cell r="H9">
            <v>15002.5</v>
          </cell>
        </row>
        <row r="10">
          <cell r="A10">
            <v>9</v>
          </cell>
          <cell r="B10" t="str">
            <v>equi</v>
          </cell>
          <cell r="C10" t="str">
            <v>BOMBA PRUEBA MANUAL</v>
          </cell>
          <cell r="D10" t="str">
            <v>-- --</v>
          </cell>
          <cell r="E10">
            <v>1600</v>
          </cell>
          <cell r="F10">
            <v>0</v>
          </cell>
          <cell r="H10">
            <v>1600</v>
          </cell>
        </row>
        <row r="11">
          <cell r="A11">
            <v>10</v>
          </cell>
          <cell r="B11" t="str">
            <v>equi</v>
          </cell>
          <cell r="C11" t="str">
            <v>BULLDOZER</v>
          </cell>
          <cell r="D11" t="str">
            <v>D6D</v>
          </cell>
          <cell r="E11">
            <v>40000</v>
          </cell>
          <cell r="F11">
            <v>5</v>
          </cell>
          <cell r="H11">
            <v>43113.8</v>
          </cell>
        </row>
        <row r="12">
          <cell r="A12">
            <v>11</v>
          </cell>
          <cell r="B12" t="str">
            <v>equi</v>
          </cell>
          <cell r="C12" t="str">
            <v>BULLDOZER D4D</v>
          </cell>
          <cell r="D12" t="str">
            <v>D4D</v>
          </cell>
          <cell r="E12">
            <v>45000</v>
          </cell>
          <cell r="F12">
            <v>5</v>
          </cell>
          <cell r="H12">
            <v>41113.800000000003</v>
          </cell>
        </row>
        <row r="13">
          <cell r="A13">
            <v>12</v>
          </cell>
          <cell r="B13" t="str">
            <v>equi</v>
          </cell>
          <cell r="C13" t="str">
            <v>BUS</v>
          </cell>
          <cell r="D13" t="str">
            <v>-- --</v>
          </cell>
          <cell r="E13">
            <v>15000</v>
          </cell>
          <cell r="F13">
            <v>1.5</v>
          </cell>
          <cell r="H13">
            <v>15938</v>
          </cell>
        </row>
        <row r="14">
          <cell r="A14">
            <v>13</v>
          </cell>
          <cell r="B14" t="str">
            <v>equi</v>
          </cell>
          <cell r="C14" t="str">
            <v>CAMIÓN 600</v>
          </cell>
          <cell r="D14">
            <v>600</v>
          </cell>
          <cell r="E14">
            <v>16000</v>
          </cell>
          <cell r="F14">
            <v>1.5</v>
          </cell>
          <cell r="H14">
            <v>15938</v>
          </cell>
        </row>
        <row r="15">
          <cell r="A15">
            <v>14</v>
          </cell>
          <cell r="B15" t="str">
            <v>equi</v>
          </cell>
          <cell r="C15" t="str">
            <v>CAMIÓN GRÚA</v>
          </cell>
          <cell r="D15" t="str">
            <v>Grúa</v>
          </cell>
          <cell r="E15">
            <v>18000</v>
          </cell>
          <cell r="F15">
            <v>1.5</v>
          </cell>
          <cell r="H15">
            <v>19938</v>
          </cell>
        </row>
        <row r="16">
          <cell r="A16">
            <v>15</v>
          </cell>
          <cell r="B16" t="str">
            <v>equi</v>
          </cell>
          <cell r="C16" t="str">
            <v>CAMIONETA- 350</v>
          </cell>
          <cell r="D16" t="str">
            <v>Estacas</v>
          </cell>
          <cell r="E16">
            <v>9000</v>
          </cell>
          <cell r="F16">
            <v>1.5</v>
          </cell>
          <cell r="H16">
            <v>19438</v>
          </cell>
        </row>
        <row r="17">
          <cell r="A17">
            <v>16</v>
          </cell>
          <cell r="B17" t="str">
            <v>equi</v>
          </cell>
          <cell r="C17" t="str">
            <v>CAMPERO</v>
          </cell>
          <cell r="D17" t="str">
            <v>4x4</v>
          </cell>
          <cell r="E17">
            <v>8000</v>
          </cell>
          <cell r="F17">
            <v>1.5</v>
          </cell>
          <cell r="H17">
            <v>16968</v>
          </cell>
        </row>
        <row r="18">
          <cell r="A18">
            <v>17</v>
          </cell>
          <cell r="B18" t="str">
            <v>equi</v>
          </cell>
          <cell r="C18" t="str">
            <v>COMPACTADOR RANA</v>
          </cell>
          <cell r="D18" t="str">
            <v>Manual</v>
          </cell>
          <cell r="E18">
            <v>2250</v>
          </cell>
          <cell r="F18">
            <v>1.5</v>
          </cell>
          <cell r="H18">
            <v>1001.5</v>
          </cell>
        </row>
        <row r="19">
          <cell r="A19">
            <v>18</v>
          </cell>
          <cell r="B19" t="str">
            <v>equi</v>
          </cell>
          <cell r="C19" t="str">
            <v>COMPRESOR</v>
          </cell>
          <cell r="D19" t="str">
            <v>250 cfm</v>
          </cell>
          <cell r="E19">
            <v>12000</v>
          </cell>
          <cell r="F19">
            <v>1.5</v>
          </cell>
          <cell r="H19">
            <v>15001.5</v>
          </cell>
        </row>
        <row r="20">
          <cell r="A20">
            <v>19</v>
          </cell>
          <cell r="B20" t="str">
            <v>equi</v>
          </cell>
          <cell r="C20" t="str">
            <v>COMPRESOR</v>
          </cell>
          <cell r="D20" t="str">
            <v>175 cfm</v>
          </cell>
          <cell r="E20">
            <v>10000</v>
          </cell>
          <cell r="F20">
            <v>1.5</v>
          </cell>
          <cell r="H20">
            <v>13001.5</v>
          </cell>
        </row>
        <row r="21">
          <cell r="A21">
            <v>20</v>
          </cell>
          <cell r="B21" t="str">
            <v>equi</v>
          </cell>
          <cell r="C21" t="str">
            <v>CONTENEDOR</v>
          </cell>
          <cell r="D21" t="str">
            <v>Genérico</v>
          </cell>
          <cell r="E21">
            <v>800</v>
          </cell>
          <cell r="F21">
            <v>0</v>
          </cell>
          <cell r="H21">
            <v>800</v>
          </cell>
        </row>
        <row r="22">
          <cell r="A22">
            <v>21</v>
          </cell>
          <cell r="B22" t="str">
            <v>equi</v>
          </cell>
          <cell r="C22" t="str">
            <v>CORTATUBOS</v>
          </cell>
          <cell r="D22" t="str">
            <v>Ridgid</v>
          </cell>
          <cell r="E22">
            <v>461.85185185185185</v>
          </cell>
          <cell r="F22">
            <v>0</v>
          </cell>
          <cell r="H22">
            <v>500</v>
          </cell>
        </row>
        <row r="23">
          <cell r="A23">
            <v>22</v>
          </cell>
          <cell r="B23" t="str">
            <v>equi</v>
          </cell>
          <cell r="C23" t="str">
            <v>DIFERENCIAL 2 TON</v>
          </cell>
          <cell r="D23" t="str">
            <v>Genérica</v>
          </cell>
          <cell r="E23">
            <v>103.65486111111112</v>
          </cell>
          <cell r="F23">
            <v>0</v>
          </cell>
          <cell r="H23">
            <v>500</v>
          </cell>
        </row>
        <row r="24">
          <cell r="A24">
            <v>23</v>
          </cell>
          <cell r="B24" t="str">
            <v>equi</v>
          </cell>
          <cell r="C24" t="str">
            <v>DOBLADORA</v>
          </cell>
          <cell r="D24" t="str">
            <v>Hasta 12"</v>
          </cell>
          <cell r="E24">
            <v>13125</v>
          </cell>
          <cell r="F24">
            <v>1.5</v>
          </cell>
          <cell r="H24">
            <v>3001.5</v>
          </cell>
        </row>
        <row r="25">
          <cell r="A25">
            <v>24</v>
          </cell>
          <cell r="B25" t="str">
            <v>equi</v>
          </cell>
          <cell r="C25" t="str">
            <v>DOBLADORA MANUAL</v>
          </cell>
          <cell r="D25" t="str">
            <v>-- --</v>
          </cell>
          <cell r="E25">
            <v>1000</v>
          </cell>
          <cell r="F25">
            <v>0</v>
          </cell>
          <cell r="H25">
            <v>1000</v>
          </cell>
        </row>
        <row r="26">
          <cell r="A26">
            <v>25</v>
          </cell>
          <cell r="B26" t="str">
            <v>equi</v>
          </cell>
          <cell r="C26" t="str">
            <v>ENCINTADORA</v>
          </cell>
          <cell r="D26" t="str">
            <v>Genérica</v>
          </cell>
          <cell r="F26">
            <v>1.5</v>
          </cell>
          <cell r="H26">
            <v>16001.5</v>
          </cell>
        </row>
        <row r="27">
          <cell r="A27">
            <v>26</v>
          </cell>
          <cell r="B27" t="str">
            <v>equi</v>
          </cell>
          <cell r="C27" t="str">
            <v>EQ. DIBUJO</v>
          </cell>
          <cell r="D27" t="str">
            <v>Autocad</v>
          </cell>
          <cell r="E27">
            <v>2000</v>
          </cell>
          <cell r="F27">
            <v>0</v>
          </cell>
          <cell r="H27">
            <v>2000</v>
          </cell>
        </row>
        <row r="28">
          <cell r="A28">
            <v>27</v>
          </cell>
          <cell r="B28" t="str">
            <v>equi</v>
          </cell>
          <cell r="C28" t="str">
            <v>EQ. MONTAJE</v>
          </cell>
          <cell r="D28" t="str">
            <v>-- --</v>
          </cell>
          <cell r="E28">
            <v>5000</v>
          </cell>
          <cell r="F28">
            <v>0</v>
          </cell>
          <cell r="H28">
            <v>5000</v>
          </cell>
        </row>
        <row r="29">
          <cell r="A29">
            <v>28</v>
          </cell>
          <cell r="B29" t="str">
            <v>equi</v>
          </cell>
          <cell r="C29" t="str">
            <v>EQ. OXICORTE</v>
          </cell>
          <cell r="D29" t="str">
            <v>Victor</v>
          </cell>
          <cell r="E29">
            <v>287.98611111111109</v>
          </cell>
          <cell r="F29">
            <v>0</v>
          </cell>
          <cell r="H29">
            <v>650</v>
          </cell>
        </row>
        <row r="30">
          <cell r="A30">
            <v>29</v>
          </cell>
          <cell r="B30" t="str">
            <v>equi</v>
          </cell>
          <cell r="C30" t="str">
            <v>EQ. RX</v>
          </cell>
          <cell r="D30" t="str">
            <v xml:space="preserve"> -- </v>
          </cell>
          <cell r="E30">
            <v>6000</v>
          </cell>
          <cell r="F30">
            <v>0</v>
          </cell>
          <cell r="H30">
            <v>6000</v>
          </cell>
        </row>
        <row r="31">
          <cell r="A31">
            <v>30</v>
          </cell>
          <cell r="B31" t="str">
            <v>equi</v>
          </cell>
          <cell r="C31" t="str">
            <v>EQ. SANDBLASTING</v>
          </cell>
          <cell r="D31" t="str">
            <v>Atlas Copco</v>
          </cell>
          <cell r="E31">
            <v>2500</v>
          </cell>
          <cell r="F31">
            <v>0</v>
          </cell>
          <cell r="H31">
            <v>2500</v>
          </cell>
        </row>
        <row r="32">
          <cell r="A32">
            <v>31</v>
          </cell>
          <cell r="B32" t="str">
            <v>equi</v>
          </cell>
          <cell r="C32" t="str">
            <v>EQ. TOPOGRAFÍA</v>
          </cell>
          <cell r="D32" t="str">
            <v>Kern</v>
          </cell>
          <cell r="E32">
            <v>5000</v>
          </cell>
          <cell r="F32">
            <v>0</v>
          </cell>
          <cell r="H32">
            <v>5000</v>
          </cell>
        </row>
        <row r="33">
          <cell r="A33">
            <v>32</v>
          </cell>
          <cell r="B33" t="str">
            <v>equi</v>
          </cell>
          <cell r="C33" t="str">
            <v>GRAPA</v>
          </cell>
          <cell r="D33" t="str">
            <v>Externa</v>
          </cell>
          <cell r="E33">
            <v>500</v>
          </cell>
          <cell r="F33">
            <v>0</v>
          </cell>
          <cell r="H33">
            <v>500</v>
          </cell>
        </row>
        <row r="34">
          <cell r="A34">
            <v>33</v>
          </cell>
          <cell r="B34" t="str">
            <v>equi</v>
          </cell>
          <cell r="C34" t="str">
            <v>GRÚA DE 20 TON</v>
          </cell>
          <cell r="D34" t="str">
            <v>Genérica</v>
          </cell>
          <cell r="E34">
            <v>110000.00000000001</v>
          </cell>
          <cell r="F34">
            <v>5</v>
          </cell>
          <cell r="H34">
            <v>63113.8</v>
          </cell>
        </row>
        <row r="35">
          <cell r="A35">
            <v>34</v>
          </cell>
          <cell r="B35" t="str">
            <v>equi</v>
          </cell>
          <cell r="C35" t="str">
            <v>GRÚA DE 35 TON</v>
          </cell>
          <cell r="D35" t="str">
            <v>-- --</v>
          </cell>
          <cell r="E35">
            <v>154000</v>
          </cell>
          <cell r="F35">
            <v>5</v>
          </cell>
          <cell r="H35">
            <v>73113.8</v>
          </cell>
        </row>
        <row r="36">
          <cell r="A36">
            <v>35</v>
          </cell>
          <cell r="B36" t="str">
            <v>equi</v>
          </cell>
          <cell r="C36" t="str">
            <v>GUADAÑADORA</v>
          </cell>
          <cell r="D36" t="str">
            <v>Genérica</v>
          </cell>
          <cell r="E36">
            <v>923.28194444444443</v>
          </cell>
          <cell r="F36">
            <v>0.5</v>
          </cell>
          <cell r="H36">
            <v>1000.5</v>
          </cell>
        </row>
        <row r="37">
          <cell r="A37">
            <v>36</v>
          </cell>
          <cell r="B37" t="str">
            <v>equi</v>
          </cell>
          <cell r="C37" t="str">
            <v>HERR. MENOR</v>
          </cell>
          <cell r="D37" t="str">
            <v>Genérica</v>
          </cell>
          <cell r="E37">
            <v>750</v>
          </cell>
          <cell r="F37">
            <v>0</v>
          </cell>
          <cell r="H37">
            <v>750</v>
          </cell>
        </row>
        <row r="38">
          <cell r="A38">
            <v>37</v>
          </cell>
          <cell r="B38" t="str">
            <v>equi</v>
          </cell>
          <cell r="C38" t="str">
            <v>HOLLIDAY DETECTOR</v>
          </cell>
          <cell r="D38" t="str">
            <v>Spy</v>
          </cell>
          <cell r="E38">
            <v>750</v>
          </cell>
          <cell r="F38">
            <v>0</v>
          </cell>
          <cell r="H38">
            <v>750</v>
          </cell>
        </row>
        <row r="39">
          <cell r="A39">
            <v>38</v>
          </cell>
          <cell r="B39" t="str">
            <v>equi</v>
          </cell>
          <cell r="C39" t="str">
            <v>HOT TAPPING MACHINE</v>
          </cell>
          <cell r="D39" t="str">
            <v xml:space="preserve"> hasta Ø=6"</v>
          </cell>
          <cell r="E39">
            <v>7000</v>
          </cell>
          <cell r="F39">
            <v>0</v>
          </cell>
          <cell r="H39">
            <v>7000</v>
          </cell>
        </row>
        <row r="40">
          <cell r="A40">
            <v>39</v>
          </cell>
          <cell r="B40" t="str">
            <v>equi</v>
          </cell>
          <cell r="C40" t="str">
            <v>INSTRUMENTOS PRUEBAS PROTECCION CATODICA</v>
          </cell>
          <cell r="D40" t="str">
            <v>-- --</v>
          </cell>
          <cell r="E40">
            <v>1200</v>
          </cell>
          <cell r="F40">
            <v>0</v>
          </cell>
          <cell r="H40">
            <v>1200</v>
          </cell>
        </row>
        <row r="41">
          <cell r="A41">
            <v>40</v>
          </cell>
          <cell r="B41" t="str">
            <v>equi</v>
          </cell>
          <cell r="C41" t="str">
            <v>MANÓMETRO</v>
          </cell>
          <cell r="D41" t="str">
            <v xml:space="preserve"> -- </v>
          </cell>
          <cell r="E41">
            <v>400</v>
          </cell>
          <cell r="F41">
            <v>0</v>
          </cell>
          <cell r="H41">
            <v>400</v>
          </cell>
        </row>
        <row r="42">
          <cell r="A42">
            <v>41</v>
          </cell>
          <cell r="B42" t="str">
            <v>equi</v>
          </cell>
          <cell r="C42" t="str">
            <v>MÁQ. SOLDAR</v>
          </cell>
          <cell r="D42" t="str">
            <v>SA250</v>
          </cell>
          <cell r="E42">
            <v>3500</v>
          </cell>
          <cell r="F42">
            <v>1.5</v>
          </cell>
          <cell r="H42">
            <v>5001.5</v>
          </cell>
        </row>
        <row r="43">
          <cell r="A43">
            <v>42</v>
          </cell>
          <cell r="B43" t="str">
            <v>equi</v>
          </cell>
          <cell r="C43" t="str">
            <v>MEGGER</v>
          </cell>
          <cell r="D43" t="str">
            <v>-- --</v>
          </cell>
          <cell r="E43">
            <v>1200</v>
          </cell>
          <cell r="F43">
            <v>0</v>
          </cell>
          <cell r="H43">
            <v>1200</v>
          </cell>
        </row>
        <row r="44">
          <cell r="A44">
            <v>43</v>
          </cell>
          <cell r="B44" t="str">
            <v>equi</v>
          </cell>
          <cell r="C44" t="str">
            <v>MEZCLADORA</v>
          </cell>
          <cell r="D44" t="str">
            <v>1 1/2 Bultos</v>
          </cell>
          <cell r="E44">
            <v>2250</v>
          </cell>
          <cell r="F44">
            <v>0.5</v>
          </cell>
          <cell r="H44">
            <v>3000.5</v>
          </cell>
        </row>
        <row r="45">
          <cell r="A45">
            <v>44</v>
          </cell>
          <cell r="B45" t="str">
            <v>equi</v>
          </cell>
          <cell r="C45" t="str">
            <v>MOTOBOMBA 3"</v>
          </cell>
          <cell r="D45" t="str">
            <v>IHM</v>
          </cell>
          <cell r="E45">
            <v>2500</v>
          </cell>
          <cell r="F45">
            <v>0.5</v>
          </cell>
          <cell r="H45">
            <v>2500.5</v>
          </cell>
        </row>
        <row r="46">
          <cell r="A46">
            <v>45</v>
          </cell>
          <cell r="B46" t="str">
            <v>equi</v>
          </cell>
          <cell r="C46" t="str">
            <v>MOTONIVELADORA</v>
          </cell>
          <cell r="D46" t="str">
            <v xml:space="preserve"> -- </v>
          </cell>
          <cell r="E46">
            <v>40000</v>
          </cell>
          <cell r="F46">
            <v>5</v>
          </cell>
          <cell r="H46">
            <v>39113.800000000003</v>
          </cell>
        </row>
        <row r="47">
          <cell r="A47">
            <v>46</v>
          </cell>
          <cell r="B47" t="str">
            <v>equi</v>
          </cell>
          <cell r="C47" t="str">
            <v>MULTÍMETRO</v>
          </cell>
          <cell r="D47" t="str">
            <v xml:space="preserve"> -- </v>
          </cell>
          <cell r="E47">
            <v>1300</v>
          </cell>
          <cell r="F47">
            <v>0</v>
          </cell>
          <cell r="H47">
            <v>1300</v>
          </cell>
        </row>
        <row r="48">
          <cell r="A48">
            <v>47</v>
          </cell>
          <cell r="B48" t="str">
            <v>equi</v>
          </cell>
          <cell r="C48" t="str">
            <v>PERFORADORA HORIZONTAL</v>
          </cell>
          <cell r="D48" t="str">
            <v>CRC</v>
          </cell>
          <cell r="E48">
            <v>24000</v>
          </cell>
          <cell r="F48">
            <v>2</v>
          </cell>
          <cell r="H48">
            <v>24002</v>
          </cell>
        </row>
        <row r="49">
          <cell r="A49">
            <v>48</v>
          </cell>
          <cell r="B49" t="str">
            <v>equi</v>
          </cell>
          <cell r="C49" t="str">
            <v>PLANTA ELÉCTRICA</v>
          </cell>
          <cell r="D49" t="str">
            <v>5 KW</v>
          </cell>
          <cell r="E49">
            <v>2800</v>
          </cell>
          <cell r="F49">
            <v>0.5</v>
          </cell>
          <cell r="H49">
            <v>2800.5</v>
          </cell>
        </row>
        <row r="50">
          <cell r="A50">
            <v>49</v>
          </cell>
          <cell r="B50" t="str">
            <v>equi</v>
          </cell>
          <cell r="C50" t="str">
            <v>PULIDORA</v>
          </cell>
          <cell r="D50" t="str">
            <v>Bosch</v>
          </cell>
          <cell r="E50">
            <v>312.5</v>
          </cell>
          <cell r="F50">
            <v>0</v>
          </cell>
          <cell r="H50">
            <v>500</v>
          </cell>
        </row>
        <row r="51">
          <cell r="A51">
            <v>50</v>
          </cell>
          <cell r="B51" t="str">
            <v>equi</v>
          </cell>
          <cell r="C51" t="str">
            <v>REGISTRADOR</v>
          </cell>
          <cell r="D51" t="str">
            <v>Weskler</v>
          </cell>
          <cell r="E51">
            <v>2500</v>
          </cell>
          <cell r="F51">
            <v>0</v>
          </cell>
          <cell r="H51">
            <v>2500</v>
          </cell>
        </row>
        <row r="52">
          <cell r="A52">
            <v>51</v>
          </cell>
          <cell r="B52" t="str">
            <v>equi</v>
          </cell>
          <cell r="C52" t="str">
            <v>RETROCARGADOR</v>
          </cell>
          <cell r="D52" t="str">
            <v>Llantas</v>
          </cell>
          <cell r="E52">
            <v>40000</v>
          </cell>
          <cell r="F52">
            <v>3.5</v>
          </cell>
          <cell r="H52">
            <v>35112.300000000003</v>
          </cell>
        </row>
        <row r="53">
          <cell r="A53">
            <v>52</v>
          </cell>
          <cell r="B53" t="str">
            <v>equi</v>
          </cell>
          <cell r="C53" t="str">
            <v>RETROEXCAVADORA</v>
          </cell>
          <cell r="D53" t="str">
            <v>Oruga</v>
          </cell>
          <cell r="E53">
            <v>45000</v>
          </cell>
          <cell r="F53">
            <v>4</v>
          </cell>
          <cell r="H53">
            <v>47113.8</v>
          </cell>
        </row>
        <row r="54">
          <cell r="A54">
            <v>53</v>
          </cell>
          <cell r="B54" t="str">
            <v>equi</v>
          </cell>
          <cell r="C54" t="str">
            <v>RETRO CON MARTILLO</v>
          </cell>
          <cell r="D54" t="str">
            <v>Oruga</v>
          </cell>
          <cell r="E54">
            <v>100000</v>
          </cell>
          <cell r="F54">
            <v>5</v>
          </cell>
          <cell r="H54">
            <v>62113.8</v>
          </cell>
        </row>
        <row r="55">
          <cell r="A55">
            <v>54</v>
          </cell>
          <cell r="B55" t="str">
            <v>equi</v>
          </cell>
          <cell r="C55" t="str">
            <v>TIENDETUBOS</v>
          </cell>
          <cell r="D55" t="str">
            <v>561</v>
          </cell>
          <cell r="E55">
            <v>43000</v>
          </cell>
          <cell r="F55">
            <v>5</v>
          </cell>
          <cell r="H55">
            <v>47113.8</v>
          </cell>
        </row>
        <row r="56">
          <cell r="A56">
            <v>55</v>
          </cell>
          <cell r="B56" t="str">
            <v>equi</v>
          </cell>
          <cell r="C56" t="str">
            <v>TRACTOMULA CAMABAJA</v>
          </cell>
          <cell r="D56" t="str">
            <v>Camabaja</v>
          </cell>
          <cell r="E56">
            <v>16000</v>
          </cell>
          <cell r="F56">
            <v>4.5</v>
          </cell>
          <cell r="H56">
            <v>27941</v>
          </cell>
        </row>
        <row r="57">
          <cell r="A57">
            <v>56</v>
          </cell>
          <cell r="B57" t="str">
            <v>equi</v>
          </cell>
          <cell r="C57" t="str">
            <v>TRACTOMULA PLATAFORMA</v>
          </cell>
          <cell r="D57" t="str">
            <v>Plataforma</v>
          </cell>
          <cell r="E57">
            <v>25000</v>
          </cell>
          <cell r="F57">
            <v>4.5</v>
          </cell>
          <cell r="H57">
            <v>25941</v>
          </cell>
        </row>
        <row r="58">
          <cell r="A58">
            <v>57</v>
          </cell>
          <cell r="B58" t="str">
            <v>equi</v>
          </cell>
          <cell r="C58" t="str">
            <v>VIBRADOR CONCRETO</v>
          </cell>
          <cell r="D58" t="str">
            <v>Elliot</v>
          </cell>
          <cell r="E58">
            <v>2250</v>
          </cell>
          <cell r="F58">
            <v>0.5</v>
          </cell>
          <cell r="H58">
            <v>1500.5</v>
          </cell>
        </row>
        <row r="59">
          <cell r="A59">
            <v>58</v>
          </cell>
          <cell r="B59" t="str">
            <v>equi</v>
          </cell>
          <cell r="C59" t="str">
            <v>COMPACTADOR AUTOPROPULSADO</v>
          </cell>
          <cell r="D59" t="str">
            <v>-- --</v>
          </cell>
          <cell r="E59">
            <v>36000</v>
          </cell>
          <cell r="F59">
            <v>2.5</v>
          </cell>
          <cell r="H59">
            <v>39111.300000000003</v>
          </cell>
        </row>
        <row r="60">
          <cell r="A60">
            <v>59</v>
          </cell>
          <cell r="B60" t="str">
            <v>equi</v>
          </cell>
          <cell r="C60" t="str">
            <v>COMPACTADOR MANUAL</v>
          </cell>
          <cell r="D60" t="str">
            <v>-- --</v>
          </cell>
          <cell r="E60">
            <v>1200</v>
          </cell>
          <cell r="F60">
            <v>0.5</v>
          </cell>
          <cell r="H60">
            <v>1200.5</v>
          </cell>
        </row>
        <row r="61">
          <cell r="A61">
            <v>60</v>
          </cell>
          <cell r="B61" t="str">
            <v>equi</v>
          </cell>
          <cell r="C61" t="str">
            <v>VOLQUETA</v>
          </cell>
          <cell r="D61" t="str">
            <v>5 m3</v>
          </cell>
          <cell r="E61">
            <v>20000</v>
          </cell>
          <cell r="F61">
            <v>1.5</v>
          </cell>
          <cell r="H61">
            <v>22604.666666666668</v>
          </cell>
        </row>
        <row r="62">
          <cell r="A62">
            <v>61</v>
          </cell>
          <cell r="B62" t="str">
            <v>equi</v>
          </cell>
          <cell r="C62" t="str">
            <v>CALDERA</v>
          </cell>
          <cell r="D62" t="str">
            <v>-- --</v>
          </cell>
          <cell r="E62" t="str">
            <v>X</v>
          </cell>
          <cell r="F62">
            <v>0.5</v>
          </cell>
          <cell r="H62">
            <v>4200.5</v>
          </cell>
        </row>
        <row r="63">
          <cell r="A63">
            <v>62</v>
          </cell>
          <cell r="B63" t="str">
            <v>equi</v>
          </cell>
          <cell r="C63" t="str">
            <v>CARROMACHO</v>
          </cell>
          <cell r="D63" t="str">
            <v>-- --</v>
          </cell>
          <cell r="E63" t="str">
            <v>X</v>
          </cell>
          <cell r="F63">
            <v>5</v>
          </cell>
          <cell r="H63">
            <v>55941.5</v>
          </cell>
        </row>
        <row r="64">
          <cell r="A64">
            <v>63</v>
          </cell>
          <cell r="B64" t="str">
            <v>equi</v>
          </cell>
          <cell r="C64" t="str">
            <v>TRACTOR AGRÍCOLA</v>
          </cell>
          <cell r="E64">
            <v>11250</v>
          </cell>
          <cell r="F64">
            <v>0.6</v>
          </cell>
          <cell r="H64">
            <v>30109.4</v>
          </cell>
        </row>
        <row r="65">
          <cell r="A65">
            <v>64</v>
          </cell>
          <cell r="B65" t="str">
            <v>equi</v>
          </cell>
          <cell r="C65" t="str">
            <v>EQUIPO FBE</v>
          </cell>
          <cell r="E65" t="str">
            <v>X</v>
          </cell>
          <cell r="I65" t="str">
            <v>este valor incluye combustible</v>
          </cell>
        </row>
        <row r="66">
          <cell r="A66">
            <v>65</v>
          </cell>
          <cell r="B66" t="str">
            <v>equi</v>
          </cell>
          <cell r="C66" t="str">
            <v>MOTOSIERRA</v>
          </cell>
          <cell r="E66">
            <v>1000</v>
          </cell>
          <cell r="F66">
            <v>0.5</v>
          </cell>
          <cell r="H66">
            <v>1000.5</v>
          </cell>
        </row>
        <row r="67">
          <cell r="A67">
            <v>66</v>
          </cell>
          <cell r="B67" t="str">
            <v>equi</v>
          </cell>
          <cell r="C67" t="str">
            <v>CARROTANQUE</v>
          </cell>
          <cell r="E67">
            <v>14500</v>
          </cell>
          <cell r="F67">
            <v>1.5</v>
          </cell>
          <cell r="H67">
            <v>25938</v>
          </cell>
        </row>
        <row r="68">
          <cell r="A68">
            <v>67</v>
          </cell>
          <cell r="B68" t="str">
            <v>equi</v>
          </cell>
          <cell r="C68" t="str">
            <v>CORTADORA DE LADRILLO</v>
          </cell>
          <cell r="E68">
            <v>2500</v>
          </cell>
          <cell r="H68">
            <v>2000</v>
          </cell>
        </row>
        <row r="69">
          <cell r="A69">
            <v>68</v>
          </cell>
          <cell r="B69" t="str">
            <v>equi</v>
          </cell>
          <cell r="C69" t="str">
            <v>EQUIPO VACIO Y CAMARA</v>
          </cell>
          <cell r="E69">
            <v>2500</v>
          </cell>
          <cell r="F69">
            <v>0</v>
          </cell>
          <cell r="H69">
            <v>2500</v>
          </cell>
        </row>
        <row r="70">
          <cell r="A70">
            <v>69</v>
          </cell>
          <cell r="B70" t="str">
            <v>equi</v>
          </cell>
          <cell r="C70" t="str">
            <v>ROSCADORA ELECTRICA</v>
          </cell>
          <cell r="D70" t="str">
            <v>ridgid</v>
          </cell>
          <cell r="E70" t="str">
            <v>X</v>
          </cell>
          <cell r="H70">
            <v>6500</v>
          </cell>
        </row>
        <row r="71">
          <cell r="A71">
            <v>70</v>
          </cell>
          <cell r="B71" t="str">
            <v>equi</v>
          </cell>
          <cell r="C71" t="str">
            <v>EQUIPO PRUEBAS ELECTRICAS</v>
          </cell>
          <cell r="D71" t="str">
            <v>-- ---</v>
          </cell>
          <cell r="E71">
            <v>2000</v>
          </cell>
        </row>
        <row r="72">
          <cell r="A72">
            <v>71</v>
          </cell>
          <cell r="B72" t="str">
            <v>equi</v>
          </cell>
          <cell r="C72" t="str">
            <v>EQUIPO DE CALIBRACIÓN  INSTRUMENTOS</v>
          </cell>
          <cell r="D72" t="str">
            <v>---</v>
          </cell>
          <cell r="E72">
            <v>4000</v>
          </cell>
        </row>
        <row r="73">
          <cell r="A73">
            <v>72</v>
          </cell>
          <cell r="B73" t="str">
            <v>equi</v>
          </cell>
          <cell r="C73" t="str">
            <v>PULIDORA DE TRABAJO PESADO</v>
          </cell>
          <cell r="E73">
            <v>1000</v>
          </cell>
          <cell r="F73">
            <v>0</v>
          </cell>
          <cell r="H73">
            <v>1000</v>
          </cell>
        </row>
        <row r="74">
          <cell r="A74">
            <v>73</v>
          </cell>
          <cell r="B74" t="str">
            <v>equi</v>
          </cell>
          <cell r="C74" t="str">
            <v>DOBLADORA 20"</v>
          </cell>
          <cell r="E74">
            <v>15000</v>
          </cell>
        </row>
        <row r="75">
          <cell r="A75">
            <v>74</v>
          </cell>
          <cell r="B75" t="str">
            <v>equi</v>
          </cell>
          <cell r="C75" t="str">
            <v>EQUIPO DE GAMMAGRAFÍA</v>
          </cell>
          <cell r="E75">
            <v>15000</v>
          </cell>
        </row>
        <row r="76">
          <cell r="A76">
            <v>75</v>
          </cell>
          <cell r="B76" t="str">
            <v>equi</v>
          </cell>
          <cell r="C76" t="str">
            <v>BROCA</v>
          </cell>
          <cell r="E76">
            <v>1500000</v>
          </cell>
        </row>
        <row r="77">
          <cell r="A77">
            <v>76</v>
          </cell>
          <cell r="B77" t="str">
            <v>equi</v>
          </cell>
          <cell r="C77" t="str">
            <v>RASPADOR CON PLATINA CALIBRADORA 20"</v>
          </cell>
          <cell r="D77" t="str">
            <v>UN</v>
          </cell>
          <cell r="E77">
            <v>8500</v>
          </cell>
        </row>
        <row r="78">
          <cell r="A78">
            <v>77</v>
          </cell>
          <cell r="B78" t="str">
            <v>equi</v>
          </cell>
          <cell r="C78" t="str">
            <v>MARTILLO NEUMATICO</v>
          </cell>
          <cell r="E78">
            <v>15000</v>
          </cell>
        </row>
        <row r="79">
          <cell r="A79">
            <v>78</v>
          </cell>
          <cell r="B79" t="str">
            <v>equi</v>
          </cell>
          <cell r="C79" t="str">
            <v>SISTEMA DE INFORMACION GEOGRAFICA</v>
          </cell>
          <cell r="E79">
            <v>15000</v>
          </cell>
        </row>
        <row r="80">
          <cell r="A80">
            <v>79</v>
          </cell>
          <cell r="B80" t="str">
            <v>equi</v>
          </cell>
          <cell r="C80" t="str">
            <v>AUTOHORMIGONERA</v>
          </cell>
          <cell r="D80" t="str">
            <v>DIECI L-3500 (CAP. 2.5 M3)</v>
          </cell>
          <cell r="E80">
            <v>36000</v>
          </cell>
        </row>
        <row r="81">
          <cell r="A81">
            <v>80</v>
          </cell>
          <cell r="B81" t="str">
            <v>equi</v>
          </cell>
          <cell r="C81" t="str">
            <v>DETECTOR DE LINEA 9800</v>
          </cell>
          <cell r="D81" t="str">
            <v>METROTECH</v>
          </cell>
          <cell r="E81">
            <v>12500</v>
          </cell>
        </row>
        <row r="85">
          <cell r="A85">
            <v>100</v>
          </cell>
          <cell r="C85" t="str">
            <v>Herramienta menor</v>
          </cell>
          <cell r="D85" t="str">
            <v>Generica</v>
          </cell>
          <cell r="E85">
            <v>1000</v>
          </cell>
        </row>
        <row r="86">
          <cell r="A86">
            <v>101</v>
          </cell>
          <cell r="C86" t="str">
            <v>Compresor</v>
          </cell>
          <cell r="D86" t="str">
            <v>Sullair</v>
          </cell>
          <cell r="E86">
            <v>25000</v>
          </cell>
        </row>
        <row r="87">
          <cell r="A87">
            <v>102</v>
          </cell>
          <cell r="C87" t="str">
            <v>Retroexcavadora</v>
          </cell>
          <cell r="D87" t="str">
            <v>HB</v>
          </cell>
          <cell r="E87">
            <v>45000</v>
          </cell>
        </row>
        <row r="88">
          <cell r="A88">
            <v>103</v>
          </cell>
          <cell r="C88" t="str">
            <v>Cargador</v>
          </cell>
          <cell r="D88" t="str">
            <v>Bobcat</v>
          </cell>
          <cell r="E88">
            <v>35000</v>
          </cell>
        </row>
        <row r="89">
          <cell r="A89">
            <v>104</v>
          </cell>
          <cell r="C89" t="str">
            <v>Volqueta</v>
          </cell>
          <cell r="D89" t="str">
            <v>Dodge</v>
          </cell>
          <cell r="E89">
            <v>45000</v>
          </cell>
        </row>
        <row r="90">
          <cell r="A90">
            <v>105</v>
          </cell>
          <cell r="C90" t="str">
            <v>Plancha Vibratoria (Rana)</v>
          </cell>
          <cell r="E90">
            <v>5000</v>
          </cell>
        </row>
        <row r="91">
          <cell r="A91">
            <v>106</v>
          </cell>
          <cell r="C91" t="str">
            <v>Vibrador electrico</v>
          </cell>
          <cell r="E91">
            <v>750</v>
          </cell>
        </row>
        <row r="92">
          <cell r="A92">
            <v>107</v>
          </cell>
          <cell r="C92" t="str">
            <v>Formaleta metalica</v>
          </cell>
          <cell r="E92">
            <v>1500</v>
          </cell>
        </row>
        <row r="93">
          <cell r="A93">
            <v>108</v>
          </cell>
          <cell r="C93" t="str">
            <v>Andamio</v>
          </cell>
          <cell r="E93">
            <v>150</v>
          </cell>
        </row>
        <row r="94">
          <cell r="A94">
            <v>109</v>
          </cell>
          <cell r="C94" t="str">
            <v>Equipo de soldadura</v>
          </cell>
          <cell r="E94">
            <v>250</v>
          </cell>
        </row>
        <row r="95">
          <cell r="A95">
            <v>110</v>
          </cell>
          <cell r="C95" t="str">
            <v>Equipo de montaje</v>
          </cell>
          <cell r="D95" t="str">
            <v>HB</v>
          </cell>
          <cell r="E95">
            <v>30000</v>
          </cell>
        </row>
        <row r="96">
          <cell r="A96">
            <v>111</v>
          </cell>
          <cell r="C96" t="str">
            <v>Equipo de fabricación</v>
          </cell>
          <cell r="D96" t="str">
            <v>HB</v>
          </cell>
          <cell r="E96">
            <v>55000</v>
          </cell>
        </row>
        <row r="97">
          <cell r="A97">
            <v>112</v>
          </cell>
          <cell r="C97" t="str">
            <v>Motoniveladora</v>
          </cell>
          <cell r="E97">
            <v>45000</v>
          </cell>
        </row>
        <row r="98">
          <cell r="A98">
            <v>113</v>
          </cell>
          <cell r="C98" t="str">
            <v>Cilindro Vibratorio</v>
          </cell>
          <cell r="E98">
            <v>45000</v>
          </cell>
        </row>
        <row r="99">
          <cell r="A99">
            <v>114</v>
          </cell>
          <cell r="C99" t="str">
            <v>terminadora</v>
          </cell>
          <cell r="E99">
            <v>88000</v>
          </cell>
        </row>
        <row r="100">
          <cell r="A100">
            <v>115</v>
          </cell>
          <cell r="C100" t="str">
            <v>Compactador de llanta</v>
          </cell>
          <cell r="E100">
            <v>33000</v>
          </cell>
        </row>
        <row r="101">
          <cell r="A101">
            <v>116</v>
          </cell>
          <cell r="C101" t="str">
            <v>Regla Vibratoria</v>
          </cell>
          <cell r="E101">
            <v>68000</v>
          </cell>
        </row>
        <row r="102">
          <cell r="A102">
            <v>117</v>
          </cell>
          <cell r="C102" t="str">
            <v>Pulidora</v>
          </cell>
          <cell r="E102">
            <v>500</v>
          </cell>
        </row>
        <row r="103">
          <cell r="A103">
            <v>118</v>
          </cell>
          <cell r="C103" t="str">
            <v>Cortadora</v>
          </cell>
          <cell r="E103">
            <v>500</v>
          </cell>
        </row>
        <row r="104">
          <cell r="A104">
            <v>119</v>
          </cell>
          <cell r="C104" t="str">
            <v>Servicio de Bombeo</v>
          </cell>
          <cell r="E104">
            <v>18000</v>
          </cell>
        </row>
        <row r="105">
          <cell r="A105">
            <v>120</v>
          </cell>
          <cell r="C105" t="str">
            <v>Ascensor</v>
          </cell>
          <cell r="E105">
            <v>85000000</v>
          </cell>
        </row>
        <row r="106">
          <cell r="A106">
            <v>121</v>
          </cell>
          <cell r="C106" t="str">
            <v>Megger de tierra</v>
          </cell>
          <cell r="E106">
            <v>35000</v>
          </cell>
        </row>
        <row r="107">
          <cell r="A107">
            <v>122</v>
          </cell>
        </row>
        <row r="108">
          <cell r="A108">
            <v>123</v>
          </cell>
        </row>
        <row r="109">
          <cell r="A109">
            <v>124</v>
          </cell>
        </row>
        <row r="110">
          <cell r="A110">
            <v>125</v>
          </cell>
        </row>
        <row r="111">
          <cell r="A111">
            <v>126</v>
          </cell>
        </row>
        <row r="112">
          <cell r="A112">
            <v>127</v>
          </cell>
        </row>
        <row r="113">
          <cell r="A113">
            <v>128</v>
          </cell>
        </row>
        <row r="114">
          <cell r="A114">
            <v>129</v>
          </cell>
        </row>
        <row r="115">
          <cell r="A115">
            <v>130</v>
          </cell>
        </row>
        <row r="116">
          <cell r="A116">
            <v>131</v>
          </cell>
        </row>
        <row r="117">
          <cell r="A117">
            <v>132</v>
          </cell>
        </row>
        <row r="118">
          <cell r="A118">
            <v>133</v>
          </cell>
        </row>
        <row r="119">
          <cell r="A119">
            <v>134</v>
          </cell>
        </row>
        <row r="120">
          <cell r="A120">
            <v>135</v>
          </cell>
        </row>
        <row r="121">
          <cell r="A121">
            <v>136</v>
          </cell>
        </row>
        <row r="122">
          <cell r="A122">
            <v>137</v>
          </cell>
        </row>
        <row r="123">
          <cell r="A123">
            <v>138</v>
          </cell>
        </row>
        <row r="124">
          <cell r="A124">
            <v>139</v>
          </cell>
        </row>
        <row r="125">
          <cell r="A125">
            <v>140</v>
          </cell>
        </row>
        <row r="126">
          <cell r="A126">
            <v>141</v>
          </cell>
        </row>
        <row r="127">
          <cell r="A127">
            <v>142</v>
          </cell>
        </row>
        <row r="128">
          <cell r="A128">
            <v>143</v>
          </cell>
        </row>
        <row r="129">
          <cell r="A129">
            <v>144</v>
          </cell>
        </row>
        <row r="130">
          <cell r="A130">
            <v>145</v>
          </cell>
        </row>
        <row r="131">
          <cell r="A131">
            <v>146</v>
          </cell>
        </row>
        <row r="132">
          <cell r="A132">
            <v>147</v>
          </cell>
        </row>
        <row r="133">
          <cell r="A133">
            <v>148</v>
          </cell>
        </row>
        <row r="134">
          <cell r="A134">
            <v>149</v>
          </cell>
        </row>
        <row r="135">
          <cell r="A135">
            <v>150</v>
          </cell>
        </row>
        <row r="136">
          <cell r="A136">
            <v>151</v>
          </cell>
        </row>
        <row r="137">
          <cell r="A137">
            <v>152</v>
          </cell>
        </row>
        <row r="138">
          <cell r="A138">
            <v>153</v>
          </cell>
        </row>
        <row r="139">
          <cell r="A139">
            <v>154</v>
          </cell>
        </row>
        <row r="140">
          <cell r="A140">
            <v>155</v>
          </cell>
        </row>
        <row r="141">
          <cell r="A141">
            <v>156</v>
          </cell>
        </row>
        <row r="142">
          <cell r="A142">
            <v>157</v>
          </cell>
        </row>
        <row r="143">
          <cell r="A143">
            <v>158</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subbase"/>
      <sheetName val="LOSAS DE CONC"/>
      <sheetName val="SUMIDEROS1"/>
      <sheetName val="SARDINEL"/>
      <sheetName val="SARDINEL2"/>
      <sheetName val="VALOR C.D."/>
      <sheetName val="AIU"/>
      <sheetName val="PROGINV (3)"/>
      <sheetName val="U. EQUIPOS"/>
      <sheetName val="PROGINV"/>
      <sheetName val="U. EQUIPOS (2)"/>
      <sheetName val="relacion equipos"/>
      <sheetName val="CONT VIGENTES"/>
      <sheetName val="Hoja3"/>
      <sheetName val="organigrama"/>
      <sheetName val="basic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ow r="5">
          <cell r="A5" t="str">
            <v>BULLDOZER 1</v>
          </cell>
          <cell r="B5" t="str">
            <v>CATERPILLAR</v>
          </cell>
          <cell r="C5" t="str">
            <v>D8K</v>
          </cell>
          <cell r="D5">
            <v>60000</v>
          </cell>
        </row>
        <row r="6">
          <cell r="A6" t="str">
            <v>BULLDOZER II</v>
          </cell>
          <cell r="B6" t="str">
            <v>CATERPILLAR</v>
          </cell>
          <cell r="C6" t="str">
            <v>D7G</v>
          </cell>
          <cell r="D6">
            <v>50000</v>
          </cell>
        </row>
        <row r="7">
          <cell r="A7" t="str">
            <v>CAMABAJA</v>
          </cell>
          <cell r="D7">
            <v>50000</v>
          </cell>
        </row>
        <row r="8">
          <cell r="A8" t="str">
            <v>CARGADOR</v>
          </cell>
          <cell r="B8" t="str">
            <v>CATERPILLAR</v>
          </cell>
          <cell r="C8">
            <v>938</v>
          </cell>
          <cell r="D8">
            <v>40000</v>
          </cell>
        </row>
        <row r="9">
          <cell r="A9" t="str">
            <v>CARROTANQUE PARA AGUA</v>
          </cell>
          <cell r="B9" t="str">
            <v>DODGE</v>
          </cell>
          <cell r="C9" t="str">
            <v>D- 600</v>
          </cell>
          <cell r="D9">
            <v>20000</v>
          </cell>
        </row>
        <row r="10">
          <cell r="A10" t="str">
            <v>CLASIFICADORA</v>
          </cell>
          <cell r="D10">
            <v>25000</v>
          </cell>
        </row>
        <row r="11">
          <cell r="A11" t="str">
            <v>COMPACTADOR</v>
          </cell>
          <cell r="B11" t="str">
            <v>BOMAG</v>
          </cell>
          <cell r="C11" t="str">
            <v>BW 172 D-2</v>
          </cell>
          <cell r="D11">
            <v>30000</v>
          </cell>
        </row>
        <row r="12">
          <cell r="A12" t="str">
            <v>COMPACTADOR DE LLANTAS</v>
          </cell>
          <cell r="B12" t="str">
            <v>HYSTER</v>
          </cell>
          <cell r="D12">
            <v>30000</v>
          </cell>
        </row>
        <row r="13">
          <cell r="A13" t="str">
            <v>COMPRESOR</v>
          </cell>
          <cell r="B13" t="str">
            <v>INGERSOLL  RAND</v>
          </cell>
          <cell r="C13" t="str">
            <v>XA-350</v>
          </cell>
          <cell r="D13">
            <v>30000</v>
          </cell>
        </row>
        <row r="14">
          <cell r="A14" t="str">
            <v>EQUIPO NEUMATICO</v>
          </cell>
          <cell r="D14">
            <v>80000</v>
          </cell>
        </row>
        <row r="15">
          <cell r="A15" t="str">
            <v>GRUA</v>
          </cell>
          <cell r="B15" t="str">
            <v>P&amp;H</v>
          </cell>
          <cell r="D15">
            <v>100000</v>
          </cell>
        </row>
        <row r="16">
          <cell r="A16" t="str">
            <v>HERRAMIENTAS MENORES</v>
          </cell>
          <cell r="D16">
            <v>500</v>
          </cell>
        </row>
        <row r="17">
          <cell r="A17" t="str">
            <v>IRRIGADOR DE ASFALTO</v>
          </cell>
          <cell r="B17" t="str">
            <v>INTERNATIONAL</v>
          </cell>
          <cell r="D17">
            <v>30000</v>
          </cell>
        </row>
        <row r="18">
          <cell r="A18" t="str">
            <v>MEZCLADORA</v>
          </cell>
          <cell r="B18" t="str">
            <v>SEMCO</v>
          </cell>
          <cell r="D18">
            <v>5000</v>
          </cell>
        </row>
        <row r="19">
          <cell r="A19" t="str">
            <v>MINICARGADOR</v>
          </cell>
          <cell r="B19" t="str">
            <v>THOMAS</v>
          </cell>
          <cell r="C19" t="str">
            <v>T-233HD</v>
          </cell>
          <cell r="D19">
            <v>12000</v>
          </cell>
        </row>
        <row r="20">
          <cell r="A20" t="str">
            <v>MOTOBOMBA</v>
          </cell>
          <cell r="D20">
            <v>3000</v>
          </cell>
        </row>
        <row r="21">
          <cell r="A21" t="str">
            <v>MOTONIVELADORA</v>
          </cell>
          <cell r="B21" t="str">
            <v>CATERPILLAR</v>
          </cell>
          <cell r="C21" t="str">
            <v>12 F</v>
          </cell>
          <cell r="D21">
            <v>40000</v>
          </cell>
        </row>
        <row r="22">
          <cell r="A22" t="str">
            <v>MOTOSIERRA</v>
          </cell>
          <cell r="D22">
            <v>3000</v>
          </cell>
        </row>
        <row r="23">
          <cell r="A23" t="str">
            <v>PLANTA DE ASFALTO</v>
          </cell>
          <cell r="B23" t="str">
            <v>FACCO-ALLIS</v>
          </cell>
          <cell r="C23" t="str">
            <v>522B</v>
          </cell>
          <cell r="D23">
            <v>300000</v>
          </cell>
        </row>
        <row r="24">
          <cell r="A24" t="str">
            <v>PLANTA DE TRITURACION</v>
          </cell>
          <cell r="B24" t="str">
            <v>LIPMAN</v>
          </cell>
          <cell r="D24">
            <v>120000</v>
          </cell>
        </row>
        <row r="25">
          <cell r="A25" t="str">
            <v>RANA</v>
          </cell>
          <cell r="D25">
            <v>3000</v>
          </cell>
        </row>
        <row r="26">
          <cell r="A26" t="str">
            <v>REGLA VIBRATORIA</v>
          </cell>
          <cell r="D26">
            <v>2000</v>
          </cell>
        </row>
        <row r="27">
          <cell r="A27" t="str">
            <v>RETROEXCAVADORA</v>
          </cell>
          <cell r="B27" t="str">
            <v>JOHN DEERE</v>
          </cell>
          <cell r="C27" t="str">
            <v>690 B</v>
          </cell>
          <cell r="D27">
            <v>45000</v>
          </cell>
        </row>
        <row r="28">
          <cell r="A28" t="str">
            <v>RECICLADORA</v>
          </cell>
          <cell r="B28" t="str">
            <v>CATERPILLAR</v>
          </cell>
          <cell r="C28" t="str">
            <v>RR-250</v>
          </cell>
          <cell r="D28">
            <v>100000</v>
          </cell>
        </row>
        <row r="29">
          <cell r="A29" t="str">
            <v>TERMINADORA DE ASFALTO</v>
          </cell>
          <cell r="B29" t="str">
            <v>BARBER GREENE</v>
          </cell>
          <cell r="C29" t="str">
            <v>SA131</v>
          </cell>
          <cell r="D29">
            <v>60000</v>
          </cell>
        </row>
        <row r="30">
          <cell r="A30" t="str">
            <v>TRACK DRILL</v>
          </cell>
          <cell r="B30" t="str">
            <v>ATLAS COPCO</v>
          </cell>
          <cell r="C30" t="str">
            <v>ROCK -601</v>
          </cell>
          <cell r="D30">
            <v>25000</v>
          </cell>
        </row>
        <row r="31">
          <cell r="A31" t="str">
            <v>TRITURADORA</v>
          </cell>
          <cell r="B31" t="str">
            <v>LIPMAN</v>
          </cell>
          <cell r="D31">
            <v>50000</v>
          </cell>
        </row>
        <row r="32">
          <cell r="A32" t="str">
            <v>VIBRADOR DE CONCRETO</v>
          </cell>
          <cell r="B32" t="str">
            <v>BRIGGS STRATON</v>
          </cell>
          <cell r="C32" t="str">
            <v>2"</v>
          </cell>
          <cell r="D32">
            <v>1000</v>
          </cell>
        </row>
        <row r="33">
          <cell r="A33" t="str">
            <v>VIBROCOMPACTADOR</v>
          </cell>
          <cell r="B33" t="str">
            <v>DYNAPACK</v>
          </cell>
          <cell r="C33" t="str">
            <v>CA-15</v>
          </cell>
          <cell r="D33">
            <v>30000</v>
          </cell>
        </row>
        <row r="34">
          <cell r="A34" t="str">
            <v>VOLQUETA</v>
          </cell>
          <cell r="B34" t="str">
            <v>CHEVROLET</v>
          </cell>
          <cell r="C34" t="str">
            <v>C-70</v>
          </cell>
          <cell r="D34">
            <v>14500</v>
          </cell>
        </row>
        <row r="35">
          <cell r="A35" t="str">
            <v>VEHICULO APLICADOR DE PINTURA</v>
          </cell>
          <cell r="D35">
            <v>25000</v>
          </cell>
        </row>
        <row r="36">
          <cell r="A36" t="str">
            <v>ESPARCIDOR DE AGREGADOS</v>
          </cell>
          <cell r="D36">
            <v>10000</v>
          </cell>
        </row>
        <row r="43">
          <cell r="A43" t="str">
            <v>DIRECTOR DE OBRA</v>
          </cell>
          <cell r="B43">
            <v>1200000</v>
          </cell>
        </row>
        <row r="44">
          <cell r="A44" t="str">
            <v>INGENIERO RESIDENTE</v>
          </cell>
          <cell r="B44">
            <v>900000</v>
          </cell>
        </row>
        <row r="45">
          <cell r="A45" t="str">
            <v>TOPOGRAFO</v>
          </cell>
          <cell r="B45">
            <v>750000</v>
          </cell>
        </row>
        <row r="46">
          <cell r="A46" t="str">
            <v>CADENERO 1</v>
          </cell>
          <cell r="B46">
            <v>10000</v>
          </cell>
        </row>
        <row r="47">
          <cell r="A47" t="str">
            <v>CADENERO 2</v>
          </cell>
          <cell r="B47">
            <v>8000</v>
          </cell>
        </row>
        <row r="48">
          <cell r="A48" t="str">
            <v>CAPATAZ</v>
          </cell>
          <cell r="B48">
            <v>17000</v>
          </cell>
          <cell r="C48">
            <v>0.93</v>
          </cell>
          <cell r="D48">
            <v>32810</v>
          </cell>
        </row>
        <row r="49">
          <cell r="A49" t="str">
            <v>MAESTRO</v>
          </cell>
          <cell r="B49">
            <v>20000</v>
          </cell>
          <cell r="C49">
            <v>0.93</v>
          </cell>
          <cell r="D49">
            <v>38600</v>
          </cell>
        </row>
        <row r="50">
          <cell r="A50" t="str">
            <v>OFICIAL</v>
          </cell>
          <cell r="B50">
            <v>15000</v>
          </cell>
          <cell r="C50">
            <v>0.93</v>
          </cell>
          <cell r="D50">
            <v>28950.000000000004</v>
          </cell>
        </row>
        <row r="51">
          <cell r="A51" t="str">
            <v>AYUDANTE VOLADURA</v>
          </cell>
          <cell r="B51">
            <v>11000</v>
          </cell>
          <cell r="C51">
            <v>0.93</v>
          </cell>
          <cell r="D51">
            <v>21230</v>
          </cell>
        </row>
        <row r="52">
          <cell r="A52" t="str">
            <v>OBREROS</v>
          </cell>
          <cell r="B52">
            <v>6800</v>
          </cell>
          <cell r="C52">
            <v>0.93</v>
          </cell>
          <cell r="D52">
            <v>11580</v>
          </cell>
        </row>
        <row r="53">
          <cell r="A53" t="str">
            <v>ESCOLTA</v>
          </cell>
          <cell r="B53">
            <v>275</v>
          </cell>
          <cell r="C53">
            <v>0</v>
          </cell>
          <cell r="D53">
            <v>275</v>
          </cell>
        </row>
        <row r="54">
          <cell r="A54" t="str">
            <v xml:space="preserve">AYUDANTE </v>
          </cell>
          <cell r="B54">
            <v>6800</v>
          </cell>
          <cell r="C54">
            <v>0.93</v>
          </cell>
          <cell r="D54">
            <v>11580</v>
          </cell>
        </row>
        <row r="57">
          <cell r="A57" t="str">
            <v>SOLDADOR</v>
          </cell>
          <cell r="B57">
            <v>25000</v>
          </cell>
          <cell r="C57">
            <v>0.93</v>
          </cell>
          <cell r="D57">
            <v>48250</v>
          </cell>
        </row>
        <row r="60">
          <cell r="A60" t="str">
            <v>MATERIALES DE OBRA</v>
          </cell>
        </row>
        <row r="63">
          <cell r="A63" t="str">
            <v>ACERO DE PERFORACION</v>
          </cell>
          <cell r="C63" t="str">
            <v>GBL</v>
          </cell>
          <cell r="D63">
            <v>50</v>
          </cell>
        </row>
        <row r="65">
          <cell r="A65" t="str">
            <v>ACERO FY= 2400 KG/CM2</v>
          </cell>
          <cell r="C65" t="str">
            <v>KG</v>
          </cell>
          <cell r="D65">
            <v>650</v>
          </cell>
        </row>
        <row r="66">
          <cell r="A66" t="str">
            <v>ACERO FY=4200 KG/CM2</v>
          </cell>
          <cell r="C66" t="str">
            <v>KG</v>
          </cell>
          <cell r="D66">
            <v>650</v>
          </cell>
        </row>
        <row r="67">
          <cell r="A67" t="str">
            <v>ACPM</v>
          </cell>
          <cell r="C67" t="str">
            <v>GAL.</v>
          </cell>
          <cell r="D67">
            <v>1100</v>
          </cell>
        </row>
        <row r="68">
          <cell r="A68" t="str">
            <v>ADITIVOS</v>
          </cell>
          <cell r="C68" t="str">
            <v>KG.</v>
          </cell>
          <cell r="D68">
            <v>1000</v>
          </cell>
        </row>
        <row r="69">
          <cell r="A69" t="str">
            <v>ADITIVO FISURAS</v>
          </cell>
          <cell r="C69" t="str">
            <v>M3</v>
          </cell>
          <cell r="D69">
            <v>176.32</v>
          </cell>
        </row>
        <row r="70">
          <cell r="A70" t="str">
            <v>ADHESIVO EPOXICO</v>
          </cell>
          <cell r="C70" t="str">
            <v>KG.</v>
          </cell>
          <cell r="D70">
            <v>750</v>
          </cell>
        </row>
        <row r="71">
          <cell r="A71" t="str">
            <v>AGUA</v>
          </cell>
          <cell r="C71" t="str">
            <v>LT</v>
          </cell>
          <cell r="D71">
            <v>5</v>
          </cell>
        </row>
        <row r="72">
          <cell r="A72" t="str">
            <v>ALAMBRE DE PUAS</v>
          </cell>
          <cell r="C72" t="str">
            <v>ML</v>
          </cell>
          <cell r="D72">
            <v>130</v>
          </cell>
        </row>
        <row r="73">
          <cell r="A73" t="str">
            <v>ALAMBRE GALV.</v>
          </cell>
          <cell r="C73" t="str">
            <v>KG</v>
          </cell>
          <cell r="D73">
            <v>1100</v>
          </cell>
        </row>
        <row r="74">
          <cell r="A74" t="str">
            <v>ALAMBRE NEGRO</v>
          </cell>
          <cell r="C74" t="str">
            <v>KG</v>
          </cell>
          <cell r="D74">
            <v>1000</v>
          </cell>
        </row>
        <row r="75">
          <cell r="A75" t="str">
            <v>ANGULO DE 4X4X3/8</v>
          </cell>
          <cell r="C75" t="str">
            <v>ML</v>
          </cell>
          <cell r="D75">
            <v>9405</v>
          </cell>
        </row>
        <row r="76">
          <cell r="A76" t="str">
            <v>ARBOLES</v>
          </cell>
          <cell r="C76" t="str">
            <v>UN</v>
          </cell>
          <cell r="D76">
            <v>5000</v>
          </cell>
        </row>
        <row r="77">
          <cell r="A77" t="str">
            <v>ARBUSTOS</v>
          </cell>
          <cell r="C77" t="str">
            <v>UN</v>
          </cell>
          <cell r="D77">
            <v>2000</v>
          </cell>
        </row>
        <row r="78">
          <cell r="A78" t="str">
            <v>ARENA</v>
          </cell>
          <cell r="C78" t="str">
            <v>M3</v>
          </cell>
          <cell r="D78">
            <v>23000</v>
          </cell>
        </row>
        <row r="79">
          <cell r="A79" t="str">
            <v>ASFALTO SOLIDO</v>
          </cell>
          <cell r="C79" t="str">
            <v>KG.</v>
          </cell>
          <cell r="D79">
            <v>200</v>
          </cell>
        </row>
        <row r="80">
          <cell r="A80" t="str">
            <v>BASE GRANULAR</v>
          </cell>
          <cell r="C80" t="str">
            <v>M3</v>
          </cell>
          <cell r="D80">
            <v>9250</v>
          </cell>
        </row>
        <row r="81">
          <cell r="A81" t="str">
            <v>CABLE DE 1/2</v>
          </cell>
          <cell r="C81" t="str">
            <v>ML</v>
          </cell>
          <cell r="D81">
            <v>1200</v>
          </cell>
        </row>
        <row r="82">
          <cell r="A82" t="str">
            <v>CAMPAMENTOS</v>
          </cell>
          <cell r="C82" t="str">
            <v>M2</v>
          </cell>
          <cell r="D82">
            <v>10000</v>
          </cell>
        </row>
        <row r="83">
          <cell r="A83" t="str">
            <v>CEMENTO</v>
          </cell>
          <cell r="C83" t="str">
            <v>KG</v>
          </cell>
          <cell r="D83">
            <v>150</v>
          </cell>
        </row>
        <row r="84">
          <cell r="A84" t="str">
            <v>CESPEDON</v>
          </cell>
          <cell r="C84" t="str">
            <v>M2</v>
          </cell>
          <cell r="D84">
            <v>1000</v>
          </cell>
        </row>
        <row r="85">
          <cell r="A85" t="str">
            <v>COJINES DE NEOPRENO</v>
          </cell>
          <cell r="C85" t="str">
            <v>UN.</v>
          </cell>
          <cell r="D85">
            <v>48972.4</v>
          </cell>
        </row>
        <row r="86">
          <cell r="A86" t="str">
            <v>CONCRETO ASFALTICO</v>
          </cell>
          <cell r="C86" t="str">
            <v>M3</v>
          </cell>
          <cell r="D86">
            <v>65000</v>
          </cell>
        </row>
        <row r="87">
          <cell r="A87" t="str">
            <v>CONCRETO DE 2500</v>
          </cell>
          <cell r="C87" t="str">
            <v>M3</v>
          </cell>
          <cell r="D87">
            <v>141056</v>
          </cell>
        </row>
        <row r="88">
          <cell r="A88" t="str">
            <v>CONCRETO DE 3000 PSI</v>
          </cell>
          <cell r="C88" t="str">
            <v>M3</v>
          </cell>
          <cell r="D88">
            <v>146566</v>
          </cell>
        </row>
        <row r="89">
          <cell r="A89" t="str">
            <v>CONCRETO MR 43</v>
          </cell>
          <cell r="C89" t="str">
            <v>M3</v>
          </cell>
          <cell r="D89">
            <v>164087.79999999999</v>
          </cell>
        </row>
        <row r="90">
          <cell r="A90" t="str">
            <v>RIEGO DE LIGA</v>
          </cell>
          <cell r="C90" t="str">
            <v>GAL</v>
          </cell>
          <cell r="D90">
            <v>500</v>
          </cell>
        </row>
        <row r="91">
          <cell r="A91" t="str">
            <v>FUEL OIL</v>
          </cell>
          <cell r="C91" t="str">
            <v>GAL.</v>
          </cell>
          <cell r="D91">
            <v>700</v>
          </cell>
        </row>
        <row r="92">
          <cell r="A92" t="str">
            <v>DEFENSAS METALICAS</v>
          </cell>
          <cell r="C92" t="str">
            <v>ML</v>
          </cell>
          <cell r="D92">
            <v>24418</v>
          </cell>
        </row>
        <row r="93">
          <cell r="A93" t="str">
            <v>EMULSION ASFALTICA</v>
          </cell>
          <cell r="C93" t="str">
            <v>LT.</v>
          </cell>
          <cell r="D93">
            <v>212</v>
          </cell>
        </row>
        <row r="94">
          <cell r="A94" t="str">
            <v>ESFERAS REFLECTIVAS</v>
          </cell>
          <cell r="C94" t="str">
            <v>LB</v>
          </cell>
          <cell r="D94">
            <v>1148.4000000000001</v>
          </cell>
        </row>
        <row r="95">
          <cell r="A95" t="str">
            <v>ESTOPA</v>
          </cell>
          <cell r="C95" t="str">
            <v>KG</v>
          </cell>
          <cell r="D95">
            <v>800</v>
          </cell>
        </row>
        <row r="96">
          <cell r="A96" t="str">
            <v>EXPLOSIVOS</v>
          </cell>
          <cell r="C96" t="str">
            <v>KG.</v>
          </cell>
          <cell r="D96">
            <v>3330</v>
          </cell>
        </row>
        <row r="97">
          <cell r="A97" t="str">
            <v>FORMALETA</v>
          </cell>
          <cell r="C97" t="str">
            <v>M2</v>
          </cell>
          <cell r="D97">
            <v>10000</v>
          </cell>
        </row>
        <row r="98">
          <cell r="A98" t="str">
            <v>GALVANIZACION</v>
          </cell>
          <cell r="C98" t="str">
            <v>KG</v>
          </cell>
          <cell r="D98">
            <v>771.56</v>
          </cell>
        </row>
        <row r="99">
          <cell r="A99" t="str">
            <v>GEOTEXTIL</v>
          </cell>
          <cell r="C99" t="str">
            <v>M2</v>
          </cell>
          <cell r="D99">
            <v>997.85714285714278</v>
          </cell>
        </row>
        <row r="100">
          <cell r="A100" t="str">
            <v>GRAVILLA</v>
          </cell>
          <cell r="C100" t="str">
            <v>M3</v>
          </cell>
          <cell r="D100">
            <v>25000</v>
          </cell>
        </row>
        <row r="101">
          <cell r="A101" t="str">
            <v>LADRILLO RECOCIDO</v>
          </cell>
          <cell r="C101" t="str">
            <v>UN</v>
          </cell>
          <cell r="D101">
            <v>180</v>
          </cell>
        </row>
        <row r="102">
          <cell r="A102" t="str">
            <v>MARCO Y REJILLA</v>
          </cell>
          <cell r="C102" t="str">
            <v>UN</v>
          </cell>
          <cell r="D102">
            <v>60000</v>
          </cell>
        </row>
        <row r="103">
          <cell r="A103" t="str">
            <v>MALLA 2 X 1 X 1</v>
          </cell>
          <cell r="C103" t="str">
            <v>UND</v>
          </cell>
          <cell r="D103">
            <v>12540</v>
          </cell>
        </row>
        <row r="104">
          <cell r="A104" t="str">
            <v>MALLA DE GALLINERO</v>
          </cell>
          <cell r="C104" t="str">
            <v>M2</v>
          </cell>
          <cell r="D104">
            <v>341</v>
          </cell>
        </row>
        <row r="105">
          <cell r="A105" t="str">
            <v>MALLA ELECTROSOLDADA Q-7</v>
          </cell>
          <cell r="C105" t="str">
            <v>M2</v>
          </cell>
          <cell r="D105">
            <v>3625</v>
          </cell>
        </row>
        <row r="106">
          <cell r="A106" t="str">
            <v>MALLA ELECTROSOLDADA M 084</v>
          </cell>
          <cell r="C106" t="str">
            <v>KG.</v>
          </cell>
          <cell r="D106">
            <v>739.15151515151513</v>
          </cell>
        </row>
        <row r="107">
          <cell r="A107" t="str">
            <v>MALLA ELECTROSOLDADA M 154</v>
          </cell>
          <cell r="C107" t="str">
            <v>KG.</v>
          </cell>
          <cell r="D107">
            <v>739.79679144385022</v>
          </cell>
        </row>
        <row r="108">
          <cell r="A108" t="str">
            <v>MATERIAL DE FILTRO</v>
          </cell>
          <cell r="C108" t="str">
            <v>M3</v>
          </cell>
          <cell r="D108">
            <v>14000</v>
          </cell>
        </row>
        <row r="109">
          <cell r="A109" t="str">
            <v>MATERIAL DE TERRAPLEN</v>
          </cell>
          <cell r="C109" t="str">
            <v>M3</v>
          </cell>
          <cell r="D109">
            <v>500</v>
          </cell>
        </row>
        <row r="110">
          <cell r="A110" t="str">
            <v>MC-70</v>
          </cell>
          <cell r="C110" t="str">
            <v>LT</v>
          </cell>
          <cell r="D110">
            <v>1000</v>
          </cell>
        </row>
        <row r="111">
          <cell r="A111" t="str">
            <v>MEDIOS DE IGNICION</v>
          </cell>
          <cell r="C111" t="str">
            <v>GBL</v>
          </cell>
          <cell r="D111">
            <v>50</v>
          </cell>
        </row>
        <row r="112">
          <cell r="A112" t="str">
            <v>MORTERO DE PEGA</v>
          </cell>
          <cell r="C112" t="str">
            <v>LT</v>
          </cell>
          <cell r="D112">
            <v>150</v>
          </cell>
        </row>
        <row r="113">
          <cell r="A113" t="str">
            <v>MORTERO PANETE</v>
          </cell>
          <cell r="C113" t="str">
            <v>LT</v>
          </cell>
          <cell r="D113">
            <v>180</v>
          </cell>
        </row>
        <row r="114">
          <cell r="A114" t="str">
            <v>PUNTAS</v>
          </cell>
          <cell r="C114" t="str">
            <v>UN</v>
          </cell>
          <cell r="D114">
            <v>9200</v>
          </cell>
        </row>
        <row r="115">
          <cell r="A115" t="str">
            <v>PIEDRA</v>
          </cell>
          <cell r="C115" t="str">
            <v>M3</v>
          </cell>
          <cell r="D115">
            <v>12000</v>
          </cell>
        </row>
        <row r="116">
          <cell r="A116" t="str">
            <v>PINTURA</v>
          </cell>
          <cell r="C116" t="str">
            <v>GAL</v>
          </cell>
          <cell r="D116">
            <v>23200</v>
          </cell>
        </row>
        <row r="117">
          <cell r="A117" t="str">
            <v>POSTE</v>
          </cell>
          <cell r="C117" t="str">
            <v>UND</v>
          </cell>
          <cell r="D117">
            <v>3500</v>
          </cell>
        </row>
        <row r="118">
          <cell r="A118" t="str">
            <v>POSTES  DE REFERENCIA</v>
          </cell>
          <cell r="C118" t="str">
            <v>UN</v>
          </cell>
          <cell r="D118">
            <v>10000</v>
          </cell>
        </row>
        <row r="119">
          <cell r="A119" t="str">
            <v>POSTES PARA DEFENSAS METALICAS</v>
          </cell>
          <cell r="C119" t="str">
            <v>UN</v>
          </cell>
          <cell r="D119">
            <v>31225.8</v>
          </cell>
        </row>
        <row r="120">
          <cell r="A120" t="str">
            <v>SUBBASE</v>
          </cell>
          <cell r="C120" t="str">
            <v>M3</v>
          </cell>
          <cell r="D120">
            <v>9500</v>
          </cell>
        </row>
        <row r="121">
          <cell r="A121" t="str">
            <v>REGALIA</v>
          </cell>
          <cell r="C121" t="str">
            <v>GBL</v>
          </cell>
          <cell r="D121">
            <v>500</v>
          </cell>
        </row>
        <row r="122">
          <cell r="A122" t="str">
            <v>REJILLAS</v>
          </cell>
          <cell r="C122" t="str">
            <v>UN</v>
          </cell>
          <cell r="D122">
            <v>20000</v>
          </cell>
        </row>
        <row r="123">
          <cell r="A123" t="str">
            <v>BASES</v>
          </cell>
          <cell r="C123" t="str">
            <v>M3</v>
          </cell>
          <cell r="D123">
            <v>18000</v>
          </cell>
        </row>
        <row r="124">
          <cell r="A124" t="str">
            <v>RELLENO TIPO II</v>
          </cell>
          <cell r="C124" t="str">
            <v>UN</v>
          </cell>
          <cell r="D124">
            <v>12000</v>
          </cell>
        </row>
        <row r="125">
          <cell r="A125" t="str">
            <v>RELLENO TIPO III</v>
          </cell>
          <cell r="C125" t="str">
            <v>M3</v>
          </cell>
          <cell r="D125">
            <v>10000</v>
          </cell>
        </row>
        <row r="126">
          <cell r="A126" t="str">
            <v>SEÑALES DELINEADOEAS DE RUTA</v>
          </cell>
          <cell r="C126" t="str">
            <v>UN</v>
          </cell>
          <cell r="D126">
            <v>30000</v>
          </cell>
        </row>
        <row r="127">
          <cell r="A127" t="str">
            <v>SENALES VERTICALES</v>
          </cell>
          <cell r="C127" t="str">
            <v>UN</v>
          </cell>
          <cell r="D127">
            <v>60000</v>
          </cell>
        </row>
        <row r="128">
          <cell r="A128" t="str">
            <v>SOLDADURA</v>
          </cell>
          <cell r="C128" t="str">
            <v>KG.</v>
          </cell>
          <cell r="D128">
            <v>2900</v>
          </cell>
        </row>
        <row r="129">
          <cell r="A129" t="str">
            <v>TERMINALES PARA DEFENSAS METALICAS</v>
          </cell>
          <cell r="C129" t="str">
            <v>UN</v>
          </cell>
          <cell r="D129">
            <v>21102.2</v>
          </cell>
        </row>
        <row r="130">
          <cell r="A130" t="str">
            <v>TIERRA NEGRA</v>
          </cell>
          <cell r="C130" t="str">
            <v>M3</v>
          </cell>
          <cell r="D130">
            <v>8000</v>
          </cell>
        </row>
        <row r="131">
          <cell r="A131" t="str">
            <v>TUBERIA D= 8"</v>
          </cell>
          <cell r="C131" t="str">
            <v>ML</v>
          </cell>
          <cell r="D131">
            <v>6500</v>
          </cell>
        </row>
        <row r="132">
          <cell r="A132" t="str">
            <v>TUBERIA DE 4</v>
          </cell>
          <cell r="C132" t="str">
            <v>ML.</v>
          </cell>
          <cell r="D132">
            <v>6000</v>
          </cell>
        </row>
        <row r="133">
          <cell r="A133" t="str">
            <v>TUBERIA METALICA  D 1.2 M</v>
          </cell>
          <cell r="C133" t="str">
            <v>ML</v>
          </cell>
          <cell r="D133">
            <v>300000</v>
          </cell>
        </row>
        <row r="134">
          <cell r="A134" t="str">
            <v>ENTIBADOS</v>
          </cell>
          <cell r="C134" t="str">
            <v>GBL.</v>
          </cell>
          <cell r="D134">
            <v>2000</v>
          </cell>
        </row>
        <row r="135">
          <cell r="A135" t="str">
            <v>AGREGADOS</v>
          </cell>
          <cell r="C135" t="str">
            <v>M3</v>
          </cell>
          <cell r="D135">
            <v>13000</v>
          </cell>
        </row>
        <row r="137">
          <cell r="A137" t="str">
            <v>TACHAS REFLECTIVAS</v>
          </cell>
          <cell r="C137" t="str">
            <v>UN.</v>
          </cell>
          <cell r="D137">
            <v>4500</v>
          </cell>
        </row>
        <row r="138">
          <cell r="A138" t="str">
            <v>TRANSPORTES</v>
          </cell>
          <cell r="B138" t="str">
            <v>UNIDAD</v>
          </cell>
          <cell r="C138" t="str">
            <v>% EXPANSION</v>
          </cell>
          <cell r="D138" t="str">
            <v>TARIFA HORARIA</v>
          </cell>
        </row>
        <row r="140">
          <cell r="A140" t="str">
            <v xml:space="preserve">AGREGADOS </v>
          </cell>
          <cell r="B140" t="str">
            <v>M3</v>
          </cell>
          <cell r="C140">
            <v>1.2</v>
          </cell>
          <cell r="D140">
            <v>14500</v>
          </cell>
          <cell r="E140">
            <v>50</v>
          </cell>
          <cell r="F140">
            <v>290</v>
          </cell>
        </row>
        <row r="141">
          <cell r="A141" t="str">
            <v>EXPLOSIVOS</v>
          </cell>
          <cell r="B141" t="str">
            <v>TN</v>
          </cell>
          <cell r="C141">
            <v>5.0000000000000001E-4</v>
          </cell>
          <cell r="D141">
            <v>1000000</v>
          </cell>
          <cell r="E141">
            <v>1</v>
          </cell>
          <cell r="F141">
            <v>1000000</v>
          </cell>
        </row>
        <row r="142">
          <cell r="A142" t="str">
            <v>MATERIAL DE DERRUMBE</v>
          </cell>
          <cell r="B142" t="str">
            <v>M3</v>
          </cell>
          <cell r="C142">
            <v>1</v>
          </cell>
          <cell r="D142">
            <v>14500</v>
          </cell>
          <cell r="E142">
            <v>50</v>
          </cell>
          <cell r="F142">
            <v>290</v>
          </cell>
        </row>
        <row r="143">
          <cell r="A143" t="str">
            <v>MATERIAL DE DESMONTE</v>
          </cell>
          <cell r="B143" t="str">
            <v>M3</v>
          </cell>
          <cell r="C143">
            <v>1.5</v>
          </cell>
          <cell r="D143">
            <v>14500</v>
          </cell>
          <cell r="E143">
            <v>25</v>
          </cell>
          <cell r="F143">
            <v>580</v>
          </cell>
        </row>
        <row r="144">
          <cell r="A144" t="str">
            <v>MATERIAL DE EXCAVACION</v>
          </cell>
          <cell r="B144" t="str">
            <v>M3</v>
          </cell>
          <cell r="C144">
            <v>1.3</v>
          </cell>
          <cell r="D144">
            <v>14500</v>
          </cell>
          <cell r="E144">
            <v>25</v>
          </cell>
          <cell r="F144">
            <v>580</v>
          </cell>
        </row>
        <row r="145">
          <cell r="A145" t="str">
            <v>MATERIAL DE SUBBASE</v>
          </cell>
          <cell r="B145" t="str">
            <v>M3</v>
          </cell>
          <cell r="C145">
            <v>1.25</v>
          </cell>
          <cell r="D145">
            <v>14500</v>
          </cell>
          <cell r="E145">
            <v>50</v>
          </cell>
          <cell r="F145">
            <v>290</v>
          </cell>
        </row>
        <row r="146">
          <cell r="A146" t="str">
            <v>MATERIAL DE TERRAPLEN</v>
          </cell>
          <cell r="B146" t="str">
            <v>M3</v>
          </cell>
          <cell r="C146">
            <v>1.3</v>
          </cell>
          <cell r="D146">
            <v>14500</v>
          </cell>
          <cell r="E146">
            <v>35</v>
          </cell>
          <cell r="F146">
            <v>414.28571428571428</v>
          </cell>
        </row>
        <row r="147">
          <cell r="A147" t="str">
            <v>MATERIAL PARA BASE</v>
          </cell>
          <cell r="B147" t="str">
            <v>M3</v>
          </cell>
          <cell r="C147">
            <v>1.25</v>
          </cell>
          <cell r="D147">
            <v>14500</v>
          </cell>
          <cell r="E147">
            <v>50</v>
          </cell>
          <cell r="F147">
            <v>290</v>
          </cell>
        </row>
        <row r="148">
          <cell r="A148" t="str">
            <v>MATERIAL PEDRAPLEN</v>
          </cell>
          <cell r="B148" t="str">
            <v>M3</v>
          </cell>
          <cell r="C148">
            <v>1.6</v>
          </cell>
          <cell r="D148">
            <v>14500</v>
          </cell>
          <cell r="E148">
            <v>48</v>
          </cell>
          <cell r="F148">
            <v>302.08333333333331</v>
          </cell>
        </row>
        <row r="149">
          <cell r="A149" t="str">
            <v>MEZCLA ASFALTICA</v>
          </cell>
          <cell r="B149" t="str">
            <v>M3</v>
          </cell>
          <cell r="C149">
            <v>1.2</v>
          </cell>
          <cell r="D149">
            <v>14500</v>
          </cell>
          <cell r="E149">
            <v>25</v>
          </cell>
          <cell r="F149">
            <v>580</v>
          </cell>
        </row>
        <row r="150">
          <cell r="A150" t="str">
            <v>TUBERIA</v>
          </cell>
          <cell r="B150" t="str">
            <v>ML</v>
          </cell>
          <cell r="C150">
            <v>0.67858560000000012</v>
          </cell>
          <cell r="D150">
            <v>14500</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IC-02 CONS 4"/>
      <sheetName val="FO-IC-02 CONS 3"/>
      <sheetName val="FO-IC-02 CONS 2"/>
      <sheetName val="FO-IC-02 CONS"/>
      <sheetName val="Hoja1"/>
      <sheetName val="INSTRUCTIVO"/>
      <sheetName val="Control"/>
      <sheetName val="Reporte Actualización firmas"/>
      <sheetName val="ESRI_MAPINFO_SHEET"/>
    </sheetNames>
    <sheetDataSet>
      <sheetData sheetId="0"/>
      <sheetData sheetId="1"/>
      <sheetData sheetId="2"/>
      <sheetData sheetId="3"/>
      <sheetData sheetId="4"/>
      <sheetData sheetId="5">
        <row r="30">
          <cell r="R30" t="str">
            <v>ESTUDIOS Y DISEÑOS</v>
          </cell>
        </row>
        <row r="31">
          <cell r="R31" t="str">
            <v>CONSTRUCCIÓN</v>
          </cell>
        </row>
        <row r="32">
          <cell r="R32" t="str">
            <v>MANTENIMIENTO</v>
          </cell>
        </row>
        <row r="35">
          <cell r="R35" t="str">
            <v>RESERVADO</v>
          </cell>
        </row>
        <row r="36">
          <cell r="R36" t="str">
            <v>EN EJECUCIÓN</v>
          </cell>
        </row>
        <row r="37">
          <cell r="R37" t="str">
            <v>SUSPENDIDO</v>
          </cell>
        </row>
        <row r="38">
          <cell r="R38" t="str">
            <v>TERMINADO</v>
          </cell>
        </row>
        <row r="39">
          <cell r="R39" t="str">
            <v>EXCLUIDO</v>
          </cell>
        </row>
      </sheetData>
      <sheetData sheetId="6"/>
      <sheetData sheetId="7"/>
      <sheetData sheetId="8"/>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 Av 68 con 64"/>
      <sheetName val="Presup Av 1o de mayo con 73a "/>
      <sheetName val="Presup Av 68 con 10"/>
      <sheetName val="Presup Clle 63 con 50"/>
      <sheetName val="Hoja2"/>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stos oficina"/>
      <sheetName val="costos campamento"/>
    </sheetNames>
    <sheetDataSet>
      <sheetData sheetId="0" refreshError="1"/>
      <sheetData sheetId="1"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9"/>
      <sheetName val="ANEXO 8 - PRECIOS UNITARIOS"/>
      <sheetName val="LEVANTAM. DAÑOS"/>
      <sheetName val="DISEÑO RECONST."/>
      <sheetName val="DISEÑO REHAB."/>
      <sheetName val="MANO DE OBRA"/>
      <sheetName val="EQUIPO"/>
      <sheetName val="INSUMOS"/>
      <sheetName val="idu"/>
      <sheetName val="ITEM 1,1"/>
      <sheetName val="ITEM 1,2"/>
      <sheetName val="ITEM 1,3"/>
      <sheetName val="ITEM 1,4"/>
      <sheetName val="ITEM 1,5"/>
      <sheetName val="ITEM 1,6"/>
      <sheetName val="ITEM 1,7"/>
      <sheetName val="ITEM 1,8"/>
      <sheetName val="ITEM 1,9"/>
      <sheetName val="ITEM 1,10"/>
      <sheetName val="ITEM 1,11"/>
      <sheetName val="ITEM 2,1"/>
      <sheetName val="ITEM 2,2"/>
      <sheetName val="ITEM 2,3"/>
      <sheetName val="ITEM 2,4"/>
      <sheetName val="ITEM 2,5"/>
      <sheetName val="ITEM 2,6"/>
      <sheetName val="ITEM 3,1"/>
      <sheetName val="ITEM 3,2"/>
      <sheetName val="ITEM 3,3"/>
      <sheetName val="ITEM 3,4"/>
      <sheetName val="ITEM 3,5"/>
      <sheetName val="ITEM 3,6"/>
      <sheetName val="ITEM 4,1"/>
      <sheetName val="ITEM 5,1"/>
      <sheetName val="ITEM 5,2"/>
      <sheetName val="ITEM 6"/>
      <sheetName val="ITEM 6,1"/>
      <sheetName val="ITEM 6,2"/>
      <sheetName val="ITEM 6,3"/>
      <sheetName val="ITEM 6,4"/>
      <sheetName val="ITEM 6,5"/>
      <sheetName val="ITEM 6,6"/>
      <sheetName val="ITEM 6,7"/>
      <sheetName val="ITEM 7,1"/>
      <sheetName val="ITEM 7,2"/>
      <sheetName val="ITEM 7,3"/>
      <sheetName val="ITEM 7,4"/>
      <sheetName val="ITEM 7,5"/>
      <sheetName val="ITEM 7,6"/>
      <sheetName val="ITEM 7,7"/>
      <sheetName val="ITEM 7,8"/>
      <sheetName val="ITEM 7,9"/>
      <sheetName val="ITEM 7,10"/>
      <sheetName val="ITEM 7,11"/>
      <sheetName val="ITEM 7,12"/>
      <sheetName val="ITEM 7,13"/>
      <sheetName val="ITEM 7,14"/>
      <sheetName val="ITEM 7,15"/>
      <sheetName val="ITEM 7,16"/>
      <sheetName val="ITEM 7,17"/>
      <sheetName val="ITEM 7,18"/>
      <sheetName val="ITEM 7,19"/>
      <sheetName val="ITEM 8,1"/>
      <sheetName val="ITEM 8,2"/>
      <sheetName val="ITEM 9,1"/>
      <sheetName val="ITEM 9,2"/>
      <sheetName val="ITEM 9,3"/>
      <sheetName val="ITEM 9,4"/>
      <sheetName val="ITEM 9,5"/>
      <sheetName val="ITEM 10,1"/>
      <sheetName val="ITEM 11,1"/>
      <sheetName val="ITEM 11,2"/>
      <sheetName val="ITEM 11,3"/>
      <sheetName val="ITEM 11,4"/>
      <sheetName val="ITEM 11,5"/>
      <sheetName val="ITEM 11,6"/>
      <sheetName val="ITEM 11,7"/>
      <sheetName val="ITEM 11,8"/>
      <sheetName val="ITEM 11,9"/>
      <sheetName val="ITEM 11,10"/>
      <sheetName val="ITEM 11,11"/>
      <sheetName val="ITEM 12,1"/>
    </sheetNames>
    <sheetDataSet>
      <sheetData sheetId="0" refreshError="1"/>
      <sheetData sheetId="1" refreshError="1">
        <row r="11">
          <cell r="A11">
            <v>1</v>
          </cell>
          <cell r="B11" t="str">
            <v>PRELIMINARES</v>
          </cell>
          <cell r="C11">
            <v>0</v>
          </cell>
          <cell r="D11">
            <v>0</v>
          </cell>
        </row>
        <row r="12">
          <cell r="A12">
            <v>1.1000000000000001</v>
          </cell>
          <cell r="B12" t="str">
            <v>REPLANTEO GENERAL</v>
          </cell>
          <cell r="C12" t="str">
            <v>M2</v>
          </cell>
          <cell r="D12">
            <v>583</v>
          </cell>
        </row>
        <row r="13">
          <cell r="A13">
            <v>1.2</v>
          </cell>
          <cell r="B13" t="str">
            <v>CERRAMIENTO EN LONA</v>
          </cell>
          <cell r="C13" t="str">
            <v>M2</v>
          </cell>
          <cell r="D13">
            <v>3456</v>
          </cell>
        </row>
        <row r="14">
          <cell r="A14">
            <v>1.3</v>
          </cell>
          <cell r="B14" t="str">
            <v>DEMOLICION DE ANDENES</v>
          </cell>
          <cell r="C14" t="str">
            <v>M2</v>
          </cell>
          <cell r="D14">
            <v>19596</v>
          </cell>
        </row>
        <row r="15">
          <cell r="A15">
            <v>1.4</v>
          </cell>
          <cell r="B15" t="str">
            <v xml:space="preserve">DEMOLICION DE POZOS, CAJAS Y CAMARAS DE EMPRESAS DE SERVICIOS PÚBLICOS (INCLUYE MARTILLO NEUMÁTICO DE 60LB, COMPRESOR Y CARGUE </v>
          </cell>
          <cell r="C15" t="str">
            <v>M3</v>
          </cell>
          <cell r="D15">
            <v>178170</v>
          </cell>
        </row>
        <row r="16">
          <cell r="A16">
            <v>1.5</v>
          </cell>
          <cell r="B16" t="str">
            <v>DEMOLICION CONCRETO ESTRUCTURAL (Incluye Cargue). No incluye transporte y disposición final de sobrantes. Rendimiento estimado para espsores max. 0.20m</v>
          </cell>
          <cell r="C16" t="str">
            <v>M3</v>
          </cell>
          <cell r="D16">
            <v>123098</v>
          </cell>
        </row>
        <row r="17">
          <cell r="A17">
            <v>1.6</v>
          </cell>
          <cell r="B17" t="str">
            <v>DEMOLICION SUMIDERO EXISTENTE (Incluye Cargue)</v>
          </cell>
          <cell r="C17" t="str">
            <v>UN</v>
          </cell>
          <cell r="D17">
            <v>123515</v>
          </cell>
        </row>
        <row r="18">
          <cell r="A18">
            <v>1.7</v>
          </cell>
          <cell r="B18" t="str">
            <v>EXCAVACIÓN MANUAL EN MATERIAL COMÚN (INCL CARGUE, TRANSPORTE Y DISPOSICION FINAL)</v>
          </cell>
          <cell r="C18" t="str">
            <v>M3</v>
          </cell>
          <cell r="D18">
            <v>49376</v>
          </cell>
        </row>
        <row r="19">
          <cell r="A19">
            <v>1.8</v>
          </cell>
          <cell r="B19" t="str">
            <v>EXCAVACION MECANICA EN MATERIAL COMUN (Incluye
Cargue)</v>
          </cell>
          <cell r="C19" t="str">
            <v>M3</v>
          </cell>
          <cell r="D19">
            <v>4850</v>
          </cell>
        </row>
        <row r="20">
          <cell r="A20">
            <v>1.9</v>
          </cell>
          <cell r="B20" t="str">
            <v>TRANSPORTE Y DISPOSICION FINAL DE ESCOMBROS EN SITIO AUTORIZADO (distancia de transporte 21 Km). A distancia mayor del acarreo libre (90 m) en sitio autorizado por la entidad Ambiental competente.</v>
          </cell>
          <cell r="C20" t="str">
            <v>M3</v>
          </cell>
          <cell r="D20">
            <v>19546</v>
          </cell>
        </row>
        <row r="21">
          <cell r="A21" t="str">
            <v>1,10</v>
          </cell>
          <cell r="B21" t="str">
            <v>RETIRO Y REUBICACION DE POSTES T1, T1X Y T2 (Incluye grua).</v>
          </cell>
          <cell r="C21" t="str">
            <v>UN</v>
          </cell>
          <cell r="D21">
            <v>211287</v>
          </cell>
        </row>
        <row r="22">
          <cell r="A22">
            <v>1.1100000000000001</v>
          </cell>
          <cell r="B22" t="str">
            <v>TALA DE ARBOLES CLASE I (H&lt;5m. Incluye Desenraíce, Retiro y
Disposición Final)</v>
          </cell>
          <cell r="C22" t="str">
            <v>UN</v>
          </cell>
          <cell r="D22">
            <v>113056</v>
          </cell>
        </row>
        <row r="23">
          <cell r="A23">
            <v>2</v>
          </cell>
          <cell r="B23" t="str">
            <v>RELLENOS Y BASES</v>
          </cell>
          <cell r="C23">
            <v>0</v>
          </cell>
          <cell r="D23">
            <v>0</v>
          </cell>
        </row>
        <row r="24">
          <cell r="A24">
            <v>2.1</v>
          </cell>
          <cell r="B24" t="str">
            <v>NIVELACION Y COMPACTACIÓN DE SUBRASANTE</v>
          </cell>
          <cell r="C24" t="str">
            <v>M2</v>
          </cell>
          <cell r="D24">
            <v>1127</v>
          </cell>
        </row>
        <row r="25">
          <cell r="A25">
            <v>2.2000000000000002</v>
          </cell>
          <cell r="B25" t="str">
            <v>GEOTEXTIL NT 2500</v>
          </cell>
          <cell r="C25" t="str">
            <v>M2</v>
          </cell>
          <cell r="D25">
            <v>10110</v>
          </cell>
        </row>
        <row r="26">
          <cell r="A26">
            <v>2.2999999999999998</v>
          </cell>
          <cell r="B26" t="str">
            <v xml:space="preserve">ESTABILIZACIÓN DE SUBRASANTE CON RAJÓN, INCLUYE EQUIPO DE COMPACTACIÓN (SUMINISTRO, EXTENDIDO, NIVELACION Y COMPACTACION CON EQUIPO MECANICO </v>
          </cell>
          <cell r="C26" t="str">
            <v>M3</v>
          </cell>
          <cell r="D26">
            <v>73337</v>
          </cell>
        </row>
        <row r="27">
          <cell r="A27">
            <v>2.4</v>
          </cell>
          <cell r="B27" t="str">
            <v>SUBBASE GRANULAR CLASE C (SBG_C) (Suministro, Extendido, Nivelación, Humedecimiento y Compactación con viprocompactador</v>
          </cell>
          <cell r="C27" t="str">
            <v>M3</v>
          </cell>
          <cell r="D27">
            <v>102426</v>
          </cell>
        </row>
        <row r="28">
          <cell r="A28">
            <v>2.5</v>
          </cell>
          <cell r="B28" t="str">
            <v xml:space="preserve">SUBBASE GRANULAR PEATONAL SBG_PEA. SUMINISTRO, EXTENDIDO MANUAL, NIVELACIÓN, HUMEDECIMIENTO Y COMPACTACIÓN </v>
          </cell>
          <cell r="C28" t="str">
            <v>M3</v>
          </cell>
          <cell r="D28">
            <v>55818</v>
          </cell>
        </row>
        <row r="29">
          <cell r="A29">
            <v>2.6</v>
          </cell>
          <cell r="B29" t="str">
            <v xml:space="preserve">BASE GRANULAR CLASE C (BG_C) (Suministro, Extendido, Nivelación, Humedecimiento y Compactación con viprocompactador			</v>
          </cell>
          <cell r="C29" t="str">
            <v>M3</v>
          </cell>
          <cell r="D29">
            <v>104905</v>
          </cell>
        </row>
        <row r="30">
          <cell r="A30">
            <v>3</v>
          </cell>
          <cell r="B30" t="str">
            <v>PAVIMENTOS</v>
          </cell>
          <cell r="C30">
            <v>0</v>
          </cell>
          <cell r="D30">
            <v>0</v>
          </cell>
        </row>
        <row r="31">
          <cell r="A31">
            <v>3.1</v>
          </cell>
          <cell r="B31" t="str">
            <v>ACERO DE REFUERZO (Incluye Suministro, Figurado y Fijación)</v>
          </cell>
          <cell r="C31" t="str">
            <v>KG</v>
          </cell>
          <cell r="D31">
            <v>2776</v>
          </cell>
        </row>
        <row r="32">
          <cell r="A32">
            <v>3.2</v>
          </cell>
          <cell r="B32" t="str">
            <v>MEZCLA ASFALTICA CON ASFALTO CAUCHO (Suministro, Extendido, Nivelación y Compactación)</v>
          </cell>
          <cell r="C32" t="str">
            <v>M3</v>
          </cell>
          <cell r="D32">
            <v>865610</v>
          </cell>
        </row>
        <row r="33">
          <cell r="A33">
            <v>3.3</v>
          </cell>
          <cell r="B33" t="str">
            <v>RIEGO DE LIGA CON EMULSION ASFALTICA CRR-1 (Suministro, Barrido Superficie y Riego)</v>
          </cell>
          <cell r="C33" t="str">
            <v>M2</v>
          </cell>
          <cell r="D33">
            <v>1575</v>
          </cell>
        </row>
        <row r="34">
          <cell r="A34">
            <v>3.4</v>
          </cell>
          <cell r="B34" t="str">
            <v>IMPRIMACION CON EMULSION ASFALTICA CRL-0 (Suministro, Barrido Superficie y Riego)</v>
          </cell>
          <cell r="C34" t="str">
            <v>M2</v>
          </cell>
          <cell r="D34">
            <v>1701</v>
          </cell>
        </row>
        <row r="35">
          <cell r="A35">
            <v>3.5</v>
          </cell>
          <cell r="B35" t="str">
            <v xml:space="preserve">LOSA DE CONCRETO ESTAMPADO MR 43 ( Incluye juego de moldes para estampado, desmoldante en polvo, curado para concretos, cortes de pavimento y sellado de juntas </v>
          </cell>
          <cell r="C35" t="str">
            <v>M3</v>
          </cell>
          <cell r="D35">
            <v>869575</v>
          </cell>
        </row>
        <row r="36">
          <cell r="A36">
            <v>3.6</v>
          </cell>
          <cell r="B36" t="str">
            <v xml:space="preserve">MEZCLA ASFALTICA EN CALIENTE TIPO DENSO MD12
ASFALTO CONVENCIONAL (Suministro, Extendido, Nivelación y compactacion </v>
          </cell>
          <cell r="C36" t="str">
            <v>M3</v>
          </cell>
          <cell r="D36">
            <v>589514</v>
          </cell>
        </row>
        <row r="37">
          <cell r="A37">
            <v>4</v>
          </cell>
          <cell r="B37" t="str">
            <v>SUELO REFORZADO</v>
          </cell>
          <cell r="C37">
            <v>0</v>
          </cell>
          <cell r="D37">
            <v>0</v>
          </cell>
        </row>
        <row r="38">
          <cell r="A38">
            <v>4.0999999999999996</v>
          </cell>
          <cell r="B38" t="str">
            <v>SUELO MECANICAMENTE REFORZADO (incluye carrotanque irrigador de agua- hora, motoniveladora (incluye operario y combustible), vibrocompactador (incluye operario y combustible), minicargador (incluye operario y combustible), geomalla fortgrid BX- 60, material elecionado y transporte y disposicion final de escombros)</v>
          </cell>
          <cell r="C38" t="str">
            <v>M3</v>
          </cell>
          <cell r="D38">
            <v>71696</v>
          </cell>
        </row>
        <row r="39">
          <cell r="A39">
            <v>5</v>
          </cell>
          <cell r="B39" t="str">
            <v xml:space="preserve">ESTRUCTURAS EN CONCRETO </v>
          </cell>
          <cell r="C39">
            <v>0</v>
          </cell>
          <cell r="D39">
            <v>0</v>
          </cell>
        </row>
        <row r="40">
          <cell r="A40">
            <v>5.0999999999999996</v>
          </cell>
          <cell r="B40" t="str">
            <v>CONSTRUCCION DE ESCALERAS EN CONCRETO</v>
          </cell>
          <cell r="C40" t="str">
            <v>M2</v>
          </cell>
          <cell r="D40">
            <v>271288</v>
          </cell>
        </row>
        <row r="41">
          <cell r="A41">
            <v>5.2</v>
          </cell>
          <cell r="B41" t="str">
            <v>MURO DE CONTENCION</v>
          </cell>
          <cell r="C41" t="str">
            <v>M3</v>
          </cell>
          <cell r="D41">
            <v>686593</v>
          </cell>
        </row>
        <row r="42">
          <cell r="A42">
            <v>6</v>
          </cell>
          <cell r="B42" t="str">
            <v>MAMPOSTERIA</v>
          </cell>
          <cell r="C42">
            <v>0</v>
          </cell>
          <cell r="D42">
            <v>0</v>
          </cell>
        </row>
        <row r="43">
          <cell r="A43">
            <v>0</v>
          </cell>
          <cell r="B43" t="str">
            <v>Mamposteria en ladrillo a la vista</v>
          </cell>
          <cell r="C43" t="str">
            <v>M2</v>
          </cell>
          <cell r="D43">
            <v>73617</v>
          </cell>
        </row>
        <row r="44">
          <cell r="A44">
            <v>6.1</v>
          </cell>
          <cell r="B44" t="str">
            <v>MURO TIPO 1 - zarpa en concreto de 3000 PSI de 0,80x0,20 - Muro en ladrillo estructural de perforación vertical H=0.80m, incluye excavación, retiro de escombros, morteros, recebo compactado, refuerzo de 60,000 PSI, Grouting 2500 PSI, Geodren con tuberia circular 100mm H=1.0m o Drenaflex con tuberia 100mm H=1.0, impermeabilizacion fachada y espaldon, gravilla, acido para lavado de ladrillo y formaleta</v>
          </cell>
          <cell r="C44" t="str">
            <v>ML</v>
          </cell>
          <cell r="D44">
            <v>330509</v>
          </cell>
        </row>
        <row r="45">
          <cell r="A45">
            <v>6.2</v>
          </cell>
          <cell r="B45" t="str">
            <v>MURO TIPO 2 - zarpa en concreto de 3000 PSI de 0,80x0,20 - Muro en ladrillo estructural de perforación vertical H=1.20m, incluye excavación, retiro de escombros, morteros, recebo compactado, refuerzo de 60,000 PSI, Grouting 2500 PSI, Geodren con tuberia circular 100mm H=1.0m o Drenaflex con tuberia 100mm H=1.0, impermeabilizacion fachada y espaldon, gravilla, acido para lavado de ladrillo y formaleta</v>
          </cell>
          <cell r="C45" t="str">
            <v>ML</v>
          </cell>
          <cell r="D45">
            <v>496227</v>
          </cell>
        </row>
        <row r="46">
          <cell r="A46">
            <v>6.3</v>
          </cell>
          <cell r="B46" t="str">
            <v>MURO TIPO 3 - zarpa en concreto de 3000 PSI de 1.20x0,25 - Muro doble en ladrillo estructural de perforación vertical H=1.70m,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6" t="str">
            <v>ML</v>
          </cell>
          <cell r="D46">
            <v>942251</v>
          </cell>
        </row>
        <row r="47">
          <cell r="A47">
            <v>6.4</v>
          </cell>
          <cell r="B47" t="str">
            <v>MURO TIPO 4- zarpa en concreto de 3000 PSI de 1.20x0,35 - Muro doble en ladrillo estructural de perforación vertical H=2.0m,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7" t="str">
            <v>ML</v>
          </cell>
          <cell r="D47">
            <v>1245911</v>
          </cell>
        </row>
        <row r="48">
          <cell r="A48">
            <v>6.5</v>
          </cell>
          <cell r="B48" t="str">
            <v>MUROS TIPO 5A. Muro en concreto con formaleta en ladrillo estructural de perforación vertical, Concreto reforzado 3000 PSI de
2.25m, zarpa en concreo 1.40*0.30, incluye excavación, retiro de escombros, morteros, recebo compactado, refuerzo de 60,000 PSI, Grouting 2500 PSI, Geodren con tuberia circular 100mm H=2.0m o Drenaflex con tuberia 100mm H=2.0, impermeabilizacion fachada y espaldon, gravilla, acido para lavado de ladrillo y formaleta.</v>
          </cell>
          <cell r="C48" t="str">
            <v>ML</v>
          </cell>
          <cell r="D48">
            <v>1849264</v>
          </cell>
        </row>
        <row r="49">
          <cell r="A49">
            <v>6.6</v>
          </cell>
          <cell r="B49" t="str">
            <v>PILOTE D=30CM (incluye piloteadora (operario y combustible), movilizacion, montaje y desmontaje piloteadora, vibrador tipo pulidora, concreto tremie corriente 3000 PSI (210KG/cm2), trasporte y disposicion final de escombros.</v>
          </cell>
          <cell r="C49" t="str">
            <v>ML</v>
          </cell>
          <cell r="D49">
            <v>134428</v>
          </cell>
        </row>
        <row r="50">
          <cell r="A50">
            <v>6.7</v>
          </cell>
          <cell r="B50" t="str">
            <v>CONTENEDOR DE RAICES TIPO B 20</v>
          </cell>
          <cell r="C50" t="str">
            <v>UN</v>
          </cell>
          <cell r="D50">
            <v>456110</v>
          </cell>
        </row>
        <row r="51">
          <cell r="A51">
            <v>0</v>
          </cell>
          <cell r="B51" t="str">
            <v>ACABADOS DE PISOS Y PREFABRICADOS</v>
          </cell>
          <cell r="C51">
            <v>0</v>
          </cell>
          <cell r="D51">
            <v>0</v>
          </cell>
        </row>
        <row r="52">
          <cell r="A52">
            <v>7.1</v>
          </cell>
          <cell r="B52" t="str">
            <v>BORDILLO PREFABRICADO A80 (Suministro e Instalación. No
Incluye material de base)</v>
          </cell>
          <cell r="C52" t="str">
            <v>ML</v>
          </cell>
          <cell r="D52">
            <v>42126</v>
          </cell>
        </row>
        <row r="53">
          <cell r="A53">
            <v>7.2</v>
          </cell>
          <cell r="B53" t="str">
            <v>CAÑUELA TIPO A120 (Suministro e Instalación. Incluye 3cm Mortero 2000 PSI)</v>
          </cell>
          <cell r="C53" t="str">
            <v>ML</v>
          </cell>
          <cell r="D53">
            <v>48845</v>
          </cell>
        </row>
        <row r="54">
          <cell r="A54">
            <v>7.3</v>
          </cell>
          <cell r="B54" t="str">
            <v>SARDINEL TIPO A10 (Suministro e Instalación. Incluye 3cm Mortero 2000 PSI)</v>
          </cell>
          <cell r="C54" t="str">
            <v>ML</v>
          </cell>
          <cell r="D54">
            <v>52030</v>
          </cell>
        </row>
        <row r="55">
          <cell r="A55">
            <v>7.4</v>
          </cell>
          <cell r="B55" t="str">
            <v>ANDEN EN CONCRETO e=0,10 m Vehicular</v>
          </cell>
          <cell r="C55" t="str">
            <v>M2</v>
          </cell>
          <cell r="D55">
            <v>81061</v>
          </cell>
        </row>
        <row r="56">
          <cell r="A56">
            <v>7.5</v>
          </cell>
          <cell r="B56" t="str">
            <v>REJILLA EN CONCRETO DE 83,5*45,5</v>
          </cell>
          <cell r="C56" t="str">
            <v>UN</v>
          </cell>
          <cell r="D56">
            <v>122463</v>
          </cell>
        </row>
        <row r="57">
          <cell r="A57">
            <v>7.6</v>
          </cell>
          <cell r="B57" t="str">
            <v>CONSTRUCCION DE BORDILLO PREFABRICADO A80. NO INCLUYE REDES</v>
          </cell>
          <cell r="C57" t="str">
            <v>ML</v>
          </cell>
          <cell r="D57">
            <v>59025</v>
          </cell>
        </row>
        <row r="58">
          <cell r="A58">
            <v>7.7</v>
          </cell>
          <cell r="B58" t="str">
            <v>ADOQUIN DEMARCADOR VISUAL A-26</v>
          </cell>
          <cell r="C58" t="str">
            <v>M2</v>
          </cell>
          <cell r="D58">
            <v>64468</v>
          </cell>
        </row>
        <row r="59">
          <cell r="A59">
            <v>7.8</v>
          </cell>
          <cell r="B59" t="str">
            <v>ADOQUIN EN LADRILLO ZONA PEATONAL</v>
          </cell>
          <cell r="C59" t="str">
            <v>M2</v>
          </cell>
          <cell r="D59">
            <v>103077</v>
          </cell>
        </row>
        <row r="60">
          <cell r="A60">
            <v>7.9</v>
          </cell>
          <cell r="B60" t="str">
            <v>TABLETA PANOT A-20 (20x20)</v>
          </cell>
          <cell r="C60" t="str">
            <v>M2</v>
          </cell>
          <cell r="D60">
            <v>87339</v>
          </cell>
        </row>
        <row r="61">
          <cell r="A61" t="str">
            <v>7.10</v>
          </cell>
          <cell r="B61" t="str">
            <v>LOSETA TACTIL ALERTA DE CONCRETO (20x20x6)</v>
          </cell>
          <cell r="C61" t="str">
            <v>M2</v>
          </cell>
          <cell r="D61">
            <v>71208</v>
          </cell>
        </row>
        <row r="62">
          <cell r="A62">
            <v>7.11</v>
          </cell>
          <cell r="B62" t="str">
            <v>FRANJA DE AJUSTE DE ANCHO VARIABLE ENTRE 0.10 A 0.18MT Y PROFUNDIDAD VARIABLE ENTRE 0.06 Y 0.15MT EN CONCRETO DE 2500 PSI PREMEZCLADO.</v>
          </cell>
          <cell r="C62" t="str">
            <v>ML</v>
          </cell>
          <cell r="D62">
            <v>7843</v>
          </cell>
        </row>
        <row r="63">
          <cell r="A63">
            <v>7.12</v>
          </cell>
          <cell r="B63" t="str">
            <v>RAMPA VEHICULAR FUNDIDA EN EL SITIO EN CONCRETO PREMEZCLADO DE 3000 PSI (GRAVA COMUN) SUM, CONSTR. E INSTALACIÓN. INCLUYE ACABADO EN ADOQUIN DE
ARCILLA TIPO TRÁFICO PESADO O SIMILAR, BASE DE 4cm EN MORTERO DE 2000 PSI. MEMORANDO DTD-20143150228233</v>
          </cell>
          <cell r="C63" t="str">
            <v>M2</v>
          </cell>
          <cell r="D63">
            <v>125419</v>
          </cell>
        </row>
        <row r="64">
          <cell r="A64">
            <v>7.13</v>
          </cell>
          <cell r="B64" t="str">
            <v>RAMPA EN CONCRETO PEATONAL</v>
          </cell>
          <cell r="C64" t="str">
            <v>M3</v>
          </cell>
          <cell r="D64">
            <v>641294</v>
          </cell>
        </row>
        <row r="65">
          <cell r="A65">
            <v>7.14</v>
          </cell>
          <cell r="B65" t="str">
            <v>Enchampe de paso de escaleras en adoquinde canto de
20x10x6cm (Incluye franja de ajuste en huella y pañete lineal en contrahuella. Incluye lado de ladrillo con acido y cuadrilla de construccion y cuadrilla de lavado)</v>
          </cell>
          <cell r="C65" t="str">
            <v>ML</v>
          </cell>
          <cell r="D65">
            <v>55855</v>
          </cell>
        </row>
        <row r="66">
          <cell r="A66">
            <v>7.15</v>
          </cell>
          <cell r="B66" t="str">
            <v>Pañete zona baja de las fachadas de las viviendas aledañas a los andenes. H max de 0.40m (Incluye picada de muro, cargue y retiro de escombros)</v>
          </cell>
          <cell r="C66" t="str">
            <v>ML</v>
          </cell>
          <cell r="D66">
            <v>15085</v>
          </cell>
        </row>
        <row r="67">
          <cell r="A67">
            <v>7.16</v>
          </cell>
          <cell r="B67" t="str">
            <v>Concreto 3000 PSI para detellon escaleras (premezclado, incluye suministro, formaleteo y colocacion. No incluye refuerzo y curado)</v>
          </cell>
          <cell r="C67" t="str">
            <v>M3</v>
          </cell>
          <cell r="D67">
            <v>634118</v>
          </cell>
        </row>
        <row r="68">
          <cell r="A68">
            <v>7.17</v>
          </cell>
          <cell r="B68" t="str">
            <v xml:space="preserve">BANCAS PREFABRICADAS M-31 Sin espaldar Sumir+ IS </v>
          </cell>
          <cell r="C68" t="str">
            <v>UN</v>
          </cell>
          <cell r="D68">
            <v>617987</v>
          </cell>
        </row>
        <row r="69">
          <cell r="A69">
            <v>7.18</v>
          </cell>
          <cell r="B69" t="str">
            <v>ARBUSTOS ARBOLES Y PLANTAS INCLUYE TIERRA NEGRA</v>
          </cell>
          <cell r="C69" t="str">
            <v xml:space="preserve">Global </v>
          </cell>
          <cell r="D69">
            <v>10379493</v>
          </cell>
        </row>
        <row r="70">
          <cell r="A70">
            <v>7.19</v>
          </cell>
          <cell r="B70" t="str">
            <v>MORTERO 1:2 (Hecho en Obra)</v>
          </cell>
          <cell r="C70" t="str">
            <v>M3</v>
          </cell>
          <cell r="D70">
            <v>423852</v>
          </cell>
        </row>
        <row r="71">
          <cell r="A71">
            <v>0</v>
          </cell>
          <cell r="B71" t="str">
            <v>MOBILIARIO URBNO</v>
          </cell>
          <cell r="C71">
            <v>0</v>
          </cell>
          <cell r="D71">
            <v>0</v>
          </cell>
        </row>
        <row r="72">
          <cell r="A72">
            <v>8.1</v>
          </cell>
          <cell r="B72" t="str">
            <v xml:space="preserve">BOLARDO EN HIERRO TIPO M63 (Suministro e Instalación. Incluye base en Concreto 1500 PSI, hecho en obra) </v>
          </cell>
          <cell r="C72" t="str">
            <v>UN</v>
          </cell>
          <cell r="D72">
            <v>130537</v>
          </cell>
        </row>
        <row r="73">
          <cell r="A73">
            <v>8.1999999999999993</v>
          </cell>
          <cell r="B73" t="str">
            <v xml:space="preserve">BARANDA METALICA M81 (instalado y pintado) </v>
          </cell>
          <cell r="C73" t="str">
            <v>ML</v>
          </cell>
          <cell r="D73">
            <v>202475</v>
          </cell>
        </row>
        <row r="74">
          <cell r="A74">
            <v>0</v>
          </cell>
          <cell r="B74" t="str">
            <v>SEÑALIZACION Y DEMARCACION VIAL</v>
          </cell>
          <cell r="C74">
            <v>0</v>
          </cell>
          <cell r="D74">
            <v>0</v>
          </cell>
        </row>
        <row r="75">
          <cell r="A75">
            <v>9.1</v>
          </cell>
          <cell r="B75" t="str">
            <v>DEMARCACION LINEA CONTINUA A=0.12m
(e=2.3mm,Termoplástica. Inc. Suministro y Aplicación con Equipo. Incl. Microesferas)</v>
          </cell>
          <cell r="C75" t="str">
            <v>ML</v>
          </cell>
          <cell r="D75">
            <v>4171</v>
          </cell>
        </row>
        <row r="76">
          <cell r="A76">
            <v>9.1999999999999993</v>
          </cell>
          <cell r="B76" t="str">
            <v>FLECHA DIRECCIONAL "DE FRENTE" (e=2.3mm,Termoplástica. Inc. Suministro y Aplicación con Equipo. Inc Microesferas). Marca Vial para velocidades menores o iguales a 60 Km/h Area de la Marca: 1.20 m2.</v>
          </cell>
          <cell r="C76" t="str">
            <v>UN</v>
          </cell>
          <cell r="D76">
            <v>76029</v>
          </cell>
        </row>
        <row r="77">
          <cell r="A77">
            <v>9.3000000000000007</v>
          </cell>
          <cell r="B77" t="str">
            <v xml:space="preserve">PINTURA EN PLASTICO EN FRIO METILMETACRILATO PARA MARCAS VIALES, CON MICROESFERAS Y ESPESOR SECO SEGÚN NORMA NTC 4744 SUMINISTRO Y APLICACIÓN, (Flechas, pictogramas, lineas de pare, senderos peatonales, achurados, etc). </v>
          </cell>
          <cell r="C77" t="str">
            <v>M2</v>
          </cell>
          <cell r="D77">
            <v>60647</v>
          </cell>
        </row>
        <row r="78">
          <cell r="A78">
            <v>9.4</v>
          </cell>
          <cell r="B78" t="str">
            <v>FLECHA DIRECCIONAL "FRENTE, DERECHA E IZQUIERDA" PARA PAVIMENTO FLEXIBLE (e= 15 mils. ACRILICA BASE AGUA. INCLUYE SUMINISTRO Y APLICACIÓN CON EQUIPO. INCLUYE MICROESFERAS.</v>
          </cell>
          <cell r="C78" t="str">
            <v>UN</v>
          </cell>
          <cell r="D78">
            <v>111942</v>
          </cell>
        </row>
        <row r="79">
          <cell r="A79">
            <v>9.5</v>
          </cell>
          <cell r="B79" t="str">
            <v>DEMARCACION PICTOGRAMA ZONA ESCOLAR EN PINTURA TERMOPLASTICA. (INCLUYE SUMINISTRO Y APLICACION CON EQUIPO. INCLUYE MICROESFERAS).</v>
          </cell>
          <cell r="C79" t="str">
            <v>UN</v>
          </cell>
          <cell r="D79">
            <v>376676</v>
          </cell>
        </row>
        <row r="80">
          <cell r="A80">
            <v>0</v>
          </cell>
          <cell r="B80" t="str">
            <v>SEÑALES DE TRANSITO</v>
          </cell>
          <cell r="C80">
            <v>0</v>
          </cell>
          <cell r="D80">
            <v>0</v>
          </cell>
        </row>
        <row r="81">
          <cell r="A81">
            <v>10.1</v>
          </cell>
          <cell r="B81" t="str">
            <v xml:space="preserve">SEÑAL VERTICAL GRUPO I (60x60cm) (Incluye Suministro e
Instalación) </v>
          </cell>
          <cell r="C81" t="str">
            <v>UN</v>
          </cell>
          <cell r="D81">
            <v>274739</v>
          </cell>
        </row>
        <row r="82">
          <cell r="A82">
            <v>0</v>
          </cell>
          <cell r="B82" t="str">
            <v>REDES DE ALCANTARILLADO</v>
          </cell>
          <cell r="C82">
            <v>0</v>
          </cell>
          <cell r="D82">
            <v>0</v>
          </cell>
        </row>
        <row r="83">
          <cell r="A83">
            <v>11.1</v>
          </cell>
          <cell r="B83" t="str">
            <v>TUBERIA PVC D=12" TIPO U.M. RDE 21 (Suministro e Instalación)</v>
          </cell>
          <cell r="C83" t="str">
            <v>ML</v>
          </cell>
          <cell r="D83">
            <v>315255</v>
          </cell>
        </row>
        <row r="84">
          <cell r="A84">
            <v>11.2</v>
          </cell>
          <cell r="B84" t="str">
            <v xml:space="preserve">TUBERIA PVC D=10" TIPO U.M. RDE 21 (Suministro e Instalación) </v>
          </cell>
          <cell r="C84" t="str">
            <v>ML</v>
          </cell>
          <cell r="D84">
            <v>229221</v>
          </cell>
        </row>
        <row r="85">
          <cell r="A85">
            <v>11.3</v>
          </cell>
          <cell r="B85" t="str">
            <v xml:space="preserve">TUBERIA PVC D=8" TIPO U.M. RDE 21 (Suministro e Instalación) </v>
          </cell>
          <cell r="C85" t="str">
            <v>ML</v>
          </cell>
          <cell r="D85">
            <v>146954</v>
          </cell>
        </row>
        <row r="86">
          <cell r="A86">
            <v>11.4</v>
          </cell>
          <cell r="B86" t="str">
            <v>CAJA DE INSPECCIÓN DE 0.6x0.6m (H=0.6m. Incluye Suministro y Construcción. Incluye Marco y Tapa. No Inc. Base y Cañuela)</v>
          </cell>
          <cell r="C86" t="str">
            <v>UN</v>
          </cell>
          <cell r="D86">
            <v>371694</v>
          </cell>
        </row>
        <row r="87">
          <cell r="A87">
            <v>11.5</v>
          </cell>
          <cell r="B87" t="str">
            <v>SUMIDERO ALCANTARILLADO PLUVIAL EN VIA NS-047-1V4 EAAB</v>
          </cell>
          <cell r="C87" t="str">
            <v>UN</v>
          </cell>
          <cell r="D87">
            <v>4048483</v>
          </cell>
        </row>
        <row r="88">
          <cell r="A88">
            <v>11.6</v>
          </cell>
          <cell r="B88" t="str">
            <v xml:space="preserve">INSPECCIÓN DE REDES DE ALCANTARILLADO CON
SISTEMAS CCTV PARA DIÁMETROS ENTRE 6" A 36" </v>
          </cell>
          <cell r="C88" t="str">
            <v>ML</v>
          </cell>
          <cell r="D88">
            <v>9494</v>
          </cell>
        </row>
        <row r="89">
          <cell r="A89">
            <v>11.7</v>
          </cell>
          <cell r="B89" t="str">
            <v>ALQUILER EQUIPO VACTOR - SONDEO - LIMPIEZA -
RECOLECCIÓN DE LODOS NO PELIGROSOS</v>
          </cell>
          <cell r="C89" t="str">
            <v>HR</v>
          </cell>
          <cell r="D89">
            <v>243474</v>
          </cell>
        </row>
        <row r="90">
          <cell r="A90">
            <v>11.8</v>
          </cell>
          <cell r="B90" t="str">
            <v xml:space="preserve">ACOMETIDA DOMICILIARIA DE 3" A 1/2". SUMINISTRO E
INSTALACION. (Incluye tuberia PF, reposición de cajilla en
polipropileno para medidor, registros y accesorios. Longitud
promedio =6.5mt).  </v>
          </cell>
          <cell r="C90" t="str">
            <v>UN</v>
          </cell>
          <cell r="D90">
            <v>243633</v>
          </cell>
        </row>
        <row r="91">
          <cell r="A91">
            <v>11.9</v>
          </cell>
          <cell r="B91" t="str">
            <v>Nivelacion de pozos (hasta rasante en concreto de 3000 PSI Hecho en obra, H=0.15m , incluye suministro y construccion)</v>
          </cell>
          <cell r="C91" t="str">
            <v>UN</v>
          </cell>
          <cell r="D91">
            <v>90486</v>
          </cell>
        </row>
        <row r="92">
          <cell r="A92" t="str">
            <v>11.10</v>
          </cell>
          <cell r="B92" t="str">
            <v xml:space="preserve">Excavaciones para redes entre 12-36" H3,0m incluye entibado </v>
          </cell>
          <cell r="C92" t="str">
            <v>M3</v>
          </cell>
          <cell r="D92">
            <v>68506</v>
          </cell>
        </row>
        <row r="93">
          <cell r="A93">
            <v>11.11</v>
          </cell>
          <cell r="B93" t="str">
            <v xml:space="preserve">Relleno tubería de alcantarillado </v>
          </cell>
          <cell r="C93" t="str">
            <v>M3</v>
          </cell>
          <cell r="D93">
            <v>58499</v>
          </cell>
        </row>
        <row r="94">
          <cell r="A94">
            <v>0</v>
          </cell>
          <cell r="B94" t="str">
            <v>REDES SECAS</v>
          </cell>
          <cell r="C94">
            <v>0</v>
          </cell>
          <cell r="D94">
            <v>0</v>
          </cell>
        </row>
        <row r="95">
          <cell r="A95">
            <v>12.1</v>
          </cell>
          <cell r="B95" t="str">
            <v>Adecuacion de acometida de gas natural (incluye translado,
ampliacion o reubicacion de la acometida).</v>
          </cell>
          <cell r="C95" t="str">
            <v>UN</v>
          </cell>
          <cell r="D95">
            <v>346278</v>
          </cell>
        </row>
      </sheetData>
      <sheetData sheetId="2" refreshError="1"/>
      <sheetData sheetId="3" refreshError="1"/>
      <sheetData sheetId="4" refreshError="1"/>
      <sheetData sheetId="5" refreshError="1"/>
      <sheetData sheetId="6" refreshError="1"/>
      <sheetData sheetId="7" refreshError="1">
        <row r="3">
          <cell r="B3">
            <v>322</v>
          </cell>
          <cell r="C3" t="str">
            <v>CONCRETO GRAVA COMUN 2000 PSI (140 Kg/cm2)</v>
          </cell>
          <cell r="D3" t="str">
            <v>M3</v>
          </cell>
          <cell r="E3">
            <v>289634</v>
          </cell>
        </row>
        <row r="4">
          <cell r="B4">
            <v>323</v>
          </cell>
          <cell r="C4" t="str">
            <v>CONCRETO GRAVA COMUN 2500 PSI (175 Kg/cm2)</v>
          </cell>
          <cell r="D4" t="str">
            <v>M3</v>
          </cell>
          <cell r="E4">
            <v>307440</v>
          </cell>
        </row>
        <row r="5">
          <cell r="B5">
            <v>324</v>
          </cell>
          <cell r="C5" t="str">
            <v>CONCRETO GRAVA COMUN 3000 PSI (210 Kg/cm2)</v>
          </cell>
          <cell r="D5" t="str">
            <v>M3</v>
          </cell>
          <cell r="E5">
            <v>320497</v>
          </cell>
        </row>
        <row r="6">
          <cell r="B6">
            <v>325</v>
          </cell>
          <cell r="C6" t="str">
            <v>CONCRETO GRAVA COMUN 3500 PSI (245 Kg/cm2)</v>
          </cell>
          <cell r="D6" t="str">
            <v>M3</v>
          </cell>
          <cell r="E6">
            <v>379848</v>
          </cell>
        </row>
        <row r="7">
          <cell r="B7">
            <v>326</v>
          </cell>
          <cell r="C7" t="str">
            <v>CONCRETO GRAVA COMUN 4000 PSI (280 Kg/cm2)</v>
          </cell>
          <cell r="D7" t="str">
            <v>M3</v>
          </cell>
          <cell r="E7">
            <v>354921</v>
          </cell>
        </row>
        <row r="8">
          <cell r="B8">
            <v>328</v>
          </cell>
          <cell r="C8" t="str">
            <v>CONCRETO GRAVA COMUN 5000 PSI (350 Kg/cm2)</v>
          </cell>
          <cell r="D8" t="str">
            <v>M3</v>
          </cell>
          <cell r="E8">
            <v>390532</v>
          </cell>
        </row>
        <row r="9">
          <cell r="B9">
            <v>333</v>
          </cell>
          <cell r="C9" t="str">
            <v>CONCRETO GRAVA FINA 3000 PSI (210 Kg/cm2)</v>
          </cell>
          <cell r="D9" t="str">
            <v>M3</v>
          </cell>
          <cell r="E9">
            <v>374850</v>
          </cell>
        </row>
        <row r="10">
          <cell r="B10">
            <v>366</v>
          </cell>
          <cell r="C10" t="str">
            <v>MORTERO 2000 PSI (140 Kg/cm2)</v>
          </cell>
          <cell r="D10" t="str">
            <v>M3</v>
          </cell>
          <cell r="E10">
            <v>343613</v>
          </cell>
        </row>
        <row r="11">
          <cell r="B11">
            <v>1505</v>
          </cell>
          <cell r="C11" t="str">
            <v>COMPACTADOR DE LLANTAS - INCLUYE OPERARIO Y COMBUSTIBLE</v>
          </cell>
          <cell r="D11" t="str">
            <v>HR</v>
          </cell>
          <cell r="E11">
            <v>124493</v>
          </cell>
        </row>
        <row r="12">
          <cell r="B12">
            <v>1512</v>
          </cell>
          <cell r="C12" t="str">
            <v>GRAMA</v>
          </cell>
          <cell r="D12" t="str">
            <v>M2</v>
          </cell>
          <cell r="E12">
            <v>5950</v>
          </cell>
        </row>
        <row r="13">
          <cell r="B13">
            <v>1515</v>
          </cell>
          <cell r="C13" t="str">
            <v>FORMALETA METALICA SARDINEL (ML)</v>
          </cell>
          <cell r="D13" t="str">
            <v>DIA</v>
          </cell>
          <cell r="E13">
            <v>262</v>
          </cell>
        </row>
        <row r="14">
          <cell r="B14">
            <v>1794</v>
          </cell>
          <cell r="C14" t="str">
            <v>ALAMBRE RECOCIDO No.18</v>
          </cell>
          <cell r="D14" t="str">
            <v>KG</v>
          </cell>
          <cell r="E14">
            <v>2737</v>
          </cell>
        </row>
        <row r="15">
          <cell r="B15">
            <v>2273</v>
          </cell>
          <cell r="C15" t="str">
            <v>LADRILLO TOLETE RECOCIDO 24x12x6</v>
          </cell>
          <cell r="D15" t="str">
            <v>UN</v>
          </cell>
          <cell r="E15">
            <v>475</v>
          </cell>
        </row>
        <row r="16">
          <cell r="B16">
            <v>2307</v>
          </cell>
          <cell r="C16" t="str">
            <v>ARENA DE PEÑA</v>
          </cell>
          <cell r="D16" t="str">
            <v>M3</v>
          </cell>
          <cell r="E16">
            <v>60444</v>
          </cell>
        </row>
        <row r="17">
          <cell r="B17">
            <v>2308</v>
          </cell>
          <cell r="C17" t="str">
            <v>ARENA DE RIO</v>
          </cell>
          <cell r="D17" t="str">
            <v>M3</v>
          </cell>
          <cell r="E17">
            <v>101150</v>
          </cell>
        </row>
        <row r="18">
          <cell r="B18">
            <v>2551</v>
          </cell>
          <cell r="C18" t="str">
            <v>MARCO Y TAPA PARA CAJA DE INSPECCIÓN 0.5x0.5m</v>
          </cell>
          <cell r="D18" t="str">
            <v>UN</v>
          </cell>
          <cell r="E18">
            <v>113050</v>
          </cell>
        </row>
        <row r="19">
          <cell r="B19">
            <v>2798</v>
          </cell>
          <cell r="C19" t="str">
            <v>LADRILLO TOLETE COMUN</v>
          </cell>
          <cell r="D19" t="str">
            <v>UN</v>
          </cell>
          <cell r="E19">
            <v>350</v>
          </cell>
        </row>
        <row r="20">
          <cell r="B20">
            <v>2910</v>
          </cell>
          <cell r="C20" t="str">
            <v>RECEBO COMUN</v>
          </cell>
          <cell r="D20" t="str">
            <v>M3</v>
          </cell>
          <cell r="E20">
            <v>5950</v>
          </cell>
        </row>
        <row r="21">
          <cell r="B21">
            <v>3386</v>
          </cell>
          <cell r="C21" t="str">
            <v>FORMALETA PARAL CORTO-CAMILLA  0.73x1.4m (M2)</v>
          </cell>
          <cell r="D21" t="str">
            <v>MES</v>
          </cell>
          <cell r="E21">
            <v>8925</v>
          </cell>
        </row>
        <row r="22">
          <cell r="B22">
            <v>3995</v>
          </cell>
          <cell r="C22" t="str">
            <v>FORMALETA MADERA PARA TAPAS-CAJAS Y CAMARAS</v>
          </cell>
          <cell r="D22" t="str">
            <v>M2</v>
          </cell>
          <cell r="E22">
            <v>15436</v>
          </cell>
        </row>
        <row r="23">
          <cell r="B23">
            <v>4513</v>
          </cell>
          <cell r="C23" t="str">
            <v>DUCTO TELEFONICO LIVIANO PVC TIPO EB D=3"</v>
          </cell>
          <cell r="D23" t="str">
            <v>ML</v>
          </cell>
          <cell r="E23">
            <v>12552</v>
          </cell>
        </row>
        <row r="24">
          <cell r="B24">
            <v>4514</v>
          </cell>
          <cell r="C24" t="str">
            <v>DUCTO TELEFONICO LIVIANO PVC TIPO EB D=4"</v>
          </cell>
          <cell r="D24" t="str">
            <v>ML</v>
          </cell>
          <cell r="E24">
            <v>21609</v>
          </cell>
        </row>
        <row r="25">
          <cell r="B25">
            <v>4520</v>
          </cell>
          <cell r="C25" t="str">
            <v>DUCTO PVC TIPO TDP D=3"</v>
          </cell>
          <cell r="D25" t="str">
            <v>ML</v>
          </cell>
          <cell r="E25">
            <v>11589</v>
          </cell>
        </row>
        <row r="26">
          <cell r="B26">
            <v>4521</v>
          </cell>
          <cell r="C26" t="str">
            <v>DUCTO PVC TIPO TDP D=4"</v>
          </cell>
          <cell r="D26" t="str">
            <v>ML</v>
          </cell>
          <cell r="E26">
            <v>16149</v>
          </cell>
        </row>
        <row r="27">
          <cell r="B27">
            <v>4594</v>
          </cell>
          <cell r="C27" t="str">
            <v>CODO G.RAD. PVC U.M. NORMA NTC 382 90° D=2" RDE 21</v>
          </cell>
          <cell r="D27" t="str">
            <v>UN</v>
          </cell>
          <cell r="E27">
            <v>31064</v>
          </cell>
        </row>
        <row r="28">
          <cell r="B28">
            <v>4596</v>
          </cell>
          <cell r="C28" t="str">
            <v>CODO G.RAD. PVC U.M. NORMA NTC 382 90° D=4" RDE 21</v>
          </cell>
          <cell r="D28" t="str">
            <v>UN</v>
          </cell>
          <cell r="E28">
            <v>138883</v>
          </cell>
        </row>
        <row r="29">
          <cell r="B29">
            <v>4598</v>
          </cell>
          <cell r="C29" t="str">
            <v>CODO G.RAD. PVC U.M. NORMA NTC 382 90° D=8" RDE 21</v>
          </cell>
          <cell r="D29" t="str">
            <v>UN</v>
          </cell>
          <cell r="E29">
            <v>881879</v>
          </cell>
        </row>
        <row r="30">
          <cell r="B30">
            <v>4600</v>
          </cell>
          <cell r="C30" t="str">
            <v>CODO G.RAD. PVC U.M. NORMA NTC 382 90° D=12" RDE 21</v>
          </cell>
          <cell r="D30" t="str">
            <v>UN</v>
          </cell>
          <cell r="E30">
            <v>2603145</v>
          </cell>
        </row>
        <row r="31">
          <cell r="B31">
            <v>4608</v>
          </cell>
          <cell r="C31" t="str">
            <v>UNION PVC U.M. NORMA NTC 382 D=2"</v>
          </cell>
          <cell r="D31" t="str">
            <v>UN</v>
          </cell>
          <cell r="E31">
            <v>23388</v>
          </cell>
        </row>
        <row r="32">
          <cell r="B32">
            <v>4609</v>
          </cell>
          <cell r="C32" t="str">
            <v>UNION PVC U.M. NORMA NTC 382 D=3"</v>
          </cell>
          <cell r="D32" t="str">
            <v>UN</v>
          </cell>
          <cell r="E32">
            <v>40048</v>
          </cell>
        </row>
        <row r="33">
          <cell r="B33">
            <v>4610</v>
          </cell>
          <cell r="C33" t="str">
            <v>UNION PVC U.M. NORMA NTC 382 D=4"</v>
          </cell>
          <cell r="D33" t="str">
            <v>UN</v>
          </cell>
          <cell r="E33">
            <v>65130</v>
          </cell>
        </row>
        <row r="34">
          <cell r="B34">
            <v>4611</v>
          </cell>
          <cell r="C34" t="str">
            <v>UNION PVC U.M. NORMA NTC 382 D=6"</v>
          </cell>
          <cell r="D34" t="str">
            <v>UN</v>
          </cell>
          <cell r="E34">
            <v>152072</v>
          </cell>
        </row>
        <row r="35">
          <cell r="B35">
            <v>4612</v>
          </cell>
          <cell r="C35" t="str">
            <v>UNION PVC U.M. NORMA NTC 382 D=8"</v>
          </cell>
          <cell r="D35" t="str">
            <v>UN</v>
          </cell>
          <cell r="E35">
            <v>279395</v>
          </cell>
        </row>
        <row r="36">
          <cell r="B36">
            <v>4613</v>
          </cell>
          <cell r="C36" t="str">
            <v>UNION PVC U.M. NORMA NTC 382 D=10"</v>
          </cell>
          <cell r="D36" t="str">
            <v>UN</v>
          </cell>
          <cell r="E36">
            <v>499195</v>
          </cell>
        </row>
        <row r="37">
          <cell r="B37">
            <v>4614</v>
          </cell>
          <cell r="C37" t="str">
            <v>UNION PVC U.M. NORMA NTC 382 D=12"</v>
          </cell>
          <cell r="D37" t="str">
            <v>UN</v>
          </cell>
          <cell r="E37">
            <v>773644</v>
          </cell>
        </row>
        <row r="38">
          <cell r="B38">
            <v>4675</v>
          </cell>
          <cell r="C38" t="str">
            <v>CEMENTO GRIS (Bulto x 50 Kg)</v>
          </cell>
          <cell r="D38" t="str">
            <v>UN</v>
          </cell>
          <cell r="E38">
            <v>19000</v>
          </cell>
        </row>
        <row r="39">
          <cell r="B39">
            <v>4694</v>
          </cell>
          <cell r="C39" t="str">
            <v>TUBERIA CONDUIT GALVANIZADA RMC D=1"</v>
          </cell>
          <cell r="D39" t="str">
            <v>ML</v>
          </cell>
          <cell r="E39">
            <v>19177</v>
          </cell>
        </row>
        <row r="40">
          <cell r="B40">
            <v>4697</v>
          </cell>
          <cell r="C40" t="str">
            <v>TUBERIA CONDUIT GALVANIZADA RMC D=1 1/2"</v>
          </cell>
          <cell r="D40" t="str">
            <v>ML</v>
          </cell>
          <cell r="E40">
            <v>32062</v>
          </cell>
        </row>
        <row r="41">
          <cell r="B41">
            <v>5038</v>
          </cell>
          <cell r="C41" t="str">
            <v>ACERO FIGURADO No. 3 (Ø 3/8") F'y=60000 PSI</v>
          </cell>
          <cell r="D41" t="str">
            <v>KG</v>
          </cell>
          <cell r="E41">
            <v>2083</v>
          </cell>
        </row>
        <row r="42">
          <cell r="B42">
            <v>5041</v>
          </cell>
          <cell r="C42" t="str">
            <v>ACERO FIGURADO No. 5 (Ø 5/8") F'y=60000 PSI</v>
          </cell>
          <cell r="D42" t="str">
            <v>KG</v>
          </cell>
          <cell r="E42">
            <v>1949</v>
          </cell>
        </row>
        <row r="43">
          <cell r="B43">
            <v>5042</v>
          </cell>
          <cell r="C43" t="str">
            <v>ACERO FIGURADO No. 6 (Ø 3/4") F'y=60000 PSI</v>
          </cell>
          <cell r="D43" t="str">
            <v>KG</v>
          </cell>
          <cell r="E43">
            <v>1949</v>
          </cell>
        </row>
        <row r="44">
          <cell r="B44">
            <v>5056</v>
          </cell>
          <cell r="C44" t="str">
            <v>MORTERO 1500 PSI (105 Kg/cm2)</v>
          </cell>
          <cell r="D44" t="str">
            <v>M3</v>
          </cell>
          <cell r="E44">
            <v>325745</v>
          </cell>
        </row>
        <row r="45">
          <cell r="B45">
            <v>5115</v>
          </cell>
          <cell r="C45" t="str">
            <v>A.C.P.M.</v>
          </cell>
          <cell r="D45" t="str">
            <v>GLN</v>
          </cell>
          <cell r="E45">
            <v>7901</v>
          </cell>
        </row>
        <row r="46">
          <cell r="B46">
            <v>5481</v>
          </cell>
          <cell r="C46" t="str">
            <v>BLOQUE PARA CAMARA TELEFONICA ETB</v>
          </cell>
          <cell r="D46" t="str">
            <v>UN</v>
          </cell>
          <cell r="E46">
            <v>6000</v>
          </cell>
        </row>
        <row r="47">
          <cell r="B47">
            <v>5661</v>
          </cell>
          <cell r="C47" t="str">
            <v>RANA - INCLUYE COMBUSTIBLE</v>
          </cell>
          <cell r="D47" t="str">
            <v>DIA</v>
          </cell>
          <cell r="E47">
            <v>38954</v>
          </cell>
        </row>
        <row r="48">
          <cell r="B48">
            <v>5890</v>
          </cell>
          <cell r="C48" t="str">
            <v>GRUA EXTENSION PARA POSTES. INCLUYE OPERARIO Y COMBUSTIBLE</v>
          </cell>
          <cell r="D48" t="str">
            <v>HR</v>
          </cell>
          <cell r="E48">
            <v>104524</v>
          </cell>
        </row>
        <row r="49">
          <cell r="B49">
            <v>5915</v>
          </cell>
          <cell r="C49" t="str">
            <v>GRAVILLA 1/2"</v>
          </cell>
          <cell r="D49" t="str">
            <v>M3</v>
          </cell>
          <cell r="E49">
            <v>49980</v>
          </cell>
        </row>
        <row r="50">
          <cell r="B50">
            <v>6013</v>
          </cell>
          <cell r="C50" t="str">
            <v>MOTONIVELADORA - INCLUYE OPERARIO Y COMBUSTIBLE</v>
          </cell>
          <cell r="D50" t="str">
            <v>HR</v>
          </cell>
          <cell r="E50">
            <v>213282</v>
          </cell>
        </row>
        <row r="51">
          <cell r="B51">
            <v>6017</v>
          </cell>
          <cell r="C51" t="str">
            <v>RETROEXCAVADORA SOBRE ORUGAS - INCLUYE OPERARIO Y COMBUSTIBLE</v>
          </cell>
          <cell r="D51" t="str">
            <v>HR</v>
          </cell>
          <cell r="E51">
            <v>207117</v>
          </cell>
        </row>
        <row r="52">
          <cell r="B52">
            <v>6026</v>
          </cell>
          <cell r="C52" t="str">
            <v>RETROCARGADOR - INCLUYE OPERARIO Y COMBUSTIBLE</v>
          </cell>
          <cell r="D52" t="str">
            <v>HR</v>
          </cell>
          <cell r="E52">
            <v>123360</v>
          </cell>
        </row>
        <row r="53">
          <cell r="B53">
            <v>6062</v>
          </cell>
          <cell r="C53" t="str">
            <v>VIBROCOMPACTADOR - INCLUYE OPERARIO Y COMBUSTIBLE</v>
          </cell>
          <cell r="D53" t="str">
            <v>HR</v>
          </cell>
          <cell r="E53">
            <v>79171</v>
          </cell>
        </row>
        <row r="54">
          <cell r="B54">
            <v>6072</v>
          </cell>
          <cell r="C54" t="str">
            <v>CONCRETO MR41 (280 Kg/cm2)</v>
          </cell>
          <cell r="D54" t="str">
            <v>M3</v>
          </cell>
          <cell r="E54">
            <v>357295</v>
          </cell>
        </row>
        <row r="55">
          <cell r="B55">
            <v>6073</v>
          </cell>
          <cell r="C55" t="str">
            <v>CONCRETO MR43 (315 Kg/cm2)</v>
          </cell>
          <cell r="D55" t="str">
            <v>M3</v>
          </cell>
          <cell r="E55">
            <v>370352</v>
          </cell>
        </row>
        <row r="56">
          <cell r="B56">
            <v>6087</v>
          </cell>
          <cell r="C56" t="str">
            <v>TARIFA JORNAL - PERSONAL DE OBRA - AYUDANTE</v>
          </cell>
          <cell r="D56" t="str">
            <v>JR</v>
          </cell>
          <cell r="E56">
            <v>42913.623059999998</v>
          </cell>
        </row>
        <row r="57">
          <cell r="B57">
            <v>6088</v>
          </cell>
          <cell r="C57" t="str">
            <v>TARIFA JORNAL - PERSONAL DE OBRA - OFICIAL</v>
          </cell>
          <cell r="D57" t="str">
            <v>JR</v>
          </cell>
          <cell r="E57">
            <v>61764.99252</v>
          </cell>
        </row>
        <row r="58">
          <cell r="B58">
            <v>6092</v>
          </cell>
          <cell r="C58" t="str">
            <v>HERRAMIENTA MENOR</v>
          </cell>
          <cell r="D58" t="str">
            <v>GLB</v>
          </cell>
          <cell r="E58">
            <v>2000</v>
          </cell>
        </row>
        <row r="59">
          <cell r="B59">
            <v>6098</v>
          </cell>
          <cell r="C59" t="str">
            <v>AGUA</v>
          </cell>
          <cell r="D59" t="str">
            <v>LT</v>
          </cell>
          <cell r="E59">
            <v>18</v>
          </cell>
        </row>
        <row r="60">
          <cell r="B60">
            <v>6107</v>
          </cell>
          <cell r="C60" t="str">
            <v>MORTERO 4000 PSI (280 Kg/cm2)</v>
          </cell>
          <cell r="D60" t="str">
            <v>M3</v>
          </cell>
          <cell r="E60">
            <v>380800</v>
          </cell>
        </row>
        <row r="61">
          <cell r="B61">
            <v>6109</v>
          </cell>
          <cell r="C61" t="str">
            <v>SARDINEL PREFABRICADO A10 (800x200x500mm)</v>
          </cell>
          <cell r="D61" t="str">
            <v>UN</v>
          </cell>
          <cell r="E61">
            <v>29900</v>
          </cell>
        </row>
        <row r="62">
          <cell r="B62">
            <v>6111</v>
          </cell>
          <cell r="C62" t="str">
            <v>LOSETA PREFABRICADA A30 (600x400x60mm)</v>
          </cell>
          <cell r="D62" t="str">
            <v>M2</v>
          </cell>
          <cell r="E62">
            <v>47923</v>
          </cell>
        </row>
        <row r="63">
          <cell r="B63">
            <v>61111</v>
          </cell>
          <cell r="C63" t="str">
            <v>LOSETA PANOT 20X20</v>
          </cell>
          <cell r="D63" t="str">
            <v>M2</v>
          </cell>
          <cell r="E63">
            <v>47923</v>
          </cell>
        </row>
        <row r="64">
          <cell r="B64">
            <v>61112</v>
          </cell>
          <cell r="C64" t="str">
            <v>LOSETA TACTIL DE CONCRETO (20X20X6)</v>
          </cell>
          <cell r="D64" t="str">
            <v>M2</v>
          </cell>
          <cell r="E64">
            <v>39365</v>
          </cell>
        </row>
        <row r="65">
          <cell r="B65">
            <v>6115</v>
          </cell>
          <cell r="C65" t="str">
            <v>LOSETA PREFABRICADA A60 (400x200x60mm)</v>
          </cell>
          <cell r="D65" t="str">
            <v>M2</v>
          </cell>
          <cell r="E65">
            <v>47923</v>
          </cell>
        </row>
        <row r="66">
          <cell r="B66">
            <v>6116</v>
          </cell>
          <cell r="C66" t="str">
            <v>BORDILLO PREFABRICADO A80 (800x200x350mm)</v>
          </cell>
          <cell r="D66" t="str">
            <v>UN</v>
          </cell>
          <cell r="E66">
            <v>24000</v>
          </cell>
        </row>
        <row r="67">
          <cell r="B67">
            <v>6117</v>
          </cell>
          <cell r="C67" t="str">
            <v>PIEZA REMATE A105 - RAMPA A (800x400x275mm)</v>
          </cell>
          <cell r="D67" t="str">
            <v>UN</v>
          </cell>
          <cell r="E67">
            <v>57715</v>
          </cell>
        </row>
        <row r="68">
          <cell r="B68">
            <v>6118</v>
          </cell>
          <cell r="C68" t="str">
            <v>SARDINEL ESPECIAL A100 - RAMPA A (600x200x500mm)</v>
          </cell>
          <cell r="D68" t="str">
            <v>UN</v>
          </cell>
          <cell r="E68">
            <v>24400</v>
          </cell>
        </row>
        <row r="69">
          <cell r="B69">
            <v>6122</v>
          </cell>
          <cell r="C69" t="str">
            <v>BORDE SEPARADOR VERDE A170 (800x300x820mm)</v>
          </cell>
          <cell r="D69" t="str">
            <v>UN</v>
          </cell>
          <cell r="E69">
            <v>154700</v>
          </cell>
        </row>
        <row r="70">
          <cell r="B70">
            <v>6126</v>
          </cell>
          <cell r="C70" t="str">
            <v>TUBERIA PVC U.M.  EXT CORRUGADO/INT LISO U.M. NORMA NTC 3722-1 D=110MM (4")</v>
          </cell>
          <cell r="D70" t="str">
            <v>ML</v>
          </cell>
          <cell r="E70">
            <v>15366</v>
          </cell>
        </row>
        <row r="71">
          <cell r="B71">
            <v>6127</v>
          </cell>
          <cell r="C71" t="str">
            <v>TUBERIA PVC U.M.  EXT CORRUGADO/INT LISO U.M. NORMA NTC 3722-1 D=160MM (6")</v>
          </cell>
          <cell r="D71" t="str">
            <v>ML</v>
          </cell>
          <cell r="E71">
            <v>21427</v>
          </cell>
        </row>
        <row r="72">
          <cell r="B72">
            <v>6128</v>
          </cell>
          <cell r="C72" t="str">
            <v>TUBERIA PVC U.M.  EXT CORRUGADO/INT LISO U.M. NORMA NTC 3722-1 D=200MM (8")</v>
          </cell>
          <cell r="D72" t="str">
            <v>ML</v>
          </cell>
          <cell r="E72">
            <v>32094</v>
          </cell>
        </row>
        <row r="73">
          <cell r="B73">
            <v>6129</v>
          </cell>
          <cell r="C73" t="str">
            <v>TUBERIA PVC U.M.  EXT CORRUGADO/INT LISO U.M. NORMA NTC 3722-1 D=250MM (10")</v>
          </cell>
          <cell r="D73" t="str">
            <v>ML</v>
          </cell>
          <cell r="E73">
            <v>38080</v>
          </cell>
        </row>
        <row r="74">
          <cell r="B74">
            <v>6130</v>
          </cell>
          <cell r="C74" t="str">
            <v>TUBERIA PVC U.M.  EXT CORRUGADO/INT LISO U.M. NORMA NTC 3722-1 D=315MM (12")</v>
          </cell>
          <cell r="D74" t="str">
            <v>ML</v>
          </cell>
          <cell r="E74">
            <v>67303</v>
          </cell>
        </row>
        <row r="75">
          <cell r="B75">
            <v>6131</v>
          </cell>
          <cell r="C75" t="str">
            <v>TUBERIA PVC U.M.  EXT CORRUGADO/INT LISO U.M. NORMA NTC 3722-1 D=400MM (16")</v>
          </cell>
          <cell r="D75" t="str">
            <v>ML</v>
          </cell>
          <cell r="E75">
            <v>104852</v>
          </cell>
        </row>
        <row r="76">
          <cell r="B76">
            <v>6132</v>
          </cell>
          <cell r="C76" t="str">
            <v>TUBERIA PVC U.M.  EXT CORRUGADO/INT LISO U.M. NORMA NTC 3722-1 D=450MM (18")</v>
          </cell>
          <cell r="D76" t="str">
            <v>ML</v>
          </cell>
          <cell r="E76">
            <v>138007</v>
          </cell>
        </row>
        <row r="77">
          <cell r="B77">
            <v>6133</v>
          </cell>
          <cell r="C77" t="str">
            <v>TUBERIA PVC U.M.  EXT CORRUGADO/INT LISO U.M. NORMA NTC 3722-1 D=500MM (20")</v>
          </cell>
          <cell r="D77" t="str">
            <v>ML</v>
          </cell>
          <cell r="E77">
            <v>180800</v>
          </cell>
        </row>
        <row r="78">
          <cell r="B78">
            <v>6140</v>
          </cell>
          <cell r="C78" t="str">
            <v>COMPRESOR - INCLUYE COMBUSTIBLE</v>
          </cell>
          <cell r="D78" t="str">
            <v>HR</v>
          </cell>
          <cell r="E78">
            <v>37235</v>
          </cell>
        </row>
        <row r="79">
          <cell r="B79">
            <v>6143</v>
          </cell>
          <cell r="C79" t="str">
            <v>MICROESFERAS REFLECTIVAS</v>
          </cell>
          <cell r="D79" t="str">
            <v>KG</v>
          </cell>
          <cell r="E79">
            <v>5150</v>
          </cell>
        </row>
        <row r="80">
          <cell r="B80">
            <v>6147</v>
          </cell>
          <cell r="C80" t="str">
            <v>TUBERIA CONCRETO CL.1 D=6" (15cm)</v>
          </cell>
          <cell r="D80" t="str">
            <v>ML</v>
          </cell>
          <cell r="E80">
            <v>25323</v>
          </cell>
        </row>
        <row r="81">
          <cell r="B81">
            <v>6148</v>
          </cell>
          <cell r="C81" t="str">
            <v>TUBERIA CONCRETO CL.1 D=8" (20cm)</v>
          </cell>
          <cell r="D81" t="str">
            <v>ML</v>
          </cell>
          <cell r="E81">
            <v>42507</v>
          </cell>
        </row>
        <row r="82">
          <cell r="B82">
            <v>6149</v>
          </cell>
          <cell r="C82" t="str">
            <v>TUBERIA CONCRETO CL.1 D=10" (25cm)</v>
          </cell>
          <cell r="D82" t="str">
            <v>ML</v>
          </cell>
          <cell r="E82">
            <v>52122</v>
          </cell>
        </row>
        <row r="83">
          <cell r="B83">
            <v>6150</v>
          </cell>
          <cell r="C83" t="str">
            <v>TUBERIA CONCRETO CL.1 D=12" (30cm)</v>
          </cell>
          <cell r="D83" t="str">
            <v>ML</v>
          </cell>
          <cell r="E83">
            <v>62023</v>
          </cell>
        </row>
        <row r="84">
          <cell r="B84">
            <v>6151</v>
          </cell>
          <cell r="C84" t="str">
            <v>TUBERIA CONCRETO CL.1 D=14" (35cm)</v>
          </cell>
          <cell r="D84" t="str">
            <v>ML</v>
          </cell>
          <cell r="E84">
            <v>77969</v>
          </cell>
        </row>
        <row r="85">
          <cell r="B85">
            <v>6152</v>
          </cell>
          <cell r="C85" t="str">
            <v>TUBERIA CONCRETO CL.1 D=16" (40cm)</v>
          </cell>
          <cell r="D85" t="str">
            <v>ML</v>
          </cell>
          <cell r="E85">
            <v>100734</v>
          </cell>
        </row>
        <row r="86">
          <cell r="B86">
            <v>6153</v>
          </cell>
          <cell r="C86" t="str">
            <v>TUBERIA CONCRETO CL.1 D=18" (45cm)</v>
          </cell>
          <cell r="D86" t="str">
            <v>ML</v>
          </cell>
          <cell r="E86">
            <v>132031</v>
          </cell>
        </row>
        <row r="87">
          <cell r="B87">
            <v>6154</v>
          </cell>
          <cell r="C87" t="str">
            <v>TUBERIA CONCRETO CL.1 D=20" (50cm)</v>
          </cell>
          <cell r="D87" t="str">
            <v>ML</v>
          </cell>
          <cell r="E87">
            <v>170646</v>
          </cell>
        </row>
        <row r="88">
          <cell r="B88">
            <v>6155</v>
          </cell>
          <cell r="C88" t="str">
            <v>TUBERIA CONCRETO CL.1 D=24" (60cm)</v>
          </cell>
          <cell r="D88" t="str">
            <v>ML</v>
          </cell>
          <cell r="E88">
            <v>241094</v>
          </cell>
        </row>
        <row r="89">
          <cell r="B89">
            <v>6156</v>
          </cell>
          <cell r="C89" t="str">
            <v>TUBERIA CONCRETO CL.2 D=6" (15cm)</v>
          </cell>
          <cell r="D89" t="str">
            <v>ML</v>
          </cell>
          <cell r="E89">
            <v>30750</v>
          </cell>
        </row>
        <row r="90">
          <cell r="B90">
            <v>6157</v>
          </cell>
          <cell r="C90" t="str">
            <v>TUBERIA CONCRETO CL.2 D=8" (20cm)</v>
          </cell>
          <cell r="D90" t="str">
            <v>ML</v>
          </cell>
          <cell r="E90">
            <v>52027</v>
          </cell>
        </row>
        <row r="91">
          <cell r="B91">
            <v>6158</v>
          </cell>
          <cell r="C91" t="str">
            <v>TUBERIA CONCRETO CL.2 D=10" (25cm)</v>
          </cell>
          <cell r="D91" t="str">
            <v>ML</v>
          </cell>
          <cell r="E91">
            <v>66688</v>
          </cell>
        </row>
        <row r="92">
          <cell r="B92">
            <v>6159</v>
          </cell>
          <cell r="C92" t="str">
            <v>TUBERIA CONCRETO CL.2 D=12" (30cm)</v>
          </cell>
          <cell r="D92" t="str">
            <v>ML</v>
          </cell>
          <cell r="E92">
            <v>85371</v>
          </cell>
        </row>
        <row r="93">
          <cell r="B93">
            <v>6160</v>
          </cell>
          <cell r="C93" t="str">
            <v>TUBERIA CONCRETO CL.2 D=14" (35cm)</v>
          </cell>
          <cell r="D93" t="str">
            <v>ML</v>
          </cell>
          <cell r="E93">
            <v>105761</v>
          </cell>
        </row>
        <row r="94">
          <cell r="B94">
            <v>6161</v>
          </cell>
          <cell r="C94" t="str">
            <v>TUBERIA CONCRETO CL.2 D=16" (40cm)</v>
          </cell>
          <cell r="D94" t="str">
            <v>ML</v>
          </cell>
          <cell r="E94">
            <v>139409</v>
          </cell>
        </row>
        <row r="95">
          <cell r="B95">
            <v>6162</v>
          </cell>
          <cell r="C95" t="str">
            <v>TUBERIA CONCRETO CL.2 D=18" (45cm)</v>
          </cell>
          <cell r="D95" t="str">
            <v>ML</v>
          </cell>
          <cell r="E95">
            <v>191531</v>
          </cell>
        </row>
        <row r="96">
          <cell r="B96">
            <v>6163</v>
          </cell>
          <cell r="C96" t="str">
            <v>TUBERIA CONCRETO CL.2 D=20" (50cm)</v>
          </cell>
          <cell r="D96" t="str">
            <v>ML</v>
          </cell>
          <cell r="E96">
            <v>237334</v>
          </cell>
        </row>
        <row r="97">
          <cell r="B97">
            <v>6164</v>
          </cell>
          <cell r="C97" t="str">
            <v>TUBERIA CONCRETO CL.2 D=24"(60cm)</v>
          </cell>
          <cell r="D97" t="str">
            <v>ML</v>
          </cell>
          <cell r="E97">
            <v>338674</v>
          </cell>
        </row>
        <row r="98">
          <cell r="B98">
            <v>6165</v>
          </cell>
          <cell r="C98" t="str">
            <v>TUBERIA CONCRETO REF. CL.I D=24" (60cm)</v>
          </cell>
          <cell r="D98" t="str">
            <v>ML</v>
          </cell>
          <cell r="E98">
            <v>349098</v>
          </cell>
        </row>
        <row r="99">
          <cell r="B99">
            <v>6166</v>
          </cell>
          <cell r="C99" t="str">
            <v>TUBERIA CONCRETO REF. CL.I D=27" (70cm)</v>
          </cell>
          <cell r="D99" t="str">
            <v>ML</v>
          </cell>
          <cell r="E99">
            <v>426472</v>
          </cell>
        </row>
        <row r="100">
          <cell r="B100">
            <v>6167</v>
          </cell>
          <cell r="C100" t="str">
            <v>TUBERIA CONCRETO REF. CL.I D=32" (80cm)</v>
          </cell>
          <cell r="D100" t="str">
            <v>ML</v>
          </cell>
          <cell r="E100">
            <v>532620</v>
          </cell>
        </row>
        <row r="101">
          <cell r="B101">
            <v>6168</v>
          </cell>
          <cell r="C101" t="str">
            <v>TUBERIA CONCRETO REF. CL.I D=36" (90cm)</v>
          </cell>
          <cell r="D101" t="str">
            <v>ML</v>
          </cell>
          <cell r="E101">
            <v>669970</v>
          </cell>
        </row>
        <row r="102">
          <cell r="B102">
            <v>6169</v>
          </cell>
          <cell r="C102" t="str">
            <v>TUBERIA CONCRETO REF. CL.I D=40" (100cm)</v>
          </cell>
          <cell r="D102" t="str">
            <v>ML</v>
          </cell>
          <cell r="E102">
            <v>838069</v>
          </cell>
        </row>
        <row r="103">
          <cell r="B103">
            <v>6170</v>
          </cell>
          <cell r="C103" t="str">
            <v>TUBERIA CONCRETO REF. CL.I D=44" (110cm)</v>
          </cell>
          <cell r="D103" t="str">
            <v>ML</v>
          </cell>
          <cell r="E103">
            <v>943027</v>
          </cell>
        </row>
        <row r="104">
          <cell r="B104">
            <v>6171</v>
          </cell>
          <cell r="C104" t="str">
            <v>TUBERIA CONCRETO REF. CL.I D=48" (120cm)</v>
          </cell>
          <cell r="D104" t="str">
            <v>ML</v>
          </cell>
          <cell r="E104">
            <v>1100417</v>
          </cell>
        </row>
        <row r="105">
          <cell r="B105">
            <v>6172</v>
          </cell>
          <cell r="C105" t="str">
            <v>TUBERIA CONCRETO REF. CL.I D=52" (130cm)</v>
          </cell>
          <cell r="D105" t="str">
            <v>ML</v>
          </cell>
          <cell r="E105">
            <v>1218465</v>
          </cell>
        </row>
        <row r="106">
          <cell r="B106">
            <v>6173</v>
          </cell>
          <cell r="C106" t="str">
            <v>TUBERIA CONCRETO REF. CL.I D=56" (140cm)</v>
          </cell>
          <cell r="D106" t="str">
            <v>ML</v>
          </cell>
          <cell r="E106">
            <v>1367286</v>
          </cell>
        </row>
        <row r="107">
          <cell r="B107">
            <v>6174</v>
          </cell>
          <cell r="C107" t="str">
            <v>TUBERIA CONCRETO REF. CL.I D=60" (150cm)</v>
          </cell>
          <cell r="D107" t="str">
            <v>ML</v>
          </cell>
          <cell r="E107">
            <v>1519154</v>
          </cell>
        </row>
        <row r="108">
          <cell r="B108">
            <v>6175</v>
          </cell>
          <cell r="C108" t="str">
            <v>TUBERIA CONCRETO REF. CL.I D=64" (160cm)</v>
          </cell>
          <cell r="D108" t="str">
            <v>ML</v>
          </cell>
          <cell r="E108">
            <v>1718884</v>
          </cell>
        </row>
        <row r="109">
          <cell r="B109">
            <v>6176</v>
          </cell>
          <cell r="C109" t="str">
            <v>TUBERIA CONCRETO REF. CL.I D=68" (170cm)</v>
          </cell>
          <cell r="D109" t="str">
            <v>ML</v>
          </cell>
          <cell r="E109">
            <v>1942913</v>
          </cell>
        </row>
        <row r="110">
          <cell r="B110">
            <v>6177</v>
          </cell>
          <cell r="C110" t="str">
            <v>TUBERIA CONCRETO REF. CL.I D=72" (180cm)</v>
          </cell>
          <cell r="D110" t="str">
            <v>ML</v>
          </cell>
          <cell r="E110">
            <v>2191837</v>
          </cell>
        </row>
        <row r="111">
          <cell r="B111">
            <v>6178</v>
          </cell>
          <cell r="C111" t="str">
            <v>TUBERIA CONCRETO REF. CL.I D=80" (200cm)</v>
          </cell>
          <cell r="D111" t="str">
            <v>ML</v>
          </cell>
          <cell r="E111">
            <v>2754802</v>
          </cell>
        </row>
        <row r="112">
          <cell r="B112">
            <v>6179</v>
          </cell>
          <cell r="C112" t="str">
            <v>TUBERIA CONCRETO REF. CL.I D=86" (215cm)</v>
          </cell>
          <cell r="D112" t="str">
            <v>ML</v>
          </cell>
          <cell r="E112">
            <v>3108637</v>
          </cell>
        </row>
        <row r="113">
          <cell r="B113">
            <v>6180</v>
          </cell>
          <cell r="C113" t="str">
            <v>TUBERIA CONCRETO REF. CL.I D=92" (230cm)</v>
          </cell>
          <cell r="D113" t="str">
            <v>ML</v>
          </cell>
          <cell r="E113">
            <v>3498267</v>
          </cell>
        </row>
        <row r="114">
          <cell r="B114">
            <v>6181</v>
          </cell>
          <cell r="C114" t="str">
            <v>TUBERIA CONCRETO REF. CL.II D=24" (60cm)</v>
          </cell>
          <cell r="D114" t="str">
            <v>ML</v>
          </cell>
          <cell r="E114">
            <v>349098</v>
          </cell>
        </row>
        <row r="115">
          <cell r="B115">
            <v>6182</v>
          </cell>
          <cell r="C115" t="str">
            <v>TUBERIA CONCRETO REF. CL.II D=27" (70cm)</v>
          </cell>
          <cell r="D115" t="str">
            <v>ML</v>
          </cell>
          <cell r="E115">
            <v>438753</v>
          </cell>
        </row>
        <row r="116">
          <cell r="B116">
            <v>6183</v>
          </cell>
          <cell r="C116" t="str">
            <v>TUBERIA CONCRETO REF. CL.II D=32" (80cm)</v>
          </cell>
          <cell r="D116" t="str">
            <v>ML</v>
          </cell>
          <cell r="E116">
            <v>547852</v>
          </cell>
        </row>
        <row r="117">
          <cell r="B117">
            <v>6184</v>
          </cell>
          <cell r="C117" t="str">
            <v>TUBERIA CONCRETO REF. CL.II D=36" (90cm)</v>
          </cell>
          <cell r="D117" t="str">
            <v>ML</v>
          </cell>
          <cell r="E117">
            <v>687011</v>
          </cell>
        </row>
        <row r="118">
          <cell r="B118">
            <v>6185</v>
          </cell>
          <cell r="C118" t="str">
            <v>TUBERIA CONCRETO REF. CL.II D=40" (100cm)</v>
          </cell>
          <cell r="D118" t="str">
            <v>ML</v>
          </cell>
          <cell r="E118">
            <v>859823</v>
          </cell>
        </row>
        <row r="119">
          <cell r="B119">
            <v>6188</v>
          </cell>
          <cell r="C119" t="str">
            <v>TUBERIA CONCRETO REF. CL.II D=44" (110cm)</v>
          </cell>
          <cell r="D119" t="str">
            <v>ML</v>
          </cell>
          <cell r="E119">
            <v>962972</v>
          </cell>
        </row>
        <row r="120">
          <cell r="B120">
            <v>6189</v>
          </cell>
          <cell r="C120" t="str">
            <v>TUBERIA CONCRETO REF. CL.II D=48" (120cm)</v>
          </cell>
          <cell r="D120" t="str">
            <v>ML</v>
          </cell>
          <cell r="E120">
            <v>1128834</v>
          </cell>
        </row>
        <row r="121">
          <cell r="B121">
            <v>6190</v>
          </cell>
          <cell r="C121" t="str">
            <v>TUBERIA CONCRETO REF. CL.II D=52" (130cm)</v>
          </cell>
          <cell r="D121" t="str">
            <v>ML</v>
          </cell>
          <cell r="E121">
            <v>1252546</v>
          </cell>
        </row>
        <row r="122">
          <cell r="B122">
            <v>6191</v>
          </cell>
          <cell r="C122" t="str">
            <v>TUBERIA CONCRETO REF. CL.II D=56" (140cm)</v>
          </cell>
          <cell r="D122" t="str">
            <v>ML</v>
          </cell>
          <cell r="E122">
            <v>1387278</v>
          </cell>
        </row>
        <row r="123">
          <cell r="B123">
            <v>6192</v>
          </cell>
          <cell r="C123" t="str">
            <v>TUBERIA CONCRETO REF. CL.II D=60" (150cm)</v>
          </cell>
          <cell r="D123" t="str">
            <v>ML</v>
          </cell>
          <cell r="E123">
            <v>1550427</v>
          </cell>
        </row>
        <row r="124">
          <cell r="B124">
            <v>6193</v>
          </cell>
          <cell r="C124" t="str">
            <v>TUBERIA CONCRETO REF. CL.II D=64" (160cm)</v>
          </cell>
          <cell r="D124" t="str">
            <v>ML</v>
          </cell>
          <cell r="E124">
            <v>1762438</v>
          </cell>
        </row>
        <row r="125">
          <cell r="B125">
            <v>6194</v>
          </cell>
          <cell r="C125" t="str">
            <v>TUBERIA CONCRETO REF. CL.II D=68" (170cm)</v>
          </cell>
          <cell r="D125" t="str">
            <v>ML</v>
          </cell>
          <cell r="E125">
            <v>1992131</v>
          </cell>
        </row>
        <row r="126">
          <cell r="B126">
            <v>6195</v>
          </cell>
          <cell r="C126" t="str">
            <v>TUBERIA CONCRETO REF. CL.II D=72" (180cm)</v>
          </cell>
          <cell r="D126" t="str">
            <v>ML</v>
          </cell>
          <cell r="E126">
            <v>2202166</v>
          </cell>
        </row>
        <row r="127">
          <cell r="B127">
            <v>6196</v>
          </cell>
          <cell r="C127" t="str">
            <v>TUBERIA CONCRETO REF. CL.II D=80" (200cm)</v>
          </cell>
          <cell r="D127" t="str">
            <v>ML</v>
          </cell>
          <cell r="E127">
            <v>2768035</v>
          </cell>
        </row>
        <row r="128">
          <cell r="B128">
            <v>6197</v>
          </cell>
          <cell r="C128" t="str">
            <v>TUBERIA CONCRETO REF. CL.II D=86" (215cm)</v>
          </cell>
          <cell r="D128" t="str">
            <v>ML</v>
          </cell>
          <cell r="E128">
            <v>3159807</v>
          </cell>
        </row>
        <row r="129">
          <cell r="B129">
            <v>6198</v>
          </cell>
          <cell r="C129" t="str">
            <v>TUBERIA CONCRETO REF. CL.II D=92" (230cm)</v>
          </cell>
          <cell r="D129" t="str">
            <v>ML</v>
          </cell>
          <cell r="E129">
            <v>3555149</v>
          </cell>
        </row>
        <row r="130">
          <cell r="B130">
            <v>6199</v>
          </cell>
          <cell r="C130" t="str">
            <v>TUBERIA CONCRETO REF. CL.III D=24" (60cm)</v>
          </cell>
          <cell r="D130" t="str">
            <v>ML</v>
          </cell>
          <cell r="E130">
            <v>349098</v>
          </cell>
        </row>
        <row r="131">
          <cell r="B131">
            <v>6200</v>
          </cell>
          <cell r="C131" t="str">
            <v>TUBERIA CONCRETO REF. CL.III D=27" (70cm)</v>
          </cell>
          <cell r="D131" t="str">
            <v>ML</v>
          </cell>
          <cell r="E131">
            <v>464409</v>
          </cell>
        </row>
        <row r="132">
          <cell r="B132">
            <v>6201</v>
          </cell>
          <cell r="C132" t="str">
            <v>TUBERIA CONCRETO REF. CL.III D=32" (80cm)</v>
          </cell>
          <cell r="D132" t="str">
            <v>ML</v>
          </cell>
          <cell r="E132">
            <v>579078</v>
          </cell>
        </row>
        <row r="133">
          <cell r="B133">
            <v>6202</v>
          </cell>
          <cell r="C133" t="str">
            <v>TUBERIA CONCRETO REF. CL.III D=36" (90cm)</v>
          </cell>
          <cell r="D133" t="str">
            <v>ML</v>
          </cell>
          <cell r="E133">
            <v>725900</v>
          </cell>
        </row>
        <row r="134">
          <cell r="B134">
            <v>6203</v>
          </cell>
          <cell r="C134" t="str">
            <v>TUBERIA CONCRETO REF. CL.III D=40" (100cm)</v>
          </cell>
          <cell r="D134" t="str">
            <v>ML</v>
          </cell>
          <cell r="E134">
            <v>910041</v>
          </cell>
        </row>
        <row r="135">
          <cell r="B135">
            <v>6204</v>
          </cell>
          <cell r="C135" t="str">
            <v>TUBERIA CONCRETO REF. CL.III D=44" (110cm)</v>
          </cell>
          <cell r="D135" t="str">
            <v>ML</v>
          </cell>
          <cell r="E135">
            <v>1017855</v>
          </cell>
        </row>
        <row r="136">
          <cell r="B136">
            <v>6205</v>
          </cell>
          <cell r="C136" t="str">
            <v>TUBERIA CONCRETO REF. CL.III D=48" (120cm)</v>
          </cell>
          <cell r="D136" t="str">
            <v>ML</v>
          </cell>
          <cell r="E136">
            <v>1194236</v>
          </cell>
        </row>
        <row r="137">
          <cell r="B137">
            <v>6206</v>
          </cell>
          <cell r="C137" t="str">
            <v>TUBERIA CONCRETO REF. CL.III D=52" (130cm)</v>
          </cell>
          <cell r="D137" t="str">
            <v>ML</v>
          </cell>
          <cell r="E137">
            <v>1324613</v>
          </cell>
        </row>
        <row r="138">
          <cell r="B138">
            <v>6207</v>
          </cell>
          <cell r="C138" t="str">
            <v>TUBERIA CONCRETO REF. CL.III D=56" (140cm)</v>
          </cell>
          <cell r="D138" t="str">
            <v>ML</v>
          </cell>
          <cell r="E138">
            <v>1464961</v>
          </cell>
        </row>
        <row r="139">
          <cell r="B139">
            <v>6208</v>
          </cell>
          <cell r="C139" t="str">
            <v>TUBERIA CONCRETO REF. CL.III D=60" (150cm)</v>
          </cell>
          <cell r="D139" t="str">
            <v>ML</v>
          </cell>
          <cell r="E139">
            <v>1746539</v>
          </cell>
        </row>
        <row r="140">
          <cell r="B140">
            <v>6209</v>
          </cell>
          <cell r="C140" t="str">
            <v>TUBERIA CONCRETO REF. CL.III D=64" (160cm)</v>
          </cell>
          <cell r="D140" t="str">
            <v>ML</v>
          </cell>
          <cell r="E140">
            <v>1841120</v>
          </cell>
        </row>
        <row r="141">
          <cell r="B141">
            <v>6210</v>
          </cell>
          <cell r="C141" t="str">
            <v>TUBERIA CONCRETO REF. CL.III D=68" (170cm)</v>
          </cell>
          <cell r="D141" t="str">
            <v>ML</v>
          </cell>
          <cell r="E141">
            <v>2082191</v>
          </cell>
        </row>
        <row r="142">
          <cell r="B142">
            <v>6211</v>
          </cell>
          <cell r="C142" t="str">
            <v>TUBERIA CONCRETO REF. CL.III D=72" (180cm)</v>
          </cell>
          <cell r="D142" t="str">
            <v>ML</v>
          </cell>
          <cell r="E142">
            <v>2430551</v>
          </cell>
        </row>
        <row r="143">
          <cell r="B143">
            <v>6212</v>
          </cell>
          <cell r="C143" t="str">
            <v>TUBERIA CONCRETO REF. CL.III D=80" (200cm)</v>
          </cell>
          <cell r="D143" t="str">
            <v>ML</v>
          </cell>
          <cell r="E143">
            <v>2888368</v>
          </cell>
        </row>
        <row r="144">
          <cell r="B144">
            <v>6213</v>
          </cell>
          <cell r="C144" t="str">
            <v>TUBERIA CONCRETO REF. CL.III D=86" (215cm)</v>
          </cell>
          <cell r="D144" t="str">
            <v>ML</v>
          </cell>
          <cell r="E144">
            <v>3242203</v>
          </cell>
        </row>
        <row r="145">
          <cell r="B145">
            <v>6214</v>
          </cell>
          <cell r="C145" t="str">
            <v>TUBERIA CONCRETO REF. CL.III D=92" (230cm)</v>
          </cell>
          <cell r="D145" t="str">
            <v>ML</v>
          </cell>
          <cell r="E145">
            <v>3616743</v>
          </cell>
        </row>
        <row r="146">
          <cell r="B146">
            <v>6215</v>
          </cell>
          <cell r="C146" t="str">
            <v>TUBERIA CONCRETO REF. CL.IV D=24" (60cm)</v>
          </cell>
          <cell r="D146" t="str">
            <v>ML</v>
          </cell>
          <cell r="E146">
            <v>395508</v>
          </cell>
        </row>
        <row r="147">
          <cell r="B147">
            <v>6216</v>
          </cell>
          <cell r="C147" t="str">
            <v>TUBERIA CONCRETO REF. CL.IV D=27" (70cm)</v>
          </cell>
          <cell r="D147" t="str">
            <v>ML</v>
          </cell>
          <cell r="E147">
            <v>527860</v>
          </cell>
        </row>
        <row r="148">
          <cell r="B148">
            <v>6217</v>
          </cell>
          <cell r="C148" t="str">
            <v>TUBERIA CONCRETO REF. CL.IV D=32" (80cm)</v>
          </cell>
          <cell r="D148" t="str">
            <v>ML</v>
          </cell>
          <cell r="E148">
            <v>661473</v>
          </cell>
        </row>
        <row r="149">
          <cell r="B149">
            <v>6218</v>
          </cell>
          <cell r="C149" t="str">
            <v>TUBERIA CONCRETO REF. CL.IV D=36" (90cm)</v>
          </cell>
          <cell r="D149" t="str">
            <v>ML</v>
          </cell>
          <cell r="E149">
            <v>829144</v>
          </cell>
        </row>
        <row r="150">
          <cell r="B150">
            <v>6219</v>
          </cell>
          <cell r="C150" t="str">
            <v>TUBERIA CONCRETO REF. CL.IV D=40" (100cm)</v>
          </cell>
          <cell r="D150" t="str">
            <v>ML</v>
          </cell>
          <cell r="E150">
            <v>1037989</v>
          </cell>
        </row>
        <row r="151">
          <cell r="B151">
            <v>6220</v>
          </cell>
          <cell r="C151" t="str">
            <v>TUBERIA CONCRETO REF. CL.IV D=44" (110cm)</v>
          </cell>
          <cell r="D151" t="str">
            <v>ML</v>
          </cell>
          <cell r="E151">
            <v>1161892</v>
          </cell>
        </row>
        <row r="152">
          <cell r="B152">
            <v>6221</v>
          </cell>
          <cell r="C152" t="str">
            <v>TUBERIA CONCRETO REF. CL.IV D=48" (120cm)</v>
          </cell>
          <cell r="D152" t="str">
            <v>ML</v>
          </cell>
          <cell r="E152">
            <v>1362978</v>
          </cell>
        </row>
        <row r="153">
          <cell r="B153">
            <v>6222</v>
          </cell>
          <cell r="C153" t="str">
            <v>TUBERIA CONCRETO REF. CL.IV D=52" (130cm)</v>
          </cell>
          <cell r="D153" t="str">
            <v>ML</v>
          </cell>
          <cell r="E153">
            <v>1523628</v>
          </cell>
        </row>
        <row r="154">
          <cell r="B154">
            <v>6223</v>
          </cell>
          <cell r="C154" t="str">
            <v>TUBERIA CONCRETO REF. CL.IV D=56" (140cm)</v>
          </cell>
          <cell r="D154" t="str">
            <v>ML</v>
          </cell>
          <cell r="E154">
            <v>1614663</v>
          </cell>
        </row>
        <row r="155">
          <cell r="B155">
            <v>6224</v>
          </cell>
          <cell r="C155" t="str">
            <v>TUBERIA CONCRETO REF. CL.IV D=60" (150cm)</v>
          </cell>
          <cell r="D155" t="str">
            <v>ML</v>
          </cell>
          <cell r="E155">
            <v>1849831</v>
          </cell>
        </row>
        <row r="156">
          <cell r="B156">
            <v>6225</v>
          </cell>
          <cell r="C156" t="str">
            <v>TUBERIA CONCRETO REF. CL.IV D=64" (160cm)</v>
          </cell>
          <cell r="D156" t="str">
            <v>ML</v>
          </cell>
          <cell r="E156">
            <v>2103587</v>
          </cell>
        </row>
        <row r="157">
          <cell r="B157">
            <v>6226</v>
          </cell>
          <cell r="C157" t="str">
            <v>TUBERIA CONCRETO REF. CL.IV D=68" (170cm)</v>
          </cell>
          <cell r="D157" t="str">
            <v>ML</v>
          </cell>
          <cell r="E157">
            <v>2380690</v>
          </cell>
        </row>
        <row r="158">
          <cell r="B158">
            <v>6227</v>
          </cell>
          <cell r="C158" t="str">
            <v>TUBERIA CONCRETO REF. CL.IV D=72" (180cm)</v>
          </cell>
          <cell r="D158" t="str">
            <v>ML</v>
          </cell>
          <cell r="E158">
            <v>2661887</v>
          </cell>
        </row>
        <row r="159">
          <cell r="B159">
            <v>6228</v>
          </cell>
          <cell r="C159" t="str">
            <v>TUBERIA CONCRETO REF. CL.IV D=80" (200cm)</v>
          </cell>
          <cell r="D159" t="str">
            <v>ML</v>
          </cell>
          <cell r="E159">
            <v>3299727</v>
          </cell>
        </row>
        <row r="160">
          <cell r="B160">
            <v>6229</v>
          </cell>
          <cell r="C160" t="str">
            <v>TUBERIA CONCRETO REF. CL.IV D=86" (215cm)</v>
          </cell>
          <cell r="D160" t="str">
            <v>ML</v>
          </cell>
          <cell r="E160">
            <v>3954775</v>
          </cell>
        </row>
        <row r="161">
          <cell r="B161">
            <v>6230</v>
          </cell>
          <cell r="C161" t="str">
            <v>TUBERIA CONCRETO REF. CL.IV D=92" (230cm)</v>
          </cell>
          <cell r="D161" t="str">
            <v>ML</v>
          </cell>
          <cell r="E161">
            <v>4321699</v>
          </cell>
        </row>
        <row r="162">
          <cell r="B162">
            <v>6236</v>
          </cell>
          <cell r="C162" t="str">
            <v>YEE CONCRETO 8" x 6" x 0.60m</v>
          </cell>
          <cell r="D162" t="str">
            <v>UN</v>
          </cell>
          <cell r="E162">
            <v>70835</v>
          </cell>
        </row>
        <row r="163">
          <cell r="B163">
            <v>6237</v>
          </cell>
          <cell r="C163" t="str">
            <v>YEE CONCRETO 10" x 6" x 1.25m</v>
          </cell>
          <cell r="D163" t="str">
            <v>UN</v>
          </cell>
          <cell r="E163">
            <v>124950</v>
          </cell>
        </row>
        <row r="164">
          <cell r="B164">
            <v>6238</v>
          </cell>
          <cell r="C164" t="str">
            <v>YEE CONCRETO 12" x 6" x 1.25m</v>
          </cell>
          <cell r="D164" t="str">
            <v>UN</v>
          </cell>
          <cell r="E164">
            <v>160591</v>
          </cell>
        </row>
        <row r="165">
          <cell r="B165">
            <v>6239</v>
          </cell>
          <cell r="C165" t="str">
            <v>YEE CONCRETO 14" x 6" x 1.25m</v>
          </cell>
          <cell r="D165" t="str">
            <v>UN</v>
          </cell>
          <cell r="E165">
            <v>191293</v>
          </cell>
        </row>
        <row r="166">
          <cell r="B166">
            <v>6240</v>
          </cell>
          <cell r="C166" t="str">
            <v>YEE CONCRETO 16" x 6" x 1.25m</v>
          </cell>
          <cell r="D166" t="str">
            <v>UN</v>
          </cell>
          <cell r="E166">
            <v>244486</v>
          </cell>
        </row>
        <row r="167">
          <cell r="B167">
            <v>6241</v>
          </cell>
          <cell r="C167" t="str">
            <v>YEE CONCRETO 18" x 6" x 1.25m</v>
          </cell>
          <cell r="D167" t="str">
            <v>UN</v>
          </cell>
          <cell r="E167">
            <v>288218</v>
          </cell>
        </row>
        <row r="168">
          <cell r="B168">
            <v>6242</v>
          </cell>
          <cell r="C168" t="str">
            <v>YEE CONCRETO 20" x 6" x 1.25m</v>
          </cell>
          <cell r="D168" t="str">
            <v>UN</v>
          </cell>
          <cell r="E168">
            <v>370864</v>
          </cell>
        </row>
        <row r="169">
          <cell r="B169">
            <v>6243</v>
          </cell>
          <cell r="C169" t="str">
            <v>YEE CONCRETO 24" x 6" x 1.25m</v>
          </cell>
          <cell r="D169" t="str">
            <v>UN</v>
          </cell>
          <cell r="E169">
            <v>548531</v>
          </cell>
        </row>
        <row r="170">
          <cell r="B170">
            <v>6257</v>
          </cell>
          <cell r="C170" t="str">
            <v>TUBERIA PVC U.M. NORMA NTC 382 D=2" RDE 21</v>
          </cell>
          <cell r="D170" t="str">
            <v>ML</v>
          </cell>
          <cell r="E170">
            <v>6476</v>
          </cell>
        </row>
        <row r="171">
          <cell r="B171">
            <v>6258</v>
          </cell>
          <cell r="C171" t="str">
            <v>TUBERIA PVC U.M. NORMA NTC 382 D=2 1/2" RDE 21</v>
          </cell>
          <cell r="D171" t="str">
            <v>ML</v>
          </cell>
          <cell r="E171">
            <v>11188</v>
          </cell>
        </row>
        <row r="172">
          <cell r="B172">
            <v>6259</v>
          </cell>
          <cell r="C172" t="str">
            <v>TUBERIA PVC U.M. NORMA NTC 382 D=3" RDE 21</v>
          </cell>
          <cell r="D172" t="str">
            <v>ML</v>
          </cell>
          <cell r="E172">
            <v>16275</v>
          </cell>
        </row>
        <row r="173">
          <cell r="B173">
            <v>6260</v>
          </cell>
          <cell r="C173" t="str">
            <v>TUBERIA PVC U.M. NORMA NTC 382 D=4`` RDE 21</v>
          </cell>
          <cell r="D173" t="str">
            <v>ML</v>
          </cell>
          <cell r="E173">
            <v>26853</v>
          </cell>
        </row>
        <row r="174">
          <cell r="B174">
            <v>6261</v>
          </cell>
          <cell r="C174" t="str">
            <v>TUBERIA PVC U.M. NORMA NTC 382 D=6" RDE 21</v>
          </cell>
          <cell r="D174" t="str">
            <v>ML</v>
          </cell>
          <cell r="E174">
            <v>89735</v>
          </cell>
        </row>
        <row r="175">
          <cell r="B175">
            <v>6262</v>
          </cell>
          <cell r="C175" t="str">
            <v>TUBERIA PVC U.M. NORMA NTC 382 D=8" RDE 21</v>
          </cell>
          <cell r="D175" t="str">
            <v>ML</v>
          </cell>
          <cell r="E175">
            <v>152000</v>
          </cell>
        </row>
        <row r="176">
          <cell r="B176">
            <v>6263</v>
          </cell>
          <cell r="C176" t="str">
            <v>TUBERIA PVC U.M. NORMA NTC 382 D=10" RDE 21</v>
          </cell>
          <cell r="D176" t="str">
            <v>ML</v>
          </cell>
          <cell r="E176">
            <v>239280</v>
          </cell>
        </row>
        <row r="177">
          <cell r="B177">
            <v>6264</v>
          </cell>
          <cell r="C177" t="str">
            <v>TUBERIA PVC U.M. NORMA NTC 382 D=12" RDE 21</v>
          </cell>
          <cell r="D177" t="str">
            <v>ML</v>
          </cell>
          <cell r="E177">
            <v>334798</v>
          </cell>
        </row>
        <row r="178">
          <cell r="B178">
            <v>6265</v>
          </cell>
          <cell r="C178" t="str">
            <v>TUBERIA PVC U.M. NORMA NTC 382 D=2" RDE 26</v>
          </cell>
          <cell r="D178" t="str">
            <v>ML</v>
          </cell>
          <cell r="E178">
            <v>5458</v>
          </cell>
        </row>
        <row r="179">
          <cell r="B179">
            <v>6266</v>
          </cell>
          <cell r="C179" t="str">
            <v>TUBERIA PVC U.M. NORMA NTC 382 D=3" RDE 26</v>
          </cell>
          <cell r="D179" t="str">
            <v>ML</v>
          </cell>
          <cell r="E179">
            <v>11733</v>
          </cell>
        </row>
        <row r="180">
          <cell r="B180">
            <v>6267</v>
          </cell>
          <cell r="C180" t="str">
            <v>TUBERIA PVC U.M. NORMA NTC 382 D=2 1/2" RDE 26</v>
          </cell>
          <cell r="D180" t="str">
            <v>ML</v>
          </cell>
          <cell r="E180">
            <v>13942</v>
          </cell>
        </row>
        <row r="181">
          <cell r="B181">
            <v>6268</v>
          </cell>
          <cell r="C181" t="str">
            <v>TUBERIA PVC U.M. NORMA NTC 382 D=4" RDE 26</v>
          </cell>
          <cell r="D181" t="str">
            <v>ML</v>
          </cell>
          <cell r="E181">
            <v>19373</v>
          </cell>
        </row>
        <row r="182">
          <cell r="B182">
            <v>6269</v>
          </cell>
          <cell r="C182" t="str">
            <v>TUBERIA PVC U.M. NORMA NTC 382 D=6" RDE 26</v>
          </cell>
          <cell r="D182" t="str">
            <v>ML</v>
          </cell>
          <cell r="E182">
            <v>73497</v>
          </cell>
        </row>
        <row r="183">
          <cell r="B183">
            <v>6270</v>
          </cell>
          <cell r="C183" t="str">
            <v>TUBERIA PVC U.M. NORMA NTC 382 D=8" RDE 26</v>
          </cell>
          <cell r="D183" t="str">
            <v>ML</v>
          </cell>
          <cell r="E183">
            <v>125033</v>
          </cell>
        </row>
        <row r="184">
          <cell r="B184">
            <v>6271</v>
          </cell>
          <cell r="C184" t="str">
            <v>TUBERIA PVC U.M. NORMA NTC 382 D=10" RDE 26</v>
          </cell>
          <cell r="D184" t="str">
            <v>ML</v>
          </cell>
          <cell r="E184">
            <v>194617</v>
          </cell>
        </row>
        <row r="185">
          <cell r="B185">
            <v>6272</v>
          </cell>
          <cell r="C185" t="str">
            <v>TUBERIA PVC U.M. NORMA NTC 382 D=12" RDE 26</v>
          </cell>
          <cell r="D185" t="str">
            <v>ML</v>
          </cell>
          <cell r="E185">
            <v>154668</v>
          </cell>
        </row>
        <row r="186">
          <cell r="B186">
            <v>6273</v>
          </cell>
          <cell r="C186" t="str">
            <v>TUBERIA PVC U.M. NORMA NTC 382 D=3" RDE 32.5</v>
          </cell>
          <cell r="D186" t="str">
            <v>ML</v>
          </cell>
          <cell r="E186">
            <v>16687</v>
          </cell>
        </row>
        <row r="187">
          <cell r="B187">
            <v>6274</v>
          </cell>
          <cell r="C187" t="str">
            <v>TUBERIA PVC U.M. NORMA NTC 382 D=4" RDE 32.5</v>
          </cell>
          <cell r="D187" t="str">
            <v>ML</v>
          </cell>
          <cell r="E187">
            <v>27510</v>
          </cell>
        </row>
        <row r="188">
          <cell r="B188">
            <v>6275</v>
          </cell>
          <cell r="C188" t="str">
            <v>TUBERIA PVC U.M. NORMA NTC 382 D=6" RDE 32.5</v>
          </cell>
          <cell r="D188" t="str">
            <v>ML</v>
          </cell>
          <cell r="E188">
            <v>59865</v>
          </cell>
        </row>
        <row r="189">
          <cell r="B189">
            <v>6276</v>
          </cell>
          <cell r="C189" t="str">
            <v>TUBERIA PVC U.M. NORMA NTC 382 D=8" RDE 32.5</v>
          </cell>
          <cell r="D189" t="str">
            <v>ML</v>
          </cell>
          <cell r="E189">
            <v>102034</v>
          </cell>
        </row>
        <row r="190">
          <cell r="B190">
            <v>6277</v>
          </cell>
          <cell r="C190" t="str">
            <v>TUBERIA PVC U.M. NORMA NTC 382 D=10" RDE 32.5</v>
          </cell>
          <cell r="D190" t="str">
            <v>ML</v>
          </cell>
          <cell r="E190">
            <v>159494</v>
          </cell>
        </row>
        <row r="191">
          <cell r="B191">
            <v>6278</v>
          </cell>
          <cell r="C191" t="str">
            <v>TUBERIA PVC U.M. NORMA NTC 382 D=12" RDE 32.5</v>
          </cell>
          <cell r="D191" t="str">
            <v>ML</v>
          </cell>
          <cell r="E191">
            <v>224685</v>
          </cell>
        </row>
        <row r="192">
          <cell r="B192">
            <v>6279</v>
          </cell>
          <cell r="C192" t="str">
            <v>TUBERIA PVC U.M. NORMA NTC 382 D=4" RDE 41</v>
          </cell>
          <cell r="D192" t="str">
            <v>ML</v>
          </cell>
          <cell r="E192">
            <v>22800</v>
          </cell>
        </row>
        <row r="193">
          <cell r="B193">
            <v>6280</v>
          </cell>
          <cell r="C193" t="str">
            <v>TUBERIA PVC U.M. NORMA NTC 382 D=6" RDE 41</v>
          </cell>
          <cell r="D193" t="str">
            <v>ML</v>
          </cell>
          <cell r="E193">
            <v>48335</v>
          </cell>
        </row>
        <row r="194">
          <cell r="B194">
            <v>6281</v>
          </cell>
          <cell r="C194" t="str">
            <v>TUBERIA PVC U.M. NORMA NTC 382 D=8" RDE 41</v>
          </cell>
          <cell r="D194" t="str">
            <v>ML</v>
          </cell>
          <cell r="E194">
            <v>81640</v>
          </cell>
        </row>
        <row r="195">
          <cell r="B195">
            <v>6282</v>
          </cell>
          <cell r="C195" t="str">
            <v>TUBERIA PVC U.M. NORMA NTC 382 D=10" RDE 41</v>
          </cell>
          <cell r="D195" t="str">
            <v>ML</v>
          </cell>
          <cell r="E195">
            <v>127665</v>
          </cell>
        </row>
        <row r="196">
          <cell r="B196">
            <v>6283</v>
          </cell>
          <cell r="C196" t="str">
            <v>TUBERIA PVC U.M. NORMA NTC 382 D=12" RDE 41</v>
          </cell>
          <cell r="D196" t="str">
            <v>ML</v>
          </cell>
          <cell r="E196">
            <v>180806</v>
          </cell>
        </row>
        <row r="197">
          <cell r="B197">
            <v>6285</v>
          </cell>
          <cell r="C197" t="str">
            <v>CONCRETO GRAVA COMUN 1500 PSI (105 Kg/cm2)</v>
          </cell>
          <cell r="D197" t="str">
            <v>M3</v>
          </cell>
          <cell r="E197">
            <v>325029</v>
          </cell>
        </row>
        <row r="198">
          <cell r="B198">
            <v>6295</v>
          </cell>
          <cell r="C198" t="str">
            <v>POSTE EN CONCRETO LA, H=8m, CR=510 KG</v>
          </cell>
          <cell r="D198" t="str">
            <v>UN</v>
          </cell>
          <cell r="E198">
            <v>266560</v>
          </cell>
        </row>
        <row r="199">
          <cell r="B199">
            <v>6296</v>
          </cell>
          <cell r="C199" t="str">
            <v>POSTE EN CONCRETO LA, H=8m, CR=750 KG</v>
          </cell>
          <cell r="D199" t="str">
            <v>UN</v>
          </cell>
          <cell r="E199">
            <v>376040</v>
          </cell>
        </row>
        <row r="200">
          <cell r="B200">
            <v>6297</v>
          </cell>
          <cell r="C200" t="str">
            <v>POSTE EN CONCRETO LA, H=8m, CR=1050 KG</v>
          </cell>
          <cell r="D200" t="str">
            <v>UN</v>
          </cell>
          <cell r="E200">
            <v>458150</v>
          </cell>
        </row>
        <row r="201">
          <cell r="B201">
            <v>6298</v>
          </cell>
          <cell r="C201" t="str">
            <v>POSTE EN CONCRETO AP, H=8m, CR=510 KG</v>
          </cell>
          <cell r="D201" t="str">
            <v>UN</v>
          </cell>
          <cell r="E201">
            <v>289800</v>
          </cell>
        </row>
        <row r="202">
          <cell r="B202">
            <v>6303</v>
          </cell>
          <cell r="C202" t="str">
            <v>POSTE EN CONCRETO LA, H=10m, CR=510 KG</v>
          </cell>
          <cell r="D202" t="str">
            <v>UN</v>
          </cell>
          <cell r="E202">
            <v>389130</v>
          </cell>
        </row>
        <row r="203">
          <cell r="B203">
            <v>6304</v>
          </cell>
          <cell r="C203" t="str">
            <v>POSTE EN CONCRETO LA, H=10m, CR=750 KG</v>
          </cell>
          <cell r="D203" t="str">
            <v>UN</v>
          </cell>
          <cell r="E203">
            <v>487900</v>
          </cell>
        </row>
        <row r="204">
          <cell r="B204">
            <v>6305</v>
          </cell>
          <cell r="C204" t="str">
            <v>POSTE EN CONCRETO LA, H=10m, CR=1050 KG</v>
          </cell>
          <cell r="D204" t="str">
            <v>UN</v>
          </cell>
          <cell r="E204">
            <v>536690</v>
          </cell>
        </row>
        <row r="205">
          <cell r="B205">
            <v>6306</v>
          </cell>
          <cell r="C205" t="str">
            <v>POSTE EN CONCRETO AP, H=10m, CR=510 KG</v>
          </cell>
          <cell r="D205" t="str">
            <v>UN</v>
          </cell>
          <cell r="E205">
            <v>402220</v>
          </cell>
        </row>
        <row r="206">
          <cell r="B206">
            <v>6307</v>
          </cell>
          <cell r="C206" t="str">
            <v>POSTE EN CONCRETO AP, H=10m, CR=750 KG</v>
          </cell>
          <cell r="D206" t="str">
            <v>UN</v>
          </cell>
          <cell r="E206">
            <v>376040</v>
          </cell>
        </row>
        <row r="207">
          <cell r="B207">
            <v>6308</v>
          </cell>
          <cell r="C207" t="str">
            <v>POSTE EN CONCRETO AP, H=10m, CR=1050 KG</v>
          </cell>
          <cell r="D207" t="str">
            <v>UN</v>
          </cell>
          <cell r="E207">
            <v>536690</v>
          </cell>
        </row>
        <row r="208">
          <cell r="B208">
            <v>6309</v>
          </cell>
          <cell r="C208" t="str">
            <v>POSTE EN CONCRETO LA, H=12m, CR=510 KG</v>
          </cell>
          <cell r="D208" t="str">
            <v>UN</v>
          </cell>
          <cell r="E208">
            <v>529550</v>
          </cell>
        </row>
        <row r="209">
          <cell r="B209">
            <v>6310</v>
          </cell>
          <cell r="C209" t="str">
            <v>POSTE EN CONCRETO LA, H=12m, CR=750 KG</v>
          </cell>
          <cell r="D209" t="str">
            <v>UN</v>
          </cell>
          <cell r="E209">
            <v>612850</v>
          </cell>
        </row>
        <row r="210">
          <cell r="B210">
            <v>6311</v>
          </cell>
          <cell r="C210" t="str">
            <v>POSTE EN CONCRETO LA, H=12m, CR=1050 KG</v>
          </cell>
          <cell r="D210" t="str">
            <v>UN</v>
          </cell>
          <cell r="E210">
            <v>816340</v>
          </cell>
        </row>
        <row r="211">
          <cell r="B211">
            <v>6312</v>
          </cell>
          <cell r="C211" t="str">
            <v>POSTE EN CONCRETO AP, H=12m, CR=510 KG</v>
          </cell>
          <cell r="D211" t="str">
            <v>UN</v>
          </cell>
          <cell r="E211">
            <v>542640</v>
          </cell>
        </row>
        <row r="212">
          <cell r="B212">
            <v>6314</v>
          </cell>
          <cell r="C212" t="str">
            <v>POSTE EN CONCRETO AP, H=12m, CR=1050 KG</v>
          </cell>
          <cell r="D212" t="str">
            <v>UN</v>
          </cell>
          <cell r="E212">
            <v>883600</v>
          </cell>
        </row>
        <row r="213">
          <cell r="B213">
            <v>6315</v>
          </cell>
          <cell r="C213" t="str">
            <v>POSTE EN CONCRETO LA, H=14m, CR=750 KG</v>
          </cell>
          <cell r="D213" t="str">
            <v>UN</v>
          </cell>
          <cell r="E213">
            <v>878220</v>
          </cell>
        </row>
        <row r="214">
          <cell r="B214">
            <v>6316</v>
          </cell>
          <cell r="C214" t="str">
            <v>POSTE EN CONCRETO LA, H=14m, CR=1050 KG</v>
          </cell>
          <cell r="D214" t="str">
            <v>UN</v>
          </cell>
          <cell r="E214">
            <v>1038870</v>
          </cell>
        </row>
        <row r="215">
          <cell r="B215">
            <v>6317</v>
          </cell>
          <cell r="C215" t="str">
            <v>POSTE EN CONCRETO LA, H=14m, CR=1350 KG</v>
          </cell>
          <cell r="D215" t="str">
            <v>UN</v>
          </cell>
          <cell r="E215">
            <v>1165010</v>
          </cell>
        </row>
        <row r="216">
          <cell r="B216">
            <v>6318</v>
          </cell>
          <cell r="C216" t="str">
            <v>POSTE EN CONCRETO AP, H=14m, CR=750 KG</v>
          </cell>
          <cell r="D216" t="str">
            <v>UN</v>
          </cell>
          <cell r="E216">
            <v>902020</v>
          </cell>
        </row>
        <row r="217">
          <cell r="B217">
            <v>6319</v>
          </cell>
          <cell r="C217" t="str">
            <v>POSTE EN CONCRETO AP, H=14m, CR=1050 KG</v>
          </cell>
          <cell r="D217" t="str">
            <v>UN</v>
          </cell>
          <cell r="E217">
            <v>1038870</v>
          </cell>
        </row>
        <row r="218">
          <cell r="B218">
            <v>6320</v>
          </cell>
          <cell r="C218" t="str">
            <v>POSTE EN CONCRETO AP, H=14m, CR=1350 KG</v>
          </cell>
          <cell r="D218" t="str">
            <v>UN</v>
          </cell>
          <cell r="E218">
            <v>1165010</v>
          </cell>
        </row>
        <row r="219">
          <cell r="B219">
            <v>6324</v>
          </cell>
          <cell r="C219" t="str">
            <v>POSTE METALICO H=12m BRAZO DOBLE (PINTADO)</v>
          </cell>
          <cell r="D219" t="str">
            <v>UN</v>
          </cell>
          <cell r="E219">
            <v>2076431</v>
          </cell>
        </row>
        <row r="220">
          <cell r="B220">
            <v>6326</v>
          </cell>
          <cell r="C220" t="str">
            <v>POSTE METALICO H=10m BRAZO DOBLE (PINTADO)</v>
          </cell>
          <cell r="D220" t="str">
            <v>UN</v>
          </cell>
          <cell r="E220">
            <v>1783989</v>
          </cell>
        </row>
        <row r="221">
          <cell r="B221">
            <v>6327</v>
          </cell>
          <cell r="C221" t="str">
            <v>POSTE PEATONAL M130 H=6m BRAZO SENCILLO</v>
          </cell>
          <cell r="D221" t="str">
            <v>UN</v>
          </cell>
          <cell r="E221">
            <v>618443</v>
          </cell>
        </row>
        <row r="222">
          <cell r="B222">
            <v>6328</v>
          </cell>
          <cell r="C222" t="str">
            <v>POSTE PEATONAL M130 H=6m BRAZO DOBLE</v>
          </cell>
          <cell r="D222" t="str">
            <v>UN</v>
          </cell>
          <cell r="E222">
            <v>704897</v>
          </cell>
        </row>
        <row r="223">
          <cell r="B223">
            <v>6329</v>
          </cell>
          <cell r="C223" t="str">
            <v>LUMINARIA DE SODIO 70W, 208/220V PARA AP</v>
          </cell>
          <cell r="D223" t="str">
            <v>UN</v>
          </cell>
          <cell r="E223">
            <v>374850</v>
          </cell>
        </row>
        <row r="224">
          <cell r="B224">
            <v>6330</v>
          </cell>
          <cell r="C224" t="str">
            <v>LUMINARIA DE SODIO 250W, 208/220V PARA AP</v>
          </cell>
          <cell r="D224" t="str">
            <v>UN</v>
          </cell>
          <cell r="E224">
            <v>479213</v>
          </cell>
        </row>
        <row r="225">
          <cell r="B225">
            <v>6331</v>
          </cell>
          <cell r="C225" t="str">
            <v>LUMINARIA DE SODIO 150W, 208/220V PARA AP</v>
          </cell>
          <cell r="D225" t="str">
            <v>UN</v>
          </cell>
          <cell r="E225">
            <v>411978</v>
          </cell>
        </row>
        <row r="226">
          <cell r="B226">
            <v>6332</v>
          </cell>
          <cell r="C226" t="str">
            <v>CANECA EN MALLA METALICA M120</v>
          </cell>
          <cell r="D226" t="str">
            <v>UN</v>
          </cell>
          <cell r="E226">
            <v>238000</v>
          </cell>
        </row>
        <row r="227">
          <cell r="B227">
            <v>6333</v>
          </cell>
          <cell r="C227" t="str">
            <v>BANCA EN CONCRETO CON ESPALDAR M30</v>
          </cell>
          <cell r="D227" t="str">
            <v>UN</v>
          </cell>
          <cell r="E227">
            <v>499800</v>
          </cell>
        </row>
        <row r="228">
          <cell r="B228">
            <v>6334</v>
          </cell>
          <cell r="C228" t="str">
            <v>BOLARDO EN CONCRETO M60</v>
          </cell>
          <cell r="D228" t="str">
            <v>UN</v>
          </cell>
          <cell r="E228">
            <v>59381</v>
          </cell>
        </row>
        <row r="229">
          <cell r="B229">
            <v>6335</v>
          </cell>
          <cell r="C229" t="str">
            <v>BOLARDO ALTO EN HIERRO M63</v>
          </cell>
          <cell r="D229" t="str">
            <v>UN</v>
          </cell>
          <cell r="E229">
            <v>107100</v>
          </cell>
        </row>
        <row r="230">
          <cell r="B230">
            <v>6337</v>
          </cell>
          <cell r="C230" t="str">
            <v>CICLO-PARQUEADERO M100</v>
          </cell>
          <cell r="D230" t="str">
            <v>UN</v>
          </cell>
          <cell r="E230">
            <v>320646</v>
          </cell>
        </row>
        <row r="231">
          <cell r="B231">
            <v>6356</v>
          </cell>
          <cell r="C231" t="str">
            <v>REGLA VIBRATORIA A GASOLINA. INCLUYE COMBUSTIBLE</v>
          </cell>
          <cell r="D231" t="str">
            <v>DIA</v>
          </cell>
          <cell r="E231">
            <v>32516</v>
          </cell>
        </row>
        <row r="232">
          <cell r="B232">
            <v>6370</v>
          </cell>
          <cell r="C232" t="str">
            <v>TEE HD EXTREMO LISO 6"x2" (150x50mm)</v>
          </cell>
          <cell r="D232" t="str">
            <v>UN</v>
          </cell>
          <cell r="E232">
            <v>249885</v>
          </cell>
        </row>
        <row r="233">
          <cell r="B233">
            <v>6371</v>
          </cell>
          <cell r="C233" t="str">
            <v>TEE HD EXTREMO LISO 6"x3" (150x75mm)</v>
          </cell>
          <cell r="D233" t="str">
            <v>UN</v>
          </cell>
          <cell r="E233">
            <v>272687</v>
          </cell>
        </row>
        <row r="234">
          <cell r="B234">
            <v>6372</v>
          </cell>
          <cell r="C234" t="str">
            <v>TEE HD EXTREMO LISO 6"x4" (150x100mm)</v>
          </cell>
          <cell r="D234" t="str">
            <v>UN</v>
          </cell>
          <cell r="E234">
            <v>279339</v>
          </cell>
        </row>
        <row r="235">
          <cell r="B235">
            <v>6373</v>
          </cell>
          <cell r="C235" t="str">
            <v>TEE HD EXTREMO LISO 6"x6" (150x150mm)</v>
          </cell>
          <cell r="D235" t="str">
            <v>UN</v>
          </cell>
          <cell r="E235">
            <v>348699</v>
          </cell>
        </row>
        <row r="236">
          <cell r="B236">
            <v>6375</v>
          </cell>
          <cell r="C236" t="str">
            <v>TEE HD EXTREMO LISO 8"x2" (200X50mm)</v>
          </cell>
          <cell r="D236" t="str">
            <v>UN</v>
          </cell>
          <cell r="E236">
            <v>499146</v>
          </cell>
        </row>
        <row r="237">
          <cell r="B237">
            <v>6376</v>
          </cell>
          <cell r="C237" t="str">
            <v>TEE HD EXTREMO LISO 8"x3" (200x75mm)</v>
          </cell>
          <cell r="D237" t="str">
            <v>UN</v>
          </cell>
          <cell r="E237">
            <v>489318</v>
          </cell>
        </row>
        <row r="238">
          <cell r="B238">
            <v>6377</v>
          </cell>
          <cell r="C238" t="str">
            <v>TEE HD EXTREMO LISO 8"x4" (200x100mm)</v>
          </cell>
          <cell r="D238" t="str">
            <v>UN</v>
          </cell>
          <cell r="E238">
            <v>557727</v>
          </cell>
        </row>
        <row r="239">
          <cell r="B239">
            <v>6378</v>
          </cell>
          <cell r="C239" t="str">
            <v>TEE HD EXTREMO LISO 8"x6" (200x150mm)</v>
          </cell>
          <cell r="D239" t="str">
            <v>UN</v>
          </cell>
          <cell r="E239">
            <v>585282</v>
          </cell>
        </row>
        <row r="240">
          <cell r="B240">
            <v>6379</v>
          </cell>
          <cell r="C240" t="str">
            <v>TEE HD EXTREMO LISO 8"x8" (200x200mm)</v>
          </cell>
          <cell r="D240" t="str">
            <v>UN</v>
          </cell>
          <cell r="E240">
            <v>628987</v>
          </cell>
        </row>
        <row r="241">
          <cell r="B241">
            <v>6380</v>
          </cell>
          <cell r="C241" t="str">
            <v>TEE HD EXTREMO LISO 10"x2" (250x50mm)</v>
          </cell>
          <cell r="D241" t="str">
            <v>UN</v>
          </cell>
          <cell r="E241">
            <v>740597</v>
          </cell>
        </row>
        <row r="242">
          <cell r="B242">
            <v>6381</v>
          </cell>
          <cell r="C242" t="str">
            <v>TEE HD EXTREMO LISO 10"x3" (250x75mm)</v>
          </cell>
          <cell r="D242" t="str">
            <v>UN</v>
          </cell>
          <cell r="E242">
            <v>767707</v>
          </cell>
        </row>
        <row r="243">
          <cell r="B243">
            <v>6382</v>
          </cell>
          <cell r="C243" t="str">
            <v>TEE HD EXTREMO LISO 10"x4" (250x100mm)</v>
          </cell>
          <cell r="D243" t="str">
            <v>UN</v>
          </cell>
          <cell r="E243">
            <v>795261</v>
          </cell>
        </row>
        <row r="244">
          <cell r="B244">
            <v>6383</v>
          </cell>
          <cell r="C244" t="str">
            <v>TEE HD EXTREMO LISO 10"x6" (250x150mm)</v>
          </cell>
          <cell r="D244" t="str">
            <v>UN</v>
          </cell>
          <cell r="E244">
            <v>837067</v>
          </cell>
        </row>
        <row r="245">
          <cell r="B245">
            <v>6384</v>
          </cell>
          <cell r="C245" t="str">
            <v>TEE HD EXTREMO LISO 10"x8" (250x200mm)</v>
          </cell>
          <cell r="D245" t="str">
            <v>UN</v>
          </cell>
          <cell r="E245">
            <v>976736</v>
          </cell>
        </row>
        <row r="246">
          <cell r="B246">
            <v>6385</v>
          </cell>
          <cell r="C246" t="str">
            <v>TEE HD EXTREMO LISO 10"x10" (250x250mm)</v>
          </cell>
          <cell r="D246" t="str">
            <v>UN</v>
          </cell>
          <cell r="E246">
            <v>1257890</v>
          </cell>
        </row>
        <row r="247">
          <cell r="B247">
            <v>6387</v>
          </cell>
          <cell r="C247" t="str">
            <v>TEE HD EXTREMO LISO 12"x3" (300x75mm)</v>
          </cell>
          <cell r="D247" t="str">
            <v>UN</v>
          </cell>
          <cell r="E247">
            <v>1116405</v>
          </cell>
        </row>
        <row r="248">
          <cell r="B248">
            <v>6388</v>
          </cell>
          <cell r="C248" t="str">
            <v>TEE HD EXTREMO LISO 12"x4" (300x100mm)</v>
          </cell>
          <cell r="D248" t="str">
            <v>UN</v>
          </cell>
          <cell r="E248">
            <v>1334823</v>
          </cell>
        </row>
        <row r="249">
          <cell r="B249">
            <v>6389</v>
          </cell>
          <cell r="C249" t="str">
            <v>TEE HD EXTREMO LISO 12"x6" (300x150mm)</v>
          </cell>
          <cell r="D249" t="str">
            <v>UN</v>
          </cell>
          <cell r="E249">
            <v>1394793</v>
          </cell>
        </row>
        <row r="250">
          <cell r="B250">
            <v>6390</v>
          </cell>
          <cell r="C250" t="str">
            <v>TEE HD EXTREMO LISO 12"x8" (300x200mm)</v>
          </cell>
          <cell r="D250" t="str">
            <v>UN</v>
          </cell>
          <cell r="E250">
            <v>1534463</v>
          </cell>
        </row>
        <row r="251">
          <cell r="B251">
            <v>6391</v>
          </cell>
          <cell r="C251" t="str">
            <v>TEE HD EXTREMO LISO 12"X10" (300x250mm)</v>
          </cell>
          <cell r="D251" t="str">
            <v>UN</v>
          </cell>
          <cell r="E251">
            <v>1812851</v>
          </cell>
        </row>
        <row r="252">
          <cell r="B252">
            <v>6392</v>
          </cell>
          <cell r="C252" t="str">
            <v>TEE HD EXTREMO LISO 12"x12" (300x300mm)</v>
          </cell>
          <cell r="D252" t="str">
            <v>UN</v>
          </cell>
          <cell r="E252">
            <v>2092190</v>
          </cell>
        </row>
        <row r="253">
          <cell r="B253">
            <v>6393</v>
          </cell>
          <cell r="C253" t="str">
            <v>TEE HD EXTREMO LISO 24"x8" (600x200mm)</v>
          </cell>
          <cell r="D253" t="str">
            <v>UN</v>
          </cell>
          <cell r="E253">
            <v>7456064</v>
          </cell>
        </row>
        <row r="254">
          <cell r="B254">
            <v>6394</v>
          </cell>
          <cell r="C254" t="str">
            <v>TEE HD EXTREMO LISO 24"x10" (600x250mm)</v>
          </cell>
          <cell r="D254" t="str">
            <v>UN</v>
          </cell>
          <cell r="E254">
            <v>8158997</v>
          </cell>
        </row>
        <row r="255">
          <cell r="B255">
            <v>6395</v>
          </cell>
          <cell r="C255" t="str">
            <v>TEE HD EXTREMO LISO 24"x12" (600x300mm)</v>
          </cell>
          <cell r="D255" t="str">
            <v>UN</v>
          </cell>
          <cell r="E255">
            <v>8357965</v>
          </cell>
        </row>
        <row r="256">
          <cell r="B256">
            <v>6396</v>
          </cell>
          <cell r="C256" t="str">
            <v>TEE HD EXTREMO LISO 24"x14" (600x350mm)</v>
          </cell>
          <cell r="D256" t="str">
            <v>UN</v>
          </cell>
          <cell r="E256">
            <v>8699614</v>
          </cell>
        </row>
        <row r="257">
          <cell r="B257">
            <v>6397</v>
          </cell>
          <cell r="C257" t="str">
            <v>TEE HD EXTREMO LISO 24"x16" (600x400mm)</v>
          </cell>
          <cell r="D257" t="str">
            <v>UN</v>
          </cell>
          <cell r="E257">
            <v>9817619</v>
          </cell>
        </row>
        <row r="258">
          <cell r="B258">
            <v>6398</v>
          </cell>
          <cell r="C258" t="str">
            <v>TEE HD EXTREMO LISO 24"x18" (600x450mm)</v>
          </cell>
          <cell r="D258" t="str">
            <v>UN</v>
          </cell>
          <cell r="E258">
            <v>10412560</v>
          </cell>
        </row>
        <row r="259">
          <cell r="B259">
            <v>6399</v>
          </cell>
          <cell r="C259" t="str">
            <v>TEE HD EXTREMO LISO 24"x20" (600x500mm)</v>
          </cell>
          <cell r="D259" t="str">
            <v>UN</v>
          </cell>
          <cell r="E259">
            <v>12093494</v>
          </cell>
        </row>
        <row r="260">
          <cell r="B260">
            <v>6400</v>
          </cell>
          <cell r="C260" t="str">
            <v>TEE HD EXTREMO LISO 24"x24" (600x600mm)</v>
          </cell>
          <cell r="D260" t="str">
            <v>UN</v>
          </cell>
          <cell r="E260">
            <v>13368163</v>
          </cell>
        </row>
        <row r="261">
          <cell r="B261">
            <v>6401</v>
          </cell>
          <cell r="C261" t="str">
            <v>TEE HD EXTREMO LISO 4"x3" (100x75mm)</v>
          </cell>
          <cell r="D261" t="str">
            <v>UN</v>
          </cell>
          <cell r="E261">
            <v>173874</v>
          </cell>
        </row>
        <row r="262">
          <cell r="B262">
            <v>6402</v>
          </cell>
          <cell r="C262" t="str">
            <v>TEE HD EXTREMO LISO 4"x4" (100x100mm)</v>
          </cell>
          <cell r="D262" t="str">
            <v>UN</v>
          </cell>
          <cell r="E262">
            <v>211880</v>
          </cell>
        </row>
        <row r="263">
          <cell r="B263">
            <v>6404</v>
          </cell>
          <cell r="C263" t="str">
            <v>CODO HD EXTREMO LISO 90ºX2``</v>
          </cell>
          <cell r="D263" t="str">
            <v>UN</v>
          </cell>
          <cell r="E263">
            <v>68782</v>
          </cell>
        </row>
        <row r="264">
          <cell r="B264">
            <v>6405</v>
          </cell>
          <cell r="C264" t="str">
            <v>CODO HD EXTREMO LISO 90ºX3``</v>
          </cell>
          <cell r="D264" t="str">
            <v>UN</v>
          </cell>
          <cell r="E264">
            <v>83612</v>
          </cell>
        </row>
        <row r="265">
          <cell r="B265">
            <v>6406</v>
          </cell>
          <cell r="C265" t="str">
            <v>CODO HD EXTREMO LISO 90ºX4``</v>
          </cell>
          <cell r="D265" t="str">
            <v>UN</v>
          </cell>
          <cell r="E265">
            <v>115479</v>
          </cell>
        </row>
        <row r="266">
          <cell r="B266">
            <v>6407</v>
          </cell>
          <cell r="C266" t="str">
            <v>CODO HD EXTREMO LISO 90ºX6``</v>
          </cell>
          <cell r="D266" t="str">
            <v>UN</v>
          </cell>
          <cell r="E266">
            <v>248573</v>
          </cell>
        </row>
        <row r="267">
          <cell r="B267">
            <v>6408</v>
          </cell>
          <cell r="C267" t="str">
            <v>CODO HD EXTREMO LISO 90ºX8``</v>
          </cell>
          <cell r="D267" t="str">
            <v>UN</v>
          </cell>
          <cell r="E267">
            <v>469744</v>
          </cell>
        </row>
        <row r="268">
          <cell r="B268">
            <v>6409</v>
          </cell>
          <cell r="C268" t="str">
            <v>CODO HD EXTREMO LISO 90ºX10``</v>
          </cell>
          <cell r="D268" t="str">
            <v>UN</v>
          </cell>
          <cell r="E268">
            <v>872941</v>
          </cell>
        </row>
        <row r="269">
          <cell r="B269">
            <v>6410</v>
          </cell>
          <cell r="C269" t="str">
            <v>CODO HD EXTREMO LISO 90ºX12``</v>
          </cell>
          <cell r="D269" t="str">
            <v>UN</v>
          </cell>
          <cell r="E269">
            <v>1043224</v>
          </cell>
        </row>
        <row r="270">
          <cell r="B270">
            <v>6411</v>
          </cell>
          <cell r="C270" t="str">
            <v>CODO HD EXTREMO LISO 90ºX14``</v>
          </cell>
          <cell r="D270" t="str">
            <v>UN</v>
          </cell>
          <cell r="E270">
            <v>2109216</v>
          </cell>
        </row>
        <row r="271">
          <cell r="B271">
            <v>6412</v>
          </cell>
          <cell r="C271" t="str">
            <v>CODO HD EXTREMO LISO 90ºX16``</v>
          </cell>
          <cell r="D271" t="str">
            <v>UN</v>
          </cell>
          <cell r="E271">
            <v>2959292</v>
          </cell>
        </row>
        <row r="272">
          <cell r="B272">
            <v>6413</v>
          </cell>
          <cell r="C272" t="str">
            <v>CODO HD EXTREMO LISO 90ºX18``</v>
          </cell>
          <cell r="D272" t="str">
            <v>UN</v>
          </cell>
          <cell r="E272">
            <v>3549770</v>
          </cell>
        </row>
        <row r="273">
          <cell r="B273">
            <v>6414</v>
          </cell>
          <cell r="C273" t="str">
            <v>CODO HD EXTREMO LISO 90ºX20"</v>
          </cell>
          <cell r="D273" t="str">
            <v>UN</v>
          </cell>
          <cell r="E273">
            <v>4437986</v>
          </cell>
        </row>
        <row r="274">
          <cell r="B274">
            <v>6416</v>
          </cell>
          <cell r="C274" t="str">
            <v>CODO HD EXTREMO LISO 45ºX2``</v>
          </cell>
          <cell r="D274" t="str">
            <v>UN</v>
          </cell>
          <cell r="E274">
            <v>81932</v>
          </cell>
        </row>
        <row r="275">
          <cell r="B275">
            <v>6417</v>
          </cell>
          <cell r="C275" t="str">
            <v>CODO HD EXTREMO LISO 45ºX3``</v>
          </cell>
          <cell r="D275" t="str">
            <v>UN</v>
          </cell>
          <cell r="E275">
            <v>78861</v>
          </cell>
        </row>
        <row r="276">
          <cell r="B276">
            <v>6418</v>
          </cell>
          <cell r="C276" t="str">
            <v>CODO HD EXTREMO LISO 45ºX4``</v>
          </cell>
          <cell r="D276" t="str">
            <v>UN</v>
          </cell>
          <cell r="E276">
            <v>98813</v>
          </cell>
        </row>
        <row r="277">
          <cell r="B277">
            <v>6419</v>
          </cell>
          <cell r="C277" t="str">
            <v>CODO HD EXTREMO LISO 45ºX6``</v>
          </cell>
          <cell r="D277" t="str">
            <v>UN</v>
          </cell>
          <cell r="E277">
            <v>211880</v>
          </cell>
        </row>
        <row r="278">
          <cell r="B278">
            <v>6420</v>
          </cell>
          <cell r="C278" t="str">
            <v>CODO HD EXTREMO LISO 45ºX8``</v>
          </cell>
          <cell r="D278" t="str">
            <v>UN</v>
          </cell>
          <cell r="E278">
            <v>461764</v>
          </cell>
        </row>
        <row r="279">
          <cell r="B279">
            <v>6421</v>
          </cell>
          <cell r="C279" t="str">
            <v>CODO HD EXTREMO LISO 45ºX10``</v>
          </cell>
          <cell r="D279" t="str">
            <v>UN</v>
          </cell>
          <cell r="E279">
            <v>761055</v>
          </cell>
        </row>
        <row r="280">
          <cell r="B280">
            <v>6422</v>
          </cell>
          <cell r="C280" t="str">
            <v>CODO HD EXTREMO LISO 45ºX12``</v>
          </cell>
          <cell r="D280" t="str">
            <v>UN</v>
          </cell>
          <cell r="E280">
            <v>807612</v>
          </cell>
        </row>
        <row r="281">
          <cell r="B281">
            <v>6423</v>
          </cell>
          <cell r="C281" t="str">
            <v>CODO HD EXTREMO LISO 45ºX14``</v>
          </cell>
          <cell r="D281" t="str">
            <v>UN</v>
          </cell>
          <cell r="E281">
            <v>1493093</v>
          </cell>
        </row>
        <row r="282">
          <cell r="B282">
            <v>6424</v>
          </cell>
          <cell r="C282" t="str">
            <v>CODO HD EXTREMO LISO 45ºX16``</v>
          </cell>
          <cell r="D282" t="str">
            <v>UN</v>
          </cell>
          <cell r="E282">
            <v>2219290</v>
          </cell>
        </row>
        <row r="283">
          <cell r="B283">
            <v>6425</v>
          </cell>
          <cell r="C283" t="str">
            <v>CODO HD EXTREMO LISO 45ºX18``</v>
          </cell>
          <cell r="D283" t="str">
            <v>UN</v>
          </cell>
          <cell r="E283">
            <v>2959292</v>
          </cell>
        </row>
        <row r="284">
          <cell r="B284">
            <v>6426</v>
          </cell>
          <cell r="C284" t="str">
            <v>CODO HD EXTREMO LISO 45ºX20``</v>
          </cell>
          <cell r="D284" t="str">
            <v>UN</v>
          </cell>
          <cell r="E284">
            <v>4285369</v>
          </cell>
        </row>
        <row r="285">
          <cell r="B285">
            <v>6430</v>
          </cell>
          <cell r="C285" t="str">
            <v>CODO HD EXTREMO LISO 22.5ºX4``</v>
          </cell>
          <cell r="D285" t="str">
            <v>UN</v>
          </cell>
          <cell r="E285">
            <v>119905</v>
          </cell>
        </row>
        <row r="286">
          <cell r="B286">
            <v>6431</v>
          </cell>
          <cell r="C286" t="str">
            <v>CODO HD EXTREMO LISO 22.5ºX6``</v>
          </cell>
          <cell r="D286" t="str">
            <v>UN</v>
          </cell>
          <cell r="E286">
            <v>230061</v>
          </cell>
        </row>
        <row r="287">
          <cell r="B287">
            <v>6434</v>
          </cell>
          <cell r="C287" t="str">
            <v>CODO HD EXTREMO LISO 22.5ºX12``</v>
          </cell>
          <cell r="D287" t="str">
            <v>UN</v>
          </cell>
          <cell r="E287">
            <v>1080116</v>
          </cell>
        </row>
        <row r="288">
          <cell r="B288">
            <v>6440</v>
          </cell>
          <cell r="C288" t="str">
            <v>CODO HD EXTREMO LISO 11.25ºX2``</v>
          </cell>
          <cell r="D288" t="str">
            <v>UN</v>
          </cell>
          <cell r="E288">
            <v>58786</v>
          </cell>
        </row>
        <row r="289">
          <cell r="B289">
            <v>6441</v>
          </cell>
          <cell r="C289" t="str">
            <v>CODO HD EXTREMO LISO 11.25ºX3``</v>
          </cell>
          <cell r="D289" t="str">
            <v>UN</v>
          </cell>
          <cell r="E289">
            <v>76011</v>
          </cell>
        </row>
        <row r="290">
          <cell r="B290">
            <v>6442</v>
          </cell>
          <cell r="C290" t="str">
            <v>CODO HD EXTREMO LISO 11.25ºX4``</v>
          </cell>
          <cell r="D290" t="str">
            <v>UN</v>
          </cell>
          <cell r="E290">
            <v>91214</v>
          </cell>
        </row>
        <row r="291">
          <cell r="B291">
            <v>6443</v>
          </cell>
          <cell r="C291" t="str">
            <v>CODO HD EXTREMO LISO 11.25ºX6``</v>
          </cell>
          <cell r="D291" t="str">
            <v>UN</v>
          </cell>
          <cell r="E291">
            <v>173874</v>
          </cell>
        </row>
        <row r="292">
          <cell r="B292">
            <v>6446</v>
          </cell>
          <cell r="C292" t="str">
            <v>CODO HD EXTREMO LISO 11.25ºX12``</v>
          </cell>
          <cell r="D292" t="str">
            <v>UN</v>
          </cell>
          <cell r="E292">
            <v>749654</v>
          </cell>
        </row>
        <row r="293">
          <cell r="B293">
            <v>6454</v>
          </cell>
          <cell r="C293" t="str">
            <v>UNION REPARACION HD EXTREMO LISO D=6"</v>
          </cell>
          <cell r="D293" t="str">
            <v>UN</v>
          </cell>
          <cell r="E293">
            <v>243474</v>
          </cell>
        </row>
        <row r="294">
          <cell r="B294">
            <v>6455</v>
          </cell>
          <cell r="C294" t="str">
            <v>UNION REPARACION HD EXTREMO LISO D=8"</v>
          </cell>
          <cell r="D294" t="str">
            <v>UN</v>
          </cell>
          <cell r="E294">
            <v>375683</v>
          </cell>
        </row>
        <row r="295">
          <cell r="B295">
            <v>6456</v>
          </cell>
          <cell r="C295" t="str">
            <v>UNION REPARACION HD EXTREMO LISO D=10"</v>
          </cell>
          <cell r="D295" t="str">
            <v>UN</v>
          </cell>
          <cell r="E295">
            <v>549780</v>
          </cell>
        </row>
        <row r="296">
          <cell r="B296">
            <v>6457</v>
          </cell>
          <cell r="C296" t="str">
            <v>UNION REPARACION HD EXTREMO LISO D=12"</v>
          </cell>
          <cell r="D296" t="str">
            <v>UN</v>
          </cell>
          <cell r="E296">
            <v>854777</v>
          </cell>
        </row>
        <row r="297">
          <cell r="B297">
            <v>6458</v>
          </cell>
          <cell r="C297" t="str">
            <v>UNION REPARACION HD EXTREMO LISO D=14"</v>
          </cell>
          <cell r="D297" t="str">
            <v>UN</v>
          </cell>
          <cell r="E297">
            <v>1162392</v>
          </cell>
        </row>
        <row r="298">
          <cell r="B298">
            <v>6459</v>
          </cell>
          <cell r="C298" t="str">
            <v>UNION REPARACION HD EXTREMO LISO D=16"</v>
          </cell>
          <cell r="D298" t="str">
            <v>UN</v>
          </cell>
          <cell r="E298">
            <v>1491070</v>
          </cell>
        </row>
        <row r="299">
          <cell r="B299">
            <v>6462</v>
          </cell>
          <cell r="C299" t="str">
            <v>TAPON HD EXTREMO LISO D=4"</v>
          </cell>
          <cell r="D299" t="str">
            <v>UN</v>
          </cell>
          <cell r="E299">
            <v>81932</v>
          </cell>
        </row>
        <row r="300">
          <cell r="B300">
            <v>6463</v>
          </cell>
          <cell r="C300" t="str">
            <v>TAPON HD EXTREMO LISO D=6"</v>
          </cell>
          <cell r="D300" t="str">
            <v>UN</v>
          </cell>
          <cell r="E300">
            <v>215152</v>
          </cell>
        </row>
        <row r="301">
          <cell r="B301">
            <v>6464</v>
          </cell>
          <cell r="C301" t="str">
            <v>TAPON HD EXTREMO LISO D=8"</v>
          </cell>
          <cell r="D301" t="str">
            <v>UN</v>
          </cell>
          <cell r="E301">
            <v>427210</v>
          </cell>
        </row>
        <row r="302">
          <cell r="B302">
            <v>6466</v>
          </cell>
          <cell r="C302" t="str">
            <v>TAPON HD EXTREMO LISO D=12"</v>
          </cell>
          <cell r="D302" t="str">
            <v>UN</v>
          </cell>
          <cell r="E302">
            <v>927010</v>
          </cell>
        </row>
        <row r="303">
          <cell r="B303">
            <v>6472</v>
          </cell>
          <cell r="C303" t="str">
            <v>TUBERIA CONDUIT PVC D=1"</v>
          </cell>
          <cell r="D303" t="str">
            <v>ML</v>
          </cell>
          <cell r="E303">
            <v>4635</v>
          </cell>
        </row>
        <row r="304">
          <cell r="B304">
            <v>6473</v>
          </cell>
          <cell r="C304" t="str">
            <v>TUBERIA CONDUIT PVC D=1 1/4"</v>
          </cell>
          <cell r="D304" t="str">
            <v>ML</v>
          </cell>
          <cell r="E304">
            <v>7159</v>
          </cell>
        </row>
        <row r="305">
          <cell r="B305">
            <v>6474</v>
          </cell>
          <cell r="C305" t="str">
            <v>TUBERIA CONDUIT PVC D=1 1/2"</v>
          </cell>
          <cell r="D305" t="str">
            <v>ML</v>
          </cell>
          <cell r="E305">
            <v>9129</v>
          </cell>
        </row>
        <row r="306">
          <cell r="B306">
            <v>6475</v>
          </cell>
          <cell r="C306" t="str">
            <v>TUBERIA CONDUIT PVC D=2"</v>
          </cell>
          <cell r="D306" t="str">
            <v>ML</v>
          </cell>
          <cell r="E306">
            <v>14049</v>
          </cell>
        </row>
        <row r="307">
          <cell r="B307">
            <v>6476</v>
          </cell>
          <cell r="C307" t="str">
            <v>VALVULA COMPUERTA ELASTICA VNA E. L. D=2"</v>
          </cell>
          <cell r="D307" t="str">
            <v>UN</v>
          </cell>
          <cell r="E307">
            <v>255585</v>
          </cell>
        </row>
        <row r="308">
          <cell r="B308">
            <v>6477</v>
          </cell>
          <cell r="C308" t="str">
            <v>VALVULA COMPUERTA ELASTICA VNA E. L. D=3"</v>
          </cell>
          <cell r="D308" t="str">
            <v>UN</v>
          </cell>
          <cell r="E308">
            <v>357607</v>
          </cell>
        </row>
        <row r="309">
          <cell r="B309">
            <v>6479</v>
          </cell>
          <cell r="C309" t="str">
            <v>VALVULA COMPUERTA ELASTICA VNA E. L. D=6"</v>
          </cell>
          <cell r="D309" t="str">
            <v>UN</v>
          </cell>
          <cell r="E309">
            <v>835831</v>
          </cell>
        </row>
        <row r="310">
          <cell r="B310">
            <v>6480</v>
          </cell>
          <cell r="C310" t="str">
            <v>VALVULA COMPUERTA ELASTICA VNA E. L. D=8"</v>
          </cell>
          <cell r="D310" t="str">
            <v>UN</v>
          </cell>
          <cell r="E310">
            <v>1237242</v>
          </cell>
        </row>
        <row r="311">
          <cell r="B311">
            <v>6481</v>
          </cell>
          <cell r="C311" t="str">
            <v>HIDRANTE EXTREMO BRIDA D=3" TIPO MILAN</v>
          </cell>
          <cell r="D311" t="str">
            <v>UN</v>
          </cell>
          <cell r="E311">
            <v>1958443</v>
          </cell>
        </row>
        <row r="312">
          <cell r="B312">
            <v>6482</v>
          </cell>
          <cell r="C312" t="str">
            <v>HIDRANTE EXTREMO BRIDA D=4" TIPO TRAFICO</v>
          </cell>
          <cell r="D312" t="str">
            <v>UN</v>
          </cell>
          <cell r="E312">
            <v>2939955</v>
          </cell>
        </row>
        <row r="313">
          <cell r="B313">
            <v>6483</v>
          </cell>
          <cell r="C313" t="str">
            <v>HIDRANTE EXTREMO BRIDA D=6" TIPO TRAFICO</v>
          </cell>
          <cell r="D313" t="str">
            <v>UN</v>
          </cell>
          <cell r="E313">
            <v>3867500</v>
          </cell>
        </row>
        <row r="314">
          <cell r="B314">
            <v>6484</v>
          </cell>
          <cell r="C314" t="str">
            <v>HIDRANTE EXTREMO BRIDA D=4" TIPO POSTE</v>
          </cell>
          <cell r="D314" t="str">
            <v>UN</v>
          </cell>
          <cell r="E314">
            <v>1666000</v>
          </cell>
        </row>
        <row r="315">
          <cell r="B315">
            <v>6485</v>
          </cell>
          <cell r="C315" t="str">
            <v>HIDRANTE EXTREMO BRIDA D=6" TIPO POSTE</v>
          </cell>
          <cell r="D315" t="str">
            <v>UN</v>
          </cell>
          <cell r="E315">
            <v>2837912</v>
          </cell>
        </row>
        <row r="316">
          <cell r="B316">
            <v>6507</v>
          </cell>
          <cell r="C316" t="str">
            <v>TERMINADORA DE ASFALTO - INCLUYE OPERARIO Y COMBUSTIBLE</v>
          </cell>
          <cell r="D316" t="str">
            <v>HR</v>
          </cell>
          <cell r="E316">
            <v>179199</v>
          </cell>
        </row>
        <row r="317">
          <cell r="B317">
            <v>6527</v>
          </cell>
          <cell r="C317" t="str">
            <v>UNION REPARACION PVC U.M. NORMA NTC 382 D=6"</v>
          </cell>
          <cell r="D317" t="str">
            <v>UN</v>
          </cell>
          <cell r="E317">
            <v>84182</v>
          </cell>
        </row>
        <row r="318">
          <cell r="B318">
            <v>6528</v>
          </cell>
          <cell r="C318" t="str">
            <v>UNION REPARACION PVC U.M. NORMA NTC 382 D=8"</v>
          </cell>
          <cell r="D318" t="str">
            <v>UN</v>
          </cell>
          <cell r="E318">
            <v>154757</v>
          </cell>
        </row>
        <row r="319">
          <cell r="B319">
            <v>6530</v>
          </cell>
          <cell r="C319" t="str">
            <v>UNION REPARACION PVC U.M. NORMA NTC 382 D=12"</v>
          </cell>
          <cell r="D319" t="str">
            <v>UN</v>
          </cell>
          <cell r="E319">
            <v>499395</v>
          </cell>
        </row>
        <row r="320">
          <cell r="B320">
            <v>6534</v>
          </cell>
          <cell r="C320" t="str">
            <v>BANCA EN CONCRETO SIN ESPALDAR M31</v>
          </cell>
          <cell r="D320" t="str">
            <v>UN</v>
          </cell>
          <cell r="E320">
            <v>238000</v>
          </cell>
        </row>
        <row r="321">
          <cell r="B321">
            <v>6535</v>
          </cell>
          <cell r="C321" t="str">
            <v>BANCA MODULAR EN CONCRETO M40</v>
          </cell>
          <cell r="D321" t="str">
            <v>UN</v>
          </cell>
          <cell r="E321">
            <v>107100</v>
          </cell>
        </row>
        <row r="322">
          <cell r="B322">
            <v>6539</v>
          </cell>
          <cell r="C322" t="str">
            <v>ADAPTADOR TERMINAL CAMPANA PVC D=3"</v>
          </cell>
          <cell r="D322" t="str">
            <v>UN</v>
          </cell>
          <cell r="E322">
            <v>6026</v>
          </cell>
        </row>
        <row r="323">
          <cell r="B323">
            <v>6540</v>
          </cell>
          <cell r="C323" t="str">
            <v>ADAPTADOR TERMINAL CAMPANA PVC D=4"</v>
          </cell>
          <cell r="D323" t="str">
            <v>UN</v>
          </cell>
          <cell r="E323">
            <v>11698</v>
          </cell>
        </row>
        <row r="324">
          <cell r="B324">
            <v>6543</v>
          </cell>
          <cell r="C324" t="str">
            <v>MARCO Y TAPA CAJA PASO SENCILLA ANDEN ETB</v>
          </cell>
          <cell r="D324" t="str">
            <v>UN</v>
          </cell>
          <cell r="E324">
            <v>178500</v>
          </cell>
        </row>
        <row r="325">
          <cell r="B325">
            <v>6545</v>
          </cell>
          <cell r="C325" t="str">
            <v>MARCO Y TAPAS CAJA PASO DOBLE ANDEN ETB</v>
          </cell>
          <cell r="D325" t="str">
            <v>UN</v>
          </cell>
          <cell r="E325">
            <v>309400</v>
          </cell>
        </row>
        <row r="326">
          <cell r="B326">
            <v>6551</v>
          </cell>
          <cell r="C326" t="str">
            <v>SEÑAL DOBLE CARA PARA CICLORUTA PARAL 3m</v>
          </cell>
          <cell r="D326" t="str">
            <v>UN</v>
          </cell>
          <cell r="E326">
            <v>321300</v>
          </cell>
        </row>
        <row r="327">
          <cell r="B327">
            <v>6552</v>
          </cell>
          <cell r="C327" t="str">
            <v>SEÑAL DE TRANSITO GRUPO I (60x60cm) POSTE 3.5m</v>
          </cell>
          <cell r="D327" t="str">
            <v>UN</v>
          </cell>
          <cell r="E327">
            <v>172550</v>
          </cell>
        </row>
        <row r="328">
          <cell r="B328">
            <v>6553</v>
          </cell>
          <cell r="C328" t="str">
            <v>SEÑAL DE TRANSITO GRUPO I (75x75cm) POSTE 3.5m</v>
          </cell>
          <cell r="D328" t="str">
            <v>UN</v>
          </cell>
          <cell r="E328">
            <v>249900</v>
          </cell>
        </row>
        <row r="329">
          <cell r="B329">
            <v>6554</v>
          </cell>
          <cell r="C329" t="str">
            <v>SEÑAL DE TRANSITO GRUPO I (90x90cm) POSTE 3.5m</v>
          </cell>
          <cell r="D329" t="str">
            <v>UN</v>
          </cell>
          <cell r="E329">
            <v>297500</v>
          </cell>
        </row>
        <row r="330">
          <cell r="B330">
            <v>6555</v>
          </cell>
          <cell r="C330" t="str">
            <v>TACHON EN CONCRETO 0.4x0.15x0.08m INCLUYE PINTURA PARA INSTALAR</v>
          </cell>
          <cell r="D330" t="str">
            <v>UN</v>
          </cell>
          <cell r="E330">
            <v>93843</v>
          </cell>
        </row>
        <row r="331">
          <cell r="B331">
            <v>6556</v>
          </cell>
          <cell r="C331" t="str">
            <v>TACHA REFLECTIVA UNIDIRECCIONAL</v>
          </cell>
          <cell r="D331" t="str">
            <v>UN</v>
          </cell>
          <cell r="E331">
            <v>7735</v>
          </cell>
        </row>
        <row r="332">
          <cell r="B332">
            <v>6559</v>
          </cell>
          <cell r="C332" t="str">
            <v>ADAPTADOR MACHO PVC U.S. D=2``</v>
          </cell>
          <cell r="D332" t="str">
            <v>UN</v>
          </cell>
          <cell r="E332">
            <v>6386</v>
          </cell>
        </row>
        <row r="333">
          <cell r="B333">
            <v>6560</v>
          </cell>
          <cell r="C333" t="str">
            <v>ADAPTADOR MACHO PVC U.S. D=3``</v>
          </cell>
          <cell r="D333" t="str">
            <v>UN</v>
          </cell>
          <cell r="E333">
            <v>25101</v>
          </cell>
        </row>
        <row r="334">
          <cell r="B334">
            <v>6561</v>
          </cell>
          <cell r="C334" t="str">
            <v>ADAPTADOR MACHO PVC U.S. D=4``</v>
          </cell>
          <cell r="D334" t="str">
            <v>UN</v>
          </cell>
          <cell r="E334">
            <v>46202</v>
          </cell>
        </row>
        <row r="335">
          <cell r="B335">
            <v>6567</v>
          </cell>
          <cell r="C335" t="str">
            <v>CARROTANQUE IRRIGADOR DE AGUA - HORA</v>
          </cell>
          <cell r="D335" t="str">
            <v>HR</v>
          </cell>
          <cell r="E335">
            <v>30000</v>
          </cell>
        </row>
        <row r="336">
          <cell r="B336">
            <v>6578</v>
          </cell>
          <cell r="C336" t="str">
            <v>TRITURADO 3/4"</v>
          </cell>
          <cell r="D336" t="str">
            <v>M3</v>
          </cell>
          <cell r="E336">
            <v>47600</v>
          </cell>
        </row>
        <row r="337">
          <cell r="B337">
            <v>6624</v>
          </cell>
          <cell r="C337" t="str">
            <v>RAJÓN &gt; = 12" (30 - 50 cm)</v>
          </cell>
          <cell r="D337" t="str">
            <v>M3</v>
          </cell>
          <cell r="E337">
            <v>29750</v>
          </cell>
        </row>
        <row r="338">
          <cell r="B338">
            <v>6625</v>
          </cell>
          <cell r="C338" t="str">
            <v>MEZCLADORA A GASOLINA (1.5 Bultos) - INCLUYE COMBUSTIBLE</v>
          </cell>
          <cell r="D338" t="str">
            <v>DIA</v>
          </cell>
          <cell r="E338">
            <v>33327</v>
          </cell>
        </row>
        <row r="339">
          <cell r="B339">
            <v>6628</v>
          </cell>
          <cell r="C339" t="str">
            <v>LUMINARIA DE SODIO 400W, 208/220V PARA AP</v>
          </cell>
          <cell r="D339" t="str">
            <v>UN</v>
          </cell>
          <cell r="E339">
            <v>507416</v>
          </cell>
        </row>
        <row r="340">
          <cell r="B340">
            <v>6629</v>
          </cell>
          <cell r="C340" t="str">
            <v>FOTOCELDA CON BASE</v>
          </cell>
          <cell r="D340" t="str">
            <v>UN</v>
          </cell>
          <cell r="E340">
            <v>24157</v>
          </cell>
        </row>
        <row r="341">
          <cell r="B341">
            <v>6630</v>
          </cell>
          <cell r="C341" t="str">
            <v>BOMBILLO SODIO 70 W, 208/220V</v>
          </cell>
          <cell r="D341" t="str">
            <v>UN</v>
          </cell>
          <cell r="E341">
            <v>23324</v>
          </cell>
        </row>
        <row r="342">
          <cell r="B342">
            <v>6631</v>
          </cell>
          <cell r="C342" t="str">
            <v>BOMBILLO SODIO 150 W, 208/220V</v>
          </cell>
          <cell r="D342" t="str">
            <v>UN</v>
          </cell>
          <cell r="E342">
            <v>31892</v>
          </cell>
        </row>
        <row r="343">
          <cell r="B343">
            <v>6632</v>
          </cell>
          <cell r="C343" t="str">
            <v>BOMBILLO SODIO 250 W, 208/220V</v>
          </cell>
          <cell r="D343" t="str">
            <v>UN</v>
          </cell>
          <cell r="E343">
            <v>39270</v>
          </cell>
        </row>
        <row r="344">
          <cell r="B344">
            <v>6633</v>
          </cell>
          <cell r="C344" t="str">
            <v>BOMBILLO SODIO 400 W, 208/220V</v>
          </cell>
          <cell r="D344" t="str">
            <v>UN</v>
          </cell>
          <cell r="E344">
            <v>41769</v>
          </cell>
        </row>
        <row r="345">
          <cell r="B345">
            <v>6636</v>
          </cell>
          <cell r="C345" t="str">
            <v>POSTE METALICO H=10m BRAZO SENCILLO (PINTADO)</v>
          </cell>
          <cell r="D345" t="str">
            <v>UN</v>
          </cell>
          <cell r="E345">
            <v>1720264</v>
          </cell>
        </row>
        <row r="346">
          <cell r="B346">
            <v>6645</v>
          </cell>
          <cell r="C346" t="str">
            <v>CODO G.RAD. PVC U.M. NORMA NTC 382 90° D=2 1/2" RDE 21</v>
          </cell>
          <cell r="D346" t="str">
            <v>UN</v>
          </cell>
          <cell r="E346">
            <v>16468</v>
          </cell>
        </row>
        <row r="347">
          <cell r="B347">
            <v>6646</v>
          </cell>
          <cell r="C347" t="str">
            <v>CODO G.RAD. PVC U.M. NORMA NTC 382 90° D=3" RDE 21</v>
          </cell>
          <cell r="D347" t="str">
            <v>UN</v>
          </cell>
          <cell r="E347">
            <v>72329</v>
          </cell>
        </row>
        <row r="348">
          <cell r="B348">
            <v>6647</v>
          </cell>
          <cell r="C348" t="str">
            <v>CODO G.RAD. PVC U.M. NORMA NTC 382 90° D=6" RDE 21</v>
          </cell>
          <cell r="D348" t="str">
            <v>UN</v>
          </cell>
          <cell r="E348">
            <v>370844</v>
          </cell>
        </row>
        <row r="349">
          <cell r="B349">
            <v>6648</v>
          </cell>
          <cell r="C349" t="str">
            <v>CODO G.RAD. PVC U.M. NORMA NTC 382 90° D=10" RDE 21</v>
          </cell>
          <cell r="D349" t="str">
            <v>UN</v>
          </cell>
          <cell r="E349">
            <v>1918048</v>
          </cell>
        </row>
        <row r="350">
          <cell r="B350">
            <v>6649</v>
          </cell>
          <cell r="C350" t="str">
            <v>CODO G.RAD. PVC U.M. NORMA NTC 382 45° D=2 1/2" RDE 21</v>
          </cell>
          <cell r="D350" t="str">
            <v>UN</v>
          </cell>
          <cell r="E350">
            <v>30663</v>
          </cell>
        </row>
        <row r="351">
          <cell r="B351">
            <v>6650</v>
          </cell>
          <cell r="C351" t="str">
            <v>CODO G.RAD. PVC U.M. NORMA NTC 382 45° D=2" RDE 21</v>
          </cell>
          <cell r="D351" t="str">
            <v>UN</v>
          </cell>
          <cell r="E351">
            <v>26855</v>
          </cell>
        </row>
        <row r="352">
          <cell r="B352">
            <v>6651</v>
          </cell>
          <cell r="C352" t="str">
            <v>CODO G.RAD. PVC U.M. NORMA NTC 382 45° D=3" RDE 21</v>
          </cell>
          <cell r="D352" t="str">
            <v>UN</v>
          </cell>
          <cell r="E352">
            <v>48500</v>
          </cell>
        </row>
        <row r="353">
          <cell r="B353">
            <v>6652</v>
          </cell>
          <cell r="C353" t="str">
            <v>CODO G.RAD. PVC U.M. NORMA NTC 382 45° D=4" RDE 21</v>
          </cell>
          <cell r="D353" t="str">
            <v>UN</v>
          </cell>
          <cell r="E353">
            <v>98381</v>
          </cell>
        </row>
        <row r="354">
          <cell r="B354">
            <v>6653</v>
          </cell>
          <cell r="C354" t="str">
            <v>CODO G.RAD. PVC U.M. NORMA NTC 382 45° D=6" RDE 21</v>
          </cell>
          <cell r="D354" t="str">
            <v>UN</v>
          </cell>
          <cell r="E354">
            <v>269835</v>
          </cell>
        </row>
        <row r="355">
          <cell r="B355">
            <v>6654</v>
          </cell>
          <cell r="C355" t="str">
            <v>CODO G.RAD. PVC U.M. NORMA NTC 382 45° D=8" RDE 21</v>
          </cell>
          <cell r="D355" t="str">
            <v>UN</v>
          </cell>
          <cell r="E355">
            <v>585902</v>
          </cell>
        </row>
        <row r="356">
          <cell r="B356">
            <v>6655</v>
          </cell>
          <cell r="C356" t="str">
            <v>CODO G.RAD. PVC U.M. NORMA NTC 382 45° D=10" RDE 21</v>
          </cell>
          <cell r="D356" t="str">
            <v>UN</v>
          </cell>
          <cell r="E356">
            <v>1254772</v>
          </cell>
        </row>
        <row r="357">
          <cell r="B357">
            <v>6656</v>
          </cell>
          <cell r="C357" t="str">
            <v>CODO G.RAD. PVC U.M. NORMA NTC 382 45° D=12" RDE 21</v>
          </cell>
          <cell r="D357" t="str">
            <v>UN</v>
          </cell>
          <cell r="E357">
            <v>1761333</v>
          </cell>
        </row>
        <row r="358">
          <cell r="B358">
            <v>6657</v>
          </cell>
          <cell r="C358" t="str">
            <v>CODO G.RAD. PVC U.M. NORMA NTC 382 22.5° D=2" RDE 21</v>
          </cell>
          <cell r="D358" t="str">
            <v>UN</v>
          </cell>
          <cell r="E358">
            <v>23622</v>
          </cell>
        </row>
        <row r="359">
          <cell r="B359">
            <v>6658</v>
          </cell>
          <cell r="C359" t="str">
            <v>CODO G.RAD. PVC U.M. NORMA NTC 382 22.5° D=2 1/2" RDE 21</v>
          </cell>
          <cell r="D359" t="str">
            <v>UN</v>
          </cell>
          <cell r="E359">
            <v>33211</v>
          </cell>
        </row>
        <row r="360">
          <cell r="B360">
            <v>6659</v>
          </cell>
          <cell r="C360" t="str">
            <v>CODO G.RAD. PVC U.M. NORMA NTC 382 22.5° D=3" RDE 21</v>
          </cell>
          <cell r="D360" t="str">
            <v>UN</v>
          </cell>
          <cell r="E360">
            <v>47673</v>
          </cell>
        </row>
        <row r="361">
          <cell r="B361">
            <v>6660</v>
          </cell>
          <cell r="C361" t="str">
            <v>CODO G.RAD. PVC U.M. NORMA NTC 382 22.5° D=4" RDE 21</v>
          </cell>
          <cell r="D361" t="str">
            <v>UN</v>
          </cell>
          <cell r="E361">
            <v>87699</v>
          </cell>
        </row>
        <row r="362">
          <cell r="B362">
            <v>6661</v>
          </cell>
          <cell r="C362" t="str">
            <v>CODO G.RAD. PVC U.M. NORMA NTC 382 22.5° D=6" RDE 21</v>
          </cell>
          <cell r="D362" t="str">
            <v>UN</v>
          </cell>
          <cell r="E362">
            <v>215492</v>
          </cell>
        </row>
        <row r="363">
          <cell r="B363">
            <v>6662</v>
          </cell>
          <cell r="C363" t="str">
            <v>CODO G.RAD. PVC U.M. NORMA NTC 382 22.5° D=8" RDE 21</v>
          </cell>
          <cell r="D363" t="str">
            <v>UN</v>
          </cell>
          <cell r="E363">
            <v>455958</v>
          </cell>
        </row>
        <row r="364">
          <cell r="B364">
            <v>6663</v>
          </cell>
          <cell r="C364" t="str">
            <v>CODO G.RAD. PVC U.M. NORMA NTC 382 22.5° D=10" RDE 21</v>
          </cell>
          <cell r="D364" t="str">
            <v>UN</v>
          </cell>
          <cell r="E364">
            <v>1021696</v>
          </cell>
        </row>
        <row r="365">
          <cell r="B365">
            <v>6664</v>
          </cell>
          <cell r="C365" t="str">
            <v>CODO G.RAD. PVC U.M. NORMA NTC 382 22.5° D=12" RDE 21</v>
          </cell>
          <cell r="D365" t="str">
            <v>UN</v>
          </cell>
          <cell r="E365">
            <v>1375846</v>
          </cell>
        </row>
        <row r="366">
          <cell r="B366">
            <v>6665</v>
          </cell>
          <cell r="C366" t="str">
            <v>CODO G.RAD. PVC U.M. NORMA NTC 382 11.25° D=2" RDE 21</v>
          </cell>
          <cell r="D366" t="str">
            <v>UN</v>
          </cell>
          <cell r="E366">
            <v>27311</v>
          </cell>
        </row>
        <row r="367">
          <cell r="B367">
            <v>6666</v>
          </cell>
          <cell r="C367" t="str">
            <v>CODO G.RAD. PVC U.M. NORMA NTC 382 TI11.25° D=2 1/2" RDE 21</v>
          </cell>
          <cell r="D367" t="str">
            <v>UN</v>
          </cell>
          <cell r="E367">
            <v>31399</v>
          </cell>
        </row>
        <row r="368">
          <cell r="B368">
            <v>6667</v>
          </cell>
          <cell r="C368" t="str">
            <v>CODO G.RAD. PVC U.M. NORMA NTC 382 11.25° D=3" RDE 21</v>
          </cell>
          <cell r="D368" t="str">
            <v>UN</v>
          </cell>
          <cell r="E368">
            <v>43596</v>
          </cell>
        </row>
        <row r="369">
          <cell r="B369">
            <v>6668</v>
          </cell>
          <cell r="C369" t="str">
            <v>CODO G.RAD. PVC U.M. NORMA NTC 382 11.25° D=4" RDE 21</v>
          </cell>
          <cell r="D369" t="str">
            <v>UN</v>
          </cell>
          <cell r="E369">
            <v>83321</v>
          </cell>
        </row>
        <row r="370">
          <cell r="B370">
            <v>6669</v>
          </cell>
          <cell r="C370" t="str">
            <v>CODO G.RAD. PVC U.M. NORMA NTC 382 11.25° D=6" RDE 21</v>
          </cell>
          <cell r="D370" t="str">
            <v>UN</v>
          </cell>
          <cell r="E370">
            <v>41646</v>
          </cell>
        </row>
        <row r="371">
          <cell r="B371">
            <v>6670</v>
          </cell>
          <cell r="C371" t="str">
            <v>CODO G.RAD. PVC U.M. NORMA NTC 382 11.25° D=8" RDE 21</v>
          </cell>
          <cell r="D371" t="str">
            <v>UN</v>
          </cell>
          <cell r="E371">
            <v>391523</v>
          </cell>
        </row>
        <row r="372">
          <cell r="B372">
            <v>6671</v>
          </cell>
          <cell r="C372" t="str">
            <v>CODO G.RAD. PVC U.M. NORMA NTC 382 11.25° D=10" RDE 21</v>
          </cell>
          <cell r="D372" t="str">
            <v>UN</v>
          </cell>
          <cell r="E372">
            <v>835835</v>
          </cell>
        </row>
        <row r="373">
          <cell r="B373">
            <v>6672</v>
          </cell>
          <cell r="C373" t="str">
            <v>CODO G.RAD. PVC U.M. NORMA NTC 382 11.25° D=12" RDE 21</v>
          </cell>
          <cell r="D373" t="str">
            <v>UN</v>
          </cell>
          <cell r="E373">
            <v>1106358</v>
          </cell>
        </row>
        <row r="374">
          <cell r="B374">
            <v>6673</v>
          </cell>
          <cell r="C374" t="str">
            <v>CABINA TELEFONICA PEDESTAL M20</v>
          </cell>
          <cell r="D374" t="str">
            <v>UN</v>
          </cell>
          <cell r="E374">
            <v>3883208</v>
          </cell>
        </row>
        <row r="375">
          <cell r="B375">
            <v>6674</v>
          </cell>
          <cell r="C375" t="str">
            <v>PARADERO EN ACERO INOXIDABLE M10 (INSTALADO)</v>
          </cell>
          <cell r="D375" t="str">
            <v>UN</v>
          </cell>
          <cell r="E375">
            <v>12852000</v>
          </cell>
        </row>
        <row r="376">
          <cell r="B376">
            <v>6675</v>
          </cell>
          <cell r="C376" t="str">
            <v>CICLO-PARQUEADERO M101</v>
          </cell>
          <cell r="D376" t="str">
            <v>UN</v>
          </cell>
          <cell r="E376">
            <v>547400</v>
          </cell>
        </row>
        <row r="377">
          <cell r="B377">
            <v>6677</v>
          </cell>
          <cell r="C377" t="str">
            <v>BANCA EN MADERA M50</v>
          </cell>
          <cell r="D377" t="str">
            <v>UN</v>
          </cell>
          <cell r="E377">
            <v>527587</v>
          </cell>
        </row>
        <row r="378">
          <cell r="B378">
            <v>6679</v>
          </cell>
          <cell r="C378" t="str">
            <v>PROTECTOR DE ARBOL M90</v>
          </cell>
          <cell r="D378" t="str">
            <v>UN</v>
          </cell>
          <cell r="E378">
            <v>443513</v>
          </cell>
        </row>
        <row r="379">
          <cell r="B379">
            <v>6680</v>
          </cell>
          <cell r="C379" t="str">
            <v>PROTECTOR DE ARBOL DE DOS TUBOS M91</v>
          </cell>
          <cell r="D379" t="str">
            <v>UN</v>
          </cell>
          <cell r="E379">
            <v>130900</v>
          </cell>
        </row>
        <row r="380">
          <cell r="B380">
            <v>6681</v>
          </cell>
          <cell r="C380" t="str">
            <v>POSTE HISTORICO M131 H=5m</v>
          </cell>
          <cell r="D380" t="str">
            <v>UN</v>
          </cell>
          <cell r="E380">
            <v>2710582</v>
          </cell>
        </row>
        <row r="381">
          <cell r="B381">
            <v>6682</v>
          </cell>
          <cell r="C381" t="str">
            <v>BOLARDO BAJO EN HIERRO M62</v>
          </cell>
          <cell r="D381" t="str">
            <v>UN</v>
          </cell>
          <cell r="E381">
            <v>107100</v>
          </cell>
        </row>
        <row r="382">
          <cell r="B382">
            <v>6683</v>
          </cell>
          <cell r="C382" t="str">
            <v>BOLARDO BAJO EN CONCRETO M61</v>
          </cell>
          <cell r="D382" t="str">
            <v>UN</v>
          </cell>
          <cell r="E382">
            <v>59976</v>
          </cell>
        </row>
        <row r="383">
          <cell r="B383">
            <v>6684</v>
          </cell>
          <cell r="C383" t="str">
            <v>BLOQUE ESTRUCTURAL TIPO PIEDRA GRIS</v>
          </cell>
          <cell r="D383" t="str">
            <v>UN</v>
          </cell>
          <cell r="E383">
            <v>2870</v>
          </cell>
        </row>
        <row r="384">
          <cell r="B384">
            <v>6698</v>
          </cell>
          <cell r="C384" t="str">
            <v>GEOTEXTIL REPAV 400</v>
          </cell>
          <cell r="D384" t="str">
            <v>M2</v>
          </cell>
          <cell r="E384">
            <v>3915</v>
          </cell>
        </row>
        <row r="385">
          <cell r="B385">
            <v>6700</v>
          </cell>
          <cell r="C385" t="str">
            <v>GEOTEXTIL NT 3000 o 601 NT</v>
          </cell>
          <cell r="D385" t="str">
            <v>M2</v>
          </cell>
          <cell r="E385">
            <v>5793</v>
          </cell>
        </row>
        <row r="386">
          <cell r="B386">
            <v>6701</v>
          </cell>
          <cell r="C386" t="str">
            <v>GEOTEXTIL NT 4000 o 801 NT</v>
          </cell>
          <cell r="D386" t="str">
            <v>M2</v>
          </cell>
          <cell r="E386">
            <v>7758</v>
          </cell>
        </row>
        <row r="387">
          <cell r="B387">
            <v>6702</v>
          </cell>
          <cell r="C387" t="str">
            <v>GEOTEXTIL NT 5000 o 861 NT</v>
          </cell>
          <cell r="D387" t="str">
            <v>M2</v>
          </cell>
          <cell r="E387">
            <v>9628</v>
          </cell>
        </row>
        <row r="388">
          <cell r="B388">
            <v>6703</v>
          </cell>
          <cell r="C388" t="str">
            <v>GEOTEXTIL NT 6000 o 1201 NT</v>
          </cell>
          <cell r="D388" t="str">
            <v>M2</v>
          </cell>
          <cell r="E388">
            <v>11012</v>
          </cell>
        </row>
        <row r="389">
          <cell r="B389">
            <v>6704</v>
          </cell>
          <cell r="C389" t="str">
            <v>GEOTEXTIL NT 7000 o 1601 NT</v>
          </cell>
          <cell r="D389" t="str">
            <v>M2</v>
          </cell>
          <cell r="E389">
            <v>13752</v>
          </cell>
        </row>
        <row r="390">
          <cell r="B390">
            <v>6710</v>
          </cell>
          <cell r="C390" t="str">
            <v>GEOTEXTIL TEJIDO FORTEX BX-30</v>
          </cell>
          <cell r="D390" t="str">
            <v>M2</v>
          </cell>
          <cell r="E390">
            <v>4704</v>
          </cell>
        </row>
        <row r="391">
          <cell r="B391">
            <v>6715</v>
          </cell>
          <cell r="C391" t="str">
            <v>UNION PVC U.M. NORMA NTC 382 D=2 1/2"</v>
          </cell>
          <cell r="D391" t="str">
            <v>UN</v>
          </cell>
          <cell r="E391">
            <v>30476</v>
          </cell>
        </row>
        <row r="392">
          <cell r="B392">
            <v>6722</v>
          </cell>
          <cell r="C392" t="str">
            <v>SUBBASE GRANULAR B-400</v>
          </cell>
          <cell r="D392" t="str">
            <v>M3</v>
          </cell>
          <cell r="E392">
            <v>16660</v>
          </cell>
        </row>
        <row r="393">
          <cell r="B393">
            <v>6733</v>
          </cell>
          <cell r="C393" t="str">
            <v>ADOQUIN DE ARCILLA CUARTERON 26x6x6</v>
          </cell>
          <cell r="D393" t="str">
            <v>UN</v>
          </cell>
          <cell r="E393">
            <v>425</v>
          </cell>
        </row>
        <row r="394">
          <cell r="B394">
            <v>6739</v>
          </cell>
          <cell r="C394" t="str">
            <v>BOMBEO DE CONCRETO CON AUTOBOMBA (No incluye suministro ni instalación de concreto)</v>
          </cell>
          <cell r="D394" t="str">
            <v>M3</v>
          </cell>
          <cell r="E394">
            <v>26180</v>
          </cell>
        </row>
        <row r="395">
          <cell r="B395">
            <v>6780</v>
          </cell>
          <cell r="C395" t="str">
            <v>MOTOSIERRA</v>
          </cell>
          <cell r="D395" t="str">
            <v>DIA</v>
          </cell>
          <cell r="E395">
            <v>34000</v>
          </cell>
        </row>
        <row r="396">
          <cell r="B396">
            <v>6789</v>
          </cell>
          <cell r="C396" t="str">
            <v>ACERO FIGURADO No. 7 (Ø 7/8") F'y=60000 PSI</v>
          </cell>
          <cell r="D396" t="str">
            <v>KG</v>
          </cell>
          <cell r="E396">
            <v>1949</v>
          </cell>
        </row>
        <row r="397">
          <cell r="B397">
            <v>6792</v>
          </cell>
          <cell r="C397" t="str">
            <v>MARCO Y TAPA CIRCULAR CAMARA INSPECCIÓN ETB PL0025</v>
          </cell>
          <cell r="D397" t="str">
            <v>UN</v>
          </cell>
          <cell r="E397">
            <v>232050</v>
          </cell>
        </row>
        <row r="398">
          <cell r="B398">
            <v>6793</v>
          </cell>
          <cell r="C398" t="str">
            <v>MARCO Y TAPA CAJA INSPECCION SENCILLA CODENSA CS 275</v>
          </cell>
          <cell r="D398" t="str">
            <v>UN</v>
          </cell>
          <cell r="E398">
            <v>358839</v>
          </cell>
        </row>
        <row r="399">
          <cell r="B399">
            <v>6807</v>
          </cell>
          <cell r="C399" t="str">
            <v>FORMALETA MADERA SUMIDEROS</v>
          </cell>
          <cell r="D399" t="str">
            <v>M2</v>
          </cell>
          <cell r="E399">
            <v>15436</v>
          </cell>
        </row>
        <row r="400">
          <cell r="B400">
            <v>6824</v>
          </cell>
          <cell r="C400" t="str">
            <v>TRANSPORTE TUBERIA Y PREFABRICADOS</v>
          </cell>
          <cell r="D400" t="str">
            <v>KG</v>
          </cell>
          <cell r="E400">
            <v>30</v>
          </cell>
        </row>
        <row r="401">
          <cell r="B401">
            <v>6825</v>
          </cell>
          <cell r="C401" t="str">
            <v>BARRERA MONODIRECCIONAL NEW JERSEY (900x290x1000)</v>
          </cell>
          <cell r="D401" t="str">
            <v>UN</v>
          </cell>
          <cell r="E401">
            <v>202151</v>
          </cell>
        </row>
        <row r="402">
          <cell r="B402">
            <v>6826</v>
          </cell>
          <cell r="C402" t="str">
            <v>BARRERA BIDIRECCIONAL NEW JERSEY (800x600x1500)</v>
          </cell>
          <cell r="D402" t="str">
            <v>UN</v>
          </cell>
          <cell r="E402">
            <v>259480</v>
          </cell>
        </row>
        <row r="403">
          <cell r="B403">
            <v>6830</v>
          </cell>
          <cell r="C403" t="str">
            <v>GROUTING 1500 PSI (105 Kg/cm2)</v>
          </cell>
          <cell r="D403" t="str">
            <v>M3</v>
          </cell>
          <cell r="E403">
            <v>369495</v>
          </cell>
        </row>
        <row r="404">
          <cell r="B404">
            <v>6831</v>
          </cell>
          <cell r="C404" t="str">
            <v>GROUTING 2000 PSI (140 Kg/cm2)</v>
          </cell>
          <cell r="D404" t="str">
            <v>M3</v>
          </cell>
          <cell r="E404">
            <v>383180</v>
          </cell>
        </row>
        <row r="405">
          <cell r="B405">
            <v>6832</v>
          </cell>
          <cell r="C405" t="str">
            <v>GROUTING 2500 PSI (175 Kg/cm2)</v>
          </cell>
          <cell r="D405" t="str">
            <v>M3</v>
          </cell>
          <cell r="E405">
            <v>396865</v>
          </cell>
        </row>
        <row r="406">
          <cell r="B406">
            <v>6834</v>
          </cell>
          <cell r="C406" t="str">
            <v>TUBERIA PF D=1/2" RDE 9</v>
          </cell>
          <cell r="D406" t="str">
            <v>ML</v>
          </cell>
          <cell r="E406">
            <v>2254</v>
          </cell>
        </row>
        <row r="407">
          <cell r="B407">
            <v>6835</v>
          </cell>
          <cell r="C407" t="str">
            <v>UNION PVC PRESION U.S. D=1/2"</v>
          </cell>
          <cell r="D407" t="str">
            <v>UN</v>
          </cell>
          <cell r="E407">
            <v>441</v>
          </cell>
        </row>
        <row r="408">
          <cell r="B408">
            <v>6846</v>
          </cell>
          <cell r="C408" t="str">
            <v>ADOQUIN DE CONCRETO (200x100x80mm)</v>
          </cell>
          <cell r="D408" t="str">
            <v>UN</v>
          </cell>
          <cell r="E408">
            <v>930</v>
          </cell>
        </row>
        <row r="409">
          <cell r="B409">
            <v>6847</v>
          </cell>
          <cell r="C409" t="str">
            <v>ADOQUIN DE CONCRETO (200x100x80mm) COLOR</v>
          </cell>
          <cell r="D409" t="str">
            <v>UN</v>
          </cell>
          <cell r="E409">
            <v>1035</v>
          </cell>
        </row>
        <row r="410">
          <cell r="B410">
            <v>6853</v>
          </cell>
          <cell r="C410" t="str">
            <v>ADOQUIN DE CONCRETO A25 (200x100x60mm)</v>
          </cell>
          <cell r="D410" t="str">
            <v>UN</v>
          </cell>
          <cell r="E410">
            <v>738</v>
          </cell>
        </row>
        <row r="411">
          <cell r="B411">
            <v>6858</v>
          </cell>
          <cell r="C411" t="str">
            <v>CONCRETO MR50 (420 Kg/cm2)</v>
          </cell>
          <cell r="D411" t="str">
            <v>M3</v>
          </cell>
          <cell r="E411">
            <v>443573</v>
          </cell>
        </row>
        <row r="412">
          <cell r="B412">
            <v>6859</v>
          </cell>
          <cell r="C412" t="str">
            <v>CONCRETO MR45 (350 Kg/cm2)</v>
          </cell>
          <cell r="D412" t="str">
            <v>M3</v>
          </cell>
          <cell r="E412">
            <v>379848</v>
          </cell>
        </row>
        <row r="413">
          <cell r="B413">
            <v>6861</v>
          </cell>
          <cell r="C413" t="str">
            <v>LOSETA PREFABRICADA A50 - A55 - A56(400x400x60mm)</v>
          </cell>
          <cell r="D413" t="str">
            <v>M2</v>
          </cell>
          <cell r="E413">
            <v>42840</v>
          </cell>
        </row>
        <row r="414">
          <cell r="B414">
            <v>6863</v>
          </cell>
          <cell r="C414" t="str">
            <v>CAÑUELA PREFABRICADA A120 (800x300x225mm)</v>
          </cell>
          <cell r="D414" t="str">
            <v>UN</v>
          </cell>
          <cell r="E414">
            <v>24000</v>
          </cell>
        </row>
        <row r="415">
          <cell r="B415">
            <v>6865</v>
          </cell>
          <cell r="C415" t="str">
            <v>CONCRETO TREMIE CORRIENTE 3000 PSI (210 Kg/cm2)</v>
          </cell>
          <cell r="D415" t="str">
            <v>M3</v>
          </cell>
          <cell r="E415">
            <v>344237</v>
          </cell>
        </row>
        <row r="416">
          <cell r="B416">
            <v>6867</v>
          </cell>
          <cell r="C416" t="str">
            <v>PILOTEADORA - INCLUYE OPERARIO Y COMBUSTIBLE</v>
          </cell>
          <cell r="D416" t="str">
            <v>HR</v>
          </cell>
          <cell r="E416">
            <v>473295</v>
          </cell>
        </row>
        <row r="417">
          <cell r="B417">
            <v>6875</v>
          </cell>
          <cell r="C417" t="str">
            <v>CEMENTO ASFÁLTICO MODIFICADO CON POLÍMEROS TIPO I</v>
          </cell>
          <cell r="D417" t="str">
            <v>KG</v>
          </cell>
          <cell r="E417">
            <v>2675</v>
          </cell>
        </row>
        <row r="418">
          <cell r="B418">
            <v>6878</v>
          </cell>
          <cell r="C418" t="str">
            <v>TRANSPORTE DE BASES ASFALTICAS</v>
          </cell>
          <cell r="D418" t="str">
            <v>M3-KM</v>
          </cell>
          <cell r="E418">
            <v>1481</v>
          </cell>
        </row>
        <row r="419">
          <cell r="B419">
            <v>6884</v>
          </cell>
          <cell r="C419" t="str">
            <v>POSTE METALICO H=9m BRAZO SENCILLO (PINTADO)</v>
          </cell>
          <cell r="D419" t="str">
            <v>UN</v>
          </cell>
          <cell r="E419">
            <v>1498567</v>
          </cell>
        </row>
        <row r="420">
          <cell r="B420">
            <v>6889</v>
          </cell>
          <cell r="C420" t="str">
            <v>FONDO DE JUNTA EN ESPUMA D=3/8" (10MM)</v>
          </cell>
          <cell r="D420" t="str">
            <v>ML</v>
          </cell>
          <cell r="E420">
            <v>690</v>
          </cell>
        </row>
        <row r="421">
          <cell r="B421">
            <v>6914</v>
          </cell>
          <cell r="C421" t="str">
            <v>CURADOR PARA CONCRETOS Y MORTEROS</v>
          </cell>
          <cell r="D421" t="str">
            <v>KG</v>
          </cell>
          <cell r="E421">
            <v>4046</v>
          </cell>
        </row>
        <row r="422">
          <cell r="B422">
            <v>6915</v>
          </cell>
          <cell r="C422" t="str">
            <v>RETARDADOR DE EVAPORACION PARA PISOS Y PAVIMENTOS</v>
          </cell>
          <cell r="D422" t="str">
            <v>KG</v>
          </cell>
          <cell r="E422">
            <v>6497</v>
          </cell>
        </row>
        <row r="423">
          <cell r="B423">
            <v>6919</v>
          </cell>
          <cell r="C423" t="str">
            <v>ESMALTE URETANO GRIS (COMPONENTE A)</v>
          </cell>
          <cell r="D423" t="str">
            <v>GLN</v>
          </cell>
          <cell r="E423">
            <v>139700</v>
          </cell>
        </row>
        <row r="424">
          <cell r="B424">
            <v>6944</v>
          </cell>
          <cell r="C424" t="str">
            <v>MARCO Y TAPA CIRCULAR CAJA VEHICULAR CODENSA CS280</v>
          </cell>
          <cell r="D424" t="str">
            <v>UN</v>
          </cell>
          <cell r="E424">
            <v>95200</v>
          </cell>
        </row>
        <row r="425">
          <cell r="B425">
            <v>6958</v>
          </cell>
          <cell r="C425" t="str">
            <v>GEOTEXTIL TEJIDO FORTEX BX-60 o 5x5</v>
          </cell>
          <cell r="D425" t="str">
            <v>M2</v>
          </cell>
          <cell r="E425">
            <v>8435</v>
          </cell>
        </row>
        <row r="426">
          <cell r="B426">
            <v>6962</v>
          </cell>
          <cell r="C426" t="str">
            <v>EMULSION ASFALTICA CRL-1</v>
          </cell>
          <cell r="D426" t="str">
            <v>LT</v>
          </cell>
          <cell r="E426">
            <v>1527</v>
          </cell>
        </row>
        <row r="427">
          <cell r="B427">
            <v>6963</v>
          </cell>
          <cell r="C427" t="str">
            <v>EMULSION ASFALTICA CRR-1</v>
          </cell>
          <cell r="D427" t="str">
            <v>LT</v>
          </cell>
          <cell r="E427">
            <v>1491</v>
          </cell>
        </row>
        <row r="428">
          <cell r="B428">
            <v>6964</v>
          </cell>
          <cell r="C428" t="str">
            <v>EMULSION ASFALTICA CRR-2</v>
          </cell>
          <cell r="D428" t="str">
            <v>LT</v>
          </cell>
          <cell r="E428">
            <v>1584</v>
          </cell>
        </row>
        <row r="429">
          <cell r="B429">
            <v>6965</v>
          </cell>
          <cell r="C429" t="str">
            <v>EMULSION ASFALTICA CRM</v>
          </cell>
          <cell r="D429" t="str">
            <v>LT</v>
          </cell>
          <cell r="E429">
            <v>1773</v>
          </cell>
        </row>
        <row r="430">
          <cell r="B430">
            <v>7004</v>
          </cell>
          <cell r="C430" t="str">
            <v>BASE GRANULAR B-600</v>
          </cell>
          <cell r="D430" t="str">
            <v>M3</v>
          </cell>
          <cell r="E430">
            <v>30940</v>
          </cell>
        </row>
        <row r="431">
          <cell r="B431">
            <v>7005</v>
          </cell>
          <cell r="C431" t="str">
            <v>SUBBASE GRANULAR B-200</v>
          </cell>
          <cell r="D431" t="str">
            <v>M3</v>
          </cell>
          <cell r="E431">
            <v>12495</v>
          </cell>
        </row>
        <row r="432">
          <cell r="B432">
            <v>7009</v>
          </cell>
          <cell r="C432" t="str">
            <v>CORTADORA DE CONCRETO (SIN DISCO). INCLUYE COMBUSTIBLE</v>
          </cell>
          <cell r="D432" t="str">
            <v>DIA</v>
          </cell>
          <cell r="E432">
            <v>53297</v>
          </cell>
        </row>
        <row r="433">
          <cell r="B433">
            <v>7012</v>
          </cell>
          <cell r="C433" t="str">
            <v>ADOQUIN DE ARCILLA 20x10x8</v>
          </cell>
          <cell r="D433" t="str">
            <v>UN</v>
          </cell>
          <cell r="E433">
            <v>600</v>
          </cell>
        </row>
        <row r="434">
          <cell r="B434">
            <v>7018</v>
          </cell>
          <cell r="C434" t="str">
            <v>SELLANTE ELASTOMERICO CON BASE EN POLIURETANO</v>
          </cell>
          <cell r="D434" t="str">
            <v>GLN</v>
          </cell>
          <cell r="E434">
            <v>181687</v>
          </cell>
        </row>
        <row r="435">
          <cell r="B435">
            <v>7019</v>
          </cell>
          <cell r="C435" t="str">
            <v>GASOLINA CORRIENTE</v>
          </cell>
          <cell r="D435" t="str">
            <v>GLN</v>
          </cell>
          <cell r="E435">
            <v>8659</v>
          </cell>
        </row>
        <row r="436">
          <cell r="B436">
            <v>7020</v>
          </cell>
          <cell r="C436" t="str">
            <v>UNION REPARACION HD EXTREMO LISO D=3"</v>
          </cell>
          <cell r="D436" t="str">
            <v>UN</v>
          </cell>
          <cell r="E436">
            <v>112574</v>
          </cell>
        </row>
        <row r="437">
          <cell r="B437">
            <v>7021</v>
          </cell>
          <cell r="C437" t="str">
            <v>UNION GIBAULT HD PARA AC CL 25 D=3"</v>
          </cell>
          <cell r="D437" t="str">
            <v>UN</v>
          </cell>
          <cell r="E437">
            <v>46510</v>
          </cell>
        </row>
        <row r="438">
          <cell r="B438">
            <v>7022</v>
          </cell>
          <cell r="C438" t="str">
            <v>UNION GIBAULT HD PARA AC CL 25 D=4"</v>
          </cell>
          <cell r="D438" t="str">
            <v>UN</v>
          </cell>
          <cell r="E438">
            <v>61552</v>
          </cell>
        </row>
        <row r="439">
          <cell r="B439">
            <v>7023</v>
          </cell>
          <cell r="C439" t="str">
            <v>UNION GIBAULT HD PARA AC CL 25 D=8"</v>
          </cell>
          <cell r="D439" t="str">
            <v>UN</v>
          </cell>
          <cell r="E439">
            <v>139236</v>
          </cell>
        </row>
        <row r="440">
          <cell r="B440">
            <v>7024</v>
          </cell>
          <cell r="C440" t="str">
            <v>UNION GIBAULT HD PARA AC CL 25 D=6"</v>
          </cell>
          <cell r="D440" t="str">
            <v>UN</v>
          </cell>
          <cell r="E440">
            <v>96955</v>
          </cell>
        </row>
        <row r="441">
          <cell r="B441">
            <v>7025</v>
          </cell>
          <cell r="C441" t="str">
            <v>UNION GIBAULT HD PARA AC CL 25 D=10"</v>
          </cell>
          <cell r="D441" t="str">
            <v>UN</v>
          </cell>
          <cell r="E441">
            <v>288667</v>
          </cell>
        </row>
        <row r="442">
          <cell r="B442">
            <v>7026</v>
          </cell>
          <cell r="C442" t="str">
            <v>UNION GIBAULT HD PARA AC CL 25 D=12"</v>
          </cell>
          <cell r="D442" t="str">
            <v>UN</v>
          </cell>
          <cell r="E442">
            <v>285489</v>
          </cell>
        </row>
        <row r="443">
          <cell r="B443">
            <v>7041</v>
          </cell>
          <cell r="C443" t="str">
            <v>TAPA Y ANILLO EN POLIPROPILENO RECICLADO PARA POZO</v>
          </cell>
          <cell r="D443" t="str">
            <v>UN</v>
          </cell>
          <cell r="E443">
            <v>772310</v>
          </cell>
        </row>
        <row r="444">
          <cell r="B444">
            <v>7046</v>
          </cell>
          <cell r="C444" t="str">
            <v>CEMENTO ASFÁLTICO MODIFICADO CON POLÍMEROS TIPO II</v>
          </cell>
          <cell r="D444" t="str">
            <v>KG</v>
          </cell>
          <cell r="E444">
            <v>2675</v>
          </cell>
        </row>
        <row r="445">
          <cell r="B445">
            <v>7050</v>
          </cell>
          <cell r="C445" t="str">
            <v>TARIFA HORA - PERSONAL DE OBRA - OFICIAL</v>
          </cell>
          <cell r="D445" t="str">
            <v>HR</v>
          </cell>
          <cell r="E445">
            <v>7720.68336</v>
          </cell>
        </row>
        <row r="446">
          <cell r="B446">
            <v>7055</v>
          </cell>
          <cell r="C446" t="str">
            <v>CAL HIDRATADA</v>
          </cell>
          <cell r="D446" t="str">
            <v>KG</v>
          </cell>
          <cell r="E446">
            <v>990</v>
          </cell>
        </row>
        <row r="447">
          <cell r="B447">
            <v>7056</v>
          </cell>
          <cell r="C447" t="str">
            <v>VIBROCOMPACTADOR PATECABRA -  - INCLUYE OPERARIO Y COMBUSTIBLE</v>
          </cell>
          <cell r="D447" t="str">
            <v>HR</v>
          </cell>
          <cell r="E447">
            <v>121748</v>
          </cell>
        </row>
        <row r="448">
          <cell r="B448">
            <v>7057</v>
          </cell>
          <cell r="C448" t="str">
            <v>TARIFA HORA - PERSONAL DE OBRA - AYUDANTE</v>
          </cell>
          <cell r="D448" t="str">
            <v>HR</v>
          </cell>
          <cell r="E448">
            <v>5364.2440800000004</v>
          </cell>
        </row>
        <row r="449">
          <cell r="B449">
            <v>7071</v>
          </cell>
          <cell r="C449" t="str">
            <v>EMULSION ASFALTICA CRL-0</v>
          </cell>
          <cell r="D449" t="str">
            <v>LT</v>
          </cell>
          <cell r="E449">
            <v>1779</v>
          </cell>
        </row>
        <row r="450">
          <cell r="B450">
            <v>7080</v>
          </cell>
          <cell r="C450" t="str">
            <v>TUBERIA PVC SANITARIA U.S. D=4"</v>
          </cell>
          <cell r="D450" t="str">
            <v>ML</v>
          </cell>
          <cell r="E450">
            <v>27665</v>
          </cell>
        </row>
        <row r="451">
          <cell r="B451">
            <v>7081</v>
          </cell>
          <cell r="C451" t="str">
            <v>TUBERIA PVC SANITARIA U.S. D=6"</v>
          </cell>
          <cell r="D451" t="str">
            <v>ML</v>
          </cell>
          <cell r="E451">
            <v>58584</v>
          </cell>
        </row>
        <row r="452">
          <cell r="B452">
            <v>7082</v>
          </cell>
          <cell r="C452" t="str">
            <v>PLACA CUBIERTA POZO D=1.70m, e=0.25m - EAAB</v>
          </cell>
          <cell r="D452" t="str">
            <v>UN</v>
          </cell>
          <cell r="E452">
            <v>1004142</v>
          </cell>
        </row>
        <row r="453">
          <cell r="B453">
            <v>7084</v>
          </cell>
          <cell r="C453" t="str">
            <v>PLACA FONDO POZO D=1.70m, e=0.20m - EAAB</v>
          </cell>
          <cell r="D453" t="str">
            <v>UN</v>
          </cell>
          <cell r="E453">
            <v>937125</v>
          </cell>
        </row>
        <row r="454">
          <cell r="B454">
            <v>7085</v>
          </cell>
          <cell r="C454" t="str">
            <v>SECCIÓN CILINDRO POZO D=1.20m, H=1.00m</v>
          </cell>
          <cell r="D454" t="str">
            <v>UN</v>
          </cell>
          <cell r="E454">
            <v>784329</v>
          </cell>
        </row>
        <row r="455">
          <cell r="B455">
            <v>7086</v>
          </cell>
          <cell r="C455" t="str">
            <v>SECCIÓN CILINDRO POZO D=1.20m, H=0.50m</v>
          </cell>
          <cell r="D455" t="str">
            <v>UN</v>
          </cell>
          <cell r="E455">
            <v>409420</v>
          </cell>
        </row>
        <row r="456">
          <cell r="B456">
            <v>7087</v>
          </cell>
          <cell r="C456" t="str">
            <v>SECCIÓN CILINDRO POZO D=1.20m, H=0.25m</v>
          </cell>
          <cell r="D456" t="str">
            <v>UN</v>
          </cell>
          <cell r="E456">
            <v>260194</v>
          </cell>
        </row>
        <row r="457">
          <cell r="B457">
            <v>7088</v>
          </cell>
          <cell r="C457" t="str">
            <v>ACERO FIGURADO No. 4 (Ø 1/2") F'y=60000 PSI</v>
          </cell>
          <cell r="D457" t="str">
            <v>KG</v>
          </cell>
          <cell r="E457">
            <v>1949</v>
          </cell>
        </row>
        <row r="458">
          <cell r="B458">
            <v>7089</v>
          </cell>
          <cell r="C458" t="str">
            <v>MARCO Y TAPA PARA SUMIDERO 0.52 X 0.90 EAAB NP-023</v>
          </cell>
          <cell r="D458" t="str">
            <v>UN</v>
          </cell>
          <cell r="E458">
            <v>273700</v>
          </cell>
        </row>
        <row r="459">
          <cell r="B459">
            <v>7091</v>
          </cell>
          <cell r="C459" t="str">
            <v>SUMIDERO LATERAL SL-100</v>
          </cell>
          <cell r="D459" t="str">
            <v>UN</v>
          </cell>
          <cell r="E459">
            <v>596964</v>
          </cell>
        </row>
        <row r="460">
          <cell r="B460">
            <v>7092</v>
          </cell>
          <cell r="C460" t="str">
            <v>SUMIDERO LATERAL SL-150</v>
          </cell>
          <cell r="D460" t="str">
            <v>UN</v>
          </cell>
          <cell r="E460">
            <v>979727</v>
          </cell>
        </row>
        <row r="461">
          <cell r="B461">
            <v>7093</v>
          </cell>
          <cell r="C461" t="str">
            <v>SUMIDERO LATERAL SL-200</v>
          </cell>
          <cell r="D461" t="str">
            <v>UN</v>
          </cell>
          <cell r="E461">
            <v>1055887</v>
          </cell>
        </row>
        <row r="462">
          <cell r="B462">
            <v>7094</v>
          </cell>
          <cell r="C462" t="str">
            <v>SUMIDERO LATERAL SL-250</v>
          </cell>
          <cell r="D462" t="str">
            <v>UN</v>
          </cell>
          <cell r="E462">
            <v>1568896</v>
          </cell>
        </row>
        <row r="463">
          <cell r="B463">
            <v>7096</v>
          </cell>
          <cell r="C463" t="str">
            <v>TAPA SUMIDERO LATERAL SL-100</v>
          </cell>
          <cell r="D463" t="str">
            <v>UN</v>
          </cell>
          <cell r="E463">
            <v>554838</v>
          </cell>
        </row>
        <row r="464">
          <cell r="B464">
            <v>7097</v>
          </cell>
          <cell r="C464" t="str">
            <v>TAPA SUMIDERO LATERAL SL-150</v>
          </cell>
          <cell r="D464" t="str">
            <v>UN</v>
          </cell>
          <cell r="E464">
            <v>898837</v>
          </cell>
        </row>
        <row r="465">
          <cell r="B465">
            <v>7098</v>
          </cell>
          <cell r="C465" t="str">
            <v>TAPA SUMIDERO LATERAL SL-200</v>
          </cell>
          <cell r="D465" t="str">
            <v>UN</v>
          </cell>
          <cell r="E465">
            <v>1120266</v>
          </cell>
        </row>
        <row r="466">
          <cell r="B466">
            <v>7099</v>
          </cell>
          <cell r="C466" t="str">
            <v>TAPA SUMIDERO LATERAL SL-250</v>
          </cell>
          <cell r="D466" t="str">
            <v>UN</v>
          </cell>
          <cell r="E466">
            <v>1393669</v>
          </cell>
        </row>
        <row r="467">
          <cell r="B467">
            <v>7100</v>
          </cell>
          <cell r="C467" t="str">
            <v>SOBRETAPA SUMIDERO LATERAL SL-100</v>
          </cell>
          <cell r="D467" t="str">
            <v>UN</v>
          </cell>
          <cell r="E467">
            <v>327667</v>
          </cell>
        </row>
        <row r="468">
          <cell r="B468">
            <v>7101</v>
          </cell>
          <cell r="C468" t="str">
            <v>SOBRETAPA SUMIDERO LATERAL SL-150</v>
          </cell>
          <cell r="D468" t="str">
            <v>UN</v>
          </cell>
          <cell r="E468">
            <v>327667</v>
          </cell>
        </row>
        <row r="469">
          <cell r="B469">
            <v>7102</v>
          </cell>
          <cell r="C469" t="str">
            <v>SOBRETAPA SUMIDERO LATERAL SL-200</v>
          </cell>
          <cell r="D469" t="str">
            <v>UN</v>
          </cell>
          <cell r="E469">
            <v>327667</v>
          </cell>
        </row>
        <row r="470">
          <cell r="B470">
            <v>7103</v>
          </cell>
          <cell r="C470" t="str">
            <v>SOBRETAPA SUMIDERO LATERAL SL-250</v>
          </cell>
          <cell r="D470" t="str">
            <v>UN</v>
          </cell>
          <cell r="E470">
            <v>327667</v>
          </cell>
        </row>
        <row r="471">
          <cell r="B471">
            <v>7104</v>
          </cell>
          <cell r="C471" t="str">
            <v>REJILLA SUMIDERO LATERAL 83.50 X 45</v>
          </cell>
          <cell r="D471" t="str">
            <v>UN</v>
          </cell>
          <cell r="E471">
            <v>119833</v>
          </cell>
        </row>
        <row r="472">
          <cell r="B472">
            <v>7105</v>
          </cell>
          <cell r="C472" t="str">
            <v>TUBERIA PVC DRENAJE D=65MM (TUBO SIN FILTRO)</v>
          </cell>
          <cell r="D472" t="str">
            <v>ML</v>
          </cell>
          <cell r="E472">
            <v>13524</v>
          </cell>
        </row>
        <row r="473">
          <cell r="B473">
            <v>7106</v>
          </cell>
          <cell r="C473" t="str">
            <v>TUBERIA PVC DRENAJE D=100MM (TUBO SIN FILTRO)</v>
          </cell>
          <cell r="D473" t="str">
            <v>ML</v>
          </cell>
          <cell r="E473">
            <v>19245</v>
          </cell>
        </row>
        <row r="474">
          <cell r="B474">
            <v>7107</v>
          </cell>
          <cell r="C474" t="str">
            <v>TUBERIA PVC DRENAJE D=160MM (TUBO SIN FILTRO)</v>
          </cell>
          <cell r="D474" t="str">
            <v>ML</v>
          </cell>
          <cell r="E474">
            <v>44432</v>
          </cell>
        </row>
        <row r="475">
          <cell r="B475">
            <v>7108</v>
          </cell>
          <cell r="C475" t="str">
            <v>TUBERIA PVC DRENAJE D=200MM (TUBO SIN FILTRO)</v>
          </cell>
          <cell r="D475" t="str">
            <v>ML</v>
          </cell>
          <cell r="E475">
            <v>62168</v>
          </cell>
        </row>
        <row r="476">
          <cell r="B476">
            <v>7109</v>
          </cell>
          <cell r="C476" t="str">
            <v>TUBERIA PVC DRENAJE D=65MM (EN ROLLO CON FILTRO)</v>
          </cell>
          <cell r="D476" t="str">
            <v>ML</v>
          </cell>
          <cell r="E476">
            <v>18520</v>
          </cell>
        </row>
        <row r="477">
          <cell r="B477">
            <v>7110</v>
          </cell>
          <cell r="C477" t="str">
            <v>TUBERIA PVC DRENAJE D=100 mm (EN ROLLO CON FILTRO)</v>
          </cell>
          <cell r="D477" t="str">
            <v>ML</v>
          </cell>
          <cell r="E477">
            <v>25019</v>
          </cell>
        </row>
        <row r="478">
          <cell r="B478">
            <v>7111</v>
          </cell>
          <cell r="C478" t="str">
            <v>TUBERIA PVC DRENAJE D=160MM (EN ROLLO CON FILTRO)</v>
          </cell>
          <cell r="D478" t="str">
            <v>ML</v>
          </cell>
          <cell r="E478">
            <v>57760</v>
          </cell>
        </row>
        <row r="479">
          <cell r="B479">
            <v>7112</v>
          </cell>
          <cell r="C479" t="str">
            <v>TUBERIA PVC DRENAJE D=200MM (EN ROLLO CON FILTRO)</v>
          </cell>
          <cell r="D479" t="str">
            <v>ML</v>
          </cell>
          <cell r="E479">
            <v>80819</v>
          </cell>
        </row>
        <row r="480">
          <cell r="B480">
            <v>7114</v>
          </cell>
          <cell r="C480" t="str">
            <v>CONCRETO IMPERMEABILIZADO 4000 PSI (280 Kg/cm2)</v>
          </cell>
          <cell r="D480" t="str">
            <v>M3</v>
          </cell>
          <cell r="E480">
            <v>405493</v>
          </cell>
        </row>
        <row r="481">
          <cell r="B481">
            <v>7115</v>
          </cell>
          <cell r="C481" t="str">
            <v>IMPERMEABILIZANTE INTEGRAL PARA CONCRETOS/MORTEROS</v>
          </cell>
          <cell r="D481" t="str">
            <v>KG</v>
          </cell>
          <cell r="E481">
            <v>5415</v>
          </cell>
        </row>
        <row r="482">
          <cell r="B482">
            <v>7119</v>
          </cell>
          <cell r="C482" t="str">
            <v>TUBERIA PVC U.M. EXT/INT LISO NORMA NTC 5070 D=24"</v>
          </cell>
          <cell r="D482" t="str">
            <v>ML</v>
          </cell>
          <cell r="E482">
            <v>219626</v>
          </cell>
        </row>
        <row r="483">
          <cell r="B483">
            <v>7120</v>
          </cell>
          <cell r="C483" t="str">
            <v>TUBERIA PVC U.M. EXT/INT LISO NORMA NTC 5070 D=27"</v>
          </cell>
          <cell r="D483" t="str">
            <v>ML</v>
          </cell>
          <cell r="E483">
            <v>236636</v>
          </cell>
        </row>
        <row r="484">
          <cell r="B484">
            <v>7121</v>
          </cell>
          <cell r="C484" t="str">
            <v>TUBERIA PVC U.M. EXT/INT LISO NORMA NTC 5070 D=30"</v>
          </cell>
          <cell r="D484" t="str">
            <v>ML</v>
          </cell>
          <cell r="E484">
            <v>295418</v>
          </cell>
        </row>
        <row r="485">
          <cell r="B485">
            <v>7122</v>
          </cell>
          <cell r="C485" t="str">
            <v>TUBERIA PVC U.M. EXT/INT LISO NORMA NTC 5070 D=33"</v>
          </cell>
          <cell r="D485" t="str">
            <v>ML</v>
          </cell>
          <cell r="E485">
            <v>295518</v>
          </cell>
        </row>
        <row r="486">
          <cell r="B486">
            <v>7123</v>
          </cell>
          <cell r="C486" t="str">
            <v>TUBERIA PVC U.M. EXT/INT LISO NORMA NTC 5070 D=36"</v>
          </cell>
          <cell r="D486" t="str">
            <v>ML</v>
          </cell>
          <cell r="E486">
            <v>833515</v>
          </cell>
        </row>
        <row r="487">
          <cell r="B487">
            <v>7124</v>
          </cell>
          <cell r="C487" t="str">
            <v>TUBERIA PVC U.M. EXT/INT LISO NORMA NTC 5070 D=39"</v>
          </cell>
          <cell r="D487" t="str">
            <v>ML</v>
          </cell>
          <cell r="E487">
            <v>1593316</v>
          </cell>
        </row>
        <row r="488">
          <cell r="B488">
            <v>7125</v>
          </cell>
          <cell r="C488" t="str">
            <v>TUBERIA PVC U.M. EXT/INT LISO NORMA NTC 5070 D=42"</v>
          </cell>
          <cell r="D488" t="str">
            <v>ML</v>
          </cell>
          <cell r="E488">
            <v>1235488</v>
          </cell>
        </row>
        <row r="489">
          <cell r="B489">
            <v>7131</v>
          </cell>
          <cell r="C489" t="str">
            <v>GEOTEXTIL TEJIDO FORTEX BX-40</v>
          </cell>
          <cell r="D489" t="str">
            <v>M2</v>
          </cell>
          <cell r="E489">
            <v>5299</v>
          </cell>
        </row>
        <row r="490">
          <cell r="B490">
            <v>7133</v>
          </cell>
          <cell r="C490" t="str">
            <v>GEOTEXTIL TEJIDO FORTEX BX-90 o 6x6</v>
          </cell>
          <cell r="D490" t="str">
            <v>M2</v>
          </cell>
          <cell r="E490">
            <v>11774</v>
          </cell>
        </row>
        <row r="491">
          <cell r="B491">
            <v>7134</v>
          </cell>
          <cell r="C491" t="str">
            <v>GEOTEXTIL REPAV 450 o PETROMAT</v>
          </cell>
          <cell r="D491" t="str">
            <v>M2</v>
          </cell>
          <cell r="E491">
            <v>4272</v>
          </cell>
        </row>
        <row r="492">
          <cell r="B492">
            <v>7135</v>
          </cell>
          <cell r="C492" t="str">
            <v>ADOQUIN DE ARCILLA 20x10x6</v>
          </cell>
          <cell r="D492" t="str">
            <v>UN</v>
          </cell>
          <cell r="E492">
            <v>472</v>
          </cell>
        </row>
        <row r="493">
          <cell r="B493">
            <v>7138</v>
          </cell>
          <cell r="C493" t="str">
            <v>BORDE CONTENEDOR DE RAICES A70 (1070x120x135mm)</v>
          </cell>
          <cell r="D493" t="str">
            <v>UN</v>
          </cell>
          <cell r="E493">
            <v>15410</v>
          </cell>
        </row>
        <row r="494">
          <cell r="B494">
            <v>7141</v>
          </cell>
          <cell r="C494" t="str">
            <v>SARDINEL BAJO A85 - RAMPAS (800x200x350mm)</v>
          </cell>
          <cell r="D494" t="str">
            <v>UN</v>
          </cell>
          <cell r="E494">
            <v>24000</v>
          </cell>
        </row>
        <row r="495">
          <cell r="B495">
            <v>7142</v>
          </cell>
          <cell r="C495" t="str">
            <v>DUCTO PVC TIPO TDP D=6"</v>
          </cell>
          <cell r="D495" t="str">
            <v>ML</v>
          </cell>
          <cell r="E495">
            <v>36410</v>
          </cell>
        </row>
        <row r="496">
          <cell r="B496">
            <v>7145</v>
          </cell>
          <cell r="C496" t="str">
            <v>MARCO Y TAPA CAJA INSPECCION AP / BT CODENSA CS274</v>
          </cell>
          <cell r="D496" t="str">
            <v>UN</v>
          </cell>
          <cell r="E496">
            <v>172550</v>
          </cell>
        </row>
        <row r="497">
          <cell r="B497">
            <v>7146</v>
          </cell>
          <cell r="C497" t="str">
            <v>GRUA BRAZO ARTICULADO (H=10.38m) -  - INCLUYE OPERARIO Y COMBUSTIBLE</v>
          </cell>
          <cell r="D497" t="str">
            <v>HR</v>
          </cell>
          <cell r="E497">
            <v>61203</v>
          </cell>
        </row>
        <row r="498">
          <cell r="B498">
            <v>7147</v>
          </cell>
          <cell r="C498" t="str">
            <v>POSTE EN CONCRETO AP, H=8m, CR=750 KG</v>
          </cell>
          <cell r="D498" t="str">
            <v>UN</v>
          </cell>
          <cell r="E498">
            <v>376040</v>
          </cell>
        </row>
        <row r="499">
          <cell r="B499">
            <v>7151</v>
          </cell>
          <cell r="C499" t="str">
            <v>MARCO Y TAPA CAJA PASO SENCILLA EN CALZADA ETB</v>
          </cell>
          <cell r="D499" t="str">
            <v>UN</v>
          </cell>
          <cell r="E499">
            <v>178500</v>
          </cell>
        </row>
        <row r="500">
          <cell r="B500">
            <v>7152</v>
          </cell>
          <cell r="C500" t="str">
            <v>MARCO Y TAPAS CAJA PASO DOBLE EN CALZADA ETB</v>
          </cell>
          <cell r="D500" t="str">
            <v>UN</v>
          </cell>
          <cell r="E500">
            <v>309400</v>
          </cell>
        </row>
        <row r="501">
          <cell r="B501">
            <v>7153</v>
          </cell>
          <cell r="C501" t="str">
            <v>EMULSION MODIFICADA CON POLIMEROS CRR-1m</v>
          </cell>
          <cell r="D501" t="str">
            <v>LT</v>
          </cell>
          <cell r="E501">
            <v>1975</v>
          </cell>
        </row>
        <row r="502">
          <cell r="B502">
            <v>7154</v>
          </cell>
          <cell r="C502" t="str">
            <v>EMULSION MODIFICADA CON POLIMEROS CRR-2m</v>
          </cell>
          <cell r="D502" t="str">
            <v>LT</v>
          </cell>
          <cell r="E502">
            <v>2068</v>
          </cell>
        </row>
        <row r="503">
          <cell r="B503">
            <v>7157</v>
          </cell>
          <cell r="C503" t="str">
            <v>BASE GRANULAR CLASE C (BG_C)</v>
          </cell>
          <cell r="D503" t="str">
            <v>M3</v>
          </cell>
          <cell r="E503">
            <v>55930</v>
          </cell>
        </row>
        <row r="504">
          <cell r="B504">
            <v>7158</v>
          </cell>
          <cell r="C504" t="str">
            <v>BASE GRANULAR CLASE B (BG_B)</v>
          </cell>
          <cell r="D504" t="str">
            <v>M3</v>
          </cell>
          <cell r="E504">
            <v>63070</v>
          </cell>
        </row>
        <row r="505">
          <cell r="B505">
            <v>7159</v>
          </cell>
          <cell r="C505" t="str">
            <v>BASE GRANULAR CLASE A (BG_A)</v>
          </cell>
          <cell r="D505" t="str">
            <v>M3</v>
          </cell>
          <cell r="E505">
            <v>63070</v>
          </cell>
        </row>
        <row r="506">
          <cell r="B506">
            <v>7160</v>
          </cell>
          <cell r="C506" t="str">
            <v>SUBBASE GRANULAR CLASE C (SBG_C)</v>
          </cell>
          <cell r="D506" t="str">
            <v>M3</v>
          </cell>
          <cell r="E506">
            <v>47600</v>
          </cell>
        </row>
        <row r="507">
          <cell r="B507">
            <v>7161</v>
          </cell>
          <cell r="C507" t="str">
            <v>SUBBASE GRANULAR CLASE B (SBG_B)</v>
          </cell>
          <cell r="D507" t="str">
            <v>M3</v>
          </cell>
          <cell r="E507">
            <v>51170</v>
          </cell>
        </row>
        <row r="508">
          <cell r="B508">
            <v>7162</v>
          </cell>
          <cell r="C508" t="str">
            <v>SUBBASE GRANULAR CLASE A (SBG_A)</v>
          </cell>
          <cell r="D508" t="str">
            <v>M3</v>
          </cell>
          <cell r="E508">
            <v>51170</v>
          </cell>
        </row>
        <row r="509">
          <cell r="B509">
            <v>7166</v>
          </cell>
          <cell r="C509" t="str">
            <v>RECICLADORA DE PAVIMENTO -  - INCLUYE OPERARIO Y COMBUSTIBLE</v>
          </cell>
          <cell r="D509" t="str">
            <v>HR</v>
          </cell>
          <cell r="E509">
            <v>440006</v>
          </cell>
        </row>
        <row r="510">
          <cell r="B510">
            <v>7172</v>
          </cell>
          <cell r="C510" t="str">
            <v>MEZCLA ASFÁLTICA EN CALIENTE TIPO DENSO MD20 (CEMENTO ASFÁLTICO 80-100)</v>
          </cell>
          <cell r="D510" t="str">
            <v>M3</v>
          </cell>
          <cell r="E510">
            <v>374850</v>
          </cell>
        </row>
        <row r="511">
          <cell r="B511">
            <v>7174</v>
          </cell>
          <cell r="C511" t="str">
            <v>MEZCLA ASFÁLTICA DENSA EN CALIENTE MD12 CON CEMENTO ASFÁLTICO 80-100</v>
          </cell>
          <cell r="D511" t="str">
            <v>M3</v>
          </cell>
          <cell r="E511">
            <v>380800</v>
          </cell>
        </row>
        <row r="512">
          <cell r="B512">
            <v>7181</v>
          </cell>
          <cell r="C512" t="str">
            <v>MEZCLA ASFÁLTICA EN CALIENTE TIPO DENSO MD10 (CEMENTO ASFÁLTICO 80-100)</v>
          </cell>
          <cell r="D512" t="str">
            <v>M3</v>
          </cell>
          <cell r="E512">
            <v>404600</v>
          </cell>
        </row>
        <row r="513">
          <cell r="B513">
            <v>7199</v>
          </cell>
          <cell r="C513" t="str">
            <v>CONCRETO MR39 (245 Kg/cm2)</v>
          </cell>
          <cell r="D513" t="str">
            <v>M3</v>
          </cell>
          <cell r="E513">
            <v>340677</v>
          </cell>
        </row>
        <row r="514">
          <cell r="B514">
            <v>7200</v>
          </cell>
          <cell r="C514" t="str">
            <v>CONCRETO MR36 (210 Kg/cm2)</v>
          </cell>
          <cell r="D514" t="str">
            <v>M3</v>
          </cell>
          <cell r="E514">
            <v>328807</v>
          </cell>
        </row>
        <row r="515">
          <cell r="B515">
            <v>7202</v>
          </cell>
          <cell r="C515" t="str">
            <v>MALLA ELECTROSOLDADA S=250x250mm, Ø=4x4mm</v>
          </cell>
          <cell r="D515" t="str">
            <v>KG</v>
          </cell>
          <cell r="E515">
            <v>2345</v>
          </cell>
        </row>
        <row r="516">
          <cell r="B516">
            <v>7203</v>
          </cell>
          <cell r="C516" t="str">
            <v>MALLA ELECTROSOLDADA S=150x150mm, Ø=5x5mm</v>
          </cell>
          <cell r="D516" t="str">
            <v>KG</v>
          </cell>
          <cell r="E516">
            <v>2345</v>
          </cell>
        </row>
        <row r="517">
          <cell r="B517">
            <v>7204</v>
          </cell>
          <cell r="C517" t="str">
            <v>MALLA ELECTROSOLDADA S=150x150mm, Ø=6x6mm</v>
          </cell>
          <cell r="D517" t="str">
            <v>KG</v>
          </cell>
          <cell r="E517">
            <v>2345</v>
          </cell>
        </row>
        <row r="518">
          <cell r="B518">
            <v>7205</v>
          </cell>
          <cell r="C518" t="str">
            <v>MALLA ELECTROSOLDADA S=150x150mm, Ø=7x7mm</v>
          </cell>
          <cell r="D518" t="str">
            <v>KG</v>
          </cell>
          <cell r="E518">
            <v>2345</v>
          </cell>
        </row>
        <row r="519">
          <cell r="B519">
            <v>7206</v>
          </cell>
          <cell r="C519" t="str">
            <v>MALLA ELECTROSOLDADA S=150x150mm, Ø=8x8mm</v>
          </cell>
          <cell r="D519" t="str">
            <v>KG</v>
          </cell>
          <cell r="E519">
            <v>2345</v>
          </cell>
        </row>
        <row r="520">
          <cell r="B520">
            <v>7207</v>
          </cell>
          <cell r="C520" t="str">
            <v>MALLA ELECTROSOLDADA S=150x150mm, Ø=4x4mm</v>
          </cell>
          <cell r="D520" t="str">
            <v>KG</v>
          </cell>
          <cell r="E520">
            <v>2345</v>
          </cell>
        </row>
        <row r="521">
          <cell r="B521">
            <v>7208</v>
          </cell>
          <cell r="C521" t="str">
            <v>MALLA ELECTROSOLDADA S=200x200mm, Ø=4x4mm</v>
          </cell>
          <cell r="D521" t="str">
            <v>KG</v>
          </cell>
          <cell r="E521">
            <v>2345</v>
          </cell>
        </row>
        <row r="522">
          <cell r="B522">
            <v>7216</v>
          </cell>
          <cell r="C522" t="str">
            <v>PINTURA TERMOPLASTICA (Sum y Aplic. con Microesf.)</v>
          </cell>
          <cell r="D522" t="str">
            <v>M2</v>
          </cell>
          <cell r="E522">
            <v>88829</v>
          </cell>
        </row>
        <row r="523">
          <cell r="B523">
            <v>7219</v>
          </cell>
          <cell r="C523" t="str">
            <v>MARCO Y TAPAS CAJA INSPECCION DOBLE CODENSA CS276</v>
          </cell>
          <cell r="D523" t="str">
            <v>UN</v>
          </cell>
          <cell r="E523">
            <v>571200</v>
          </cell>
        </row>
        <row r="524">
          <cell r="B524">
            <v>7224</v>
          </cell>
          <cell r="C524" t="str">
            <v>AROBASE AROTAPA HF TIPO 1 EAAB NP-024</v>
          </cell>
          <cell r="D524" t="str">
            <v>UN</v>
          </cell>
          <cell r="E524">
            <v>142800</v>
          </cell>
        </row>
        <row r="525">
          <cell r="B525">
            <v>7225</v>
          </cell>
          <cell r="C525" t="str">
            <v>FRESADO DE PAVIMENTO (e=&lt;0.25 m, a todo costo) - INCLUYE OPERARIO Y COMBUSTIBLE. Incluye agua, puntas. No incluye transporte de maquinaria, transporte del fresado ni disposición final</v>
          </cell>
          <cell r="D525" t="str">
            <v>M3</v>
          </cell>
          <cell r="E525">
            <v>65005</v>
          </cell>
        </row>
        <row r="526">
          <cell r="B526">
            <v>7227</v>
          </cell>
          <cell r="C526" t="str">
            <v>TOPELLANTAS (500x200x150mm)</v>
          </cell>
          <cell r="D526" t="str">
            <v>UN</v>
          </cell>
          <cell r="E526">
            <v>15887</v>
          </cell>
        </row>
        <row r="527">
          <cell r="B527">
            <v>7228</v>
          </cell>
          <cell r="C527" t="str">
            <v>MARCO REJILLA SUMIDERO LATERAL 100 X 65</v>
          </cell>
          <cell r="D527" t="str">
            <v>UN</v>
          </cell>
          <cell r="E527">
            <v>68306</v>
          </cell>
        </row>
        <row r="528">
          <cell r="B528">
            <v>7229</v>
          </cell>
          <cell r="C528" t="str">
            <v>TIERRA NEGRA</v>
          </cell>
          <cell r="D528" t="str">
            <v>M3</v>
          </cell>
          <cell r="E528">
            <v>21420</v>
          </cell>
        </row>
        <row r="529">
          <cell r="B529">
            <v>7231</v>
          </cell>
          <cell r="C529" t="str">
            <v>DERECHOS DE BOTADERO</v>
          </cell>
          <cell r="D529" t="str">
            <v>M3</v>
          </cell>
          <cell r="E529">
            <v>4266</v>
          </cell>
        </row>
        <row r="530">
          <cell r="B530">
            <v>7236</v>
          </cell>
          <cell r="C530" t="str">
            <v>LUBRICANTE U.M. (EMPAQUE 500 gr)</v>
          </cell>
          <cell r="D530" t="str">
            <v>UN</v>
          </cell>
          <cell r="E530">
            <v>22297</v>
          </cell>
        </row>
        <row r="531">
          <cell r="B531">
            <v>7237</v>
          </cell>
          <cell r="C531" t="str">
            <v>UNION PVC U.M. EXT/INT LISO NORMA NTC 5070 D=24"</v>
          </cell>
          <cell r="D531" t="str">
            <v>UN</v>
          </cell>
          <cell r="E531">
            <v>213916</v>
          </cell>
        </row>
        <row r="532">
          <cell r="B532">
            <v>7238</v>
          </cell>
          <cell r="C532" t="str">
            <v>UNION PVC U.M. EXT/INT LISO NORMA NTC 5070 D=27"</v>
          </cell>
          <cell r="D532" t="str">
            <v>UN</v>
          </cell>
          <cell r="E532">
            <v>261349</v>
          </cell>
        </row>
        <row r="533">
          <cell r="B533">
            <v>7239</v>
          </cell>
          <cell r="C533" t="str">
            <v>UNION PVC U.M. EXT/INT LISO NORMA NTC 5070 D=30"</v>
          </cell>
          <cell r="D533" t="str">
            <v>UN</v>
          </cell>
          <cell r="E533">
            <v>279969</v>
          </cell>
        </row>
        <row r="534">
          <cell r="B534">
            <v>7240</v>
          </cell>
          <cell r="C534" t="str">
            <v>UNION PVC U.M. EXT/INT LISO NORMA NTC 5070 D=33"</v>
          </cell>
          <cell r="D534" t="str">
            <v>UN</v>
          </cell>
          <cell r="E534">
            <v>301726</v>
          </cell>
        </row>
        <row r="535">
          <cell r="B535">
            <v>7241</v>
          </cell>
          <cell r="C535" t="str">
            <v>UNION PVC U.M. EXT/INT LISO NORMA NTC 5070 D=36"</v>
          </cell>
          <cell r="D535" t="str">
            <v>UN</v>
          </cell>
          <cell r="E535">
            <v>320512</v>
          </cell>
        </row>
        <row r="536">
          <cell r="B536">
            <v>7242</v>
          </cell>
          <cell r="C536" t="str">
            <v>UNION PVC U.M. EXT/INT LISO NORMA NTC 5070 D=39"</v>
          </cell>
          <cell r="D536" t="str">
            <v>UN</v>
          </cell>
          <cell r="E536">
            <v>361136</v>
          </cell>
        </row>
        <row r="537">
          <cell r="B537">
            <v>7243</v>
          </cell>
          <cell r="C537" t="str">
            <v>UNION PVC U.M. EXT/INT LISO NORMA NTC 5070 D=42"</v>
          </cell>
          <cell r="D537" t="str">
            <v>UN</v>
          </cell>
          <cell r="E537">
            <v>379912</v>
          </cell>
        </row>
        <row r="538">
          <cell r="B538">
            <v>7244</v>
          </cell>
          <cell r="C538" t="str">
            <v>UNION PVC U.M. EXT CORRUGADO/INT LISO U.M. NORMA NTC 3722-1 D=110MM (4")</v>
          </cell>
          <cell r="D538" t="str">
            <v>UN</v>
          </cell>
          <cell r="E538">
            <v>11322</v>
          </cell>
        </row>
        <row r="539">
          <cell r="B539">
            <v>7245</v>
          </cell>
          <cell r="C539" t="str">
            <v>UNION PVC U.M. EXT CORRUGADO/INT LISO U.M. NORMA NTC 3722-1 D=160MM (6")</v>
          </cell>
          <cell r="D539" t="str">
            <v>UN</v>
          </cell>
          <cell r="E539">
            <v>27441</v>
          </cell>
        </row>
        <row r="540">
          <cell r="B540">
            <v>7246</v>
          </cell>
          <cell r="C540" t="str">
            <v>TARIFA JORNAL - PERSONAL DE OBRA- TECNICO ELECTRICO</v>
          </cell>
          <cell r="D540" t="str">
            <v>JR</v>
          </cell>
          <cell r="E540">
            <v>71193.359500000006</v>
          </cell>
        </row>
        <row r="541">
          <cell r="B541">
            <v>7247</v>
          </cell>
          <cell r="C541" t="str">
            <v>TARIFA HORA - PERSONAL DE OBRA- TECNICO ELECTRICO</v>
          </cell>
          <cell r="D541" t="str">
            <v>HR</v>
          </cell>
          <cell r="E541">
            <v>8899.2285200000006</v>
          </cell>
        </row>
        <row r="542">
          <cell r="B542">
            <v>7248</v>
          </cell>
          <cell r="C542" t="str">
            <v>TARIFA JORNAL - PERSONAL DE OBRA - PLOMERO</v>
          </cell>
          <cell r="D542" t="str">
            <v>JR</v>
          </cell>
          <cell r="E542">
            <v>71193.359500000006</v>
          </cell>
        </row>
        <row r="543">
          <cell r="B543">
            <v>7249</v>
          </cell>
          <cell r="C543" t="str">
            <v>TARIFA HORA - PERSONAL DE OBRA - PLOMERO</v>
          </cell>
          <cell r="D543" t="str">
            <v>HR</v>
          </cell>
          <cell r="E543">
            <v>8899.2285200000006</v>
          </cell>
        </row>
        <row r="544">
          <cell r="B544">
            <v>7252</v>
          </cell>
          <cell r="C544" t="str">
            <v>PLANCHON EN ORDINARIO 2.90 X 0.18 X 0.04</v>
          </cell>
          <cell r="D544" t="str">
            <v>UN</v>
          </cell>
          <cell r="E544">
            <v>17850</v>
          </cell>
        </row>
        <row r="545">
          <cell r="B545">
            <v>7253</v>
          </cell>
          <cell r="C545" t="str">
            <v>PLANCHON EN ORDINARIO 3.90 X 0.18 X 0.04</v>
          </cell>
          <cell r="D545" t="str">
            <v>UN</v>
          </cell>
          <cell r="E545">
            <v>29750</v>
          </cell>
        </row>
        <row r="546">
          <cell r="B546">
            <v>7254</v>
          </cell>
          <cell r="C546" t="str">
            <v>PLANCHON EN ORDINARIO 4.90 X 0.18 X 0.04</v>
          </cell>
          <cell r="D546" t="str">
            <v>UN</v>
          </cell>
          <cell r="E546">
            <v>41650</v>
          </cell>
        </row>
        <row r="547">
          <cell r="B547">
            <v>7255</v>
          </cell>
          <cell r="C547" t="str">
            <v>PLANCHON EN ORDINARIO 5.90 X 0.18 X 0.04</v>
          </cell>
          <cell r="D547" t="str">
            <v>UN</v>
          </cell>
          <cell r="E547">
            <v>71400</v>
          </cell>
        </row>
        <row r="548">
          <cell r="B548">
            <v>7256</v>
          </cell>
          <cell r="C548" t="str">
            <v>REPISA EN ORDINARIO 2.90 X 0.08 X 0.04</v>
          </cell>
          <cell r="D548" t="str">
            <v>UN</v>
          </cell>
          <cell r="E548">
            <v>8925</v>
          </cell>
        </row>
        <row r="549">
          <cell r="B549">
            <v>7257</v>
          </cell>
          <cell r="C549" t="str">
            <v>REPISA EN ORDINARIO 3.90 X 0.08 X 0.04</v>
          </cell>
          <cell r="D549" t="str">
            <v>UN</v>
          </cell>
          <cell r="E549">
            <v>14875</v>
          </cell>
        </row>
        <row r="550">
          <cell r="B550">
            <v>7258</v>
          </cell>
          <cell r="C550" t="str">
            <v>REPISA EN ORDINARIO 4.90 X 0.08 X 0.04</v>
          </cell>
          <cell r="D550" t="str">
            <v>UN</v>
          </cell>
          <cell r="E550">
            <v>20825</v>
          </cell>
        </row>
        <row r="551">
          <cell r="B551">
            <v>7259</v>
          </cell>
          <cell r="C551" t="str">
            <v>REPISA EN ORDINARIO 5.90 X 0.08 X 0.04</v>
          </cell>
          <cell r="D551" t="str">
            <v>UN</v>
          </cell>
          <cell r="E551">
            <v>35700</v>
          </cell>
        </row>
        <row r="552">
          <cell r="B552">
            <v>7260</v>
          </cell>
          <cell r="C552" t="str">
            <v>DURMIENTE EN ORDINARIO 2.90 X 0.04 X 0.04</v>
          </cell>
          <cell r="D552" t="str">
            <v>UN</v>
          </cell>
          <cell r="E552">
            <v>4522</v>
          </cell>
        </row>
        <row r="553">
          <cell r="B553">
            <v>7261</v>
          </cell>
          <cell r="C553" t="str">
            <v>DURMIENTE EN ORDINARIO 3.90 X 0.04 X 0.04</v>
          </cell>
          <cell r="D553" t="str">
            <v>UN</v>
          </cell>
          <cell r="E553">
            <v>7438</v>
          </cell>
        </row>
        <row r="554">
          <cell r="B554">
            <v>7262</v>
          </cell>
          <cell r="C554" t="str">
            <v>CERCO EN ORDINARIO 2.90 X 0.08 X 0.08</v>
          </cell>
          <cell r="D554" t="str">
            <v>UN</v>
          </cell>
          <cell r="E554">
            <v>17850</v>
          </cell>
        </row>
        <row r="555">
          <cell r="B555">
            <v>7263</v>
          </cell>
          <cell r="C555" t="str">
            <v>CERCO EN ORDINARIO 3.90 X 0.08 X 0.08</v>
          </cell>
          <cell r="D555" t="str">
            <v>UN</v>
          </cell>
          <cell r="E555">
            <v>29750</v>
          </cell>
        </row>
        <row r="556">
          <cell r="B556">
            <v>7264</v>
          </cell>
          <cell r="C556" t="str">
            <v>CERCO EN ORDINARIO 4.90 X 0.08 X 0.08</v>
          </cell>
          <cell r="D556" t="str">
            <v>UN</v>
          </cell>
          <cell r="E556">
            <v>41650</v>
          </cell>
        </row>
        <row r="557">
          <cell r="B557">
            <v>7265</v>
          </cell>
          <cell r="C557" t="str">
            <v>CERCO EN ORDINARIO 5.90 X 0.08 X 0.08</v>
          </cell>
          <cell r="D557" t="str">
            <v>UN</v>
          </cell>
          <cell r="E557">
            <v>71400</v>
          </cell>
        </row>
        <row r="558">
          <cell r="B558">
            <v>7266</v>
          </cell>
          <cell r="C558" t="str">
            <v>TABLA BURRA EN ORDINARIO 2.90 X 0.28 X 0.025</v>
          </cell>
          <cell r="D558" t="str">
            <v>UN</v>
          </cell>
          <cell r="E558">
            <v>17103</v>
          </cell>
        </row>
        <row r="559">
          <cell r="B559">
            <v>7267</v>
          </cell>
          <cell r="C559" t="str">
            <v>TABLA BURRA EN ORDINARIO 2.90 X 0.23 X 0.025</v>
          </cell>
          <cell r="D559" t="str">
            <v>UN</v>
          </cell>
          <cell r="E559">
            <v>14251</v>
          </cell>
        </row>
        <row r="560">
          <cell r="B560">
            <v>7268</v>
          </cell>
          <cell r="C560" t="str">
            <v>TABLA BURRA EN ORDINARIO 2.90 X 0.18 X 0.025</v>
          </cell>
          <cell r="D560" t="str">
            <v>UN</v>
          </cell>
          <cell r="E560">
            <v>11287</v>
          </cell>
        </row>
        <row r="561">
          <cell r="B561">
            <v>7269</v>
          </cell>
          <cell r="C561" t="str">
            <v>TABLA BURRA EN ORDINARIO 2.90 X 0.13 X 0.025</v>
          </cell>
          <cell r="D561" t="str">
            <v>UN</v>
          </cell>
          <cell r="E561">
            <v>8551</v>
          </cell>
        </row>
        <row r="562">
          <cell r="B562">
            <v>7270</v>
          </cell>
          <cell r="C562" t="str">
            <v>TABLA CHAPA EN ORDINARIO 2.90 X 0.28 X 0.02</v>
          </cell>
          <cell r="D562" t="str">
            <v>UN</v>
          </cell>
          <cell r="E562">
            <v>13388</v>
          </cell>
        </row>
        <row r="563">
          <cell r="B563">
            <v>7271</v>
          </cell>
          <cell r="C563" t="str">
            <v>TABLA CHAPA EN ORDINARIO 2.90 X 0.23 X 0.02</v>
          </cell>
          <cell r="D563" t="str">
            <v>UN</v>
          </cell>
          <cell r="E563">
            <v>11186</v>
          </cell>
        </row>
        <row r="564">
          <cell r="B564">
            <v>7272</v>
          </cell>
          <cell r="C564" t="str">
            <v>TABLA CHAPA EN ORDINARIO 2.90 X 0.18 X 0.02</v>
          </cell>
          <cell r="D564" t="str">
            <v>UN</v>
          </cell>
          <cell r="E564">
            <v>8925</v>
          </cell>
        </row>
        <row r="565">
          <cell r="B565">
            <v>7273</v>
          </cell>
          <cell r="C565" t="str">
            <v>TABLA CHAPA EN ORDINARIO 2.90 X 0.13 X 0.02</v>
          </cell>
          <cell r="D565" t="str">
            <v>UN</v>
          </cell>
          <cell r="E565">
            <v>6783</v>
          </cell>
        </row>
        <row r="566">
          <cell r="B566">
            <v>7274</v>
          </cell>
          <cell r="C566" t="str">
            <v>CAMILLA EN ORDINARIO 1.40 X 0.70</v>
          </cell>
          <cell r="D566" t="str">
            <v>UN</v>
          </cell>
          <cell r="E566">
            <v>20200</v>
          </cell>
        </row>
        <row r="567">
          <cell r="B567">
            <v>7275</v>
          </cell>
          <cell r="C567" t="str">
            <v>LISTON EN ORDINARIO 3.00 X 0.10 X 0.018</v>
          </cell>
          <cell r="D567" t="str">
            <v>UN</v>
          </cell>
          <cell r="E567">
            <v>7711</v>
          </cell>
        </row>
        <row r="568">
          <cell r="B568">
            <v>7276</v>
          </cell>
          <cell r="C568" t="str">
            <v>LIMATON 3.00 M</v>
          </cell>
          <cell r="D568" t="str">
            <v>UN</v>
          </cell>
          <cell r="E568">
            <v>8100</v>
          </cell>
        </row>
        <row r="569">
          <cell r="B569">
            <v>7277</v>
          </cell>
          <cell r="C569" t="str">
            <v>LIMATON 4.00 M</v>
          </cell>
          <cell r="D569" t="str">
            <v>UN</v>
          </cell>
          <cell r="E569">
            <v>12000</v>
          </cell>
        </row>
        <row r="570">
          <cell r="B570">
            <v>7278</v>
          </cell>
          <cell r="C570" t="str">
            <v>LIMATON 5.00 M</v>
          </cell>
          <cell r="D570" t="str">
            <v>UN</v>
          </cell>
          <cell r="E570">
            <v>15000</v>
          </cell>
        </row>
        <row r="571">
          <cell r="B571">
            <v>7279</v>
          </cell>
          <cell r="C571" t="str">
            <v>LIMATON 6.00 M</v>
          </cell>
          <cell r="D571" t="str">
            <v>UN</v>
          </cell>
          <cell r="E571">
            <v>16000</v>
          </cell>
        </row>
        <row r="572">
          <cell r="B572">
            <v>7280</v>
          </cell>
          <cell r="C572" t="str">
            <v>LIMATON 7.00 M</v>
          </cell>
          <cell r="D572" t="str">
            <v>UN</v>
          </cell>
          <cell r="E572">
            <v>40000</v>
          </cell>
        </row>
        <row r="573">
          <cell r="B573">
            <v>7281</v>
          </cell>
          <cell r="C573" t="str">
            <v>LIMATON 8.00 M</v>
          </cell>
          <cell r="D573" t="str">
            <v>UN</v>
          </cell>
          <cell r="E573">
            <v>50000</v>
          </cell>
        </row>
        <row r="574">
          <cell r="B574">
            <v>7282</v>
          </cell>
          <cell r="C574" t="str">
            <v>VARA DE CORREDOR 3.0 M</v>
          </cell>
          <cell r="D574" t="str">
            <v>UN</v>
          </cell>
          <cell r="E574">
            <v>5775</v>
          </cell>
        </row>
        <row r="575">
          <cell r="B575">
            <v>7283</v>
          </cell>
          <cell r="C575" t="str">
            <v>VARA DE CORREDOR 4.0 M</v>
          </cell>
          <cell r="D575" t="str">
            <v>UN</v>
          </cell>
          <cell r="E575">
            <v>10000</v>
          </cell>
        </row>
        <row r="576">
          <cell r="B576">
            <v>7284</v>
          </cell>
          <cell r="C576" t="str">
            <v>VARA DE CORREDOR 5.0 M</v>
          </cell>
          <cell r="D576" t="str">
            <v>UN</v>
          </cell>
          <cell r="E576">
            <v>12000</v>
          </cell>
        </row>
        <row r="577">
          <cell r="B577">
            <v>7285</v>
          </cell>
          <cell r="C577" t="str">
            <v>VARA DE CORREDOR 6.0 M</v>
          </cell>
          <cell r="D577" t="str">
            <v>UN</v>
          </cell>
          <cell r="E577">
            <v>12128</v>
          </cell>
        </row>
        <row r="578">
          <cell r="B578">
            <v>7287</v>
          </cell>
          <cell r="C578" t="str">
            <v>VARA DE CLAVO 3.00 M</v>
          </cell>
          <cell r="D578" t="str">
            <v>UN</v>
          </cell>
          <cell r="E578">
            <v>4200</v>
          </cell>
        </row>
        <row r="579">
          <cell r="B579">
            <v>7288</v>
          </cell>
          <cell r="C579" t="str">
            <v>VARA DE CLAVO 6.00 M</v>
          </cell>
          <cell r="D579" t="str">
            <v>UN</v>
          </cell>
          <cell r="E579">
            <v>7000</v>
          </cell>
        </row>
        <row r="580">
          <cell r="B580">
            <v>7289</v>
          </cell>
          <cell r="C580" t="str">
            <v>BLOQUE PARA CAMARA TELEFONICA EPM -TELECOM</v>
          </cell>
          <cell r="D580" t="str">
            <v>UN</v>
          </cell>
          <cell r="E580">
            <v>4000</v>
          </cell>
        </row>
        <row r="581">
          <cell r="B581">
            <v>7291</v>
          </cell>
          <cell r="C581" t="str">
            <v>MARCO Y TAPA CIRCULAR TELECOM CT-014 (F)</v>
          </cell>
          <cell r="D581" t="str">
            <v>UN</v>
          </cell>
          <cell r="E581">
            <v>258230</v>
          </cell>
        </row>
        <row r="582">
          <cell r="B582">
            <v>7293</v>
          </cell>
          <cell r="C582" t="str">
            <v>MARCO Y TAPA CAMARA F1 TELECOM CT-043 (F)</v>
          </cell>
          <cell r="D582" t="str">
            <v>UN</v>
          </cell>
          <cell r="E582">
            <v>220430</v>
          </cell>
        </row>
        <row r="583">
          <cell r="B583">
            <v>7295</v>
          </cell>
          <cell r="C583" t="str">
            <v>MARCO Y TAPAS CAMARA DOBLE F1 TELECOM CT-044 (F)</v>
          </cell>
          <cell r="D583" t="str">
            <v>UN</v>
          </cell>
          <cell r="E583">
            <v>393803</v>
          </cell>
        </row>
        <row r="584">
          <cell r="B584">
            <v>7298</v>
          </cell>
          <cell r="C584" t="str">
            <v>MARCO Y TAPA CAMARA F2 TELECOM CT-053 (F)</v>
          </cell>
          <cell r="D584" t="str">
            <v>UN</v>
          </cell>
          <cell r="E584">
            <v>172550</v>
          </cell>
        </row>
        <row r="585">
          <cell r="B585">
            <v>7300</v>
          </cell>
          <cell r="C585" t="str">
            <v>DUCTO TELEFONICO LIVIANO PVC TIPO EB D=6"</v>
          </cell>
          <cell r="D585" t="str">
            <v>ML</v>
          </cell>
          <cell r="E585">
            <v>46004</v>
          </cell>
        </row>
        <row r="586">
          <cell r="B586">
            <v>7302</v>
          </cell>
          <cell r="C586" t="str">
            <v>DUCTO PESADO PVC TIPO DB D=2"</v>
          </cell>
          <cell r="D586" t="str">
            <v>ML</v>
          </cell>
          <cell r="E586">
            <v>8168</v>
          </cell>
        </row>
        <row r="587">
          <cell r="B587">
            <v>7303</v>
          </cell>
          <cell r="C587" t="str">
            <v>DUCTO PESADO PVC TIPO DB D=3"</v>
          </cell>
          <cell r="D587" t="str">
            <v>ML</v>
          </cell>
          <cell r="E587">
            <v>18097</v>
          </cell>
        </row>
        <row r="588">
          <cell r="B588">
            <v>7304</v>
          </cell>
          <cell r="C588" t="str">
            <v>DUCTO PESADO PVC TIPO DB D=4"</v>
          </cell>
          <cell r="D588" t="str">
            <v>ML</v>
          </cell>
          <cell r="E588">
            <v>30535</v>
          </cell>
        </row>
        <row r="589">
          <cell r="B589">
            <v>7305</v>
          </cell>
          <cell r="C589" t="str">
            <v>DUCTO PESADO PVC TIPO DB D=6"</v>
          </cell>
          <cell r="D589" t="str">
            <v>ML</v>
          </cell>
          <cell r="E589">
            <v>63686</v>
          </cell>
        </row>
        <row r="590">
          <cell r="B590">
            <v>7306</v>
          </cell>
          <cell r="C590" t="str">
            <v>CINTA DE DEMARCACION Cal. 3 (ROLLO 500mx0.10m)</v>
          </cell>
          <cell r="D590" t="str">
            <v>UN</v>
          </cell>
          <cell r="E590">
            <v>17850</v>
          </cell>
        </row>
        <row r="591">
          <cell r="B591">
            <v>7307</v>
          </cell>
          <cell r="C591" t="str">
            <v>SOLDADURA SOLVENTE PARA PVC (1/4 GLN)</v>
          </cell>
          <cell r="D591" t="str">
            <v>UN</v>
          </cell>
          <cell r="E591">
            <v>47900</v>
          </cell>
        </row>
        <row r="592">
          <cell r="B592">
            <v>7308</v>
          </cell>
          <cell r="C592" t="str">
            <v>TARIFA MES - SMMLV</v>
          </cell>
          <cell r="D592" t="str">
            <v>MES</v>
          </cell>
          <cell r="E592">
            <v>781242</v>
          </cell>
        </row>
        <row r="593">
          <cell r="B593">
            <v>7309</v>
          </cell>
          <cell r="C593" t="str">
            <v>ACERO FIGURADO Ø 1/4" A Ø 1" F'y=60000 PSI</v>
          </cell>
          <cell r="D593" t="str">
            <v>KG</v>
          </cell>
          <cell r="E593">
            <v>2023</v>
          </cell>
        </row>
        <row r="594">
          <cell r="B594">
            <v>7313</v>
          </cell>
          <cell r="C594" t="str">
            <v>VIBRADOR TIPO PULIDORA</v>
          </cell>
          <cell r="D594" t="str">
            <v>DIA</v>
          </cell>
          <cell r="E594">
            <v>13793</v>
          </cell>
        </row>
        <row r="595">
          <cell r="B595">
            <v>7314</v>
          </cell>
          <cell r="C595" t="str">
            <v>GEOTEXTIL TR 4000 o 370 ST</v>
          </cell>
          <cell r="D595" t="str">
            <v>M2</v>
          </cell>
          <cell r="E595">
            <v>8435</v>
          </cell>
        </row>
        <row r="596">
          <cell r="B596">
            <v>7315</v>
          </cell>
          <cell r="C596" t="str">
            <v>GEOTEXTIL T 2400 o 315 ST</v>
          </cell>
          <cell r="D596" t="str">
            <v>M2</v>
          </cell>
          <cell r="E596">
            <v>5240</v>
          </cell>
        </row>
        <row r="597">
          <cell r="B597">
            <v>7316</v>
          </cell>
          <cell r="C597" t="str">
            <v>GEOTEXTIL T 2100 o 250 ST</v>
          </cell>
          <cell r="D597" t="str">
            <v>M2</v>
          </cell>
          <cell r="E597">
            <v>4645</v>
          </cell>
        </row>
        <row r="598">
          <cell r="B598">
            <v>7317</v>
          </cell>
          <cell r="C598" t="str">
            <v>GEOTEXTIL NT 2500 o 501 NT</v>
          </cell>
          <cell r="D598" t="str">
            <v>M2</v>
          </cell>
          <cell r="E598">
            <v>4774</v>
          </cell>
        </row>
        <row r="599">
          <cell r="B599">
            <v>7325</v>
          </cell>
          <cell r="C599" t="str">
            <v>MANTO BIOLOGICO BIOTEX</v>
          </cell>
          <cell r="D599" t="str">
            <v>M2</v>
          </cell>
          <cell r="E599">
            <v>4463</v>
          </cell>
        </row>
        <row r="600">
          <cell r="B600">
            <v>7336</v>
          </cell>
          <cell r="C600" t="str">
            <v>LIMPIADOR (1/4 GLN)</v>
          </cell>
          <cell r="D600" t="str">
            <v>UN</v>
          </cell>
          <cell r="E600">
            <v>27990</v>
          </cell>
        </row>
        <row r="601">
          <cell r="B601">
            <v>7337</v>
          </cell>
          <cell r="C601" t="str">
            <v>IMPRIMANTE Y PUENTE DE ADHERENCIA</v>
          </cell>
          <cell r="D601" t="str">
            <v>KG</v>
          </cell>
          <cell r="E601">
            <v>61642</v>
          </cell>
        </row>
        <row r="602">
          <cell r="B602">
            <v>7338</v>
          </cell>
          <cell r="C602" t="str">
            <v>CINTA FLEXIBLE PARA SELLO DE JUNTAS A=15cm</v>
          </cell>
          <cell r="D602" t="str">
            <v>ML</v>
          </cell>
          <cell r="E602">
            <v>22211</v>
          </cell>
        </row>
        <row r="603">
          <cell r="B603">
            <v>7339</v>
          </cell>
          <cell r="C603" t="str">
            <v>CINTA FLEXIBLE PARA SELLO DE JUNTAS A=22cm</v>
          </cell>
          <cell r="D603" t="str">
            <v>ML</v>
          </cell>
          <cell r="E603">
            <v>30171</v>
          </cell>
        </row>
        <row r="604">
          <cell r="B604">
            <v>7340</v>
          </cell>
          <cell r="C604" t="str">
            <v>INHIBIDOR DE CORROSIÓN PARA ACEROS DE REFUERZO</v>
          </cell>
          <cell r="D604" t="str">
            <v>KG</v>
          </cell>
          <cell r="E604">
            <v>7949</v>
          </cell>
        </row>
        <row r="605">
          <cell r="B605">
            <v>7343</v>
          </cell>
          <cell r="C605" t="str">
            <v>BARANDA METALICA M80 (instalado y pintado)</v>
          </cell>
          <cell r="D605" t="str">
            <v>ML</v>
          </cell>
          <cell r="E605">
            <v>161721</v>
          </cell>
        </row>
        <row r="606">
          <cell r="B606">
            <v>7344</v>
          </cell>
          <cell r="C606" t="str">
            <v>BARANDA METALICA M81 (instalado y pintado)</v>
          </cell>
          <cell r="D606" t="str">
            <v>ML</v>
          </cell>
          <cell r="E606">
            <v>198373</v>
          </cell>
        </row>
        <row r="607">
          <cell r="B607">
            <v>7345</v>
          </cell>
          <cell r="C607" t="str">
            <v>CANECA EN ACERO INOXIDABLE TIPO BARCELONA</v>
          </cell>
          <cell r="D607" t="str">
            <v>UN</v>
          </cell>
          <cell r="E607">
            <v>464100</v>
          </cell>
        </row>
        <row r="608">
          <cell r="B608">
            <v>7346</v>
          </cell>
          <cell r="C608" t="str">
            <v>CABINA TELEFONICA DE PARED M21</v>
          </cell>
          <cell r="D608" t="str">
            <v>UN</v>
          </cell>
          <cell r="E608">
            <v>2129505</v>
          </cell>
        </row>
        <row r="609">
          <cell r="B609">
            <v>7351</v>
          </cell>
          <cell r="C609" t="str">
            <v>UNION DRESSER HD D=3"</v>
          </cell>
          <cell r="D609" t="str">
            <v>UN</v>
          </cell>
          <cell r="E609">
            <v>73304</v>
          </cell>
        </row>
        <row r="610">
          <cell r="B610">
            <v>7352</v>
          </cell>
          <cell r="C610" t="str">
            <v>UNION DRESSER HD D=4"</v>
          </cell>
          <cell r="D610" t="str">
            <v>UN</v>
          </cell>
          <cell r="E610">
            <v>59662</v>
          </cell>
        </row>
        <row r="611">
          <cell r="B611">
            <v>7353</v>
          </cell>
          <cell r="C611" t="str">
            <v>UNION DRESSER HD D=6"</v>
          </cell>
          <cell r="D611" t="str">
            <v>UN</v>
          </cell>
          <cell r="E611">
            <v>127528</v>
          </cell>
        </row>
        <row r="612">
          <cell r="B612">
            <v>7354</v>
          </cell>
          <cell r="C612" t="str">
            <v>UNION DRESSER HD D=8"</v>
          </cell>
          <cell r="D612" t="str">
            <v>UN</v>
          </cell>
          <cell r="E612">
            <v>151771</v>
          </cell>
        </row>
        <row r="613">
          <cell r="B613">
            <v>7355</v>
          </cell>
          <cell r="C613" t="str">
            <v>UNION DRESSER HD D=10"</v>
          </cell>
          <cell r="D613" t="str">
            <v>UN</v>
          </cell>
          <cell r="E613">
            <v>288826</v>
          </cell>
        </row>
        <row r="614">
          <cell r="B614">
            <v>7356</v>
          </cell>
          <cell r="C614" t="str">
            <v>UNION DRESSER HD D=12"</v>
          </cell>
          <cell r="D614" t="str">
            <v>UN</v>
          </cell>
          <cell r="E614">
            <v>409264</v>
          </cell>
        </row>
        <row r="615">
          <cell r="B615">
            <v>7359</v>
          </cell>
          <cell r="C615" t="str">
            <v>BARRERA RELLENABLE (1.45x0.45x0.55m) CON CINTA RET</v>
          </cell>
          <cell r="D615" t="str">
            <v>UN</v>
          </cell>
          <cell r="E615">
            <v>113050</v>
          </cell>
        </row>
        <row r="616">
          <cell r="B616">
            <v>7360</v>
          </cell>
          <cell r="C616" t="str">
            <v>BARRERA RELLENABLE (2.00x0.55x1.00m) CON CINTA RET</v>
          </cell>
          <cell r="D616" t="str">
            <v>UN</v>
          </cell>
          <cell r="E616">
            <v>232050</v>
          </cell>
        </row>
        <row r="617">
          <cell r="B617">
            <v>7361</v>
          </cell>
          <cell r="C617" t="str">
            <v>BLOQUE No. 4</v>
          </cell>
          <cell r="D617" t="str">
            <v>UN</v>
          </cell>
          <cell r="E617">
            <v>738</v>
          </cell>
        </row>
        <row r="618">
          <cell r="B618">
            <v>7362</v>
          </cell>
          <cell r="C618" t="str">
            <v>BLOQUE No. 5</v>
          </cell>
          <cell r="D618" t="str">
            <v>UN</v>
          </cell>
          <cell r="E618">
            <v>762</v>
          </cell>
        </row>
        <row r="619">
          <cell r="B619">
            <v>7363</v>
          </cell>
          <cell r="C619" t="str">
            <v>TAPA PARA POZO D=0.70m</v>
          </cell>
          <cell r="D619" t="str">
            <v>UN</v>
          </cell>
          <cell r="E619">
            <v>185462</v>
          </cell>
        </row>
        <row r="620">
          <cell r="B620">
            <v>7364</v>
          </cell>
          <cell r="C620" t="str">
            <v>REJILLA SUMIDERO TRANSVERSAL 50 X 50</v>
          </cell>
          <cell r="D620" t="str">
            <v>UN</v>
          </cell>
          <cell r="E620">
            <v>116144</v>
          </cell>
        </row>
        <row r="621">
          <cell r="B621">
            <v>7365</v>
          </cell>
          <cell r="C621" t="str">
            <v>SEMICODO CONCRETO 6" x 45º</v>
          </cell>
          <cell r="D621" t="str">
            <v>UN</v>
          </cell>
          <cell r="E621">
            <v>22908</v>
          </cell>
        </row>
        <row r="622">
          <cell r="B622">
            <v>7366</v>
          </cell>
          <cell r="C622" t="str">
            <v>UNION PVC U.M. EXT CORRUGADO/INT LISO U.M. NORMA NTC 3722-1 D=200MM (8")</v>
          </cell>
          <cell r="D622" t="str">
            <v>ML</v>
          </cell>
          <cell r="E622">
            <v>37736</v>
          </cell>
        </row>
        <row r="623">
          <cell r="B623">
            <v>7367</v>
          </cell>
          <cell r="C623" t="str">
            <v>UNION PVC U.M. EXT CORRUGADO/INT LISO U.M. NORMA NTC 3722-1 D=250MM (10")</v>
          </cell>
          <cell r="D623" t="str">
            <v>ML</v>
          </cell>
          <cell r="E623">
            <v>101379</v>
          </cell>
        </row>
        <row r="624">
          <cell r="B624">
            <v>7368</v>
          </cell>
          <cell r="C624" t="str">
            <v>UNION PVC U.M. EXT CORRUGADO/INT LISO U.M. NORMA NTC 3722-1 D=315MM (12")</v>
          </cell>
          <cell r="D624" t="str">
            <v>ML</v>
          </cell>
          <cell r="E624">
            <v>164457</v>
          </cell>
        </row>
        <row r="625">
          <cell r="B625">
            <v>7369</v>
          </cell>
          <cell r="C625" t="str">
            <v>UNION PVC U.M. EXT CORRUGADO/INT LISO U.M. NORMA NTC 3722-1T D=400MM (16")</v>
          </cell>
          <cell r="D625" t="str">
            <v>ML</v>
          </cell>
          <cell r="E625">
            <v>302839</v>
          </cell>
        </row>
        <row r="626">
          <cell r="B626">
            <v>7370</v>
          </cell>
          <cell r="C626" t="str">
            <v>UNION PVC U.M. EXT CORRUGADO/INT LISO U.M. NORMA NTC 3722-1 D=450MM (18")</v>
          </cell>
          <cell r="D626" t="str">
            <v>ML</v>
          </cell>
          <cell r="E626">
            <v>335526</v>
          </cell>
        </row>
        <row r="627">
          <cell r="B627">
            <v>7371</v>
          </cell>
          <cell r="C627" t="str">
            <v>UNION PVC U.M. EXT CORRUGADO/INT LISO U.M. NORMA NTC 3722-1 D=500MM (20")</v>
          </cell>
          <cell r="D627" t="str">
            <v>ML</v>
          </cell>
          <cell r="E627">
            <v>357887</v>
          </cell>
        </row>
        <row r="628">
          <cell r="B628">
            <v>7372</v>
          </cell>
          <cell r="C628" t="str">
            <v>CODO HD EXTREMO LISO 11.25ºX8``</v>
          </cell>
          <cell r="D628" t="str">
            <v>UN</v>
          </cell>
          <cell r="E628">
            <v>392700</v>
          </cell>
        </row>
        <row r="629">
          <cell r="B629">
            <v>7373</v>
          </cell>
          <cell r="C629" t="str">
            <v>CODO HD EXTREMO LISO 22.5ºX3``</v>
          </cell>
          <cell r="D629" t="str">
            <v>UN</v>
          </cell>
          <cell r="E629">
            <v>101150</v>
          </cell>
        </row>
        <row r="630">
          <cell r="B630">
            <v>7374</v>
          </cell>
          <cell r="C630" t="str">
            <v>VALVULA COMPUERTA ELASTICA VNA E. L. D=4"</v>
          </cell>
          <cell r="D630" t="str">
            <v>UN</v>
          </cell>
          <cell r="E630">
            <v>463200</v>
          </cell>
        </row>
        <row r="631">
          <cell r="B631">
            <v>7375</v>
          </cell>
          <cell r="C631" t="str">
            <v>VALVULA COMPUERTA ELASTICA VNA E. L. D=10"</v>
          </cell>
          <cell r="D631" t="str">
            <v>UN</v>
          </cell>
          <cell r="E631">
            <v>2509290</v>
          </cell>
        </row>
        <row r="632">
          <cell r="B632">
            <v>7376</v>
          </cell>
          <cell r="C632" t="str">
            <v>VALVULA COMPUERTA ELASTICA VNA E. L. D=12"</v>
          </cell>
          <cell r="D632" t="str">
            <v>UN</v>
          </cell>
          <cell r="E632">
            <v>3088114</v>
          </cell>
        </row>
        <row r="633">
          <cell r="B633">
            <v>7377</v>
          </cell>
          <cell r="C633" t="str">
            <v>CODO HD JUNTA HIDRAULICA PARA PVC 11.25ºX2"</v>
          </cell>
          <cell r="D633" t="str">
            <v>UN</v>
          </cell>
          <cell r="E633">
            <v>64022</v>
          </cell>
        </row>
        <row r="634">
          <cell r="B634">
            <v>7378</v>
          </cell>
          <cell r="C634" t="str">
            <v>CODO HD JUNTA HIDRAULICA PARA PVC 11.25ºX3"</v>
          </cell>
          <cell r="D634" t="str">
            <v>UN</v>
          </cell>
          <cell r="E634">
            <v>109480</v>
          </cell>
        </row>
        <row r="635">
          <cell r="B635">
            <v>7379</v>
          </cell>
          <cell r="C635" t="str">
            <v>CODO HD JUNTA HIDRAULICA PARA PVC 11.25ºX4"</v>
          </cell>
          <cell r="D635" t="str">
            <v>UN</v>
          </cell>
          <cell r="E635">
            <v>148750</v>
          </cell>
        </row>
        <row r="636">
          <cell r="B636">
            <v>7380</v>
          </cell>
          <cell r="C636" t="str">
            <v>CODO HD JUNTA HIDRAULICA PARA PVC 11.25ºX6"</v>
          </cell>
          <cell r="D636" t="str">
            <v>UN</v>
          </cell>
          <cell r="E636">
            <v>288337</v>
          </cell>
        </row>
        <row r="637">
          <cell r="B637">
            <v>7381</v>
          </cell>
          <cell r="C637" t="str">
            <v>CODO HD JUNTA HIDRAULICA PARA PVC 11.25ºX8"</v>
          </cell>
          <cell r="D637" t="str">
            <v>UN</v>
          </cell>
          <cell r="E637">
            <v>447857</v>
          </cell>
        </row>
        <row r="638">
          <cell r="B638">
            <v>7382</v>
          </cell>
          <cell r="C638" t="str">
            <v>REDUCCION PVC U.M. NORMA NTC 382 4"x2"</v>
          </cell>
          <cell r="D638" t="str">
            <v>UN</v>
          </cell>
          <cell r="E638">
            <v>133685</v>
          </cell>
        </row>
        <row r="639">
          <cell r="B639">
            <v>7383</v>
          </cell>
          <cell r="C639" t="str">
            <v>REDUCCION PVC U.M. NORMA NTC 382 4"x2 1/2"</v>
          </cell>
          <cell r="D639" t="str">
            <v>UN</v>
          </cell>
          <cell r="E639">
            <v>139993</v>
          </cell>
        </row>
        <row r="640">
          <cell r="B640">
            <v>7384</v>
          </cell>
          <cell r="C640" t="str">
            <v>REDUCCION PVC U.M. NORMA NTC 382 4"x3"</v>
          </cell>
          <cell r="D640" t="str">
            <v>UN</v>
          </cell>
          <cell r="E640">
            <v>139993</v>
          </cell>
        </row>
        <row r="641">
          <cell r="B641">
            <v>7385</v>
          </cell>
          <cell r="C641" t="str">
            <v>REDUCCION PVC U.M. NORMA NTC 382 6"x4"</v>
          </cell>
          <cell r="D641" t="str">
            <v>UN</v>
          </cell>
          <cell r="E641">
            <v>384946</v>
          </cell>
        </row>
        <row r="642">
          <cell r="B642">
            <v>7386</v>
          </cell>
          <cell r="C642" t="str">
            <v>REDUCCION PVC U.M. NORMA NTC 382 8"x6"</v>
          </cell>
          <cell r="D642" t="str">
            <v>UN</v>
          </cell>
          <cell r="E642">
            <v>653495</v>
          </cell>
        </row>
        <row r="643">
          <cell r="B643">
            <v>7387</v>
          </cell>
          <cell r="C643" t="str">
            <v>TAPON PVC U.M. NORMA NTC 382 D=3"</v>
          </cell>
          <cell r="D643" t="str">
            <v>UN</v>
          </cell>
          <cell r="E643">
            <v>128578</v>
          </cell>
        </row>
        <row r="644">
          <cell r="B644">
            <v>7388</v>
          </cell>
          <cell r="C644" t="str">
            <v>TAPON PVC U.M. NORMA NTC 382 D=4"</v>
          </cell>
          <cell r="D644" t="str">
            <v>UN</v>
          </cell>
          <cell r="E644">
            <v>262357</v>
          </cell>
        </row>
        <row r="645">
          <cell r="B645">
            <v>7389</v>
          </cell>
          <cell r="C645" t="str">
            <v>TAPON PVC U.M. NORMA NTC 382 D=6"</v>
          </cell>
          <cell r="D645" t="str">
            <v>UN</v>
          </cell>
          <cell r="E645">
            <v>597835</v>
          </cell>
        </row>
        <row r="646">
          <cell r="B646">
            <v>7390</v>
          </cell>
          <cell r="C646" t="str">
            <v>TAPON PVC U.M. NORMA NTC 382 D=8"</v>
          </cell>
          <cell r="D646" t="str">
            <v>UN</v>
          </cell>
          <cell r="E646">
            <v>382320</v>
          </cell>
        </row>
        <row r="647">
          <cell r="B647">
            <v>7391</v>
          </cell>
          <cell r="C647" t="str">
            <v>REDUCCION CONCENTRICA HD E.L. 6"x2" (150x50mm)</v>
          </cell>
          <cell r="D647" t="str">
            <v>UN</v>
          </cell>
          <cell r="E647">
            <v>136969</v>
          </cell>
        </row>
        <row r="648">
          <cell r="B648">
            <v>7392</v>
          </cell>
          <cell r="C648" t="str">
            <v>REDUCCION CONCENTRICA HD E.L. 6"x3" (150x75mm)</v>
          </cell>
          <cell r="D648" t="str">
            <v>UN</v>
          </cell>
          <cell r="E648">
            <v>127436</v>
          </cell>
        </row>
        <row r="649">
          <cell r="B649">
            <v>7393</v>
          </cell>
          <cell r="C649" t="str">
            <v>REDUCCION CONCENTRICA HD E.L. 6"x4" (150x100mm)</v>
          </cell>
          <cell r="D649" t="str">
            <v>UN</v>
          </cell>
          <cell r="E649">
            <v>154962</v>
          </cell>
        </row>
        <row r="650">
          <cell r="B650">
            <v>7394</v>
          </cell>
          <cell r="C650" t="str">
            <v>REDUCCION CONCENTRICA HD E.L. 8"x2" (200x50mm)</v>
          </cell>
          <cell r="D650" t="str">
            <v>UN</v>
          </cell>
          <cell r="E650">
            <v>309400</v>
          </cell>
        </row>
        <row r="651">
          <cell r="B651">
            <v>7395</v>
          </cell>
          <cell r="C651" t="str">
            <v>REDUCCION CONCENTRICA HD E.L. 8"x3" (200x75mm)</v>
          </cell>
          <cell r="D651" t="str">
            <v>UN</v>
          </cell>
          <cell r="E651">
            <v>196761</v>
          </cell>
        </row>
        <row r="652">
          <cell r="B652">
            <v>7396</v>
          </cell>
          <cell r="C652" t="str">
            <v>REDUCCION CONCENTRICA HD E.L. 8"x4" (200x100mm)</v>
          </cell>
          <cell r="D652" t="str">
            <v>UN</v>
          </cell>
          <cell r="E652">
            <v>231424</v>
          </cell>
        </row>
        <row r="653">
          <cell r="B653">
            <v>7397</v>
          </cell>
          <cell r="C653" t="str">
            <v>REDUCCION CONCENTRICA HD E.L. 8"x6" (200x150mm)</v>
          </cell>
          <cell r="D653" t="str">
            <v>UN</v>
          </cell>
          <cell r="E653">
            <v>256912</v>
          </cell>
        </row>
        <row r="654">
          <cell r="B654">
            <v>7398</v>
          </cell>
          <cell r="C654" t="str">
            <v>REDUCCION CONCENTRICA HD E.L. 10"x3" (250x75mm)</v>
          </cell>
          <cell r="D654" t="str">
            <v>UN</v>
          </cell>
          <cell r="E654">
            <v>495397</v>
          </cell>
        </row>
        <row r="655">
          <cell r="B655">
            <v>7399</v>
          </cell>
          <cell r="C655" t="str">
            <v>REDUCCION CONCENTRICA HD E.L. 10"x4" (250x100mm)</v>
          </cell>
          <cell r="D655" t="str">
            <v>UN</v>
          </cell>
          <cell r="E655">
            <v>495397</v>
          </cell>
        </row>
        <row r="656">
          <cell r="B656">
            <v>7400</v>
          </cell>
          <cell r="C656" t="str">
            <v>REDUCCION CONCENTRICA HD E.L. 10"x6" (250x150mm)</v>
          </cell>
          <cell r="D656" t="str">
            <v>UN</v>
          </cell>
          <cell r="E656">
            <v>522291</v>
          </cell>
        </row>
        <row r="657">
          <cell r="B657">
            <v>7401</v>
          </cell>
          <cell r="C657" t="str">
            <v>REDUCCION CONCENTRICA HD E.L. 10"x8" (250x200mm)</v>
          </cell>
          <cell r="D657" t="str">
            <v>UN</v>
          </cell>
          <cell r="E657">
            <v>618622</v>
          </cell>
        </row>
        <row r="658">
          <cell r="B658">
            <v>7402</v>
          </cell>
          <cell r="C658" t="str">
            <v>REDUCCION CONCENTRICA HD E.L. 12"x3" (300x75mm)</v>
          </cell>
          <cell r="D658" t="str">
            <v>UN</v>
          </cell>
          <cell r="E658">
            <v>689178</v>
          </cell>
        </row>
        <row r="659">
          <cell r="B659">
            <v>7403</v>
          </cell>
          <cell r="C659" t="str">
            <v>REDUCCION CONCENTRICA HD E.L. 12"x4" (300x100mm)</v>
          </cell>
          <cell r="D659" t="str">
            <v>UN</v>
          </cell>
          <cell r="E659">
            <v>729261</v>
          </cell>
        </row>
        <row r="660">
          <cell r="B660">
            <v>7404</v>
          </cell>
          <cell r="C660" t="str">
            <v>REDUCCION CONCENTRICA HD E.L. 12"x6" (300x150mm)</v>
          </cell>
          <cell r="D660" t="str">
            <v>UN</v>
          </cell>
          <cell r="E660">
            <v>755995</v>
          </cell>
        </row>
        <row r="661">
          <cell r="B661">
            <v>7405</v>
          </cell>
          <cell r="C661" t="str">
            <v>REDUCCION CONCENTRICA HD E.L. 12"x8" (300x200mm)</v>
          </cell>
          <cell r="D661" t="str">
            <v>UN</v>
          </cell>
          <cell r="E661">
            <v>953432</v>
          </cell>
        </row>
        <row r="662">
          <cell r="B662">
            <v>7406</v>
          </cell>
          <cell r="C662" t="str">
            <v>REDUCCION CONCENTRICA HD E.L. 12"x10"  (300x250mm)</v>
          </cell>
          <cell r="D662" t="str">
            <v>UN</v>
          </cell>
          <cell r="E662">
            <v>905791</v>
          </cell>
        </row>
        <row r="663">
          <cell r="B663">
            <v>7407</v>
          </cell>
          <cell r="C663" t="str">
            <v>UNION REPARACION PVC U.M. NORMA NTC 382 D=2"</v>
          </cell>
          <cell r="D663" t="str">
            <v>UN</v>
          </cell>
          <cell r="E663">
            <v>12822</v>
          </cell>
        </row>
        <row r="664">
          <cell r="B664">
            <v>7408</v>
          </cell>
          <cell r="C664" t="str">
            <v>UNION REPARACION PVC U.M. NORMA NTC 382 D=2 1/2"</v>
          </cell>
          <cell r="D664" t="str">
            <v>UN</v>
          </cell>
          <cell r="E664">
            <v>15270</v>
          </cell>
        </row>
        <row r="665">
          <cell r="B665">
            <v>7409</v>
          </cell>
          <cell r="C665" t="str">
            <v>UNION REPARACION PVC U.M. NORMA NTC 382 D=3"</v>
          </cell>
          <cell r="D665" t="str">
            <v>UN</v>
          </cell>
          <cell r="E665">
            <v>21383</v>
          </cell>
        </row>
        <row r="666">
          <cell r="B666">
            <v>7410</v>
          </cell>
          <cell r="C666" t="str">
            <v>UNION REPARACION PVC U.M. NORMA NTC 382 D=4"</v>
          </cell>
          <cell r="D666" t="str">
            <v>UN</v>
          </cell>
          <cell r="E666">
            <v>36296</v>
          </cell>
        </row>
        <row r="667">
          <cell r="B667">
            <v>7411</v>
          </cell>
          <cell r="C667" t="str">
            <v>UNION REPARACION PVC U.M. NORMA NTC 382 D=10"</v>
          </cell>
          <cell r="D667" t="str">
            <v>UN</v>
          </cell>
          <cell r="E667">
            <v>272804</v>
          </cell>
        </row>
        <row r="668">
          <cell r="B668">
            <v>7412</v>
          </cell>
          <cell r="C668" t="str">
            <v>ACOPLE UNIVERSAL D=3" (85 a 103mm)</v>
          </cell>
          <cell r="D668" t="str">
            <v>UN</v>
          </cell>
          <cell r="E668">
            <v>96271</v>
          </cell>
        </row>
        <row r="669">
          <cell r="B669">
            <v>7413</v>
          </cell>
          <cell r="C669" t="str">
            <v>ACOPLE UNIVERSAL D=4" (110 a 128mm)</v>
          </cell>
          <cell r="D669" t="str">
            <v>UN</v>
          </cell>
          <cell r="E669">
            <v>107338</v>
          </cell>
        </row>
        <row r="670">
          <cell r="B670">
            <v>7414</v>
          </cell>
          <cell r="C670" t="str">
            <v>ACOPLE UNIVERSAL D=6" (167 a 189mm) R2</v>
          </cell>
          <cell r="D670" t="str">
            <v>UN</v>
          </cell>
          <cell r="E670">
            <v>208131</v>
          </cell>
        </row>
        <row r="671">
          <cell r="B671">
            <v>7415</v>
          </cell>
          <cell r="C671" t="str">
            <v>ACOPLE UNIVERSAL D=8" (234 a 252mm) R2</v>
          </cell>
          <cell r="D671" t="str">
            <v>UN</v>
          </cell>
          <cell r="E671">
            <v>264418</v>
          </cell>
        </row>
        <row r="672">
          <cell r="B672">
            <v>7416</v>
          </cell>
          <cell r="C672" t="str">
            <v>ACOPLE UNIVERSAL D=10" (292 a 310mm) R2</v>
          </cell>
          <cell r="D672" t="str">
            <v>UN</v>
          </cell>
          <cell r="E672">
            <v>468622</v>
          </cell>
        </row>
        <row r="673">
          <cell r="B673">
            <v>7417</v>
          </cell>
          <cell r="C673" t="str">
            <v>ACOPLE UNIVERSAL D=12" (350 a 368mm) R3</v>
          </cell>
          <cell r="D673" t="str">
            <v>UN</v>
          </cell>
          <cell r="E673">
            <v>615230</v>
          </cell>
        </row>
        <row r="674">
          <cell r="B674">
            <v>7418</v>
          </cell>
          <cell r="C674" t="str">
            <v>TARIFA MES - AUXILIO DE TRANSPORTE</v>
          </cell>
          <cell r="D674" t="str">
            <v>MES</v>
          </cell>
          <cell r="E674">
            <v>88211</v>
          </cell>
        </row>
        <row r="675">
          <cell r="B675">
            <v>7419</v>
          </cell>
          <cell r="C675" t="str">
            <v>CONCRETO GRAVA COMUN 4500 PSI (315 Kg/cm2)</v>
          </cell>
          <cell r="D675" t="str">
            <v>M3</v>
          </cell>
          <cell r="E675">
            <v>402458</v>
          </cell>
        </row>
        <row r="676">
          <cell r="B676">
            <v>7420</v>
          </cell>
          <cell r="C676" t="str">
            <v>MORTERO 2500 PSI (175 Kg/cm2)</v>
          </cell>
          <cell r="D676" t="str">
            <v>M3</v>
          </cell>
          <cell r="E676">
            <v>358731</v>
          </cell>
        </row>
        <row r="677">
          <cell r="B677">
            <v>7421</v>
          </cell>
          <cell r="C677" t="str">
            <v>MORTERO 3000 PSI (210 Kg/cm2)</v>
          </cell>
          <cell r="D677" t="str">
            <v>M3</v>
          </cell>
          <cell r="E677">
            <v>378599</v>
          </cell>
        </row>
        <row r="678">
          <cell r="B678">
            <v>7422</v>
          </cell>
          <cell r="C678" t="str">
            <v>MORTERO 3500 PSI (245 Kg/cm2)</v>
          </cell>
          <cell r="D678" t="str">
            <v>M3</v>
          </cell>
          <cell r="E678">
            <v>380800</v>
          </cell>
        </row>
        <row r="679">
          <cell r="B679">
            <v>7423</v>
          </cell>
          <cell r="C679" t="str">
            <v>ARMADO CANASTAS PARA PILOTES</v>
          </cell>
          <cell r="D679" t="str">
            <v>KG</v>
          </cell>
          <cell r="E679">
            <v>417</v>
          </cell>
        </row>
        <row r="680">
          <cell r="B680">
            <v>7426</v>
          </cell>
          <cell r="C680" t="str">
            <v>GEODREN PLANAR H=1.0 o DRENAFLEX PLANAR H=1.0</v>
          </cell>
          <cell r="D680" t="str">
            <v>ML</v>
          </cell>
          <cell r="E680">
            <v>26322</v>
          </cell>
        </row>
        <row r="681">
          <cell r="B681">
            <v>7427</v>
          </cell>
          <cell r="C681" t="str">
            <v>GEODREN PLANAR H=2.0 o DRENAFLEX PLANAR H=2.0</v>
          </cell>
          <cell r="D681" t="str">
            <v>ML</v>
          </cell>
          <cell r="E681">
            <v>32607</v>
          </cell>
        </row>
        <row r="682">
          <cell r="B682">
            <v>7428</v>
          </cell>
          <cell r="C682" t="str">
            <v>GEODREN CON TUBERIA CIRCULAR 100mm H=0.5 o DRENAFLEX CON TUBERIA CIRCULAR 100mm H=0.5</v>
          </cell>
          <cell r="D682" t="str">
            <v>ML</v>
          </cell>
          <cell r="E682">
            <v>29123</v>
          </cell>
        </row>
        <row r="683">
          <cell r="B683">
            <v>7429</v>
          </cell>
          <cell r="C683" t="str">
            <v>GEODREN CON TUBERIA CIRCULAR 100mm H=1.0 o DRENAFLEX CON TUBERÍA 100mm H=1.0</v>
          </cell>
          <cell r="D683" t="str">
            <v>ML</v>
          </cell>
          <cell r="E683">
            <v>41996</v>
          </cell>
        </row>
        <row r="684">
          <cell r="B684">
            <v>7430</v>
          </cell>
          <cell r="C684" t="str">
            <v>GEODREN CON TUBERIA CIRCULAR 100mm H=2.0 o DRENAFLEX CON TUBERÍA CIRCULAR 100mm H=2.0</v>
          </cell>
          <cell r="D684" t="str">
            <v>ML</v>
          </cell>
          <cell r="E684">
            <v>68999</v>
          </cell>
        </row>
        <row r="685">
          <cell r="B685">
            <v>7434</v>
          </cell>
          <cell r="C685" t="str">
            <v>DISCO DIAMANTADO ASFALTO-CONCRETO 14"/350mm, cortes aprox. 1.600 a 1.800 mts. de profundidad máxima hasta 100mm.</v>
          </cell>
          <cell r="D685" t="str">
            <v>UN</v>
          </cell>
          <cell r="E685">
            <v>680800</v>
          </cell>
        </row>
        <row r="686">
          <cell r="B686">
            <v>7436</v>
          </cell>
          <cell r="C686" t="str">
            <v>MOTOBOMBA SUMERGIBLE Ø 2" O 3" - INCLUYE COMBUSTIBLE</v>
          </cell>
          <cell r="D686" t="str">
            <v>DIA</v>
          </cell>
          <cell r="E686">
            <v>54109</v>
          </cell>
        </row>
        <row r="687">
          <cell r="B687">
            <v>7437</v>
          </cell>
          <cell r="C687" t="str">
            <v>CORTADORA DE LADRILLO (SIN DISCO)</v>
          </cell>
          <cell r="D687" t="str">
            <v>DIA</v>
          </cell>
          <cell r="E687">
            <v>16227</v>
          </cell>
        </row>
        <row r="688">
          <cell r="B688">
            <v>7438</v>
          </cell>
          <cell r="C688" t="str">
            <v>VIBROCOMPACTADOR BENITIN DE 1 TONELADA - INCLUYE OPERARIO Y COMBUSTIBLE</v>
          </cell>
          <cell r="D688" t="str">
            <v>DIA</v>
          </cell>
          <cell r="E688">
            <v>197572</v>
          </cell>
        </row>
        <row r="689">
          <cell r="B689">
            <v>7439</v>
          </cell>
          <cell r="C689" t="str">
            <v>MARTILLO NEUMÁTICO 60 LB</v>
          </cell>
          <cell r="D689" t="str">
            <v>HR</v>
          </cell>
          <cell r="E689">
            <v>4463</v>
          </cell>
        </row>
        <row r="690">
          <cell r="B690">
            <v>7441</v>
          </cell>
          <cell r="C690" t="str">
            <v>FONDO DE JUNTA EN ESPUMA D=1/4" (6MM)</v>
          </cell>
          <cell r="D690" t="str">
            <v>ML</v>
          </cell>
          <cell r="E690">
            <v>672</v>
          </cell>
        </row>
        <row r="691">
          <cell r="B691">
            <v>7442</v>
          </cell>
          <cell r="C691" t="str">
            <v>FONDO DE JUNTA EN ESPUMA D=5/8" (16MM)</v>
          </cell>
          <cell r="D691" t="str">
            <v>ML</v>
          </cell>
          <cell r="E691">
            <v>1017</v>
          </cell>
        </row>
        <row r="692">
          <cell r="B692">
            <v>7443</v>
          </cell>
          <cell r="C692" t="str">
            <v>FONDO DE JUNTA EN ESPUMA D=7/8" (22MM)</v>
          </cell>
          <cell r="D692" t="str">
            <v>ML</v>
          </cell>
          <cell r="E692">
            <v>2695</v>
          </cell>
        </row>
        <row r="693">
          <cell r="B693">
            <v>7444</v>
          </cell>
          <cell r="C693" t="str">
            <v>TUBERIA PVC SANITARIA U.S. D=1 1/2"</v>
          </cell>
          <cell r="D693" t="str">
            <v>ML</v>
          </cell>
          <cell r="E693">
            <v>10720</v>
          </cell>
        </row>
        <row r="694">
          <cell r="B694">
            <v>7445</v>
          </cell>
          <cell r="C694" t="str">
            <v>ACOPLE UNIVERSAL D=6" (159 a 181mm) R1</v>
          </cell>
          <cell r="D694" t="str">
            <v>UN</v>
          </cell>
          <cell r="E694">
            <v>157080</v>
          </cell>
        </row>
        <row r="695">
          <cell r="B695">
            <v>7446</v>
          </cell>
          <cell r="C695" t="str">
            <v>ACOPLE UNIVERSAL D=8" (218 a 235mm) R1</v>
          </cell>
          <cell r="D695" t="str">
            <v>UN</v>
          </cell>
          <cell r="E695">
            <v>264418</v>
          </cell>
        </row>
        <row r="696">
          <cell r="B696">
            <v>7447</v>
          </cell>
          <cell r="C696" t="str">
            <v>ACOPLE UNIVERSAL D=10" (268 a 286mm) R1</v>
          </cell>
          <cell r="D696" t="str">
            <v>UN</v>
          </cell>
          <cell r="E696">
            <v>458150</v>
          </cell>
        </row>
        <row r="697">
          <cell r="B697">
            <v>7448</v>
          </cell>
          <cell r="C697" t="str">
            <v>ACOPLE UNIVERSAL D=12" (315 a 333mm) R1</v>
          </cell>
          <cell r="D697" t="str">
            <v>UN</v>
          </cell>
          <cell r="E697">
            <v>473620</v>
          </cell>
        </row>
        <row r="698">
          <cell r="B698">
            <v>7451</v>
          </cell>
          <cell r="C698" t="str">
            <v>ACERO FIGURADO No. 8 (Ø 1") F'y=60000 PSI</v>
          </cell>
          <cell r="D698" t="str">
            <v>KG</v>
          </cell>
          <cell r="E698">
            <v>2083</v>
          </cell>
        </row>
        <row r="699">
          <cell r="B699">
            <v>7452</v>
          </cell>
          <cell r="C699" t="str">
            <v>ACERO FIGURADO No. 10 (Ø 1 1/4") F'y=60000 PSI</v>
          </cell>
          <cell r="D699" t="str">
            <v>KG</v>
          </cell>
          <cell r="E699">
            <v>2142</v>
          </cell>
        </row>
        <row r="700">
          <cell r="B700">
            <v>7453</v>
          </cell>
          <cell r="C700" t="str">
            <v>UNION REPARACION HD EXTREMO LISO D=4"</v>
          </cell>
          <cell r="D700" t="str">
            <v>UN</v>
          </cell>
          <cell r="E700">
            <v>147917</v>
          </cell>
        </row>
        <row r="701">
          <cell r="B701">
            <v>7454</v>
          </cell>
          <cell r="C701" t="str">
            <v>CODO HD EXTREMO LISO 11.25ºX10"</v>
          </cell>
          <cell r="D701" t="str">
            <v>UN</v>
          </cell>
          <cell r="E701">
            <v>519722</v>
          </cell>
        </row>
        <row r="702">
          <cell r="B702">
            <v>7455</v>
          </cell>
          <cell r="C702" t="str">
            <v>CODO HD EXTREMO LISO 22.5ºX8"</v>
          </cell>
          <cell r="D702" t="str">
            <v>UN</v>
          </cell>
          <cell r="E702">
            <v>334368</v>
          </cell>
        </row>
        <row r="703">
          <cell r="B703">
            <v>7456</v>
          </cell>
          <cell r="C703" t="str">
            <v>CODO HD EXTREMO LISO 22.5ºX10"</v>
          </cell>
          <cell r="D703" t="str">
            <v>UN</v>
          </cell>
          <cell r="E703">
            <v>613171</v>
          </cell>
        </row>
        <row r="704">
          <cell r="B704">
            <v>7457</v>
          </cell>
          <cell r="C704" t="str">
            <v>TUBERIA CONDUIT GALVANIZADA IMC D=1"</v>
          </cell>
          <cell r="D704" t="str">
            <v>ML</v>
          </cell>
          <cell r="E704">
            <v>13486</v>
          </cell>
        </row>
        <row r="705">
          <cell r="B705">
            <v>7458</v>
          </cell>
          <cell r="C705" t="str">
            <v>TUBERIA CONDUIT GALVANIZADA IMC D=1 1/2"</v>
          </cell>
          <cell r="D705" t="str">
            <v>ML</v>
          </cell>
          <cell r="E705">
            <v>18033</v>
          </cell>
        </row>
        <row r="706">
          <cell r="B706">
            <v>7460</v>
          </cell>
          <cell r="C706" t="str">
            <v>TUBERIA CONDUIT GALVANIZADA EMT D=1 1/2"</v>
          </cell>
          <cell r="D706" t="str">
            <v>ML</v>
          </cell>
          <cell r="E706">
            <v>11633</v>
          </cell>
        </row>
        <row r="707">
          <cell r="B707">
            <v>7461</v>
          </cell>
          <cell r="C707" t="str">
            <v>ARENA LAVADA DE PEÑA</v>
          </cell>
          <cell r="D707" t="str">
            <v>M3</v>
          </cell>
          <cell r="E707">
            <v>89250</v>
          </cell>
        </row>
        <row r="708">
          <cell r="B708">
            <v>7462</v>
          </cell>
          <cell r="C708" t="str">
            <v>TRANSPORTE DE PETREOS</v>
          </cell>
          <cell r="D708" t="str">
            <v>M3-KM</v>
          </cell>
          <cell r="E708">
            <v>830</v>
          </cell>
        </row>
        <row r="709">
          <cell r="B709">
            <v>7463</v>
          </cell>
          <cell r="C709" t="str">
            <v>GEOTEXTIL NT 1600 o 351 NT</v>
          </cell>
          <cell r="D709" t="str">
            <v>M2</v>
          </cell>
          <cell r="E709">
            <v>3055</v>
          </cell>
        </row>
        <row r="710">
          <cell r="B710">
            <v>7464</v>
          </cell>
          <cell r="C710" t="str">
            <v>GEOTEXTIL NT 1800 o 401 NT</v>
          </cell>
          <cell r="D710" t="str">
            <v>M2</v>
          </cell>
          <cell r="E710">
            <v>3844</v>
          </cell>
        </row>
        <row r="711">
          <cell r="B711">
            <v>7465</v>
          </cell>
          <cell r="C711" t="str">
            <v>GEOTEXTIL NT 2000 o 451 NT</v>
          </cell>
          <cell r="D711" t="str">
            <v>M2</v>
          </cell>
          <cell r="E711">
            <v>4545</v>
          </cell>
        </row>
        <row r="712">
          <cell r="B712">
            <v>7466</v>
          </cell>
          <cell r="C712" t="str">
            <v>GEOTEXTIL T 1050</v>
          </cell>
          <cell r="D712" t="str">
            <v>M2</v>
          </cell>
          <cell r="E712">
            <v>2844</v>
          </cell>
        </row>
        <row r="713">
          <cell r="B713">
            <v>7467</v>
          </cell>
          <cell r="C713" t="str">
            <v>GEOTEXTIL T 1400 o 135 ST</v>
          </cell>
          <cell r="D713" t="str">
            <v>M2</v>
          </cell>
          <cell r="E713">
            <v>3728</v>
          </cell>
        </row>
        <row r="714">
          <cell r="B714">
            <v>7468</v>
          </cell>
          <cell r="C714" t="str">
            <v>GEOTEXTIL T 1700 o 200 ST</v>
          </cell>
          <cell r="D714" t="str">
            <v>M2</v>
          </cell>
          <cell r="E714">
            <v>3906</v>
          </cell>
        </row>
        <row r="715">
          <cell r="B715">
            <v>7471</v>
          </cell>
          <cell r="C715" t="str">
            <v>Ensayo para determinar la densidad del cemento hidráulico</v>
          </cell>
          <cell r="D715" t="str">
            <v>UN</v>
          </cell>
          <cell r="E715">
            <v>37000</v>
          </cell>
        </row>
        <row r="716">
          <cell r="B716">
            <v>7472</v>
          </cell>
          <cell r="C716" t="str">
            <v>Determinación del tiempo de fraguado del cemento hidráulico mediante aguja de Vicat</v>
          </cell>
          <cell r="D716" t="str">
            <v>UN</v>
          </cell>
          <cell r="E716">
            <v>71638</v>
          </cell>
        </row>
        <row r="717">
          <cell r="B717">
            <v>7482</v>
          </cell>
          <cell r="C717" t="str">
            <v>Equivalente de arena de suelos y agregados finos</v>
          </cell>
          <cell r="D717" t="str">
            <v>UN</v>
          </cell>
          <cell r="E717">
            <v>82900</v>
          </cell>
        </row>
        <row r="718">
          <cell r="B718">
            <v>7485</v>
          </cell>
          <cell r="C718" t="str">
            <v>Resistencia a la degradación de los agregados gruesos de tamaños mayores de 19 mm (¾") por abrasión e impacto en la máquina de los ángeles, con trituración</v>
          </cell>
          <cell r="D718" t="str">
            <v>UN</v>
          </cell>
          <cell r="E718">
            <v>108290</v>
          </cell>
        </row>
        <row r="719">
          <cell r="B719">
            <v>7487</v>
          </cell>
          <cell r="C719" t="str">
            <v>Valor de azul de metileno en agregados finos</v>
          </cell>
          <cell r="D719" t="str">
            <v>UN</v>
          </cell>
          <cell r="E719">
            <v>121300</v>
          </cell>
        </row>
        <row r="720">
          <cell r="B720">
            <v>7488</v>
          </cell>
          <cell r="C720" t="str">
            <v>Determinación en el laboratorio del contenido de agua (humedad) de muestras de suelo, roca y mezclas de suelo - agregado</v>
          </cell>
          <cell r="D720" t="str">
            <v>UN</v>
          </cell>
          <cell r="E720">
            <v>10264</v>
          </cell>
        </row>
        <row r="721">
          <cell r="B721">
            <v>7489</v>
          </cell>
          <cell r="C721" t="str">
            <v>Determinación de la densidad (peso unitario) de muestras de suelo.</v>
          </cell>
          <cell r="D721" t="str">
            <v>UN</v>
          </cell>
          <cell r="E721">
            <v>23401</v>
          </cell>
        </row>
        <row r="722">
          <cell r="B722">
            <v>7490</v>
          </cell>
          <cell r="C722" t="str">
            <v>Determinación de los tamaños de las partículas de los suelos (Granulometría  por tamizado e hidrometría)</v>
          </cell>
          <cell r="D722" t="str">
            <v>UN</v>
          </cell>
          <cell r="E722">
            <v>171100</v>
          </cell>
        </row>
        <row r="723">
          <cell r="B723">
            <v>7493</v>
          </cell>
          <cell r="C723" t="str">
            <v>Determinación de la cantidad de material que pasa el tamiz de 75 um (N° 200) en los agregados pétreos mediante lavado</v>
          </cell>
          <cell r="D723" t="str">
            <v>UN</v>
          </cell>
          <cell r="E723">
            <v>36500</v>
          </cell>
        </row>
        <row r="724">
          <cell r="B724">
            <v>7494</v>
          </cell>
          <cell r="C724" t="str">
            <v>Determinación de la gravedad específica de las partículas sólidas de los suelos y del llenante mineral, empleando un picnómetro con agua</v>
          </cell>
          <cell r="D724" t="str">
            <v>UN</v>
          </cell>
          <cell r="E724">
            <v>49950</v>
          </cell>
        </row>
        <row r="725">
          <cell r="B725">
            <v>7496</v>
          </cell>
          <cell r="C725" t="str">
            <v>Determinación de los factores de contracción de los suelos</v>
          </cell>
          <cell r="D725" t="str">
            <v>UN</v>
          </cell>
          <cell r="E725">
            <v>42971</v>
          </cell>
        </row>
        <row r="726">
          <cell r="B726">
            <v>7497</v>
          </cell>
          <cell r="C726" t="str">
            <v>Determinación del contenido orgánico de un suelo mediante el ensayo de pérdida por ignición</v>
          </cell>
          <cell r="D726" t="str">
            <v>UN</v>
          </cell>
          <cell r="E726">
            <v>51170</v>
          </cell>
        </row>
        <row r="727">
          <cell r="B727">
            <v>7501</v>
          </cell>
          <cell r="C727" t="str">
            <v>Consolidación rápida unidimensional de suelos</v>
          </cell>
          <cell r="D727" t="str">
            <v>UN</v>
          </cell>
          <cell r="E727">
            <v>208250</v>
          </cell>
        </row>
        <row r="728">
          <cell r="B728">
            <v>7502</v>
          </cell>
          <cell r="C728" t="str">
            <v>Consolidación lenta unidimensional de suelos</v>
          </cell>
          <cell r="D728" t="str">
            <v>UN</v>
          </cell>
          <cell r="E728">
            <v>418761</v>
          </cell>
        </row>
        <row r="729">
          <cell r="B729">
            <v>7503</v>
          </cell>
          <cell r="C729" t="str">
            <v>Consolidación unidimensional de suelos a doble carga</v>
          </cell>
          <cell r="D729" t="str">
            <v>UN</v>
          </cell>
          <cell r="E729">
            <v>509320</v>
          </cell>
        </row>
        <row r="730">
          <cell r="B730">
            <v>7511</v>
          </cell>
          <cell r="C730" t="str">
            <v>CBR  de suelos compactados en el laboratorio Suelos granulares)</v>
          </cell>
          <cell r="D730" t="str">
            <v>UN</v>
          </cell>
          <cell r="E730">
            <v>295571</v>
          </cell>
        </row>
        <row r="731">
          <cell r="B731">
            <v>7520</v>
          </cell>
          <cell r="C731" t="str">
            <v>Relaciones humedad - peso unitario seco en los suelos (Ensayo normal de compactación)</v>
          </cell>
          <cell r="D731" t="str">
            <v>UN</v>
          </cell>
          <cell r="E731">
            <v>103530</v>
          </cell>
        </row>
        <row r="732">
          <cell r="B732">
            <v>7523</v>
          </cell>
          <cell r="C732" t="str">
            <v>EXTRACCIÓN DE NÚCLEO DE CONCRETO 3" DE DIÁMETRO</v>
          </cell>
          <cell r="D732" t="str">
            <v>UN</v>
          </cell>
          <cell r="E732">
            <v>128100</v>
          </cell>
        </row>
        <row r="733">
          <cell r="B733">
            <v>7524</v>
          </cell>
          <cell r="C733" t="str">
            <v>Obtención y ensayo de núcleos de concreto endurecido</v>
          </cell>
          <cell r="D733" t="str">
            <v>UN</v>
          </cell>
          <cell r="E733">
            <v>121000</v>
          </cell>
        </row>
        <row r="734">
          <cell r="B734">
            <v>7530</v>
          </cell>
          <cell r="C734" t="str">
            <v>Extracción de testigos de pavimentos asfálticos mediante núcleos de 4"</v>
          </cell>
          <cell r="D734" t="str">
            <v>UN</v>
          </cell>
          <cell r="E734">
            <v>66300</v>
          </cell>
        </row>
        <row r="735">
          <cell r="B735">
            <v>7542</v>
          </cell>
          <cell r="C735" t="str">
            <v>Resistencia a la compresión de cilindros de concreto (moldeados o núcleos)</v>
          </cell>
          <cell r="D735" t="str">
            <v>UN</v>
          </cell>
          <cell r="E735">
            <v>7199</v>
          </cell>
        </row>
        <row r="736">
          <cell r="B736">
            <v>7544</v>
          </cell>
          <cell r="C736" t="str">
            <v>Tracción indirecta de cilindros de concreto</v>
          </cell>
          <cell r="D736" t="str">
            <v>UN</v>
          </cell>
          <cell r="E736">
            <v>21658</v>
          </cell>
        </row>
        <row r="737">
          <cell r="B737">
            <v>7550</v>
          </cell>
          <cell r="C737" t="str">
            <v>Ensayo de adherencia en bandeja</v>
          </cell>
          <cell r="D737" t="str">
            <v>UN</v>
          </cell>
          <cell r="E737">
            <v>106900</v>
          </cell>
        </row>
        <row r="738">
          <cell r="B738">
            <v>7551</v>
          </cell>
          <cell r="C738" t="str">
            <v>Estabilidad y flujo de mezclas asfálticas en caliente empleando el equipo marshall</v>
          </cell>
          <cell r="D738" t="str">
            <v>UN</v>
          </cell>
          <cell r="E738">
            <v>52500</v>
          </cell>
        </row>
        <row r="739">
          <cell r="B739">
            <v>7554</v>
          </cell>
          <cell r="C739" t="str">
            <v>SEÑALIZACION TUBULAR COLOMBINA PLASTICA</v>
          </cell>
          <cell r="D739" t="str">
            <v>UN</v>
          </cell>
          <cell r="E739">
            <v>24990</v>
          </cell>
        </row>
        <row r="740">
          <cell r="B740">
            <v>7555</v>
          </cell>
          <cell r="C740" t="str">
            <v>CINTA DE SEÑALIZACION CAL 4 (ROLLO 500mx0.10m)</v>
          </cell>
          <cell r="D740" t="str">
            <v>UN</v>
          </cell>
          <cell r="E740">
            <v>20230</v>
          </cell>
        </row>
        <row r="741">
          <cell r="B741">
            <v>7556</v>
          </cell>
          <cell r="C741" t="str">
            <v>PLASTICO NEGRO CALIBRE 6</v>
          </cell>
          <cell r="D741" t="str">
            <v>M2</v>
          </cell>
          <cell r="E741">
            <v>1170</v>
          </cell>
        </row>
        <row r="742">
          <cell r="B742">
            <v>7557</v>
          </cell>
          <cell r="C742" t="str">
            <v>BOLSA DE LONA</v>
          </cell>
          <cell r="D742" t="str">
            <v>UN</v>
          </cell>
          <cell r="E742">
            <v>666</v>
          </cell>
        </row>
        <row r="743">
          <cell r="B743">
            <v>7558</v>
          </cell>
          <cell r="C743" t="str">
            <v>BAÑO TIPO FLUSHING</v>
          </cell>
          <cell r="D743" t="str">
            <v>UN/MES</v>
          </cell>
          <cell r="E743">
            <v>286270</v>
          </cell>
        </row>
        <row r="744">
          <cell r="B744">
            <v>7559</v>
          </cell>
          <cell r="C744" t="str">
            <v>TELA VERDE DE CERRAMIENTO (2.10mx250)</v>
          </cell>
          <cell r="D744" t="str">
            <v>M2</v>
          </cell>
          <cell r="E744">
            <v>644</v>
          </cell>
        </row>
        <row r="745">
          <cell r="B745">
            <v>7560</v>
          </cell>
          <cell r="C745" t="str">
            <v>POLISOMBRA 65% (1x7m) R-800 NEGRA</v>
          </cell>
          <cell r="D745" t="str">
            <v>M2</v>
          </cell>
          <cell r="E745">
            <v>952</v>
          </cell>
        </row>
        <row r="746">
          <cell r="B746">
            <v>7561</v>
          </cell>
          <cell r="C746" t="str">
            <v>POLISOMBRA 47% (4x100m)</v>
          </cell>
          <cell r="D746" t="str">
            <v>M2</v>
          </cell>
          <cell r="E746">
            <v>744</v>
          </cell>
        </row>
        <row r="747">
          <cell r="B747">
            <v>7562</v>
          </cell>
          <cell r="C747" t="str">
            <v>POSTE ROLLIZO D= 12cm a 15cm</v>
          </cell>
          <cell r="D747" t="str">
            <v>ML</v>
          </cell>
          <cell r="E747">
            <v>11760</v>
          </cell>
        </row>
        <row r="748">
          <cell r="B748">
            <v>7567</v>
          </cell>
          <cell r="C748" t="str">
            <v>SEÑAL EN POLIETILENO ALVEOLAR PARE-SIGA 45cms. DECORADA CON REFLECTIVO, GRADO ALTA INTENSIDAD</v>
          </cell>
          <cell r="D748" t="str">
            <v>UN</v>
          </cell>
          <cell r="E748">
            <v>47600</v>
          </cell>
        </row>
        <row r="749">
          <cell r="B749">
            <v>7568</v>
          </cell>
          <cell r="C749" t="str">
            <v>EXTINTOR x 5LB</v>
          </cell>
          <cell r="D749" t="str">
            <v>UN</v>
          </cell>
          <cell r="E749">
            <v>27900</v>
          </cell>
        </row>
        <row r="750">
          <cell r="B750">
            <v>7569</v>
          </cell>
          <cell r="C750" t="str">
            <v>BOTIQUIN PRIMEROS AUXILIOS CON MEDICAMENTOS DE 22CM X 27CM</v>
          </cell>
          <cell r="D750" t="str">
            <v>UN</v>
          </cell>
          <cell r="E750">
            <v>80200</v>
          </cell>
        </row>
        <row r="751">
          <cell r="B751">
            <v>7570</v>
          </cell>
          <cell r="C751" t="str">
            <v>CAMILLA EN MADERA NUEVA 0.70 x 1.4MT</v>
          </cell>
          <cell r="D751" t="str">
            <v>DIA</v>
          </cell>
          <cell r="E751">
            <v>179</v>
          </cell>
        </row>
        <row r="752">
          <cell r="B752">
            <v>7571</v>
          </cell>
          <cell r="C752" t="str">
            <v>CONOS H=1mt</v>
          </cell>
          <cell r="D752" t="str">
            <v>UN</v>
          </cell>
          <cell r="E752">
            <v>43257</v>
          </cell>
        </row>
        <row r="753">
          <cell r="B753">
            <v>7573</v>
          </cell>
          <cell r="C753" t="str">
            <v>BAÑO TIPO LUXURY</v>
          </cell>
          <cell r="D753" t="str">
            <v>UN/MES</v>
          </cell>
          <cell r="E753">
            <v>476000</v>
          </cell>
        </row>
        <row r="754">
          <cell r="B754">
            <v>7575</v>
          </cell>
          <cell r="C754" t="str">
            <v>CAPA IMPERMEABLE CALIBRE 14 - 16</v>
          </cell>
          <cell r="D754" t="str">
            <v>UN</v>
          </cell>
          <cell r="E754">
            <v>13090</v>
          </cell>
        </row>
        <row r="755">
          <cell r="B755">
            <v>7576</v>
          </cell>
          <cell r="C755" t="str">
            <v>PROTECCION AUDITIVA DE INSERTAR (PAR)</v>
          </cell>
          <cell r="D755" t="str">
            <v>UN</v>
          </cell>
          <cell r="E755">
            <v>2000</v>
          </cell>
        </row>
        <row r="756">
          <cell r="B756">
            <v>7577</v>
          </cell>
          <cell r="C756" t="str">
            <v>GAFAS DE SEGURIDAD</v>
          </cell>
          <cell r="D756" t="str">
            <v>UN</v>
          </cell>
          <cell r="E756">
            <v>5117</v>
          </cell>
        </row>
        <row r="757">
          <cell r="B757">
            <v>7578</v>
          </cell>
          <cell r="C757" t="str">
            <v>GUANTES DE VAQUETA</v>
          </cell>
          <cell r="D757" t="str">
            <v>UN</v>
          </cell>
          <cell r="E757">
            <v>7140</v>
          </cell>
        </row>
        <row r="758">
          <cell r="B758">
            <v>7579</v>
          </cell>
          <cell r="C758" t="str">
            <v>MASCARILLA DESECHABLE</v>
          </cell>
          <cell r="D758" t="str">
            <v>UN</v>
          </cell>
          <cell r="E758">
            <v>333</v>
          </cell>
        </row>
        <row r="759">
          <cell r="B759">
            <v>7580</v>
          </cell>
          <cell r="C759" t="str">
            <v>CASCO DE SEGURIDAD DIELECTRICO</v>
          </cell>
          <cell r="D759" t="str">
            <v>UN</v>
          </cell>
          <cell r="E759">
            <v>15470</v>
          </cell>
        </row>
        <row r="760">
          <cell r="B760">
            <v>7582</v>
          </cell>
          <cell r="C760" t="str">
            <v>PETO EN CARNAZA</v>
          </cell>
          <cell r="D760" t="str">
            <v>UN</v>
          </cell>
          <cell r="E760">
            <v>20000</v>
          </cell>
        </row>
        <row r="761">
          <cell r="B761">
            <v>7583</v>
          </cell>
          <cell r="C761" t="str">
            <v>PROTECTOR AUDITIVO TIPO COPA</v>
          </cell>
          <cell r="D761" t="str">
            <v>UN</v>
          </cell>
          <cell r="E761">
            <v>15000</v>
          </cell>
        </row>
        <row r="762">
          <cell r="B762">
            <v>7585</v>
          </cell>
          <cell r="C762" t="str">
            <v>SARDINEL ALTO RAMPA A86</v>
          </cell>
          <cell r="D762" t="str">
            <v>ML</v>
          </cell>
          <cell r="E762">
            <v>24000</v>
          </cell>
        </row>
        <row r="763">
          <cell r="B763">
            <v>7586</v>
          </cell>
          <cell r="C763" t="str">
            <v>ESTOPEROL 10 cm x 3 cm</v>
          </cell>
          <cell r="D763" t="str">
            <v>UN</v>
          </cell>
          <cell r="E763">
            <v>5355</v>
          </cell>
        </row>
        <row r="764">
          <cell r="B764">
            <v>7587</v>
          </cell>
          <cell r="C764" t="str">
            <v>PEGANTE EPOXICO DE DOS COMPONENTES</v>
          </cell>
          <cell r="D764" t="str">
            <v>KG</v>
          </cell>
          <cell r="E764">
            <v>47005</v>
          </cell>
        </row>
        <row r="765">
          <cell r="B765">
            <v>7596</v>
          </cell>
          <cell r="C765" t="str">
            <v>VIBRADOR TIPO AGUJA</v>
          </cell>
          <cell r="D765" t="str">
            <v>DIA</v>
          </cell>
          <cell r="E765">
            <v>20230</v>
          </cell>
        </row>
        <row r="766">
          <cell r="B766">
            <v>7598</v>
          </cell>
          <cell r="C766" t="str">
            <v>TRITURADO 1-1/2"</v>
          </cell>
          <cell r="D766" t="str">
            <v>M3</v>
          </cell>
          <cell r="E766">
            <v>41650</v>
          </cell>
        </row>
        <row r="767">
          <cell r="B767">
            <v>7603</v>
          </cell>
          <cell r="C767" t="str">
            <v>TUBERIA GRP 300mm (300mm-800mm PRESION). No Incluye Transporte.</v>
          </cell>
          <cell r="D767" t="str">
            <v>ML</v>
          </cell>
          <cell r="E767">
            <v>297702</v>
          </cell>
        </row>
        <row r="768">
          <cell r="B768">
            <v>7604</v>
          </cell>
          <cell r="C768" t="str">
            <v>TUBERIA GRP 400mm (300mm-800mmPRESION). No Incluye Transporte.</v>
          </cell>
          <cell r="D768" t="str">
            <v>ML</v>
          </cell>
          <cell r="E768">
            <v>337936</v>
          </cell>
        </row>
        <row r="769">
          <cell r="B769">
            <v>7606</v>
          </cell>
          <cell r="C769" t="str">
            <v>TUBERIA GRP 500mm (300mm-800mm PRESION).  No Incluye Transporte.</v>
          </cell>
          <cell r="D769" t="str">
            <v>ML</v>
          </cell>
          <cell r="E769">
            <v>384953</v>
          </cell>
        </row>
        <row r="770">
          <cell r="B770">
            <v>7607</v>
          </cell>
          <cell r="C770" t="str">
            <v>TUBERIA GRP 600mm (300mm-800mm PRESION). NO INCLUYE TRANSPORTE</v>
          </cell>
          <cell r="D770" t="str">
            <v>ML</v>
          </cell>
          <cell r="E770">
            <v>442037</v>
          </cell>
        </row>
        <row r="771">
          <cell r="B771">
            <v>7608</v>
          </cell>
          <cell r="C771" t="str">
            <v>TUBERIA GRP 700mm (300mm-800mm PRESION). NO INCLUYE TRANSPORTE</v>
          </cell>
          <cell r="D771" t="str">
            <v>ML</v>
          </cell>
          <cell r="E771">
            <v>580018</v>
          </cell>
        </row>
        <row r="772">
          <cell r="B772">
            <v>7610</v>
          </cell>
          <cell r="C772" t="str">
            <v>GEOMALLA TENSAR BX 1100</v>
          </cell>
          <cell r="D772" t="str">
            <v>M2</v>
          </cell>
          <cell r="E772">
            <v>4463</v>
          </cell>
        </row>
        <row r="773">
          <cell r="B773">
            <v>7611</v>
          </cell>
          <cell r="C773" t="str">
            <v>GEOMALLA TENSAR BX 1200</v>
          </cell>
          <cell r="D773" t="str">
            <v>M2</v>
          </cell>
          <cell r="E773">
            <v>4730</v>
          </cell>
        </row>
        <row r="774">
          <cell r="B774">
            <v>7612</v>
          </cell>
          <cell r="C774" t="str">
            <v>GEOMALLA TENSAR FIBRA DE VIDRIO GLASGRID 8511</v>
          </cell>
          <cell r="D774" t="str">
            <v>M2</v>
          </cell>
          <cell r="E774">
            <v>5299</v>
          </cell>
        </row>
        <row r="775">
          <cell r="B775">
            <v>7613</v>
          </cell>
          <cell r="C775" t="str">
            <v>TUBERIA GRP 800mm (300mm-800mm PRESION).  No Incluye Transporte.</v>
          </cell>
          <cell r="D775" t="str">
            <v>ML</v>
          </cell>
          <cell r="E775">
            <v>654524</v>
          </cell>
        </row>
        <row r="776">
          <cell r="B776">
            <v>7614</v>
          </cell>
          <cell r="C776" t="str">
            <v>TUBERIA GRP 900mm (600mm-2400mm FLUJO LIBRE). No Incluye Transporte.</v>
          </cell>
          <cell r="D776" t="str">
            <v>ML</v>
          </cell>
          <cell r="E776">
            <v>759267</v>
          </cell>
        </row>
        <row r="777">
          <cell r="B777">
            <v>7615</v>
          </cell>
          <cell r="C777" t="str">
            <v>TUBERIA GRP 1000mm (600mm-2400mm FLUJO LIBRE). No Incluye Transporte.</v>
          </cell>
          <cell r="D777" t="str">
            <v>ML</v>
          </cell>
          <cell r="E777">
            <v>876149</v>
          </cell>
        </row>
        <row r="778">
          <cell r="B778">
            <v>7616</v>
          </cell>
          <cell r="C778" t="str">
            <v>TUBERIA GRP 1100mm (600mm-2400mm FLUJO LIBRE). No Incluye Transporte.</v>
          </cell>
          <cell r="D778" t="str">
            <v>ML</v>
          </cell>
          <cell r="E778">
            <v>977966</v>
          </cell>
        </row>
        <row r="779">
          <cell r="B779">
            <v>7617</v>
          </cell>
          <cell r="C779" t="str">
            <v>TUBERIA GRP 1200mm (600mm-2400mm FLUJO LIBRE). NO INCLUYE TRANSPORTE.</v>
          </cell>
          <cell r="D779" t="str">
            <v>ML</v>
          </cell>
          <cell r="E779">
            <v>1182812</v>
          </cell>
        </row>
        <row r="780">
          <cell r="B780">
            <v>7618</v>
          </cell>
          <cell r="C780" t="str">
            <v>TUBERIA GRP 1300 (600mm-2400mm FLUJO LIBRE). NO INCLUYE TRANSPORTE</v>
          </cell>
          <cell r="D780" t="str">
            <v>ML</v>
          </cell>
          <cell r="E780">
            <v>1307405</v>
          </cell>
        </row>
        <row r="781">
          <cell r="B781">
            <v>7619</v>
          </cell>
          <cell r="C781" t="str">
            <v>TUBERIA GRP 1400 (600mm-2400mm FLUJO LIBRE). NO INCLUYE TRANSPORTE</v>
          </cell>
          <cell r="D781" t="str">
            <v>ML</v>
          </cell>
          <cell r="E781">
            <v>1455168</v>
          </cell>
        </row>
        <row r="782">
          <cell r="B782">
            <v>7620</v>
          </cell>
          <cell r="C782" t="str">
            <v>TUBERIA GRP 1500 (600mm-2400mm FLUJO LIBRE. NO INCLUYE TRANSPORTE</v>
          </cell>
          <cell r="D782" t="str">
            <v>ML</v>
          </cell>
          <cell r="E782">
            <v>1611819</v>
          </cell>
        </row>
        <row r="783">
          <cell r="B783">
            <v>7621</v>
          </cell>
          <cell r="C783" t="str">
            <v>TUBERIA GRP 1600 (600mm-2400mm FLUJO LIBRE) NO INCLUYE TRANSPORTE</v>
          </cell>
          <cell r="D783" t="str">
            <v>ML</v>
          </cell>
          <cell r="E783">
            <v>1810383</v>
          </cell>
        </row>
        <row r="784">
          <cell r="B784">
            <v>7622</v>
          </cell>
          <cell r="C784" t="str">
            <v>TUBERIA GRP 1700 (600mm-2400mm FLUJO LIBRE) NO INCLUYE TRANSPORTE</v>
          </cell>
          <cell r="D784" t="str">
            <v>ML</v>
          </cell>
          <cell r="E784">
            <v>2025904</v>
          </cell>
        </row>
        <row r="785">
          <cell r="B785">
            <v>7626</v>
          </cell>
          <cell r="C785" t="str">
            <v>ACOPLE GRP 300mm (PN 10 Bar) No Incluye Transporte.</v>
          </cell>
          <cell r="D785" t="str">
            <v>UN</v>
          </cell>
          <cell r="E785">
            <v>298916</v>
          </cell>
        </row>
        <row r="786">
          <cell r="B786">
            <v>7627</v>
          </cell>
          <cell r="C786" t="str">
            <v>ACOPLE GRP 350mm (PN 10 Bar) No Incluye Transporte.</v>
          </cell>
          <cell r="D786" t="str">
            <v>UN</v>
          </cell>
          <cell r="E786">
            <v>317659</v>
          </cell>
        </row>
        <row r="787">
          <cell r="B787">
            <v>7628</v>
          </cell>
          <cell r="C787" t="str">
            <v>ACOPLE GRP 400mm (PN 10 Bar) - NO INCLUYE TRANSPORTE</v>
          </cell>
          <cell r="D787" t="str">
            <v>UN</v>
          </cell>
          <cell r="E787">
            <v>336401</v>
          </cell>
        </row>
        <row r="788">
          <cell r="B788">
            <v>7630</v>
          </cell>
          <cell r="C788" t="str">
            <v>ACOPLE GRP 500mm (PN 10 Bar) - NO INCLUYE TRANSPORTE</v>
          </cell>
          <cell r="D788" t="str">
            <v>UN</v>
          </cell>
          <cell r="E788">
            <v>355965</v>
          </cell>
        </row>
        <row r="789">
          <cell r="B789">
            <v>7631</v>
          </cell>
          <cell r="C789" t="str">
            <v>ACOPLE GRP 600mm (PN 10 Bar) - NO INCLUYE TRANSPORTE</v>
          </cell>
          <cell r="D789" t="str">
            <v>UN</v>
          </cell>
          <cell r="E789">
            <v>518507</v>
          </cell>
        </row>
        <row r="790">
          <cell r="B790">
            <v>7632</v>
          </cell>
          <cell r="C790" t="str">
            <v>ACOPLE GRP 700mm (PN 10 Bar) - NO INCLUYE TRANSPORTE</v>
          </cell>
          <cell r="D790" t="str">
            <v>UN</v>
          </cell>
          <cell r="E790">
            <v>659629</v>
          </cell>
        </row>
        <row r="791">
          <cell r="B791">
            <v>7633</v>
          </cell>
          <cell r="C791" t="str">
            <v>ACOPLE GRP 800mm (PN 10 Bar) - NO INCLUYE TRANSPORTE</v>
          </cell>
          <cell r="D791" t="str">
            <v>UN</v>
          </cell>
          <cell r="E791">
            <v>762945</v>
          </cell>
        </row>
        <row r="792">
          <cell r="B792">
            <v>7634</v>
          </cell>
          <cell r="C792" t="str">
            <v>ACOPLE GRP 900mm (PN 10 Bar) - NO INCLUYE TRANSPORTE</v>
          </cell>
          <cell r="D792" t="str">
            <v>UN</v>
          </cell>
          <cell r="E792">
            <v>799502</v>
          </cell>
        </row>
        <row r="793">
          <cell r="B793">
            <v>7635</v>
          </cell>
          <cell r="C793" t="str">
            <v>ACOPLE GRP 1000mm  (PN1/PN6) - NO INCLUYE TRANSPORTE</v>
          </cell>
          <cell r="D793" t="str">
            <v>UN</v>
          </cell>
          <cell r="E793">
            <v>892464</v>
          </cell>
        </row>
        <row r="794">
          <cell r="B794">
            <v>7636</v>
          </cell>
          <cell r="C794" t="str">
            <v>ACOPLE GRP 1100mm  (PN1/PN6) - NO INCLUYE TRANSPORTE</v>
          </cell>
          <cell r="D794" t="str">
            <v>UN</v>
          </cell>
          <cell r="E794">
            <v>963150</v>
          </cell>
        </row>
        <row r="795">
          <cell r="B795">
            <v>7637</v>
          </cell>
          <cell r="C795" t="str">
            <v>ACOPLE GRP 1200mm  (PN1/PN6) - NO INCLUYE TRANSPORTE</v>
          </cell>
          <cell r="D795" t="str">
            <v>UN</v>
          </cell>
          <cell r="E795">
            <v>999279</v>
          </cell>
        </row>
        <row r="796">
          <cell r="B796">
            <v>7638</v>
          </cell>
          <cell r="C796" t="str">
            <v>ACOPLE GRP 1300mm  (PN1/PN6) - NO INCLUYE TRANSPORTE</v>
          </cell>
          <cell r="D796" t="str">
            <v>UN</v>
          </cell>
          <cell r="E796">
            <v>1045939</v>
          </cell>
        </row>
        <row r="797">
          <cell r="B797">
            <v>7639</v>
          </cell>
          <cell r="C797" t="str">
            <v>ACOPLE GRP 1400mm  (PN1/PN6)</v>
          </cell>
          <cell r="D797" t="str">
            <v>UN</v>
          </cell>
          <cell r="E797">
            <v>1094598</v>
          </cell>
        </row>
        <row r="798">
          <cell r="B798">
            <v>7640</v>
          </cell>
          <cell r="C798" t="str">
            <v>ACOPLE GRP 1500mm  (PN1/PN6) - NO INCLUYE TRANSPORTE</v>
          </cell>
          <cell r="D798" t="str">
            <v>UN</v>
          </cell>
          <cell r="E798">
            <v>1211480</v>
          </cell>
        </row>
        <row r="799">
          <cell r="B799">
            <v>7641</v>
          </cell>
          <cell r="C799" t="str">
            <v>ACOPLE GRP 1600mm  (PN1/PN6)</v>
          </cell>
          <cell r="D799" t="str">
            <v>UN</v>
          </cell>
          <cell r="E799">
            <v>1420646</v>
          </cell>
        </row>
        <row r="800">
          <cell r="B800">
            <v>7642</v>
          </cell>
          <cell r="C800" t="str">
            <v>ACOPLE GRP 1700mm  (PN1/PN6)</v>
          </cell>
          <cell r="D800" t="str">
            <v>UN</v>
          </cell>
          <cell r="E800">
            <v>1496794</v>
          </cell>
        </row>
        <row r="801">
          <cell r="B801">
            <v>7643</v>
          </cell>
          <cell r="C801" t="str">
            <v>ACOPLE GRP 1800mm  (PN1/PN6) - NO INCLUYE TRANSPORTE</v>
          </cell>
          <cell r="D801" t="str">
            <v>UN</v>
          </cell>
          <cell r="E801">
            <v>1905559</v>
          </cell>
        </row>
        <row r="802">
          <cell r="B802">
            <v>7644</v>
          </cell>
          <cell r="C802" t="str">
            <v>ACOPLE GRP 2000mm  (PN1/PN6) - NO INCLUYE TRANSPORTE</v>
          </cell>
          <cell r="D802" t="str">
            <v>UN</v>
          </cell>
          <cell r="E802">
            <v>2084237</v>
          </cell>
        </row>
        <row r="803">
          <cell r="B803">
            <v>7645</v>
          </cell>
          <cell r="C803" t="str">
            <v>TUBERIA GRP 1800 (600mm-2400mm FLUJO LIBRE) - NO INCLUYE TRANSPORTE</v>
          </cell>
          <cell r="D803" t="str">
            <v>ML</v>
          </cell>
          <cell r="E803">
            <v>2285478</v>
          </cell>
        </row>
        <row r="804">
          <cell r="B804">
            <v>7646</v>
          </cell>
          <cell r="C804" t="str">
            <v>TUBERIA GRP 2000 (600mm-2400mm FLUJO LIBRE) - NO INCLUYE TRANSPORTE</v>
          </cell>
          <cell r="D804" t="str">
            <v>ML</v>
          </cell>
          <cell r="E804">
            <v>2862926</v>
          </cell>
        </row>
        <row r="805">
          <cell r="B805">
            <v>7647</v>
          </cell>
          <cell r="C805" t="str">
            <v>ACOPLE GRP 2400mm - NO INCLUYE TRANSPORTE</v>
          </cell>
          <cell r="D805" t="str">
            <v>UN</v>
          </cell>
          <cell r="E805">
            <v>2759003</v>
          </cell>
        </row>
        <row r="806">
          <cell r="B806">
            <v>7648</v>
          </cell>
          <cell r="C806" t="str">
            <v>TUBERIA GRP 2400 (600mm-2400mm FLUJO LIBRE) - NO INCLUYE TRANSPORTE</v>
          </cell>
          <cell r="D806" t="str">
            <v>ML</v>
          </cell>
          <cell r="E806">
            <v>4239375</v>
          </cell>
        </row>
        <row r="807">
          <cell r="B807">
            <v>7650</v>
          </cell>
          <cell r="C807" t="str">
            <v>RECUBRIMIENTO BARRERA EPOXICO</v>
          </cell>
          <cell r="D807" t="str">
            <v>GLN</v>
          </cell>
          <cell r="E807">
            <v>124950</v>
          </cell>
        </row>
        <row r="808">
          <cell r="B808">
            <v>7651</v>
          </cell>
          <cell r="C808" t="str">
            <v>CATALIZADOR BARRERA EPOXICA COMPONENTE B</v>
          </cell>
          <cell r="D808" t="str">
            <v>GLN</v>
          </cell>
          <cell r="E808">
            <v>83300</v>
          </cell>
        </row>
        <row r="809">
          <cell r="B809">
            <v>7652</v>
          </cell>
          <cell r="C809" t="str">
            <v>RECUBRIMIENTO EN ESMALTE URETANO GRIS 7035C</v>
          </cell>
          <cell r="D809" t="str">
            <v>GLN</v>
          </cell>
          <cell r="E809">
            <v>183736</v>
          </cell>
        </row>
        <row r="810">
          <cell r="B810">
            <v>7653</v>
          </cell>
          <cell r="C810" t="str">
            <v>CATALIZADOR ESMALTE  URETANO (COMPONENTE B)</v>
          </cell>
          <cell r="D810" t="str">
            <v>GLN</v>
          </cell>
          <cell r="E810">
            <v>166900</v>
          </cell>
        </row>
        <row r="811">
          <cell r="B811">
            <v>7654</v>
          </cell>
          <cell r="C811" t="str">
            <v>DISOLVENTE EPOXICO</v>
          </cell>
          <cell r="D811" t="str">
            <v>GLN</v>
          </cell>
          <cell r="E811">
            <v>34792</v>
          </cell>
        </row>
        <row r="812">
          <cell r="B812">
            <v>7655</v>
          </cell>
          <cell r="C812" t="str">
            <v>DISOLVENTE URETANO</v>
          </cell>
          <cell r="D812" t="str">
            <v>GLN</v>
          </cell>
          <cell r="E812">
            <v>54740</v>
          </cell>
        </row>
        <row r="813">
          <cell r="B813">
            <v>7656</v>
          </cell>
          <cell r="C813" t="str">
            <v>IMPRIMANTE EPOXICO RICO EN ZINC</v>
          </cell>
          <cell r="D813" t="str">
            <v>GLN</v>
          </cell>
          <cell r="E813">
            <v>153351</v>
          </cell>
        </row>
        <row r="814">
          <cell r="B814">
            <v>7657</v>
          </cell>
          <cell r="C814" t="str">
            <v>CATALIZADOR PARA IMPRIMANTE EPOXICO RICO EN ZINC</v>
          </cell>
          <cell r="D814" t="str">
            <v>GLN</v>
          </cell>
          <cell r="E814">
            <v>81900</v>
          </cell>
        </row>
        <row r="815">
          <cell r="B815">
            <v>7658</v>
          </cell>
          <cell r="C815" t="str">
            <v>MEZCLA ASFÁLTICA EN CALIENTE CON ASFALTO MODIFICADO CON GRANO DE CAUCHO RECICLADO (GCR)</v>
          </cell>
          <cell r="D815" t="str">
            <v>M3</v>
          </cell>
          <cell r="E815">
            <v>583100</v>
          </cell>
        </row>
        <row r="816">
          <cell r="B816">
            <v>7664</v>
          </cell>
          <cell r="C816" t="str">
            <v>SEÑALETICA SITP 1-2 RUTAS H=3.75 CON O SIN CENEFA</v>
          </cell>
          <cell r="D816" t="str">
            <v>UN</v>
          </cell>
          <cell r="E816">
            <v>952000</v>
          </cell>
        </row>
        <row r="817">
          <cell r="B817">
            <v>7680</v>
          </cell>
          <cell r="C817" t="str">
            <v>PINTURA EN ESMALTE DOMESTICO</v>
          </cell>
          <cell r="D817" t="str">
            <v>GLN</v>
          </cell>
          <cell r="E817">
            <v>33320</v>
          </cell>
        </row>
        <row r="818">
          <cell r="B818">
            <v>7684</v>
          </cell>
          <cell r="C818" t="str">
            <v>ROSCADO PARA VARILLA 1/2"</v>
          </cell>
          <cell r="D818" t="str">
            <v>UN</v>
          </cell>
          <cell r="E818">
            <v>4332</v>
          </cell>
        </row>
        <row r="819">
          <cell r="B819">
            <v>7686</v>
          </cell>
          <cell r="C819" t="str">
            <v>BASE GRANULAR BG_B CON RECICLADO DE CONCRETO HIDRAULICO</v>
          </cell>
          <cell r="D819" t="str">
            <v>M3</v>
          </cell>
          <cell r="E819">
            <v>80504</v>
          </cell>
        </row>
        <row r="820">
          <cell r="B820">
            <v>7687</v>
          </cell>
          <cell r="C820" t="str">
            <v>BASE GRANULAR BG_A CON RECICLADO DE CONCRETO HIDRAULICO</v>
          </cell>
          <cell r="D820" t="str">
            <v>M3</v>
          </cell>
          <cell r="E820">
            <v>80504</v>
          </cell>
        </row>
        <row r="821">
          <cell r="B821">
            <v>7688</v>
          </cell>
          <cell r="C821" t="str">
            <v>BASE GRANULAR BG_C CON RECICLADO DE CONCRETO HIDRAULICO</v>
          </cell>
          <cell r="D821" t="str">
            <v>M3</v>
          </cell>
          <cell r="E821">
            <v>77886</v>
          </cell>
        </row>
        <row r="822">
          <cell r="B822">
            <v>7689</v>
          </cell>
          <cell r="C822" t="str">
            <v>SUBBASE GRANULAR SBG_A CON RECICLADO DE CONCRETO HIDRAULICO</v>
          </cell>
          <cell r="D822" t="str">
            <v>M3</v>
          </cell>
          <cell r="E822">
            <v>76577</v>
          </cell>
        </row>
        <row r="823">
          <cell r="B823">
            <v>7690</v>
          </cell>
          <cell r="C823" t="str">
            <v>SUBBASE GRANULAR SBG_B CON RECICLADO DE CONCRETO HIDRAULICO</v>
          </cell>
          <cell r="D823" t="str">
            <v>M3</v>
          </cell>
          <cell r="E823">
            <v>76577</v>
          </cell>
        </row>
        <row r="824">
          <cell r="B824">
            <v>7691</v>
          </cell>
          <cell r="C824" t="str">
            <v>SUBBASE GRANULAR SBG_C CON RECICLADO DE CONCRETO HIDRAULICO</v>
          </cell>
          <cell r="D824" t="str">
            <v>M3</v>
          </cell>
          <cell r="E824">
            <v>76577</v>
          </cell>
        </row>
        <row r="825">
          <cell r="B825">
            <v>7692</v>
          </cell>
          <cell r="C825" t="str">
            <v>SUBBASE GRANULAR CON RECICLADO DE CONCRETO ASFALTICO</v>
          </cell>
          <cell r="D825" t="str">
            <v>M3</v>
          </cell>
          <cell r="E825">
            <v>62178</v>
          </cell>
        </row>
        <row r="826">
          <cell r="B826">
            <v>7695</v>
          </cell>
          <cell r="C826" t="str">
            <v>SIERRA ELECTRICA CALADORA</v>
          </cell>
          <cell r="D826" t="str">
            <v>HR</v>
          </cell>
          <cell r="E826">
            <v>1125</v>
          </cell>
        </row>
        <row r="827">
          <cell r="B827">
            <v>7696</v>
          </cell>
          <cell r="C827" t="str">
            <v>DESTORNILLADOR DE IMPACTO</v>
          </cell>
          <cell r="D827" t="str">
            <v>HR</v>
          </cell>
          <cell r="E827">
            <v>1500</v>
          </cell>
        </row>
        <row r="828">
          <cell r="B828">
            <v>7697</v>
          </cell>
          <cell r="C828" t="str">
            <v>PLANTA ELECTRICA 4KW - INCLUYE COMBUSTIBLE</v>
          </cell>
          <cell r="D828" t="str">
            <v>HR</v>
          </cell>
          <cell r="E828">
            <v>6655</v>
          </cell>
        </row>
        <row r="829">
          <cell r="B829">
            <v>7698</v>
          </cell>
          <cell r="C829" t="str">
            <v>PULIDORA MANUAL ELECTRICA</v>
          </cell>
          <cell r="D829" t="str">
            <v>HR</v>
          </cell>
          <cell r="E829">
            <v>1623</v>
          </cell>
        </row>
        <row r="830">
          <cell r="B830">
            <v>7699</v>
          </cell>
          <cell r="C830" t="str">
            <v>DISCO DE CORTE METAL 7 X 1/8"</v>
          </cell>
          <cell r="D830" t="str">
            <v>UN</v>
          </cell>
          <cell r="E830">
            <v>6600</v>
          </cell>
        </row>
        <row r="831">
          <cell r="B831">
            <v>7700</v>
          </cell>
          <cell r="C831" t="str">
            <v>DISCO ABRASIVO DESBASTE METAL 7 X 1/4"</v>
          </cell>
          <cell r="D831" t="str">
            <v>UN</v>
          </cell>
          <cell r="E831">
            <v>5748</v>
          </cell>
        </row>
        <row r="832">
          <cell r="B832">
            <v>7701</v>
          </cell>
          <cell r="C832" t="str">
            <v>TALADRO ROTOPERCUTOR HASTA 3/4"</v>
          </cell>
          <cell r="D832" t="str">
            <v>HR</v>
          </cell>
          <cell r="E832">
            <v>1934</v>
          </cell>
        </row>
        <row r="833">
          <cell r="B833">
            <v>7702</v>
          </cell>
          <cell r="C833" t="str">
            <v>PISO EN ALUMINIO PARA PUENTES PEATONALES Y ESTACIONES TRANSMILENIO EN ALEACIÓN AA6070 - INCLUYE PERFILES DE ALUMINIO DE 30.5mm DE ALTURA Y 100mm DE ANCHO, SIN TROQUELAR.</v>
          </cell>
          <cell r="D833" t="str">
            <v>M2</v>
          </cell>
          <cell r="E833">
            <v>395627</v>
          </cell>
        </row>
        <row r="834">
          <cell r="B834">
            <v>7707</v>
          </cell>
          <cell r="C834" t="str">
            <v>GUADAÑADORA</v>
          </cell>
          <cell r="D834" t="str">
            <v>DIA</v>
          </cell>
          <cell r="E834">
            <v>29000</v>
          </cell>
        </row>
        <row r="835">
          <cell r="B835">
            <v>7710</v>
          </cell>
          <cell r="C835" t="str">
            <v>PLAQUETA TIPO REJILLA (PEATONAL)</v>
          </cell>
          <cell r="D835" t="str">
            <v>UN</v>
          </cell>
          <cell r="E835">
            <v>19546</v>
          </cell>
        </row>
        <row r="836">
          <cell r="B836">
            <v>7713</v>
          </cell>
          <cell r="C836" t="str">
            <v>CODO PVC 45° D= 1 1/2"</v>
          </cell>
          <cell r="D836" t="str">
            <v>UN</v>
          </cell>
          <cell r="E836">
            <v>4211</v>
          </cell>
        </row>
        <row r="837">
          <cell r="B837">
            <v>7714</v>
          </cell>
          <cell r="C837" t="str">
            <v>LLAMA AMARILLA (suministro y plantación. incluye tierra negra )</v>
          </cell>
          <cell r="D837" t="str">
            <v>M2</v>
          </cell>
          <cell r="E837">
            <v>162688</v>
          </cell>
        </row>
        <row r="838">
          <cell r="B838">
            <v>7715</v>
          </cell>
          <cell r="C838" t="str">
            <v>COLA DE ZORRO (Suministro y plantación, incluye tierra negra , transporte y disposición final de escombros)</v>
          </cell>
          <cell r="D838" t="str">
            <v>M2</v>
          </cell>
          <cell r="E838">
            <v>162688</v>
          </cell>
        </row>
        <row r="839">
          <cell r="B839">
            <v>7716</v>
          </cell>
          <cell r="C839" t="str">
            <v>ALCAPARRO H= 1.00m (Incluye siembra, caja, tierra, abono y tutor, transporte y disposición final)</v>
          </cell>
          <cell r="D839" t="str">
            <v>UN</v>
          </cell>
          <cell r="E839">
            <v>250000</v>
          </cell>
        </row>
        <row r="840">
          <cell r="B840">
            <v>7717</v>
          </cell>
          <cell r="C840" t="str">
            <v>EUCALIPTO POMARROSO H=1.5mt (Incluye siembra caja, tierra, abono y tutor)</v>
          </cell>
          <cell r="D840" t="str">
            <v>UN</v>
          </cell>
          <cell r="E840">
            <v>156941</v>
          </cell>
        </row>
        <row r="841">
          <cell r="B841">
            <v>7718</v>
          </cell>
          <cell r="C841" t="str">
            <v>CHICALA H=1.5 (Incluye siembra, caja, tierra,  abono y tutor)</v>
          </cell>
          <cell r="D841" t="str">
            <v>UN</v>
          </cell>
          <cell r="E841">
            <v>156941</v>
          </cell>
        </row>
        <row r="842">
          <cell r="B842">
            <v>7719</v>
          </cell>
          <cell r="C842" t="str">
            <v>CAJETO H=1.5 mt (Incluye siembra, caja, tierra, abono y tutor)</v>
          </cell>
          <cell r="D842" t="str">
            <v>UN</v>
          </cell>
          <cell r="E842">
            <v>158198</v>
          </cell>
        </row>
        <row r="843">
          <cell r="B843">
            <v>7720</v>
          </cell>
          <cell r="C843" t="str">
            <v>JAZMIN CHINO H= 1.5 mt (Incluye siembra, caja, tierra, abono y tutor</v>
          </cell>
          <cell r="D843" t="str">
            <v>UN</v>
          </cell>
          <cell r="E843">
            <v>165198</v>
          </cell>
        </row>
        <row r="844">
          <cell r="B844">
            <v>7722</v>
          </cell>
          <cell r="C844" t="str">
            <v>TUBERIA PVC PRESION E.L. D=1 1/2"  RDE21 PSI 200</v>
          </cell>
          <cell r="D844" t="str">
            <v>ML</v>
          </cell>
          <cell r="E844">
            <v>5479</v>
          </cell>
        </row>
        <row r="845">
          <cell r="B845">
            <v>7723</v>
          </cell>
          <cell r="C845" t="str">
            <v>BLOQUEO Y TRANSPLANTE DE ARBOLES DE 1-5mt (Incluye transporte, recolección)</v>
          </cell>
          <cell r="D845" t="str">
            <v>UN</v>
          </cell>
          <cell r="E845">
            <v>869685</v>
          </cell>
        </row>
        <row r="846">
          <cell r="B846">
            <v>7724</v>
          </cell>
          <cell r="C846" t="str">
            <v>BLOQUEO Y TRANSPLANTE DE ARBOLES DE 5 - 10mt (Incluye transporte, recolección)</v>
          </cell>
          <cell r="D846" t="str">
            <v>UN</v>
          </cell>
          <cell r="E846">
            <v>1027465</v>
          </cell>
        </row>
        <row r="847">
          <cell r="B847">
            <v>7725</v>
          </cell>
          <cell r="C847" t="str">
            <v>BLOQUEO Y TRANSPLANTE DE ARBOLES DE 10 - 15mt (Incluye transporte, recolección)</v>
          </cell>
          <cell r="D847" t="str">
            <v>UN</v>
          </cell>
          <cell r="E847">
            <v>2500000</v>
          </cell>
        </row>
        <row r="848">
          <cell r="B848">
            <v>7727</v>
          </cell>
          <cell r="C848" t="str">
            <v>TUBERIA ACERO AL CARBON SIN COSTURA SCH40 D=3"</v>
          </cell>
          <cell r="D848" t="str">
            <v>ML</v>
          </cell>
          <cell r="E848">
            <v>39508</v>
          </cell>
        </row>
        <row r="849">
          <cell r="B849">
            <v>7728</v>
          </cell>
          <cell r="C849" t="str">
            <v>TUBERIA ACERO AL CARBON SIN COSTURA SCH40 D=4"</v>
          </cell>
          <cell r="D849" t="str">
            <v>ML</v>
          </cell>
          <cell r="E849">
            <v>53550</v>
          </cell>
        </row>
        <row r="850">
          <cell r="B850">
            <v>7729</v>
          </cell>
          <cell r="C850" t="str">
            <v>TUBERIA ACERO AL CARBON SIN COSTURA SCH40 D=6"</v>
          </cell>
          <cell r="D850" t="str">
            <v>ML</v>
          </cell>
          <cell r="E850">
            <v>98908</v>
          </cell>
        </row>
        <row r="851">
          <cell r="B851">
            <v>7730</v>
          </cell>
          <cell r="C851" t="str">
            <v>TUBERIA ACERO AL CARBON SIN COSTURA SCH40 D=8"</v>
          </cell>
          <cell r="D851" t="str">
            <v>ML</v>
          </cell>
          <cell r="E851">
            <v>155831</v>
          </cell>
        </row>
        <row r="852">
          <cell r="B852">
            <v>7733</v>
          </cell>
          <cell r="C852" t="str">
            <v>TRANSPORTE TUBERIA ACERO AL CARBON</v>
          </cell>
          <cell r="D852" t="str">
            <v>KG</v>
          </cell>
          <cell r="E852">
            <v>30</v>
          </cell>
        </row>
        <row r="853">
          <cell r="B853">
            <v>7737</v>
          </cell>
          <cell r="C853" t="str">
            <v>Analisis granulometrico  de los agregados grueso y fino</v>
          </cell>
          <cell r="D853" t="str">
            <v>UN</v>
          </cell>
          <cell r="E853">
            <v>67830</v>
          </cell>
        </row>
        <row r="854">
          <cell r="B854">
            <v>7738</v>
          </cell>
          <cell r="C854" t="str">
            <v>Resistencia a la degradación de los agregados de tamaños menores de 37.5 mm (1½") por medio de la máquina de los ángeles, sin trituración</v>
          </cell>
          <cell r="D854" t="str">
            <v>UN</v>
          </cell>
          <cell r="E854">
            <v>103530</v>
          </cell>
        </row>
        <row r="855">
          <cell r="B855">
            <v>7743</v>
          </cell>
          <cell r="C855" t="str">
            <v>Porcentaje de partículas fracturadas en un agregado grueso</v>
          </cell>
          <cell r="D855" t="str">
            <v>UN</v>
          </cell>
          <cell r="E855">
            <v>43435</v>
          </cell>
        </row>
        <row r="856">
          <cell r="B856">
            <v>7744</v>
          </cell>
          <cell r="C856" t="str">
            <v>Índices de aplanamiento y alargamiento de los agregados para carreteras</v>
          </cell>
          <cell r="D856" t="str">
            <v>UN</v>
          </cell>
          <cell r="E856">
            <v>89250</v>
          </cell>
        </row>
        <row r="857">
          <cell r="B857">
            <v>7750</v>
          </cell>
          <cell r="C857" t="str">
            <v>Densidad, densidad relativa (gravedad específica) y absorción del agregado fino</v>
          </cell>
          <cell r="D857" t="str">
            <v>UN</v>
          </cell>
          <cell r="E857">
            <v>52360</v>
          </cell>
        </row>
        <row r="858">
          <cell r="B858">
            <v>7752</v>
          </cell>
          <cell r="C858" t="str">
            <v>PENETRACION DE LOS MATERIALES BITUMINOSOS</v>
          </cell>
          <cell r="D858" t="str">
            <v>UN</v>
          </cell>
          <cell r="E858">
            <v>71400</v>
          </cell>
        </row>
        <row r="859">
          <cell r="B859">
            <v>7754</v>
          </cell>
          <cell r="C859" t="str">
            <v>DUCTILIDAD DE LOS MATERIALES ASFÁLTICOS</v>
          </cell>
          <cell r="D859" t="str">
            <v>UN</v>
          </cell>
          <cell r="E859">
            <v>89500</v>
          </cell>
        </row>
        <row r="860">
          <cell r="B860">
            <v>7755</v>
          </cell>
          <cell r="C860" t="str">
            <v>Evaluación de la susceptibilidad al agua de las mezclas de concreto asfáltico utilizando la prueba de tracción indirecta</v>
          </cell>
          <cell r="D860" t="str">
            <v>UN</v>
          </cell>
          <cell r="E860">
            <v>695500</v>
          </cell>
        </row>
        <row r="861">
          <cell r="B861">
            <v>7758</v>
          </cell>
          <cell r="C861" t="str">
            <v>Ensayo de tensión indirecta para determinar el módulo resiliente de mezclas asfálticas (3 temperaturas y 3 frecuencias)</v>
          </cell>
          <cell r="D861" t="str">
            <v>UN</v>
          </cell>
          <cell r="E861">
            <v>1051321</v>
          </cell>
        </row>
        <row r="862">
          <cell r="B862">
            <v>7762</v>
          </cell>
          <cell r="C862" t="str">
            <v>Módulo de elasticidad estático y relación de Poisson del concreto en compresión</v>
          </cell>
          <cell r="D862" t="str">
            <v>UN</v>
          </cell>
          <cell r="E862">
            <v>167825</v>
          </cell>
        </row>
        <row r="863">
          <cell r="B863">
            <v>7766</v>
          </cell>
          <cell r="C863" t="str">
            <v>Punto de ablandamiento de materiales bituminosos (Aparato de anillo y bola)</v>
          </cell>
          <cell r="D863" t="str">
            <v>UN</v>
          </cell>
          <cell r="E863">
            <v>87129</v>
          </cell>
        </row>
        <row r="864">
          <cell r="B864">
            <v>7767</v>
          </cell>
          <cell r="C864" t="str">
            <v>ANDAMIO TUBULAR</v>
          </cell>
          <cell r="D864" t="str">
            <v>DIA</v>
          </cell>
          <cell r="E864">
            <v>714</v>
          </cell>
        </row>
        <row r="865">
          <cell r="B865">
            <v>7769</v>
          </cell>
          <cell r="C865" t="str">
            <v>PLANCHON PARA ANDAMIO</v>
          </cell>
          <cell r="D865" t="str">
            <v>DIA</v>
          </cell>
          <cell r="E865">
            <v>238</v>
          </cell>
        </row>
        <row r="866">
          <cell r="B866">
            <v>7770</v>
          </cell>
          <cell r="C866" t="str">
            <v>DISEÑO DE MEZCLAS ASFALTICAS METODO MARSHALL.</v>
          </cell>
          <cell r="D866" t="str">
            <v>UN</v>
          </cell>
          <cell r="E866">
            <v>1048801</v>
          </cell>
        </row>
        <row r="867">
          <cell r="B867">
            <v>7772</v>
          </cell>
          <cell r="C867" t="str">
            <v>Demanda bioquímica de oxigeno (DBO5)</v>
          </cell>
          <cell r="D867" t="str">
            <v>UN</v>
          </cell>
          <cell r="E867">
            <v>50000</v>
          </cell>
        </row>
        <row r="868">
          <cell r="B868">
            <v>7773</v>
          </cell>
          <cell r="C868" t="str">
            <v>Demanda química de oxigeno (DQO)</v>
          </cell>
          <cell r="D868" t="str">
            <v>UN</v>
          </cell>
          <cell r="E868">
            <v>50000</v>
          </cell>
        </row>
        <row r="869">
          <cell r="B869">
            <v>7774</v>
          </cell>
          <cell r="C869" t="str">
            <v>Oxígeno disuelto, modificación de azida</v>
          </cell>
          <cell r="D869" t="str">
            <v>UN</v>
          </cell>
          <cell r="E869">
            <v>11305</v>
          </cell>
        </row>
        <row r="870">
          <cell r="B870">
            <v>7775</v>
          </cell>
          <cell r="C870" t="str">
            <v>NITROGENO TOTAL KSELDAHL</v>
          </cell>
          <cell r="D870" t="str">
            <v>UN</v>
          </cell>
          <cell r="E870">
            <v>45000</v>
          </cell>
        </row>
        <row r="871">
          <cell r="B871">
            <v>7776</v>
          </cell>
          <cell r="C871" t="str">
            <v>FOSFORO TOTAL</v>
          </cell>
          <cell r="D871" t="str">
            <v>UN</v>
          </cell>
          <cell r="E871">
            <v>46530</v>
          </cell>
        </row>
        <row r="872">
          <cell r="B872">
            <v>7777</v>
          </cell>
          <cell r="C872" t="str">
            <v>COLIFORMES TOTALES FERMENTACIÓN TUBOS MÚLTIPLES</v>
          </cell>
          <cell r="D872" t="str">
            <v>UN</v>
          </cell>
          <cell r="E872">
            <v>46500</v>
          </cell>
        </row>
        <row r="873">
          <cell r="B873">
            <v>7778</v>
          </cell>
          <cell r="C873" t="str">
            <v>COLIFORMES FECALES  FERMENTACIÓN TUBOS MÚLTIPLES</v>
          </cell>
          <cell r="D873" t="str">
            <v>UN</v>
          </cell>
          <cell r="E873">
            <v>54500</v>
          </cell>
        </row>
        <row r="874">
          <cell r="B874">
            <v>7780</v>
          </cell>
          <cell r="C874" t="str">
            <v>POTASIO</v>
          </cell>
          <cell r="D874" t="str">
            <v>UN</v>
          </cell>
          <cell r="E874">
            <v>29500</v>
          </cell>
        </row>
        <row r="875">
          <cell r="B875">
            <v>7781</v>
          </cell>
          <cell r="C875" t="str">
            <v>ACIDEZ TOTAL</v>
          </cell>
          <cell r="D875" t="str">
            <v>UN</v>
          </cell>
          <cell r="E875">
            <v>12500</v>
          </cell>
        </row>
        <row r="876">
          <cell r="B876">
            <v>7782</v>
          </cell>
          <cell r="C876" t="str">
            <v>ALCALINIDAD TOTAL</v>
          </cell>
          <cell r="D876" t="str">
            <v>UN</v>
          </cell>
          <cell r="E876">
            <v>12500</v>
          </cell>
        </row>
        <row r="877">
          <cell r="B877">
            <v>7783</v>
          </cell>
          <cell r="C877" t="str">
            <v>TURBIEDAD, método nefelométrico</v>
          </cell>
          <cell r="D877" t="str">
            <v>UN</v>
          </cell>
          <cell r="E877">
            <v>20304</v>
          </cell>
        </row>
        <row r="878">
          <cell r="B878">
            <v>7784</v>
          </cell>
          <cell r="C878" t="str">
            <v>GRASAS Y ACEITES</v>
          </cell>
          <cell r="D878" t="str">
            <v>UN</v>
          </cell>
          <cell r="E878">
            <v>50000</v>
          </cell>
        </row>
        <row r="879">
          <cell r="B879">
            <v>7785</v>
          </cell>
          <cell r="C879" t="str">
            <v>SOLIDOS SUSPENDIDOS TOTALES, secado a 103°C - 105°C</v>
          </cell>
          <cell r="D879" t="str">
            <v>UN</v>
          </cell>
          <cell r="E879">
            <v>30000</v>
          </cell>
        </row>
        <row r="880">
          <cell r="B880">
            <v>7786</v>
          </cell>
          <cell r="C880" t="str">
            <v>SOLIDOS DISUELTOS TOTALES</v>
          </cell>
          <cell r="D880" t="str">
            <v>UN</v>
          </cell>
          <cell r="E880">
            <v>30000</v>
          </cell>
        </row>
        <row r="881">
          <cell r="B881">
            <v>7787</v>
          </cell>
          <cell r="C881" t="str">
            <v>SOLIDOS TOTALES, secado a 103°C - 105°C</v>
          </cell>
          <cell r="D881" t="str">
            <v>UN</v>
          </cell>
          <cell r="E881">
            <v>29000</v>
          </cell>
        </row>
        <row r="882">
          <cell r="B882">
            <v>7788</v>
          </cell>
          <cell r="C882" t="str">
            <v>SOLIDOS SEDIMENTABLES</v>
          </cell>
          <cell r="D882" t="str">
            <v>UN</v>
          </cell>
          <cell r="E882">
            <v>26999</v>
          </cell>
        </row>
        <row r="883">
          <cell r="B883">
            <v>7789</v>
          </cell>
          <cell r="C883" t="str">
            <v>FENOLES</v>
          </cell>
          <cell r="D883" t="str">
            <v>UN</v>
          </cell>
          <cell r="E883">
            <v>23000</v>
          </cell>
        </row>
        <row r="884">
          <cell r="B884">
            <v>7798</v>
          </cell>
          <cell r="C884" t="str">
            <v>PH en el agua por potenciometría</v>
          </cell>
          <cell r="D884" t="str">
            <v>UN</v>
          </cell>
          <cell r="E884">
            <v>11844</v>
          </cell>
        </row>
        <row r="885">
          <cell r="B885">
            <v>7800</v>
          </cell>
          <cell r="C885" t="str">
            <v>TEMPERATURA DEL AGUA</v>
          </cell>
          <cell r="D885" t="str">
            <v>UN</v>
          </cell>
          <cell r="E885">
            <v>2975</v>
          </cell>
        </row>
        <row r="886">
          <cell r="B886">
            <v>7801</v>
          </cell>
          <cell r="C886" t="str">
            <v>COLOR VERDADERO</v>
          </cell>
          <cell r="D886" t="str">
            <v>UN</v>
          </cell>
          <cell r="E886">
            <v>12000</v>
          </cell>
        </row>
        <row r="887">
          <cell r="B887">
            <v>7811</v>
          </cell>
          <cell r="C887" t="str">
            <v>CEPILLO INDUSTRIAL DE NYLON CON CABO DE 35CM A 42CM X 9CM X 17CM</v>
          </cell>
          <cell r="D887" t="str">
            <v>UN</v>
          </cell>
          <cell r="E887">
            <v>9000</v>
          </cell>
        </row>
        <row r="888">
          <cell r="B888">
            <v>7812</v>
          </cell>
          <cell r="C888" t="str">
            <v>CARRETILLA  RUEDA NEUMATICA PLATON METALICO CAPACIDAD CINCO PIES CUBICOS MANGO MADERA TIPO BUGGY</v>
          </cell>
          <cell r="D888" t="str">
            <v>UN</v>
          </cell>
          <cell r="E888">
            <v>104000</v>
          </cell>
        </row>
        <row r="889">
          <cell r="B889">
            <v>7813</v>
          </cell>
          <cell r="C889" t="str">
            <v>BARRA DE 18LB CON PUNTA Y PALA 150CM X 10CM</v>
          </cell>
          <cell r="D889" t="str">
            <v>UN</v>
          </cell>
          <cell r="E889">
            <v>44000</v>
          </cell>
        </row>
        <row r="890">
          <cell r="B890">
            <v>7814</v>
          </cell>
          <cell r="C890" t="str">
            <v>SERRUCHO DE 20" DIENTE ENDURECIDO</v>
          </cell>
          <cell r="D890" t="str">
            <v>UN</v>
          </cell>
          <cell r="E890">
            <v>17029</v>
          </cell>
        </row>
        <row r="891">
          <cell r="B891">
            <v>7815</v>
          </cell>
          <cell r="C891" t="str">
            <v>MARTILLO DE BOLA DE 2LB</v>
          </cell>
          <cell r="D891" t="str">
            <v>UN</v>
          </cell>
          <cell r="E891">
            <v>25000</v>
          </cell>
        </row>
        <row r="892">
          <cell r="B892">
            <v>7818</v>
          </cell>
          <cell r="C892" t="str">
            <v>CAMILLA MADERA PRIMEROS AUXILIOS INMOVILIZADOR CABEZA</v>
          </cell>
          <cell r="D892" t="str">
            <v>UN</v>
          </cell>
          <cell r="E892">
            <v>202300</v>
          </cell>
        </row>
        <row r="893">
          <cell r="B893">
            <v>7819</v>
          </cell>
          <cell r="C893" t="str">
            <v>EXTINTOR POLVO QUIMICO SECO DE 20LB TIPO ABC METALICO CON GANCHO Y AVISO</v>
          </cell>
          <cell r="D893" t="str">
            <v>UN</v>
          </cell>
          <cell r="E893">
            <v>56490</v>
          </cell>
        </row>
        <row r="894">
          <cell r="B894">
            <v>7821</v>
          </cell>
          <cell r="C894" t="str">
            <v>BOTA LISA DIELECTRICA CON PUNTERA EN ACERO DE CAUCHO, CINTA AMARILLA, PUNTERA Y PLANTILLA EN ACERO</v>
          </cell>
          <cell r="D894" t="str">
            <v>PAR</v>
          </cell>
          <cell r="E894">
            <v>71244</v>
          </cell>
        </row>
        <row r="895">
          <cell r="B895">
            <v>7822</v>
          </cell>
          <cell r="C895" t="str">
            <v>BOTA CUERO LISA NEGRA SEGURIDAD PUNTERA DE ACERO</v>
          </cell>
          <cell r="D895" t="str">
            <v>PAR</v>
          </cell>
          <cell r="E895">
            <v>33320</v>
          </cell>
        </row>
        <row r="896">
          <cell r="B896">
            <v>7823</v>
          </cell>
          <cell r="C896" t="str">
            <v>BOTA DE CAUCHO, CINTA AMARILLA, PUNTERA Y PLANTILLA EN ACERO</v>
          </cell>
          <cell r="D896" t="str">
            <v>PAR</v>
          </cell>
          <cell r="E896">
            <v>88618</v>
          </cell>
        </row>
        <row r="897">
          <cell r="B897">
            <v>7824</v>
          </cell>
          <cell r="C897" t="str">
            <v>PROTECTOR AUDITIVO TIPO TAPON DESECHABLE SIN CORDON</v>
          </cell>
          <cell r="D897" t="str">
            <v>PAR</v>
          </cell>
          <cell r="E897">
            <v>500</v>
          </cell>
        </row>
        <row r="898">
          <cell r="B898">
            <v>7825</v>
          </cell>
          <cell r="C898" t="str">
            <v>MASCARILLA DESECHABLE CONTRA POLVOS Y PARTICULAS NO TOXICAS</v>
          </cell>
          <cell r="D898" t="str">
            <v>UN</v>
          </cell>
          <cell r="E898">
            <v>2000</v>
          </cell>
        </row>
        <row r="899">
          <cell r="B899">
            <v>7826</v>
          </cell>
          <cell r="C899" t="str">
            <v>MASCARILLA DESECHABLE CON VALVULA CONTRA POLVO Y PARTICULAS NO TOXICAS</v>
          </cell>
          <cell r="D899" t="str">
            <v>UN</v>
          </cell>
          <cell r="E899">
            <v>3451</v>
          </cell>
        </row>
        <row r="900">
          <cell r="B900">
            <v>7827</v>
          </cell>
          <cell r="C900" t="str">
            <v>PROTECTOR AUDITIVO TIPO TAPON INSERCION EN SILICONA CON CORDEL EN ESTUCHE 25DB</v>
          </cell>
          <cell r="D900" t="str">
            <v>PAR</v>
          </cell>
          <cell r="E900">
            <v>1604</v>
          </cell>
        </row>
        <row r="901">
          <cell r="B901">
            <v>7830</v>
          </cell>
          <cell r="C901" t="str">
            <v>CARTUCHO VAPORES ORGANICOS</v>
          </cell>
          <cell r="D901" t="str">
            <v>PAR</v>
          </cell>
          <cell r="E901">
            <v>32749</v>
          </cell>
        </row>
        <row r="902">
          <cell r="B902">
            <v>7832</v>
          </cell>
          <cell r="C902" t="str">
            <v>BARBUQUEJO EN REATA CON MENTONERA CON TRES APOYOS PARA CASCO</v>
          </cell>
          <cell r="D902" t="str">
            <v>UN</v>
          </cell>
          <cell r="E902">
            <v>5699</v>
          </cell>
        </row>
        <row r="903">
          <cell r="B903">
            <v>7836</v>
          </cell>
          <cell r="C903" t="str">
            <v>ARNES MULTIPROPOSITO CON ESLINGA - 4 ANILLOS - PARA RESTRICCION Y DETENCION DE CAIDAS CON PUNTO FIJO</v>
          </cell>
          <cell r="D903" t="str">
            <v>UN</v>
          </cell>
          <cell r="E903">
            <v>137879</v>
          </cell>
        </row>
        <row r="904">
          <cell r="B904">
            <v>7837</v>
          </cell>
          <cell r="C904" t="str">
            <v>ESLINGA SEGURIDAD CINTA DE NYLON EN Y CON AMORTIGUADOR Y 2 MOSQUETONES GRANDES</v>
          </cell>
          <cell r="D904" t="str">
            <v>UN</v>
          </cell>
          <cell r="E904">
            <v>226934</v>
          </cell>
        </row>
        <row r="905">
          <cell r="B905">
            <v>7838</v>
          </cell>
          <cell r="C905" t="str">
            <v>IMPERMEABLE INDUSTRIAL PVC CON CAPUCHA EN NYLON</v>
          </cell>
          <cell r="D905" t="str">
            <v>UN</v>
          </cell>
          <cell r="E905">
            <v>33201</v>
          </cell>
        </row>
        <row r="906">
          <cell r="B906">
            <v>7839</v>
          </cell>
          <cell r="C906" t="str">
            <v>OVEROL IMPERMEABLE INDUSTRIAL AMARILLO 2 PIEZAS CON CAPUCHA</v>
          </cell>
          <cell r="D906" t="str">
            <v>UN</v>
          </cell>
          <cell r="E906">
            <v>34510</v>
          </cell>
        </row>
        <row r="907">
          <cell r="B907">
            <v>7844</v>
          </cell>
          <cell r="C907" t="str">
            <v>GUANTE NITRILO 13" RESISTENTE CONTRA QUIMICOS COMBUSTIBLES SOLVENTES GRASAS</v>
          </cell>
          <cell r="D907" t="str">
            <v>PAR</v>
          </cell>
          <cell r="E907">
            <v>6000</v>
          </cell>
        </row>
        <row r="908">
          <cell r="B908">
            <v>7846</v>
          </cell>
          <cell r="C908" t="str">
            <v>GUANTE CARNAZA REFORZADO EN CARNAZA LARGO</v>
          </cell>
          <cell r="D908" t="str">
            <v>PAR</v>
          </cell>
          <cell r="E908">
            <v>8925</v>
          </cell>
        </row>
        <row r="909">
          <cell r="B909">
            <v>7850</v>
          </cell>
          <cell r="C909" t="str">
            <v>CINTA PARA SEÑALIZACION DE 500MT X 4" PELIGO CALIBRE 3.5</v>
          </cell>
          <cell r="D909" t="str">
            <v>ROLLO</v>
          </cell>
          <cell r="E909">
            <v>17255</v>
          </cell>
        </row>
        <row r="910">
          <cell r="B910">
            <v>7851</v>
          </cell>
          <cell r="C910" t="str">
            <v>RESPIRADOR PARA GASES DOBLE SIN CARTUCHO</v>
          </cell>
          <cell r="D910" t="str">
            <v>UN</v>
          </cell>
          <cell r="E910">
            <v>35932</v>
          </cell>
        </row>
        <row r="911">
          <cell r="B911">
            <v>7852</v>
          </cell>
          <cell r="C911" t="str">
            <v>TELA VERDE PARA CERRAMIENTO 2.10 METRO DE ANCHO DE 60GR</v>
          </cell>
          <cell r="D911" t="str">
            <v>ML</v>
          </cell>
          <cell r="E911">
            <v>1547</v>
          </cell>
        </row>
        <row r="912">
          <cell r="B912">
            <v>7870</v>
          </cell>
          <cell r="C912" t="str">
            <v>VÍDEO BEAM - ALQUILER POR DIA</v>
          </cell>
          <cell r="D912" t="str">
            <v>DIA</v>
          </cell>
          <cell r="E912">
            <v>70000</v>
          </cell>
        </row>
        <row r="913">
          <cell r="B913">
            <v>7874</v>
          </cell>
          <cell r="C913" t="str">
            <v>Gravedad específica bulk y densidad de mezclas asfálticas compactadas no absorbentes empleando especímenes saturados y superficialmente secos</v>
          </cell>
          <cell r="D913" t="str">
            <v>UN</v>
          </cell>
          <cell r="E913">
            <v>33915</v>
          </cell>
        </row>
        <row r="914">
          <cell r="B914">
            <v>7876</v>
          </cell>
          <cell r="C914" t="str">
            <v>EXTRACCIÓN CUANTITATIVA DEL ASFÁLTO EN MEZCLAS PARA PAVIMENTOS</v>
          </cell>
          <cell r="D914" t="str">
            <v>UN</v>
          </cell>
          <cell r="E914">
            <v>96390</v>
          </cell>
        </row>
        <row r="915">
          <cell r="B915">
            <v>7877</v>
          </cell>
          <cell r="C915" t="str">
            <v>Resistencia a la flexión del concreto usando una viga simplemente apoyada y cargada en los tercios de la luz libre</v>
          </cell>
          <cell r="D915" t="str">
            <v>UN</v>
          </cell>
          <cell r="E915">
            <v>23205</v>
          </cell>
        </row>
        <row r="916">
          <cell r="B916">
            <v>7878</v>
          </cell>
          <cell r="C916" t="str">
            <v>Ensayo para la determinación de la velocidad del pulso ultrasonido a través del concreto</v>
          </cell>
          <cell r="D916" t="str">
            <v>UN</v>
          </cell>
          <cell r="E916">
            <v>36378</v>
          </cell>
        </row>
        <row r="917">
          <cell r="B917">
            <v>7884</v>
          </cell>
          <cell r="C917" t="str">
            <v>SARDINEL ESPECIAL A 110 - RAMPA B (600X400X500MM)</v>
          </cell>
          <cell r="D917" t="str">
            <v>UN</v>
          </cell>
          <cell r="E917">
            <v>64000</v>
          </cell>
        </row>
        <row r="918">
          <cell r="B918">
            <v>7891</v>
          </cell>
          <cell r="C918" t="str">
            <v>ESMALTE ALQUIDICO</v>
          </cell>
          <cell r="D918" t="str">
            <v>GLN</v>
          </cell>
          <cell r="E918">
            <v>50357</v>
          </cell>
        </row>
        <row r="919">
          <cell r="B919">
            <v>7892</v>
          </cell>
          <cell r="C919" t="str">
            <v>EQUIPO VACTOR - SONDEO - LIMPIEZA - RECOLECCIÓN DE LODOS NO PELIGROSOS</v>
          </cell>
          <cell r="D919" t="str">
            <v>HR</v>
          </cell>
          <cell r="E919">
            <v>261800</v>
          </cell>
        </row>
        <row r="920">
          <cell r="B920">
            <v>7896</v>
          </cell>
          <cell r="C920" t="str">
            <v>IMPRESIÓN HOJA CARTA, A 1X0 TINTAS EN PAPEL BOND DE 75 GR.</v>
          </cell>
          <cell r="D920" t="str">
            <v>UN</v>
          </cell>
          <cell r="E920">
            <v>81</v>
          </cell>
        </row>
        <row r="921">
          <cell r="B921">
            <v>7897</v>
          </cell>
          <cell r="C921" t="str">
            <v>AFICHE TAMAÑO MEDIO PLIEGO A 4X0 TINTAS EN PROPALCOTE DE 115 GR.</v>
          </cell>
          <cell r="D921" t="str">
            <v>UN</v>
          </cell>
          <cell r="E921">
            <v>774</v>
          </cell>
        </row>
        <row r="922">
          <cell r="B922">
            <v>7898</v>
          </cell>
          <cell r="C922" t="str">
            <v>PLEGABLES DE SOSTENIBILIDAD EN TRES CUERPOS TAMAÑO CARTA A 4X4 TINTAS EN PROPALCOTE.</v>
          </cell>
          <cell r="D922" t="str">
            <v>UN</v>
          </cell>
          <cell r="E922">
            <v>280</v>
          </cell>
        </row>
        <row r="923">
          <cell r="B923">
            <v>7899</v>
          </cell>
          <cell r="C923" t="str">
            <v>VALLA DE 3.0 M X 6.0 M CON ESTRUCTURA METÁLICA</v>
          </cell>
          <cell r="D923" t="str">
            <v>M2</v>
          </cell>
          <cell r="E923">
            <v>208364</v>
          </cell>
        </row>
        <row r="924">
          <cell r="B924">
            <v>7900</v>
          </cell>
          <cell r="C924" t="str">
            <v>VOLANTES TAMAÑO CARTA POLICROMÍA DE 114 GR.</v>
          </cell>
          <cell r="D924" t="str">
            <v>UN</v>
          </cell>
          <cell r="E924">
            <v>120</v>
          </cell>
        </row>
        <row r="925">
          <cell r="B925">
            <v>7901</v>
          </cell>
          <cell r="C925" t="str">
            <v>VOLANTES TAMAÑO 1/2 CARTA POLICROMÍA COTE DE 115 GR.</v>
          </cell>
          <cell r="D925" t="str">
            <v>UN</v>
          </cell>
          <cell r="E925">
            <v>60</v>
          </cell>
        </row>
        <row r="926">
          <cell r="B926">
            <v>7904</v>
          </cell>
          <cell r="C926" t="str">
            <v>EXÁMEN MÉDICO OCUPACIONAL DE INGRESO O RETIRO</v>
          </cell>
          <cell r="D926" t="str">
            <v>UN</v>
          </cell>
          <cell r="E926">
            <v>24000</v>
          </cell>
        </row>
        <row r="927">
          <cell r="B927">
            <v>7906</v>
          </cell>
          <cell r="C927" t="str">
            <v>EXAMEN DE AUDIOMETRÍA DE INGRESO O EGRESO</v>
          </cell>
          <cell r="D927" t="str">
            <v>UN</v>
          </cell>
          <cell r="E927">
            <v>12000</v>
          </cell>
        </row>
        <row r="928">
          <cell r="B928">
            <v>7908</v>
          </cell>
          <cell r="C928" t="str">
            <v>EXAMEN DE OPTOMETRÍA DE INGRESO O EGRESO</v>
          </cell>
          <cell r="D928" t="str">
            <v>UN</v>
          </cell>
          <cell r="E928">
            <v>13000</v>
          </cell>
        </row>
        <row r="929">
          <cell r="B929">
            <v>7910</v>
          </cell>
          <cell r="C929" t="str">
            <v>EXAMEN DE ESPIROMETRÍA DE INGRESO O EGRESO</v>
          </cell>
          <cell r="D929" t="str">
            <v>UN</v>
          </cell>
          <cell r="E929">
            <v>12000</v>
          </cell>
        </row>
        <row r="930">
          <cell r="B930">
            <v>7919</v>
          </cell>
          <cell r="C930" t="str">
            <v>EQUIPO DE PINTURA PARA ESMALTE ALQUIDICO</v>
          </cell>
          <cell r="D930" t="str">
            <v>DIA</v>
          </cell>
          <cell r="E930">
            <v>43000</v>
          </cell>
        </row>
        <row r="931">
          <cell r="B931">
            <v>7921</v>
          </cell>
          <cell r="C931" t="str">
            <v>CONCRETO MR-41 ACELERADO A 3 DIAS</v>
          </cell>
          <cell r="D931" t="str">
            <v>M3</v>
          </cell>
          <cell r="E931">
            <v>410711</v>
          </cell>
        </row>
        <row r="932">
          <cell r="B932">
            <v>7922</v>
          </cell>
          <cell r="C932" t="str">
            <v>HIDROLAVADORA MOTOR A GASOLINA PRESION 3200 PSI CAUDAL 14-15 LT/MIN - INCLUYE COMBUSTIBLE</v>
          </cell>
          <cell r="D932" t="str">
            <v>HR</v>
          </cell>
          <cell r="E932">
            <v>5599</v>
          </cell>
        </row>
        <row r="933">
          <cell r="B933">
            <v>7923</v>
          </cell>
          <cell r="C933" t="str">
            <v>DETERGENTE/DESENGRASANTE INDUSTRIAL</v>
          </cell>
          <cell r="D933" t="str">
            <v>KG</v>
          </cell>
          <cell r="E933">
            <v>3725</v>
          </cell>
        </row>
        <row r="934">
          <cell r="B934">
            <v>7926</v>
          </cell>
          <cell r="C934" t="str">
            <v>TACHON PLASTICO  REFLECTIVO ALTA RESISTENCIA TIPO TRANSMILENIO</v>
          </cell>
          <cell r="D934" t="str">
            <v>UN</v>
          </cell>
          <cell r="E934">
            <v>24990</v>
          </cell>
        </row>
        <row r="935">
          <cell r="B935">
            <v>7932</v>
          </cell>
          <cell r="C935" t="str">
            <v>TUBERÍA PVC PRESIÓN 1/2" RDE 9 500 PSI</v>
          </cell>
          <cell r="D935" t="str">
            <v>ML</v>
          </cell>
          <cell r="E935">
            <v>4276</v>
          </cell>
        </row>
        <row r="936">
          <cell r="B936">
            <v>7934</v>
          </cell>
          <cell r="C936" t="str">
            <v>KIT DE NIVELACIÓN PARA HIDRANTE  DE DIÁMETRO DE 6", LONGITUD 400mm , INCLUYE TODOS LOS ELEMENTOS NECESARIOS PARA SU INSTALACIÓN</v>
          </cell>
          <cell r="D936" t="str">
            <v>UN</v>
          </cell>
          <cell r="E936">
            <v>493850</v>
          </cell>
        </row>
        <row r="937">
          <cell r="B937">
            <v>7938</v>
          </cell>
          <cell r="C937" t="str">
            <v>PINTURA ACRÍLICA BASE AGUA (e= 15 mils. INCLUYE SUMINISTRO Y APLICACIÓN CON EQUIPO. INCLUYE MICROESFERAS).</v>
          </cell>
          <cell r="D937" t="str">
            <v>M2</v>
          </cell>
          <cell r="E937">
            <v>24500</v>
          </cell>
        </row>
        <row r="938">
          <cell r="B938">
            <v>7939</v>
          </cell>
          <cell r="C938" t="str">
            <v>REDUCCIÓN CONCENTRICA HD EL 4" x 3"</v>
          </cell>
          <cell r="D938" t="str">
            <v>UN</v>
          </cell>
          <cell r="E938">
            <v>107100</v>
          </cell>
        </row>
        <row r="939">
          <cell r="B939">
            <v>7941</v>
          </cell>
          <cell r="C939" t="str">
            <v>REDUCCIÓN HD 6" x 4" J.H.</v>
          </cell>
          <cell r="D939" t="str">
            <v>UN</v>
          </cell>
          <cell r="E939">
            <v>270963</v>
          </cell>
        </row>
        <row r="940">
          <cell r="B940">
            <v>7942</v>
          </cell>
          <cell r="C940" t="str">
            <v>REDUCCIÓN HD 4" x 2" J.H.</v>
          </cell>
          <cell r="D940" t="str">
            <v>UN</v>
          </cell>
          <cell r="E940">
            <v>97580</v>
          </cell>
        </row>
        <row r="941">
          <cell r="B941">
            <v>7945</v>
          </cell>
          <cell r="C941" t="str">
            <v>CINTA TEFLON - CINTA SELLANTE 1/2"</v>
          </cell>
          <cell r="D941" t="str">
            <v>ML</v>
          </cell>
          <cell r="E941">
            <v>133</v>
          </cell>
        </row>
        <row r="942">
          <cell r="B942">
            <v>7946</v>
          </cell>
          <cell r="C942" t="str">
            <v>SOLDADURA DE ESTAÑO ROLLO DE 250 GR. 1/16"</v>
          </cell>
          <cell r="D942" t="str">
            <v>LB</v>
          </cell>
          <cell r="E942">
            <v>38080</v>
          </cell>
        </row>
        <row r="943">
          <cell r="B943">
            <v>7947</v>
          </cell>
          <cell r="C943" t="str">
            <v>CAJILLA PLASTICA Y TAPA EN POLIPROPILENO PARA MEDIDOR.</v>
          </cell>
          <cell r="D943" t="str">
            <v>UN</v>
          </cell>
          <cell r="E943">
            <v>178857</v>
          </cell>
        </row>
        <row r="944">
          <cell r="B944">
            <v>7948</v>
          </cell>
          <cell r="C944" t="str">
            <v>TUBERÍA DE ACERO GALVANIZADO 1"</v>
          </cell>
          <cell r="D944" t="str">
            <v>ML</v>
          </cell>
          <cell r="E944">
            <v>9262</v>
          </cell>
        </row>
        <row r="945">
          <cell r="B945">
            <v>7949</v>
          </cell>
          <cell r="C945" t="str">
            <v>KIT SILLA YEE 200 x 160 PVC</v>
          </cell>
          <cell r="D945" t="str">
            <v>UN</v>
          </cell>
          <cell r="E945">
            <v>58128</v>
          </cell>
        </row>
        <row r="946">
          <cell r="B946">
            <v>7950</v>
          </cell>
          <cell r="C946" t="str">
            <v>KIT SILLA YEE 315 x 160 PVC</v>
          </cell>
          <cell r="D946" t="str">
            <v>UN</v>
          </cell>
          <cell r="E946">
            <v>135011</v>
          </cell>
        </row>
        <row r="947">
          <cell r="B947">
            <v>7953</v>
          </cell>
          <cell r="C947" t="str">
            <v>PASTO KIKUYO CORTADO A MÁQUINA (INCLUYE SUMINISTRO Y RIEGO DE TIERRA FERTIL DE 10 cm DE ESPESOR E INSTALACIÓN Y SIEMBRA DE PASTO Y SALADO Y NIVELACIÓN</v>
          </cell>
          <cell r="D947" t="str">
            <v>M2</v>
          </cell>
          <cell r="E947">
            <v>55000</v>
          </cell>
        </row>
        <row r="948">
          <cell r="B948">
            <v>7955</v>
          </cell>
          <cell r="C948" t="str">
            <v>NOGAL H= 1.5 mt. INCLUYE SIEMBRA, CAJA, TIERRA, ABONO Y TUTOR</v>
          </cell>
          <cell r="D948" t="str">
            <v>UN</v>
          </cell>
          <cell r="E948">
            <v>105000</v>
          </cell>
        </row>
        <row r="949">
          <cell r="B949">
            <v>7956</v>
          </cell>
          <cell r="C949" t="str">
            <v>ROBLE H= 1.5 mt. INCLUYE SIEMBRA, CAJA, TIERRA, ABONO Y TUTOR</v>
          </cell>
          <cell r="D949" t="str">
            <v>UN</v>
          </cell>
          <cell r="E949">
            <v>158026</v>
          </cell>
        </row>
        <row r="950">
          <cell r="B950">
            <v>7957</v>
          </cell>
          <cell r="C950" t="str">
            <v>CAUCHO SABANERO H= 1.5 mt. INCLUYE SIEMBRA, CAJA, TIERRA, ABONO Y TUTOR</v>
          </cell>
          <cell r="D950" t="str">
            <v>UN</v>
          </cell>
          <cell r="E950">
            <v>158026</v>
          </cell>
        </row>
        <row r="951">
          <cell r="B951">
            <v>7958</v>
          </cell>
          <cell r="C951" t="str">
            <v>MAGNÓLIO H= 1.5 mt. INCLUYE SIEMBRA, CAJA, TIERRA, ABONO Y TUTOR</v>
          </cell>
          <cell r="D951" t="str">
            <v>UN</v>
          </cell>
          <cell r="E951">
            <v>297284</v>
          </cell>
        </row>
        <row r="952">
          <cell r="B952">
            <v>7959</v>
          </cell>
          <cell r="C952" t="str">
            <v>YARUMO H= 1.5 mt. INCLUYE SIEMBRA, CAJA, TIERRA, ABONO Y TUTOR</v>
          </cell>
          <cell r="D952" t="str">
            <v>UN</v>
          </cell>
          <cell r="E952">
            <v>200000</v>
          </cell>
        </row>
        <row r="953">
          <cell r="B953">
            <v>7961</v>
          </cell>
          <cell r="C953" t="str">
            <v>TUBO EN CONCRETO ALTA RESISTENCIA D= 10". Incluye transporte</v>
          </cell>
          <cell r="D953" t="str">
            <v>ML</v>
          </cell>
          <cell r="E953">
            <v>188448</v>
          </cell>
        </row>
        <row r="954">
          <cell r="B954">
            <v>7962</v>
          </cell>
          <cell r="C954" t="str">
            <v>TUBO EN CONCRETO ALTA RESISTENCIA D= 12". Incluye transporte</v>
          </cell>
          <cell r="D954" t="str">
            <v>ML</v>
          </cell>
          <cell r="E954">
            <v>228622</v>
          </cell>
        </row>
        <row r="955">
          <cell r="B955">
            <v>7963</v>
          </cell>
          <cell r="C955" t="str">
            <v>TUBO EN CONCRETO ALTA RESISTENCIA D= 14" EXTRA REFORZADO</v>
          </cell>
          <cell r="D955" t="str">
            <v>ML</v>
          </cell>
          <cell r="E955">
            <v>279721</v>
          </cell>
        </row>
        <row r="956">
          <cell r="B956">
            <v>7965</v>
          </cell>
          <cell r="C956" t="str">
            <v>REDUCCIÓN HD 4" x 3" J.H.</v>
          </cell>
          <cell r="D956" t="str">
            <v>UN</v>
          </cell>
          <cell r="E956">
            <v>109242</v>
          </cell>
        </row>
        <row r="957">
          <cell r="B957">
            <v>7966</v>
          </cell>
          <cell r="C957" t="str">
            <v>REDUCCIÓN HD 8" x 6" J.H.</v>
          </cell>
          <cell r="D957" t="str">
            <v>UN</v>
          </cell>
          <cell r="E957">
            <v>368900</v>
          </cell>
        </row>
        <row r="958">
          <cell r="B958">
            <v>7967</v>
          </cell>
          <cell r="C958" t="str">
            <v>KIT DE NIVELACIÓN PARA HIDRANTE TRÁFICO DE DIÁMETRO DE 4", LONGITUD 400mm , INCLUYE TODOS LOS ELEMENTOS NECESARIOS PARA SU INSTALACIÓN</v>
          </cell>
          <cell r="D958" t="str">
            <v>UN</v>
          </cell>
          <cell r="E958">
            <v>493850</v>
          </cell>
        </row>
        <row r="959">
          <cell r="B959">
            <v>7968</v>
          </cell>
          <cell r="C959" t="str">
            <v>JUEGO DE MOLDES PARA ESTAMPADO CONCRETO</v>
          </cell>
          <cell r="D959" t="str">
            <v>UN</v>
          </cell>
          <cell r="E959">
            <v>398650</v>
          </cell>
        </row>
        <row r="960">
          <cell r="B960">
            <v>7969</v>
          </cell>
          <cell r="C960" t="str">
            <v>COLOR ENDURECEDOR DE CUARZO - OCRE (4 Kg/m2)</v>
          </cell>
          <cell r="D960" t="str">
            <v>M2</v>
          </cell>
          <cell r="E960">
            <v>7378</v>
          </cell>
        </row>
        <row r="961">
          <cell r="B961">
            <v>7970</v>
          </cell>
          <cell r="C961" t="str">
            <v>DESMOLDANTE EN POLVO COLOR (0.2 Kg/m2)</v>
          </cell>
          <cell r="D961" t="str">
            <v>M2</v>
          </cell>
          <cell r="E961">
            <v>1880</v>
          </cell>
        </row>
        <row r="962">
          <cell r="B962">
            <v>7971</v>
          </cell>
          <cell r="C962" t="str">
            <v>SELLADOR ACRÍLICO TRANSPARENTE SEMILUSTRE (0.25 L/m2)</v>
          </cell>
          <cell r="D962" t="str">
            <v>M2</v>
          </cell>
          <cell r="E962">
            <v>5117</v>
          </cell>
        </row>
        <row r="963">
          <cell r="B963">
            <v>7973</v>
          </cell>
          <cell r="C963" t="str">
            <v>ADHESIVO TIPO LATEX PARA MORTERO</v>
          </cell>
          <cell r="D963" t="str">
            <v>KG</v>
          </cell>
          <cell r="E963">
            <v>1476</v>
          </cell>
        </row>
        <row r="964">
          <cell r="B964">
            <v>7974</v>
          </cell>
          <cell r="C964" t="str">
            <v>SELLANTE PARA PISO</v>
          </cell>
          <cell r="D964" t="str">
            <v>GLN</v>
          </cell>
          <cell r="E964">
            <v>96190</v>
          </cell>
        </row>
        <row r="965">
          <cell r="B965">
            <v>7975</v>
          </cell>
          <cell r="C965" t="str">
            <v>EMBOQUILLADOR CON LATEX (JUNTA 4mm)</v>
          </cell>
          <cell r="D965" t="str">
            <v>KG</v>
          </cell>
          <cell r="E965">
            <v>3987</v>
          </cell>
        </row>
        <row r="966">
          <cell r="B966">
            <v>7976</v>
          </cell>
          <cell r="C966" t="str">
            <v>SUBBASE GRANULAR PEA (SBG_PEA)</v>
          </cell>
          <cell r="D966" t="str">
            <v>M3</v>
          </cell>
          <cell r="E966">
            <v>41650</v>
          </cell>
        </row>
        <row r="967">
          <cell r="B967">
            <v>7977</v>
          </cell>
          <cell r="C967" t="str">
            <v>MATERIAL SELECCIONADO</v>
          </cell>
          <cell r="D967" t="str">
            <v>M3</v>
          </cell>
          <cell r="E967">
            <v>9520</v>
          </cell>
        </row>
        <row r="968">
          <cell r="B968">
            <v>7979</v>
          </cell>
          <cell r="C968" t="str">
            <v>CINTA MÉTRICA DE 30 MT</v>
          </cell>
          <cell r="D968" t="str">
            <v>UN</v>
          </cell>
          <cell r="E968">
            <v>39270</v>
          </cell>
        </row>
        <row r="969">
          <cell r="B969">
            <v>7981</v>
          </cell>
          <cell r="C969" t="str">
            <v>JUNTA DE DILATACIÓN ELASTOMÉRICA 250 TAMAÑO 64 x  70 mm</v>
          </cell>
          <cell r="D969" t="str">
            <v>ML</v>
          </cell>
          <cell r="E969">
            <v>65450</v>
          </cell>
        </row>
        <row r="970">
          <cell r="B970">
            <v>7983</v>
          </cell>
          <cell r="C970" t="str">
            <v>ALQUILER DÍA - CAMIONETA 1300-2000 cc - MODELO 2009-2006 (75% INCIDENCIA)</v>
          </cell>
          <cell r="D970" t="str">
            <v>DIA</v>
          </cell>
          <cell r="E970">
            <v>140150</v>
          </cell>
        </row>
        <row r="971">
          <cell r="B971">
            <v>7984</v>
          </cell>
          <cell r="C971" t="str">
            <v>CARROTANQUE IRRIGADOR DE ASFALTO CAPACIDAD APROX 3000 LT</v>
          </cell>
          <cell r="D971" t="str">
            <v>HR</v>
          </cell>
          <cell r="E971">
            <v>55000</v>
          </cell>
        </row>
        <row r="972">
          <cell r="B972">
            <v>7989</v>
          </cell>
          <cell r="C972" t="str">
            <v>VEHÍCULO CAPACIDAD 3 TONELADAS O SUPERIOR (MODELO 2010-2007)</v>
          </cell>
          <cell r="D972" t="str">
            <v>MES</v>
          </cell>
          <cell r="E972">
            <v>8172750</v>
          </cell>
        </row>
        <row r="973">
          <cell r="B973">
            <v>7992</v>
          </cell>
          <cell r="C973" t="str">
            <v>AVISO PUNTO CREA 1.50m x 0.90m EN LÁMINA GALVANIZADA CAL. 24. INCLUYE SUMINISTRO E INSTALACIÓN</v>
          </cell>
          <cell r="D973" t="str">
            <v>UN</v>
          </cell>
          <cell r="E973">
            <v>259777</v>
          </cell>
        </row>
        <row r="974">
          <cell r="B974">
            <v>7993</v>
          </cell>
          <cell r="C974" t="str">
            <v>CARPA VESTIER 2.0m x 2.0m TECHO Y ESTRUCTURA CON LATERALES EN LONA</v>
          </cell>
          <cell r="D974" t="str">
            <v>UN/MES</v>
          </cell>
          <cell r="E974">
            <v>1142400</v>
          </cell>
        </row>
        <row r="975">
          <cell r="B975">
            <v>7994</v>
          </cell>
          <cell r="C975" t="str">
            <v>MALLA DE GALLINERO 1 1/4" (ROLLO 0.90m x 10.0m)</v>
          </cell>
          <cell r="D975" t="str">
            <v>M2</v>
          </cell>
          <cell r="E975">
            <v>1003</v>
          </cell>
        </row>
        <row r="976">
          <cell r="B976">
            <v>7999</v>
          </cell>
          <cell r="C976" t="str">
            <v>ADITIVO SOLID SOIL</v>
          </cell>
          <cell r="D976" t="str">
            <v>KG</v>
          </cell>
          <cell r="E976">
            <v>168980</v>
          </cell>
        </row>
        <row r="977">
          <cell r="B977">
            <v>8000</v>
          </cell>
          <cell r="C977" t="str">
            <v>INSPECCIÓN DE REDES DE ALCANTARILLADO CON SISTEMA CCTV PARA DIÁMETROS ENTRE 6" Y 36". INCL MANO DE OBRA IDÓNEA, INFORME ESCRITO DE DIAGNÓSTICO Y DVD CON VIDEO. INCL IVA</v>
          </cell>
          <cell r="D977" t="str">
            <v>ML</v>
          </cell>
          <cell r="E977">
            <v>10115</v>
          </cell>
        </row>
        <row r="978">
          <cell r="B978">
            <v>8001</v>
          </cell>
          <cell r="C978" t="str">
            <v>INSPECCIÓN DE REDES DE ALCANTARILLADO CON SISTEMA CCTV  PARA DIÁMETROS MAYORES A 36". INCL MANO DE OBRA IDÓNEA, INFORME ESCRITO DE DIAGNÓSTICO Y DVD CON VIDEO. INCL IVA</v>
          </cell>
          <cell r="D978" t="str">
            <v>ML</v>
          </cell>
          <cell r="E978">
            <v>10115</v>
          </cell>
        </row>
        <row r="979">
          <cell r="B979">
            <v>8002</v>
          </cell>
          <cell r="C979" t="str">
            <v>LAVADO Y SONDEO DE REDES DE ALCANTARILLADO ENTRE 6" Y 18" DE DIÁMETRO Y CON GRADO DE COLMATACIÓN MENOR DEL 30%. INCL MANO DE OBRA IDÓNEA, SEÑALIZACIÓN BÁSICA, SUMIN DE COMBUSTIBLE Y AGUA. INCL. IVA</v>
          </cell>
          <cell r="D979" t="str">
            <v>ML</v>
          </cell>
          <cell r="E979">
            <v>13685</v>
          </cell>
        </row>
        <row r="980">
          <cell r="B980">
            <v>8003</v>
          </cell>
          <cell r="C980" t="str">
            <v>LAVADO Y SONDEO DE REDES DE ALCANTARILLADO ENTRE 16" Y 36" DE DIÁMETRO Y CON GRADO DE COLMATACIÓN MENOR DEL 30%. INCLUYE MANO DE OBRA IDÓNEA, SEÑALIZACIÓN BÁSICA, SUMIN DE COMBUSTIBLE Y AGUA. INCL IVA</v>
          </cell>
          <cell r="D980" t="str">
            <v>ML</v>
          </cell>
          <cell r="E980">
            <v>14875</v>
          </cell>
        </row>
        <row r="981">
          <cell r="B981">
            <v>8006</v>
          </cell>
          <cell r="C981" t="str">
            <v>PENETRÓMETRO MANUAL - Uso del penetrómetro dinámico de cono en aplicaciones de pavimentos a poca profundidad</v>
          </cell>
          <cell r="D981" t="str">
            <v>UN</v>
          </cell>
          <cell r="E981">
            <v>7085</v>
          </cell>
        </row>
        <row r="982">
          <cell r="B982">
            <v>8011</v>
          </cell>
          <cell r="C982" t="str">
            <v>Ensayo de compresión triaxial sobre suelos cohesivos, consolidado - drenado, CD</v>
          </cell>
          <cell r="D982" t="str">
            <v>UN</v>
          </cell>
          <cell r="E982">
            <v>1395323</v>
          </cell>
        </row>
        <row r="983">
          <cell r="B983">
            <v>8012</v>
          </cell>
          <cell r="C983" t="str">
            <v>CBR sobre muestra inalterada (Suelos cohesivos)</v>
          </cell>
          <cell r="D983" t="str">
            <v>UN</v>
          </cell>
          <cell r="E983">
            <v>119000</v>
          </cell>
        </row>
        <row r="984">
          <cell r="B984">
            <v>8015</v>
          </cell>
          <cell r="C984" t="str">
            <v>Compresión inconfinada en muestras de suelo</v>
          </cell>
          <cell r="D984" t="str">
            <v>UN</v>
          </cell>
          <cell r="E984">
            <v>57000</v>
          </cell>
        </row>
        <row r="985">
          <cell r="B985">
            <v>8019</v>
          </cell>
          <cell r="C985" t="str">
            <v>Relaciones humedad - peso unitario seco en los suelos (Ensayo modificado de compactación)</v>
          </cell>
          <cell r="D985" t="str">
            <v>UN</v>
          </cell>
          <cell r="E985">
            <v>122100</v>
          </cell>
        </row>
        <row r="986">
          <cell r="B986">
            <v>8025</v>
          </cell>
          <cell r="C986" t="str">
            <v>DETECCIÓN DEL REFUERZO UTILIZANDO FERROSCAN (POR DÍA)</v>
          </cell>
          <cell r="D986" t="str">
            <v>DIA</v>
          </cell>
          <cell r="E986">
            <v>777000</v>
          </cell>
        </row>
        <row r="987">
          <cell r="B987">
            <v>8026</v>
          </cell>
          <cell r="C987" t="str">
            <v>Determinación de la profundidad de carbonatación en concreto endurecido y puesto en servicio</v>
          </cell>
          <cell r="D987" t="str">
            <v>UN</v>
          </cell>
          <cell r="E987">
            <v>29300</v>
          </cell>
        </row>
        <row r="988">
          <cell r="B988">
            <v>8028</v>
          </cell>
          <cell r="C988" t="str">
            <v>Método para determinar el número de rebote (índice esclerométrico) en el concreto endurecido</v>
          </cell>
          <cell r="D988" t="str">
            <v>UN</v>
          </cell>
          <cell r="E988">
            <v>83300</v>
          </cell>
        </row>
        <row r="989">
          <cell r="B989">
            <v>8033</v>
          </cell>
          <cell r="C989" t="str">
            <v>SEMÁFORO VEHICULAR DE POLICARBONATO (3x200), LENTES DE POLICARBONATO DE 8", TRES LUCES, SISTEMA DE ILUMINACIÓN A LEDS. SUMINISTRO E INSTALACIÓN</v>
          </cell>
          <cell r="D989" t="str">
            <v>UN</v>
          </cell>
          <cell r="E989">
            <v>3410540</v>
          </cell>
        </row>
        <row r="990">
          <cell r="B990">
            <v>8034</v>
          </cell>
          <cell r="C990" t="str">
            <v>SEMÁFORO PEATONAL DE POLICARBONATO (2x200), LENTES DE POLICARBONATO DE 8", DOS LUCES, SISTEMA DE ILUMINACIÓN A LEDS. SUMINISTRO E INSTALACIÓN</v>
          </cell>
          <cell r="D990" t="str">
            <v>UN</v>
          </cell>
          <cell r="E990">
            <v>2483530</v>
          </cell>
        </row>
        <row r="991">
          <cell r="B991">
            <v>8035</v>
          </cell>
          <cell r="C991" t="str">
            <v>POSTE TIPO MÁSTIL T1 (3.60m) EN TUBO SCH 40 GALVANIZADO Y PINTADO - SUMINISTRO E INSTALACIÓN</v>
          </cell>
          <cell r="D991" t="str">
            <v>UN</v>
          </cell>
          <cell r="E991">
            <v>1342201</v>
          </cell>
        </row>
        <row r="992">
          <cell r="B992">
            <v>8036</v>
          </cell>
          <cell r="C992" t="str">
            <v>POSTE TIPO MÉNSULA T2 (5.50m) EN TUBO SCH 40 GALVANIZADO Y PINTADO. SUMINISTRO E INSTALACION</v>
          </cell>
          <cell r="D992" t="str">
            <v>UN</v>
          </cell>
          <cell r="E992">
            <v>2138668</v>
          </cell>
        </row>
        <row r="993">
          <cell r="B993">
            <v>8037</v>
          </cell>
          <cell r="C993" t="str">
            <v>CABLE ELÉCTRICO 4x16 AWG PARA CONTROL DE SEMÁFOROS VEHICULARES TIPO ST CU 600V 75°C</v>
          </cell>
          <cell r="D993" t="str">
            <v>ML</v>
          </cell>
          <cell r="E993">
            <v>12138</v>
          </cell>
        </row>
        <row r="994">
          <cell r="B994">
            <v>8038</v>
          </cell>
          <cell r="C994" t="str">
            <v>CABLE ELÉCTRICO 3x16 AWG PARA CONTROL DE SEMÁFOROS PEATONALES TIPO ST CU 600V 75°C</v>
          </cell>
          <cell r="D994" t="str">
            <v>ML</v>
          </cell>
          <cell r="E994">
            <v>11543</v>
          </cell>
        </row>
        <row r="995">
          <cell r="B995">
            <v>8039</v>
          </cell>
          <cell r="C995" t="str">
            <v>CABLE ELÉCTRICO 2x8 AWG PARA ACOMETIDA TIPO ST CU 600V 75°C</v>
          </cell>
          <cell r="D995" t="str">
            <v>ML</v>
          </cell>
          <cell r="E995">
            <v>8103</v>
          </cell>
        </row>
        <row r="996">
          <cell r="B996">
            <v>8041</v>
          </cell>
          <cell r="C996" t="str">
            <v>ACERO LISO  D= 1 1/4"</v>
          </cell>
          <cell r="D996" t="str">
            <v>KG</v>
          </cell>
          <cell r="E996">
            <v>2499</v>
          </cell>
        </row>
        <row r="997">
          <cell r="B997">
            <v>8043</v>
          </cell>
          <cell r="C997" t="str">
            <v>NEOPRENO REFORZADO (doble refuerzo)</v>
          </cell>
          <cell r="D997" t="str">
            <v>dm3</v>
          </cell>
          <cell r="E997">
            <v>30821</v>
          </cell>
        </row>
        <row r="998">
          <cell r="B998">
            <v>8044</v>
          </cell>
          <cell r="C998" t="str">
            <v>ANDAMIO TUBULAR DE 1.50m (6 SECCIONES)</v>
          </cell>
          <cell r="D998" t="str">
            <v>DIA</v>
          </cell>
          <cell r="E998">
            <v>4284</v>
          </cell>
        </row>
        <row r="999">
          <cell r="B999">
            <v>8046</v>
          </cell>
          <cell r="C999" t="str">
            <v>ADAPTADOR BRIDA 12" (334mm A 352mm) R2</v>
          </cell>
          <cell r="D999" t="str">
            <v>UN</v>
          </cell>
          <cell r="E999">
            <v>668780</v>
          </cell>
        </row>
        <row r="1000">
          <cell r="B1000">
            <v>8047</v>
          </cell>
          <cell r="C1000" t="str">
            <v>ACOPLE UNIVERSAL R1-R2 D= 8"</v>
          </cell>
          <cell r="D1000" t="str">
            <v>UN</v>
          </cell>
          <cell r="E1000">
            <v>273581</v>
          </cell>
        </row>
        <row r="1001">
          <cell r="B1001">
            <v>8048</v>
          </cell>
          <cell r="C1001" t="str">
            <v>ACOPLE UNIVERSAL R1-R2 D= 12"</v>
          </cell>
          <cell r="D1001" t="str">
            <v>UN</v>
          </cell>
          <cell r="E1001">
            <v>562870</v>
          </cell>
        </row>
        <row r="1002">
          <cell r="B1002">
            <v>8049</v>
          </cell>
          <cell r="C1002" t="str">
            <v>TAPA VALVULA DE SEGURIDAD CIERRE PERMANENTE No.3</v>
          </cell>
          <cell r="D1002" t="str">
            <v>UN</v>
          </cell>
          <cell r="E1002">
            <v>167552</v>
          </cell>
        </row>
        <row r="1003">
          <cell r="B1003">
            <v>8050</v>
          </cell>
          <cell r="C1003" t="str">
            <v>PARAL LARGO (2.0m A 2.50m)</v>
          </cell>
          <cell r="D1003" t="str">
            <v>DIA</v>
          </cell>
          <cell r="E1003">
            <v>119</v>
          </cell>
        </row>
        <row r="1004">
          <cell r="B1004">
            <v>8051</v>
          </cell>
          <cell r="C1004" t="str">
            <v>TUBERÍA ESTRUCTURAL METÁLICO CUADRADO DE 6mt (50mm x 50mm) ESPESOR 2mm</v>
          </cell>
          <cell r="D1004" t="str">
            <v>UN</v>
          </cell>
          <cell r="E1004">
            <v>51254</v>
          </cell>
        </row>
        <row r="1005">
          <cell r="B1005">
            <v>8052</v>
          </cell>
          <cell r="C1005" t="str">
            <v>REGISTRO DE INCORPORACIÓN HG 1/2" CON ACOPLE</v>
          </cell>
          <cell r="D1005" t="str">
            <v>UN</v>
          </cell>
          <cell r="E1005">
            <v>15454</v>
          </cell>
        </row>
        <row r="1006">
          <cell r="B1006">
            <v>8053</v>
          </cell>
          <cell r="C1006" t="str">
            <v>REGISTRO DE BOLA TIPO PESADO 1/2"</v>
          </cell>
          <cell r="D1006" t="str">
            <v>UN</v>
          </cell>
          <cell r="E1006">
            <v>8294</v>
          </cell>
        </row>
        <row r="1007">
          <cell r="B1007">
            <v>8054</v>
          </cell>
          <cell r="C1007" t="str">
            <v>ADAPTADOR MACHO PVC 1/2"</v>
          </cell>
          <cell r="D1007" t="str">
            <v>UN</v>
          </cell>
          <cell r="E1007">
            <v>476</v>
          </cell>
        </row>
        <row r="1008">
          <cell r="B1008">
            <v>8055</v>
          </cell>
          <cell r="C1008" t="str">
            <v>COLLAR DE DERIVACIÓN 3" x 1/2"</v>
          </cell>
          <cell r="D1008" t="str">
            <v>UN</v>
          </cell>
          <cell r="E1008">
            <v>19285</v>
          </cell>
        </row>
        <row r="1009">
          <cell r="B1009">
            <v>8056</v>
          </cell>
          <cell r="C1009" t="str">
            <v>TUBERIA A.N. 2" ESPESOR= 1.9mm x 6mt</v>
          </cell>
          <cell r="D1009" t="str">
            <v>ML</v>
          </cell>
          <cell r="E1009">
            <v>10508</v>
          </cell>
        </row>
        <row r="1010">
          <cell r="B1010">
            <v>8057</v>
          </cell>
          <cell r="C1010" t="str">
            <v>TUBERIA DE ACERO GALVANIZADO 1/2"</v>
          </cell>
          <cell r="D1010" t="str">
            <v>ML</v>
          </cell>
          <cell r="E1010">
            <v>4923</v>
          </cell>
        </row>
        <row r="1011">
          <cell r="B1011">
            <v>8060</v>
          </cell>
          <cell r="C1011" t="str">
            <v>TRANSPORTE DE MAQUINARIA DE 6 A 9 TONELADAS. INCLUYE ESCOLTA. VIAJE IDA Y VUELTA</v>
          </cell>
          <cell r="D1011" t="str">
            <v>VIAJE</v>
          </cell>
          <cell r="E1011">
            <v>827050</v>
          </cell>
        </row>
        <row r="1012">
          <cell r="B1012">
            <v>8061</v>
          </cell>
          <cell r="C1012" t="str">
            <v>EFECTO DEL AGUA SOBRE LA RESISTENCIA A LA COMPRESIÓN DE LAS MEZCLAS ASFÁLTICAS COMPACTADAS (ENSAYO DE INMERSIÓN- COMPRESIÓN), incluye elaboración.</v>
          </cell>
          <cell r="D1012" t="str">
            <v>UN</v>
          </cell>
          <cell r="E1012">
            <v>571200</v>
          </cell>
        </row>
        <row r="1013">
          <cell r="B1013">
            <v>8062</v>
          </cell>
          <cell r="C1013" t="str">
            <v>Módulo resiliente de suelos y agregados</v>
          </cell>
          <cell r="D1013" t="str">
            <v>UN</v>
          </cell>
          <cell r="E1013">
            <v>1011500</v>
          </cell>
        </row>
        <row r="1014">
          <cell r="B1014">
            <v>8070</v>
          </cell>
          <cell r="C1014" t="str">
            <v>SISTEMA DE ANCLAJE PARA POSTES METÁLICOS 3/4" x 1500 (4 PERNOS)</v>
          </cell>
          <cell r="D1014" t="str">
            <v>UN</v>
          </cell>
          <cell r="E1014">
            <v>158568</v>
          </cell>
        </row>
        <row r="1015">
          <cell r="B1015">
            <v>8073</v>
          </cell>
          <cell r="C1015" t="str">
            <v>CONCRETO MR45 FAST TRACK</v>
          </cell>
          <cell r="D1015" t="str">
            <v>M3</v>
          </cell>
          <cell r="E1015">
            <v>556325</v>
          </cell>
        </row>
        <row r="1016">
          <cell r="B1016">
            <v>8076</v>
          </cell>
          <cell r="C1016" t="str">
            <v>ADITIVO PARA PUENTE DE ADHERENCIA DE CONCRETO FRESCO A ENDURECIDO</v>
          </cell>
          <cell r="D1016" t="str">
            <v>KG</v>
          </cell>
          <cell r="E1016">
            <v>57953</v>
          </cell>
        </row>
        <row r="1017">
          <cell r="B1017">
            <v>8077</v>
          </cell>
          <cell r="C1017" t="str">
            <v>EQUIPO DE OXICORTE</v>
          </cell>
          <cell r="D1017" t="str">
            <v>DIA</v>
          </cell>
          <cell r="E1017">
            <v>83300</v>
          </cell>
        </row>
        <row r="1018">
          <cell r="B1018">
            <v>8078</v>
          </cell>
          <cell r="C1018" t="str">
            <v>YEE PVC SANITARIA D=4"</v>
          </cell>
          <cell r="D1018" t="str">
            <v>UN</v>
          </cell>
          <cell r="E1018">
            <v>29036</v>
          </cell>
        </row>
        <row r="1019">
          <cell r="B1019">
            <v>8079</v>
          </cell>
          <cell r="C1019" t="str">
            <v>TEE HD 4"X2" EXTREMO LISO</v>
          </cell>
          <cell r="D1019" t="str">
            <v>UN</v>
          </cell>
          <cell r="E1019">
            <v>129218</v>
          </cell>
        </row>
        <row r="1020">
          <cell r="B1020">
            <v>8080</v>
          </cell>
          <cell r="C1020" t="str">
            <v>TUBERIA ACERO CARBON ASTM A=53 SCH 40 DE D=12"</v>
          </cell>
          <cell r="D1020" t="str">
            <v>ML</v>
          </cell>
          <cell r="E1020">
            <v>317066</v>
          </cell>
        </row>
        <row r="1021">
          <cell r="B1021">
            <v>8085</v>
          </cell>
          <cell r="C1021" t="str">
            <v>PLANTACION DE FUCCIA H=1.3mt (Incluye tierra, abono, tutor) SUMINISTRO</v>
          </cell>
          <cell r="D1021" t="str">
            <v>UN</v>
          </cell>
          <cell r="E1021">
            <v>162688</v>
          </cell>
        </row>
        <row r="1022">
          <cell r="B1022">
            <v>8086</v>
          </cell>
          <cell r="C1022" t="str">
            <v>PLANTACION DE DURAZNILLO H=1.5mt (Incluye tierra, abono, tutor) SUMINISTRO</v>
          </cell>
          <cell r="D1022" t="str">
            <v>UN</v>
          </cell>
          <cell r="E1022">
            <v>162688</v>
          </cell>
        </row>
        <row r="1023">
          <cell r="B1023">
            <v>8087</v>
          </cell>
          <cell r="C1023" t="str">
            <v>PLANTACION DE CALISTEMO H=1.5mt (Incluye tierra, abono, tutor) SUMINISTRO</v>
          </cell>
          <cell r="D1023" t="str">
            <v>UN</v>
          </cell>
          <cell r="E1023">
            <v>162688</v>
          </cell>
        </row>
        <row r="1024">
          <cell r="B1024">
            <v>8088</v>
          </cell>
          <cell r="C1024" t="str">
            <v>PLANTACION DE AMARRABOLLO H=1.3mt (Incluye tierra, abono, tutor) SUMINISTRO</v>
          </cell>
          <cell r="D1024" t="str">
            <v>UN</v>
          </cell>
          <cell r="E1024">
            <v>250000</v>
          </cell>
        </row>
        <row r="1025">
          <cell r="B1025">
            <v>8089</v>
          </cell>
          <cell r="C1025" t="str">
            <v>PLANTACION DE GUAYACÁN H=1.5mt (Incluye tierra, abono, tutor) SUMINISTRO</v>
          </cell>
          <cell r="D1025" t="str">
            <v>UN</v>
          </cell>
          <cell r="E1025">
            <v>162688</v>
          </cell>
        </row>
        <row r="1026">
          <cell r="B1026">
            <v>8090</v>
          </cell>
          <cell r="C1026" t="str">
            <v>PLANTACION DE ARRAYÁN H=1.3mt (Incluye tierra, abono, tutor) SUMINISTRO</v>
          </cell>
          <cell r="D1026" t="str">
            <v>UN</v>
          </cell>
          <cell r="E1026">
            <v>162688</v>
          </cell>
        </row>
        <row r="1027">
          <cell r="B1027">
            <v>8091</v>
          </cell>
          <cell r="C1027" t="str">
            <v>PLANTACION DE CARBONERO H=1.5mt (Incluye tierra, abono, tutor) SUMINISTRO</v>
          </cell>
          <cell r="D1027" t="str">
            <v>UN</v>
          </cell>
          <cell r="E1027">
            <v>200000</v>
          </cell>
        </row>
        <row r="1028">
          <cell r="B1028">
            <v>8092</v>
          </cell>
          <cell r="C1028" t="str">
            <v>PLANTACION DE ENDRINO H=1.5mt (Incluye tierra, abono, tutor) SUMINISTRO</v>
          </cell>
          <cell r="D1028" t="str">
            <v>UN</v>
          </cell>
          <cell r="E1028">
            <v>162688</v>
          </cell>
        </row>
        <row r="1029">
          <cell r="B1029">
            <v>8093</v>
          </cell>
          <cell r="C1029" t="str">
            <v>PLANTACION DE HAYUELO  H=1.5mt (Incluye tierra, abono, tutor) SUMINISTRO</v>
          </cell>
          <cell r="D1029" t="str">
            <v>UN</v>
          </cell>
          <cell r="E1029">
            <v>200000</v>
          </cell>
        </row>
        <row r="1030">
          <cell r="B1030">
            <v>8094</v>
          </cell>
          <cell r="C1030" t="str">
            <v>PLANTACION DE FALSO PIMIENTO  H=1.3mt (Incluye tierra, abono, tutor) SUMINISTRO</v>
          </cell>
          <cell r="D1030" t="str">
            <v>UN</v>
          </cell>
          <cell r="E1030">
            <v>160689</v>
          </cell>
        </row>
        <row r="1031">
          <cell r="B1031">
            <v>8095</v>
          </cell>
          <cell r="C1031" t="str">
            <v>PLANTACION DE SIETE CUEROS NAZARENO  H=1.5mt (Incluye tierra, abono, tutor) SUMINISTRO</v>
          </cell>
          <cell r="D1031" t="str">
            <v>UN</v>
          </cell>
          <cell r="E1031">
            <v>168811</v>
          </cell>
        </row>
        <row r="1032">
          <cell r="B1032">
            <v>8097</v>
          </cell>
          <cell r="C1032" t="str">
            <v>PLANTACION DE CUBRESUELOS BALSAMINA (incluye 20 unidades por M2) SUMINISTRO</v>
          </cell>
          <cell r="D1032" t="str">
            <v>M2</v>
          </cell>
          <cell r="E1032">
            <v>160000</v>
          </cell>
        </row>
        <row r="1033">
          <cell r="B1033">
            <v>8099</v>
          </cell>
          <cell r="C1033" t="str">
            <v>ADOQUIN EN CONCRETO COLOR OCRE 200 X 100 A25 - Adoquin en concreto de 10x20x6cm-Color Ocre</v>
          </cell>
          <cell r="D1033" t="str">
            <v>M2</v>
          </cell>
          <cell r="E1033">
            <v>36000</v>
          </cell>
        </row>
        <row r="1034">
          <cell r="B1034">
            <v>8100</v>
          </cell>
          <cell r="C1034" t="str">
            <v>ADOQUIN ECOLOGICO EN CONCRETO DE 40 X 40 X 8cm</v>
          </cell>
          <cell r="D1034" t="str">
            <v>M2</v>
          </cell>
          <cell r="E1034">
            <v>56486</v>
          </cell>
        </row>
        <row r="1035">
          <cell r="B1035">
            <v>8101</v>
          </cell>
          <cell r="C1035" t="str">
            <v>ACELERANTE DE FRAGUADO Y RESISTENCIA PARA CONCRETOS</v>
          </cell>
          <cell r="D1035" t="str">
            <v>KG</v>
          </cell>
          <cell r="E1035">
            <v>8473</v>
          </cell>
        </row>
        <row r="1036">
          <cell r="B1036">
            <v>8102</v>
          </cell>
          <cell r="C1036" t="str">
            <v>TARIFA OPERADOR EQUIPO INCLUYE PRESTACIONES</v>
          </cell>
          <cell r="D1036" t="str">
            <v>MES</v>
          </cell>
          <cell r="E1036">
            <v>2052428</v>
          </cell>
        </row>
        <row r="1037">
          <cell r="B1037">
            <v>8103</v>
          </cell>
          <cell r="C1037" t="str">
            <v>GRÚA TELESCÓPICA CAPACIDAD 50 TON. INCLUYE TRANSPORTE DE IDA Y VUELTA, COMBUSTIBLE Y OPERARIO</v>
          </cell>
          <cell r="D1037" t="str">
            <v>DIA</v>
          </cell>
          <cell r="E1037">
            <v>2955848</v>
          </cell>
        </row>
        <row r="1038">
          <cell r="B1038">
            <v>8113</v>
          </cell>
          <cell r="C1038" t="str">
            <v>Resistencia a la compresión simple de roca intacta</v>
          </cell>
          <cell r="D1038" t="str">
            <v>UN</v>
          </cell>
          <cell r="E1038">
            <v>100858</v>
          </cell>
        </row>
        <row r="1039">
          <cell r="B1039">
            <v>8116</v>
          </cell>
          <cell r="C1039" t="str">
            <v>Resistencia a la fatiga de mezclas asfálticas en caliente mediante el ensayo de flexión en dos puntos sobre probetas trapezoidales</v>
          </cell>
          <cell r="D1039" t="str">
            <v>UN</v>
          </cell>
          <cell r="E1039">
            <v>1764000</v>
          </cell>
        </row>
        <row r="1040">
          <cell r="B1040">
            <v>8139</v>
          </cell>
          <cell r="C1040" t="str">
            <v>PANEL ARQUITECTONICO PREFABRICADO EN CONCRETO - SUMINISTRO E INSTALACION</v>
          </cell>
          <cell r="D1040" t="str">
            <v>M2</v>
          </cell>
          <cell r="E1040">
            <v>332711</v>
          </cell>
        </row>
        <row r="1041">
          <cell r="B1041">
            <v>8141</v>
          </cell>
          <cell r="C1041" t="str">
            <v>PINTURA BASE AGUA PARA USO EXTERIOR</v>
          </cell>
          <cell r="D1041" t="str">
            <v>GLN</v>
          </cell>
          <cell r="E1041">
            <v>50665</v>
          </cell>
        </row>
        <row r="1042">
          <cell r="B1042">
            <v>8142</v>
          </cell>
          <cell r="C1042" t="str">
            <v>BALDOSA DE GRANITO 33 x 33 CM</v>
          </cell>
          <cell r="D1042" t="str">
            <v>M2</v>
          </cell>
          <cell r="E1042">
            <v>62720</v>
          </cell>
        </row>
        <row r="1043">
          <cell r="B1043">
            <v>8143</v>
          </cell>
          <cell r="C1043" t="str">
            <v>ADHESIVO PREMEZCLADO INTERIOR</v>
          </cell>
          <cell r="D1043" t="str">
            <v>M2</v>
          </cell>
          <cell r="E1043">
            <v>2759</v>
          </cell>
        </row>
        <row r="1044">
          <cell r="B1044">
            <v>8144</v>
          </cell>
          <cell r="C1044" t="str">
            <v>BOQUILLA CON LATEX</v>
          </cell>
          <cell r="D1044" t="str">
            <v>KG</v>
          </cell>
          <cell r="E1044">
            <v>4000</v>
          </cell>
        </row>
        <row r="1045">
          <cell r="B1045">
            <v>8145</v>
          </cell>
          <cell r="C1045" t="str">
            <v>ZOCALO EN GRANITO h=7.2CM</v>
          </cell>
          <cell r="D1045" t="str">
            <v>ML</v>
          </cell>
          <cell r="E1045">
            <v>14791</v>
          </cell>
        </row>
        <row r="1046">
          <cell r="B1046">
            <v>8146</v>
          </cell>
          <cell r="C1046" t="str">
            <v>PORCELANATO BEIGE 60 x 60 CM2</v>
          </cell>
          <cell r="D1046" t="str">
            <v>M2</v>
          </cell>
          <cell r="E1046">
            <v>36828</v>
          </cell>
        </row>
        <row r="1047">
          <cell r="B1047">
            <v>8149</v>
          </cell>
          <cell r="C1047" t="str">
            <v>PINTURA PARA ALUMINIO</v>
          </cell>
          <cell r="D1047" t="str">
            <v>GLN</v>
          </cell>
          <cell r="E1047">
            <v>46500</v>
          </cell>
        </row>
        <row r="1048">
          <cell r="B1048">
            <v>8150</v>
          </cell>
          <cell r="C1048" t="str">
            <v>DISPENSADOR DE JABÓN METÁLICO DE 1 LT</v>
          </cell>
          <cell r="D1048" t="str">
            <v>UN</v>
          </cell>
          <cell r="E1048">
            <v>97580</v>
          </cell>
        </row>
        <row r="1049">
          <cell r="B1049">
            <v>8151</v>
          </cell>
          <cell r="C1049" t="str">
            <v>JABONERA</v>
          </cell>
          <cell r="D1049" t="str">
            <v>UN</v>
          </cell>
          <cell r="E1049">
            <v>5600</v>
          </cell>
        </row>
        <row r="1050">
          <cell r="B1050">
            <v>8152</v>
          </cell>
          <cell r="C1050" t="str">
            <v>PORTAROLLO</v>
          </cell>
          <cell r="D1050" t="str">
            <v>UN</v>
          </cell>
          <cell r="E1050">
            <v>11500</v>
          </cell>
        </row>
        <row r="1051">
          <cell r="B1051">
            <v>8153</v>
          </cell>
          <cell r="C1051" t="str">
            <v>TOALLERO EN ACERO INOXIDABLE</v>
          </cell>
          <cell r="D1051" t="str">
            <v>UN</v>
          </cell>
          <cell r="E1051">
            <v>13566</v>
          </cell>
        </row>
        <row r="1052">
          <cell r="B1052">
            <v>8154</v>
          </cell>
          <cell r="C1052" t="str">
            <v>LAVAPLATOS EN ACERO INOXIDABLE DE SOBREPONER CON ALETA Cr DE 1.0x0.50 MTS</v>
          </cell>
          <cell r="D1052" t="str">
            <v>UN</v>
          </cell>
          <cell r="E1052">
            <v>90900</v>
          </cell>
        </row>
        <row r="1053">
          <cell r="B1053">
            <v>8155</v>
          </cell>
          <cell r="C1053" t="str">
            <v>SILICONA TRANSPARENTE 300ML</v>
          </cell>
          <cell r="D1053" t="str">
            <v>UN</v>
          </cell>
          <cell r="E1053">
            <v>5712</v>
          </cell>
        </row>
        <row r="1054">
          <cell r="B1054">
            <v>8156</v>
          </cell>
          <cell r="C1054" t="str">
            <v>TUBERIA PVC SANITARIA D=2"</v>
          </cell>
          <cell r="D1054" t="str">
            <v>ML</v>
          </cell>
          <cell r="E1054">
            <v>5210</v>
          </cell>
        </row>
        <row r="1055">
          <cell r="B1055">
            <v>8157</v>
          </cell>
          <cell r="C1055" t="str">
            <v>TAPON DE PRUEBA PVC SANITARIA D=2"</v>
          </cell>
          <cell r="D1055" t="str">
            <v>UN</v>
          </cell>
          <cell r="E1055">
            <v>1321</v>
          </cell>
        </row>
        <row r="1056">
          <cell r="B1056">
            <v>8158</v>
          </cell>
          <cell r="C1056" t="str">
            <v>TAPON DE PRUEBA PVC SANITARIA D=4"</v>
          </cell>
          <cell r="D1056" t="str">
            <v>UN</v>
          </cell>
          <cell r="E1056">
            <v>3303</v>
          </cell>
        </row>
        <row r="1057">
          <cell r="B1057">
            <v>8159</v>
          </cell>
          <cell r="C1057" t="str">
            <v>CODO 45° 1/8 CxE PVC SANITARIA D=4"</v>
          </cell>
          <cell r="D1057" t="str">
            <v>UN</v>
          </cell>
          <cell r="E1057">
            <v>16048</v>
          </cell>
        </row>
        <row r="1058">
          <cell r="B1058">
            <v>8160</v>
          </cell>
          <cell r="C1058" t="str">
            <v>CODO 45° 1/8 CxE PVC SANITARIA D= 2"</v>
          </cell>
          <cell r="D1058" t="str">
            <v>UN</v>
          </cell>
          <cell r="E1058">
            <v>4278</v>
          </cell>
        </row>
        <row r="1059">
          <cell r="B1059">
            <v>8161</v>
          </cell>
          <cell r="C1059" t="str">
            <v>CODO 90° 1/4 CXE PVC SANITARIA D= 4"</v>
          </cell>
          <cell r="D1059" t="str">
            <v>UN</v>
          </cell>
          <cell r="E1059">
            <v>17588</v>
          </cell>
        </row>
        <row r="1060">
          <cell r="B1060">
            <v>8162</v>
          </cell>
          <cell r="C1060" t="str">
            <v>YEE PVC SANITARIA D= 2"</v>
          </cell>
          <cell r="D1060" t="str">
            <v>UN</v>
          </cell>
          <cell r="E1060">
            <v>8207</v>
          </cell>
        </row>
        <row r="1061">
          <cell r="B1061">
            <v>8164</v>
          </cell>
          <cell r="C1061" t="str">
            <v>YEE DOBLE PVC SANITARIA D= 4"</v>
          </cell>
          <cell r="D1061" t="str">
            <v>UN</v>
          </cell>
          <cell r="E1061">
            <v>51209</v>
          </cell>
        </row>
        <row r="1062">
          <cell r="B1062">
            <v>8165</v>
          </cell>
          <cell r="C1062" t="str">
            <v>YEE REDUCIDA PVC SANITARIA 4" x 2"</v>
          </cell>
          <cell r="D1062" t="str">
            <v>UN</v>
          </cell>
          <cell r="E1062">
            <v>24921</v>
          </cell>
        </row>
        <row r="1063">
          <cell r="B1063">
            <v>8166</v>
          </cell>
          <cell r="C1063" t="str">
            <v>CODO 45°  1/8 CXC SANITARIA D= 4"</v>
          </cell>
          <cell r="D1063" t="str">
            <v>UN</v>
          </cell>
          <cell r="E1063">
            <v>16048</v>
          </cell>
        </row>
        <row r="1064">
          <cell r="B1064">
            <v>8167</v>
          </cell>
          <cell r="C1064" t="str">
            <v>UNION SANITARIA  D= 4"</v>
          </cell>
          <cell r="D1064" t="str">
            <v>UN</v>
          </cell>
          <cell r="E1064">
            <v>8311</v>
          </cell>
        </row>
        <row r="1065">
          <cell r="B1065">
            <v>8169</v>
          </cell>
          <cell r="C1065" t="str">
            <v>CODO 45°  1/8 CXC SANITARIA D= 2"</v>
          </cell>
          <cell r="D1065" t="str">
            <v>UN</v>
          </cell>
          <cell r="E1065">
            <v>4278</v>
          </cell>
        </row>
        <row r="1066">
          <cell r="B1066">
            <v>8170</v>
          </cell>
          <cell r="C1066" t="str">
            <v>SIFON 180° D= 2"</v>
          </cell>
          <cell r="D1066" t="str">
            <v>UN</v>
          </cell>
          <cell r="E1066">
            <v>5914</v>
          </cell>
        </row>
        <row r="1067">
          <cell r="B1067">
            <v>8171</v>
          </cell>
          <cell r="C1067" t="str">
            <v>UNION SANITARIA D= 2"</v>
          </cell>
          <cell r="D1067" t="str">
            <v>UN</v>
          </cell>
          <cell r="E1067">
            <v>2881</v>
          </cell>
        </row>
        <row r="1068">
          <cell r="B1068">
            <v>8172</v>
          </cell>
          <cell r="C1068" t="str">
            <v>TUBERIA PVC E.L. D= 1 1/4" 200 PSI RDE 21</v>
          </cell>
          <cell r="D1068" t="str">
            <v>ML</v>
          </cell>
          <cell r="E1068">
            <v>9552</v>
          </cell>
        </row>
        <row r="1069">
          <cell r="B1069">
            <v>8173</v>
          </cell>
          <cell r="C1069" t="str">
            <v>TUBERIA PVC E.L.  D= 1" RDE 13.5 - 315 PSI</v>
          </cell>
          <cell r="D1069" t="str">
            <v>ML</v>
          </cell>
          <cell r="E1069">
            <v>7680</v>
          </cell>
        </row>
        <row r="1070">
          <cell r="B1070">
            <v>8174</v>
          </cell>
          <cell r="C1070" t="str">
            <v>TEE PVC E.L. D= 1 1/2"</v>
          </cell>
          <cell r="D1070" t="str">
            <v>UN</v>
          </cell>
          <cell r="E1070">
            <v>10261</v>
          </cell>
        </row>
        <row r="1071">
          <cell r="B1071">
            <v>8175</v>
          </cell>
          <cell r="C1071" t="str">
            <v>TEE PVC E.L.  D= 1 1/4"</v>
          </cell>
          <cell r="D1071" t="str">
            <v>UN</v>
          </cell>
          <cell r="E1071">
            <v>7815</v>
          </cell>
        </row>
        <row r="1072">
          <cell r="B1072">
            <v>8177</v>
          </cell>
          <cell r="C1072" t="str">
            <v>CODO 90° PVC E.L.  D= 1 1/4"</v>
          </cell>
          <cell r="D1072" t="str">
            <v>UN</v>
          </cell>
          <cell r="E1072">
            <v>1867</v>
          </cell>
        </row>
        <row r="1073">
          <cell r="B1073">
            <v>8178</v>
          </cell>
          <cell r="C1073" t="str">
            <v>CODO 90° PVC E.L.  D= 1"</v>
          </cell>
          <cell r="D1073" t="str">
            <v>UN</v>
          </cell>
          <cell r="E1073">
            <v>970</v>
          </cell>
        </row>
        <row r="1074">
          <cell r="B1074">
            <v>8179</v>
          </cell>
          <cell r="C1074" t="str">
            <v>CODO 90° E.L.  D= 1 1/2"</v>
          </cell>
          <cell r="D1074" t="str">
            <v>UN</v>
          </cell>
          <cell r="E1074">
            <v>3486</v>
          </cell>
        </row>
        <row r="1075">
          <cell r="B1075">
            <v>8180</v>
          </cell>
          <cell r="C1075" t="str">
            <v>REDUCCION PVC E.L.  D= 1 1/2 x 1 1/4" (BUJE SOLDADO)</v>
          </cell>
          <cell r="D1075" t="str">
            <v>UN</v>
          </cell>
          <cell r="E1075">
            <v>3970</v>
          </cell>
        </row>
        <row r="1076">
          <cell r="B1076">
            <v>8181</v>
          </cell>
          <cell r="C1076" t="str">
            <v>REDUCCION PVC E.L. D=1 1/4" x 1" (BUJE SOLDADO)</v>
          </cell>
          <cell r="D1076" t="str">
            <v>UN</v>
          </cell>
          <cell r="E1076">
            <v>1284</v>
          </cell>
        </row>
        <row r="1077">
          <cell r="B1077">
            <v>8182</v>
          </cell>
          <cell r="C1077" t="str">
            <v>REDUCCION PVC E.L.  D= 1" x 3/4</v>
          </cell>
          <cell r="D1077" t="str">
            <v>UN</v>
          </cell>
          <cell r="E1077">
            <v>888</v>
          </cell>
        </row>
        <row r="1078">
          <cell r="B1078">
            <v>8183</v>
          </cell>
          <cell r="C1078" t="str">
            <v>REDUCCION PVC E.L. D= 3/4" x 1/2" (BUJE SOLDADO)</v>
          </cell>
          <cell r="D1078" t="str">
            <v>UN</v>
          </cell>
          <cell r="E1078">
            <v>446</v>
          </cell>
        </row>
        <row r="1079">
          <cell r="B1079">
            <v>8185</v>
          </cell>
          <cell r="C1079" t="str">
            <v>REGISTRO BOLA 1" TIPO PESADO</v>
          </cell>
          <cell r="D1079" t="str">
            <v>UN</v>
          </cell>
          <cell r="E1079">
            <v>15364</v>
          </cell>
        </row>
        <row r="1080">
          <cell r="B1080">
            <v>8186</v>
          </cell>
          <cell r="C1080" t="str">
            <v>REGISTRO BOLA 1 1/4" TIPO PESADO</v>
          </cell>
          <cell r="D1080" t="str">
            <v>UN</v>
          </cell>
          <cell r="E1080">
            <v>19264</v>
          </cell>
        </row>
        <row r="1081">
          <cell r="B1081">
            <v>8187</v>
          </cell>
          <cell r="C1081" t="str">
            <v>CODO 45° PVC E.L. D=1"</v>
          </cell>
          <cell r="D1081" t="str">
            <v>UN</v>
          </cell>
          <cell r="E1081">
            <v>1738</v>
          </cell>
        </row>
        <row r="1082">
          <cell r="B1082">
            <v>8188</v>
          </cell>
          <cell r="C1082" t="str">
            <v>TEE PVC E.L. D=1" SHEDULE 40</v>
          </cell>
          <cell r="D1082" t="str">
            <v>ML</v>
          </cell>
          <cell r="E1082">
            <v>3025</v>
          </cell>
        </row>
        <row r="1083">
          <cell r="B1083">
            <v>8189</v>
          </cell>
          <cell r="C1083" t="str">
            <v>TAPON COPA PVC D=1" (TAPON SOLDADO)</v>
          </cell>
          <cell r="D1083" t="str">
            <v>UN</v>
          </cell>
          <cell r="E1083">
            <v>1327</v>
          </cell>
        </row>
        <row r="1084">
          <cell r="B1084">
            <v>8190</v>
          </cell>
          <cell r="C1084" t="str">
            <v>CODO 45° PVC E.L. D=1/2"</v>
          </cell>
          <cell r="D1084" t="str">
            <v>UN</v>
          </cell>
          <cell r="E1084">
            <v>569</v>
          </cell>
        </row>
        <row r="1085">
          <cell r="B1085">
            <v>8191</v>
          </cell>
          <cell r="C1085" t="str">
            <v>TUBERIA PVC E.L. D=1/2" RDE 13.5 315PSI</v>
          </cell>
          <cell r="D1085" t="str">
            <v>ML</v>
          </cell>
          <cell r="E1085">
            <v>3051</v>
          </cell>
        </row>
        <row r="1086">
          <cell r="B1086">
            <v>8192</v>
          </cell>
          <cell r="C1086" t="str">
            <v>TEE PVC E.L. D=1/2 SHEDULE 40</v>
          </cell>
          <cell r="D1086" t="str">
            <v>UN</v>
          </cell>
          <cell r="E1086">
            <v>914</v>
          </cell>
        </row>
        <row r="1087">
          <cell r="B1087">
            <v>8193</v>
          </cell>
          <cell r="C1087" t="str">
            <v>TAPON COPA PVC D=1/2"</v>
          </cell>
          <cell r="D1087" t="str">
            <v>UN</v>
          </cell>
          <cell r="E1087">
            <v>392</v>
          </cell>
        </row>
        <row r="1088">
          <cell r="B1088">
            <v>8195</v>
          </cell>
          <cell r="C1088" t="str">
            <v>CABLE No.2 AWG 600V 90°</v>
          </cell>
          <cell r="D1088" t="str">
            <v>ML</v>
          </cell>
          <cell r="E1088">
            <v>9900</v>
          </cell>
        </row>
        <row r="1089">
          <cell r="B1089">
            <v>8196</v>
          </cell>
          <cell r="C1089" t="str">
            <v>CAJA PARA 4 MEDIDORES CON BARRAJE TRIFASICO 20KVA</v>
          </cell>
          <cell r="D1089" t="str">
            <v>UN</v>
          </cell>
          <cell r="E1089">
            <v>317630</v>
          </cell>
        </row>
        <row r="1090">
          <cell r="B1090">
            <v>8197</v>
          </cell>
          <cell r="C1090" t="str">
            <v>MEDIDOR DE ENERGIA 2 x 40A</v>
          </cell>
          <cell r="D1090" t="str">
            <v>UN</v>
          </cell>
          <cell r="E1090">
            <v>196350</v>
          </cell>
        </row>
        <row r="1091">
          <cell r="B1091">
            <v>8199</v>
          </cell>
          <cell r="C1091" t="str">
            <v>CABLE 4 AWG 600V 90° C THHN/THWN</v>
          </cell>
          <cell r="D1091" t="str">
            <v>ML</v>
          </cell>
          <cell r="E1091">
            <v>6702</v>
          </cell>
        </row>
        <row r="1092">
          <cell r="B1092">
            <v>8202</v>
          </cell>
          <cell r="C1092" t="str">
            <v>VARILLA COPPERWELD DE 5/8" (2.4 MT)</v>
          </cell>
          <cell r="D1092" t="str">
            <v>UN</v>
          </cell>
          <cell r="E1092">
            <v>104051</v>
          </cell>
        </row>
        <row r="1093">
          <cell r="B1093">
            <v>8203</v>
          </cell>
          <cell r="C1093" t="str">
            <v>INTERRUPTOR MONOFASICO 40A</v>
          </cell>
          <cell r="D1093" t="str">
            <v>UN</v>
          </cell>
          <cell r="E1093">
            <v>10710</v>
          </cell>
        </row>
        <row r="1094">
          <cell r="B1094">
            <v>8204</v>
          </cell>
          <cell r="C1094" t="str">
            <v>INTERRUPTOR TRIFILAR 50A</v>
          </cell>
          <cell r="D1094" t="str">
            <v>UN</v>
          </cell>
          <cell r="E1094">
            <v>45777</v>
          </cell>
        </row>
        <row r="1095">
          <cell r="B1095">
            <v>8205</v>
          </cell>
          <cell r="C1095" t="str">
            <v>SOLDADURA EXOTERMICA</v>
          </cell>
          <cell r="D1095" t="str">
            <v>GR</v>
          </cell>
          <cell r="E1095">
            <v>117</v>
          </cell>
        </row>
        <row r="1096">
          <cell r="B1096">
            <v>8206</v>
          </cell>
          <cell r="C1096" t="str">
            <v>CABLE No.1/0 AWG THHN-600V COBRE</v>
          </cell>
          <cell r="D1096" t="str">
            <v>ML</v>
          </cell>
          <cell r="E1096">
            <v>15700</v>
          </cell>
        </row>
        <row r="1097">
          <cell r="B1097">
            <v>8207</v>
          </cell>
          <cell r="C1097" t="str">
            <v>CONDUCTOR No.2 A 600V EN COBRE</v>
          </cell>
          <cell r="D1097" t="str">
            <v>ML</v>
          </cell>
          <cell r="E1097">
            <v>9577</v>
          </cell>
        </row>
        <row r="1098">
          <cell r="B1098">
            <v>8208</v>
          </cell>
          <cell r="C1098" t="str">
            <v>TUBERIA METALICA EMT D=2"</v>
          </cell>
          <cell r="D1098" t="str">
            <v>ML</v>
          </cell>
          <cell r="E1098">
            <v>14650</v>
          </cell>
        </row>
        <row r="1099">
          <cell r="B1099">
            <v>8209</v>
          </cell>
          <cell r="C1099" t="str">
            <v>GRAPA PARA TUBERIA EMT D=2"</v>
          </cell>
          <cell r="D1099" t="str">
            <v>UN</v>
          </cell>
          <cell r="E1099">
            <v>952</v>
          </cell>
        </row>
        <row r="1100">
          <cell r="B1100">
            <v>8210</v>
          </cell>
          <cell r="C1100" t="str">
            <v>CABLE No.6 AWG THHN- 600V COBRE</v>
          </cell>
          <cell r="D1100" t="str">
            <v>ML</v>
          </cell>
          <cell r="E1100">
            <v>5355</v>
          </cell>
        </row>
        <row r="1101">
          <cell r="B1101">
            <v>8211</v>
          </cell>
          <cell r="C1101" t="str">
            <v>CABLE No.8 AWG THHN-600V COBRE</v>
          </cell>
          <cell r="D1101" t="str">
            <v>ML</v>
          </cell>
          <cell r="E1101">
            <v>2811</v>
          </cell>
        </row>
        <row r="1102">
          <cell r="B1102">
            <v>8212</v>
          </cell>
          <cell r="C1102" t="str">
            <v>TUBERIA METALICA EMT D=1"</v>
          </cell>
          <cell r="D1102" t="str">
            <v>ML</v>
          </cell>
          <cell r="E1102">
            <v>6942</v>
          </cell>
        </row>
        <row r="1103">
          <cell r="B1103">
            <v>8213</v>
          </cell>
          <cell r="C1103" t="str">
            <v>GRAPA PARA TUBERIA EMT D=1"</v>
          </cell>
          <cell r="D1103" t="str">
            <v>UN</v>
          </cell>
          <cell r="E1103">
            <v>211</v>
          </cell>
        </row>
        <row r="1104">
          <cell r="B1104">
            <v>8216</v>
          </cell>
          <cell r="C1104" t="str">
            <v>TOMA DE INCRUSTAR DOBLE CON POLO A TIERRA AISLADO 15A REGULADA</v>
          </cell>
          <cell r="D1104" t="str">
            <v>UN</v>
          </cell>
          <cell r="E1104">
            <v>12357</v>
          </cell>
        </row>
        <row r="1105">
          <cell r="B1105">
            <v>8217</v>
          </cell>
          <cell r="C1105" t="str">
            <v>CAJA PLASTICA ELECTRICA 4" X 4" CONDUIT 1/2"</v>
          </cell>
          <cell r="D1105" t="str">
            <v>UN</v>
          </cell>
          <cell r="E1105">
            <v>927</v>
          </cell>
        </row>
        <row r="1106">
          <cell r="B1106">
            <v>8218</v>
          </cell>
          <cell r="C1106" t="str">
            <v>CABLE No.14 AWG 600V 90° C THHN/THWN</v>
          </cell>
          <cell r="D1106" t="str">
            <v>ML</v>
          </cell>
          <cell r="E1106">
            <v>905</v>
          </cell>
        </row>
        <row r="1107">
          <cell r="B1107">
            <v>8219</v>
          </cell>
          <cell r="C1107" t="str">
            <v>TOMA TRIFILAR DE INCRUSTAR 50A/250V</v>
          </cell>
          <cell r="D1107" t="str">
            <v>UN</v>
          </cell>
          <cell r="E1107">
            <v>13073</v>
          </cell>
        </row>
        <row r="1108">
          <cell r="B1108">
            <v>8221</v>
          </cell>
          <cell r="C1108" t="str">
            <v>CABLE 12 AWG 600V 90° C THHN/THWN</v>
          </cell>
          <cell r="D1108" t="str">
            <v>ML</v>
          </cell>
          <cell r="E1108">
            <v>1293</v>
          </cell>
        </row>
        <row r="1109">
          <cell r="B1109">
            <v>8222</v>
          </cell>
          <cell r="C1109" t="str">
            <v>BREAKER ENCHUFABLE TRIPOLAR 3x20 A</v>
          </cell>
          <cell r="D1109" t="str">
            <v>UN</v>
          </cell>
          <cell r="E1109">
            <v>52096</v>
          </cell>
        </row>
        <row r="1110">
          <cell r="B1110">
            <v>8223</v>
          </cell>
          <cell r="C1110" t="str">
            <v>BALA - BALA 1 LUZ e27 13cm ESPECULAR BLANCO</v>
          </cell>
          <cell r="D1110" t="str">
            <v>UN</v>
          </cell>
          <cell r="E1110">
            <v>14137</v>
          </cell>
        </row>
        <row r="1111">
          <cell r="B1111">
            <v>8224</v>
          </cell>
          <cell r="C1111" t="str">
            <v>BOMBILLOS AHORRADORES 20W, 120V</v>
          </cell>
          <cell r="D1111" t="str">
            <v>UN</v>
          </cell>
          <cell r="E1111">
            <v>6900</v>
          </cell>
        </row>
        <row r="1112">
          <cell r="B1112">
            <v>8225</v>
          </cell>
          <cell r="C1112" t="str">
            <v>INTERRUPTOR DOBLE</v>
          </cell>
          <cell r="D1112" t="str">
            <v>UN</v>
          </cell>
          <cell r="E1112">
            <v>4198</v>
          </cell>
        </row>
        <row r="1113">
          <cell r="B1113">
            <v>8227</v>
          </cell>
          <cell r="C1113" t="str">
            <v>CAJA DE INTERRUPTOR</v>
          </cell>
          <cell r="D1113" t="str">
            <v>UN</v>
          </cell>
          <cell r="E1113">
            <v>1157</v>
          </cell>
        </row>
        <row r="1114">
          <cell r="B1114">
            <v>8228</v>
          </cell>
          <cell r="C1114" t="str">
            <v>TUBERIA GALVANIZADA D=2"</v>
          </cell>
          <cell r="D1114" t="str">
            <v>ML</v>
          </cell>
          <cell r="E1114">
            <v>17513</v>
          </cell>
        </row>
        <row r="1115">
          <cell r="B1115">
            <v>8229</v>
          </cell>
          <cell r="C1115" t="str">
            <v>GRAPA PARA TUBERIA EMT D=3/4"</v>
          </cell>
          <cell r="D1115" t="str">
            <v>UN</v>
          </cell>
          <cell r="E1115">
            <v>176</v>
          </cell>
        </row>
        <row r="1116">
          <cell r="B1116">
            <v>8230</v>
          </cell>
          <cell r="C1116" t="str">
            <v>TUBERIA DE ACERO GALVANIZADA D=3/4"</v>
          </cell>
          <cell r="D1116" t="str">
            <v>ML</v>
          </cell>
          <cell r="E1116">
            <v>6247</v>
          </cell>
        </row>
        <row r="1117">
          <cell r="B1117">
            <v>8231</v>
          </cell>
          <cell r="C1117" t="str">
            <v>GRAPA PARA TUBERIA EMT D=3"</v>
          </cell>
          <cell r="D1117" t="str">
            <v>UN</v>
          </cell>
          <cell r="E1117">
            <v>2106</v>
          </cell>
        </row>
        <row r="1118">
          <cell r="B1118">
            <v>8232</v>
          </cell>
          <cell r="C1118" t="str">
            <v>TUBERIA DE 3/4" EMT</v>
          </cell>
          <cell r="D1118" t="str">
            <v>ML</v>
          </cell>
          <cell r="E1118">
            <v>4760</v>
          </cell>
        </row>
        <row r="1119">
          <cell r="B1119">
            <v>8233</v>
          </cell>
          <cell r="C1119" t="str">
            <v>BREAKER ENCHUFABLE 1 x 20 A</v>
          </cell>
          <cell r="D1119" t="str">
            <v>UN</v>
          </cell>
          <cell r="E1119">
            <v>8144</v>
          </cell>
        </row>
        <row r="1120">
          <cell r="B1120">
            <v>8234</v>
          </cell>
          <cell r="C1120" t="str">
            <v>LAMPARA FLUORESCENTE 4x54 W, T5, 120V</v>
          </cell>
          <cell r="D1120" t="str">
            <v>UN</v>
          </cell>
          <cell r="E1120">
            <v>142800</v>
          </cell>
        </row>
        <row r="1121">
          <cell r="B1121">
            <v>8235</v>
          </cell>
          <cell r="C1121" t="str">
            <v>TUBO FLUORESCENTE 54 W</v>
          </cell>
          <cell r="D1121" t="str">
            <v>UN</v>
          </cell>
          <cell r="E1121">
            <v>5617</v>
          </cell>
        </row>
        <row r="1122">
          <cell r="B1122">
            <v>8244</v>
          </cell>
          <cell r="C1122" t="str">
            <v>SANITARIO LINEA INSTITUCIONAL COLOR BLANCO (VALVULA ANTIVANDALICA TIPO PUSH METALICO, CROMADO)</v>
          </cell>
          <cell r="D1122" t="str">
            <v>UN</v>
          </cell>
          <cell r="E1122">
            <v>237900</v>
          </cell>
        </row>
        <row r="1123">
          <cell r="B1123">
            <v>8245</v>
          </cell>
          <cell r="C1123" t="str">
            <v>SANITARIO LINEA INSTITUCIONAL PARA DISCAPACITADOS COLOR BLANCO (VALVULA ANTIVANDALICA TIPO PUSH METALICO, CROMADO)</v>
          </cell>
          <cell r="D1123" t="str">
            <v>UN</v>
          </cell>
          <cell r="E1123">
            <v>965699</v>
          </cell>
        </row>
        <row r="1124">
          <cell r="B1124">
            <v>8246</v>
          </cell>
          <cell r="C1124" t="str">
            <v>ORINAL MEDIANO DE COLGAR TIPO INSTITUCIONAL COLOR BLANCO (VALVULA ANTIVANDALICA TIPO PUSH METALICO, CROMADO)</v>
          </cell>
          <cell r="D1124" t="str">
            <v>UN</v>
          </cell>
          <cell r="E1124">
            <v>473900</v>
          </cell>
        </row>
        <row r="1125">
          <cell r="B1125">
            <v>8247</v>
          </cell>
          <cell r="C1125" t="str">
            <v>PAPELERA DE 200/400 mm EN LAMINA DE ACERO INOXIDABLE SATINADO CON CERROJO</v>
          </cell>
          <cell r="D1125" t="str">
            <v>UN</v>
          </cell>
          <cell r="E1125">
            <v>61990</v>
          </cell>
        </row>
        <row r="1126">
          <cell r="B1126">
            <v>8248</v>
          </cell>
          <cell r="C1126" t="str">
            <v>GRIFERIA  PARA LAVAMANOS INSTITUCIONAL DE MESON TIPO PUSH METALICO CROMADO</v>
          </cell>
          <cell r="D1126" t="str">
            <v>UN</v>
          </cell>
          <cell r="E1126">
            <v>101990</v>
          </cell>
        </row>
        <row r="1127">
          <cell r="B1127">
            <v>8249</v>
          </cell>
          <cell r="C1127" t="str">
            <v>SECADOR ELECTRICO DE MANOS, CARCAZA OVALADA METALICA ACERO INOXIDABLE 304 SATINADO CAL. 1.2mm</v>
          </cell>
          <cell r="D1127" t="str">
            <v>UN</v>
          </cell>
          <cell r="E1127">
            <v>449000</v>
          </cell>
        </row>
        <row r="1128">
          <cell r="B1128">
            <v>8250</v>
          </cell>
          <cell r="C1128" t="str">
            <v>VALVULA ANTIVANDALICA PARA ORINAL CON ACCESORIOS PARA CONECTAR</v>
          </cell>
          <cell r="D1128" t="str">
            <v>UN</v>
          </cell>
          <cell r="E1128">
            <v>222768</v>
          </cell>
        </row>
        <row r="1129">
          <cell r="B1129">
            <v>8253</v>
          </cell>
          <cell r="C1129" t="str">
            <v>PINTURA EPOXICA</v>
          </cell>
          <cell r="D1129" t="str">
            <v>GLN</v>
          </cell>
          <cell r="E1129">
            <v>119026</v>
          </cell>
        </row>
        <row r="1130">
          <cell r="B1130">
            <v>8254</v>
          </cell>
          <cell r="C1130" t="str">
            <v>SOLDADURA E-7018 x 1/8"</v>
          </cell>
          <cell r="D1130" t="str">
            <v>KG</v>
          </cell>
          <cell r="E1130">
            <v>9342</v>
          </cell>
        </row>
        <row r="1131">
          <cell r="B1131">
            <v>8256</v>
          </cell>
          <cell r="C1131" t="str">
            <v>TARIFA JORNAL - PERSONAL DE OBRA - SOLDADOR</v>
          </cell>
          <cell r="D1131" t="str">
            <v>JR</v>
          </cell>
          <cell r="E1131">
            <v>61764.8344</v>
          </cell>
        </row>
        <row r="1132">
          <cell r="B1132">
            <v>8258</v>
          </cell>
          <cell r="C1132" t="str">
            <v>EQUIPO DE SOLDADURA</v>
          </cell>
          <cell r="D1132" t="str">
            <v>DIA</v>
          </cell>
          <cell r="E1132">
            <v>25964</v>
          </cell>
        </row>
        <row r="1133">
          <cell r="B1133">
            <v>8259</v>
          </cell>
          <cell r="C1133" t="str">
            <v>TUBO CERRAMIENTO NEGRO 2" 1.9mm</v>
          </cell>
          <cell r="D1133" t="str">
            <v>ML</v>
          </cell>
          <cell r="E1133">
            <v>7444</v>
          </cell>
        </row>
        <row r="1134">
          <cell r="B1134">
            <v>8260</v>
          </cell>
          <cell r="C1134" t="str">
            <v>TUBO CERRAMIENTO  NEGRO 1/2" 1.9 mm</v>
          </cell>
          <cell r="D1134" t="str">
            <v>ML</v>
          </cell>
          <cell r="E1134">
            <v>2489</v>
          </cell>
        </row>
        <row r="1135">
          <cell r="B1135">
            <v>8262</v>
          </cell>
          <cell r="C1135" t="str">
            <v>ANTICORROSIVO CROMATO DE ZINC</v>
          </cell>
          <cell r="D1135" t="str">
            <v>GLN</v>
          </cell>
          <cell r="E1135">
            <v>53350</v>
          </cell>
        </row>
        <row r="1136">
          <cell r="B1136">
            <v>8267</v>
          </cell>
          <cell r="C1136" t="str">
            <v>ACOPLE UNIVERSAL D=1 1/2"</v>
          </cell>
          <cell r="D1136" t="str">
            <v>UN</v>
          </cell>
          <cell r="E1136">
            <v>32071</v>
          </cell>
        </row>
        <row r="1137">
          <cell r="B1137">
            <v>8269</v>
          </cell>
          <cell r="C1137" t="str">
            <v>DEMARCACION DE FLECHA MIXTA DE GIRO/FRONTAL EN PINTURA TERMOPLASTICA. SUMINISTRO Y APLICACION. NORMATIVA INVIAS</v>
          </cell>
          <cell r="D1137" t="str">
            <v>UN</v>
          </cell>
          <cell r="E1137">
            <v>95200</v>
          </cell>
        </row>
        <row r="1138">
          <cell r="B1138">
            <v>8270</v>
          </cell>
          <cell r="C1138" t="str">
            <v>DEMARCACION LINEA DE CEDA EL PASO DISCONTINUA DE 0.8mt ESPACIADO 0.4mt, E=2.3mm EN PINTURA TERMOPLASTICA, INCLUYE SUMINISTRO Y APLICACION CON EQUIPO, INCLUYE MICROESFERAS</v>
          </cell>
          <cell r="D1138" t="str">
            <v>ML</v>
          </cell>
          <cell r="E1138">
            <v>19040</v>
          </cell>
        </row>
        <row r="1139">
          <cell r="B1139">
            <v>8271</v>
          </cell>
          <cell r="C1139" t="str">
            <v>DEMARCACION LINEA CARRIL A=0.12mt L=3.0 SEPARCION =5.0mt E=2.3mm, EN PINTURA TERMOPLATICA. INCLUYE SUMINISTRO Y APLICACION CON EQUIPO. INCLUYE MICROESFERAS</v>
          </cell>
          <cell r="D1139" t="str">
            <v>M2</v>
          </cell>
          <cell r="E1139">
            <v>8330</v>
          </cell>
        </row>
        <row r="1140">
          <cell r="B1140">
            <v>8276</v>
          </cell>
          <cell r="C1140" t="str">
            <v>FRANJA EN ADHESIVO VINILICO ESMERILADO EFECTO STAND BLASTED FROSTED CRYSTAL,  (SUMINISTRO E INSTALACIÓN) GARANTIA DE 5 AÑOS AL EXTERIOR. SEGUN MANUAL DE IMAGEN DE TRANSMILENIO S.A.</v>
          </cell>
          <cell r="D1140" t="str">
            <v>UN</v>
          </cell>
          <cell r="E1140">
            <v>84153</v>
          </cell>
        </row>
        <row r="1141">
          <cell r="B1141">
            <v>8277</v>
          </cell>
          <cell r="C1141" t="str">
            <v>FRANJA EN VINILO CON ADHESIVO EN VINILO ALTO 6cm,  (SUMINISTRO E INSTALACIÓN) GARANTIA DE 5 AÑOS AL EXTERIOR SEGUN COLOR. SEGUN MANUAL DE IMAGEN DE TRANSMILENIO S.A.</v>
          </cell>
          <cell r="D1141" t="str">
            <v>UN</v>
          </cell>
          <cell r="E1141">
            <v>7908</v>
          </cell>
        </row>
        <row r="1142">
          <cell r="B1142">
            <v>8278</v>
          </cell>
          <cell r="C1142" t="str">
            <v>FRANJA EN VINILO CON ADHESIVO EN VINILO ALTO 3cm,  (SUMINISTRO E INSTALACIÓN) GARANTIA DE 5 AÑOS AL EXTERIOR SEGUN COLOR. SEGUN MANUAL DE IMAGEN DE TRANSMILENIO S.A.</v>
          </cell>
          <cell r="D1142" t="str">
            <v>UN</v>
          </cell>
          <cell r="E1142">
            <v>7908</v>
          </cell>
        </row>
        <row r="1143">
          <cell r="B1143">
            <v>8292</v>
          </cell>
          <cell r="C1143" t="str">
            <v>TARIFA JORNAL - PROFESIONAL CATEGORIA 8 - INCLUYE PRESTACIONES</v>
          </cell>
          <cell r="D1143" t="str">
            <v>JR</v>
          </cell>
          <cell r="E1143">
            <v>169090.45155</v>
          </cell>
        </row>
        <row r="1144">
          <cell r="B1144">
            <v>8293</v>
          </cell>
          <cell r="C1144" t="str">
            <v>SUMINISTRO CONSTRUCCION E INSTALACION DE JARDIN VERTICAL. INCLUYE ESTRUCTURA Y/O PANEL DE SOPORTE INDEPENDIENTE ELEMENTOS PARA SOPORTE Y SUJECION DE JARDIN, SACOS Y/O CANGUROS PARA SIEMBRA DE JARDIN V</v>
          </cell>
          <cell r="D1144" t="str">
            <v>M2</v>
          </cell>
          <cell r="E1144">
            <v>470050</v>
          </cell>
        </row>
        <row r="1145">
          <cell r="B1145">
            <v>8294</v>
          </cell>
          <cell r="C1145" t="str">
            <v>COLLAR DERIVACION 4" x 1/2"</v>
          </cell>
          <cell r="D1145" t="str">
            <v>UN</v>
          </cell>
          <cell r="E1145">
            <v>19368</v>
          </cell>
        </row>
        <row r="1146">
          <cell r="B1146">
            <v>8295</v>
          </cell>
          <cell r="C1146" t="str">
            <v>COLLAR DERIVACION 6" x 1/2"</v>
          </cell>
          <cell r="D1146" t="str">
            <v>UN</v>
          </cell>
          <cell r="E1146">
            <v>23969</v>
          </cell>
        </row>
        <row r="1147">
          <cell r="B1147">
            <v>8297</v>
          </cell>
          <cell r="C1147" t="str">
            <v>ALQUILER DÍA - CAMPERO PICK-UP, CAMIONETA DE 1300-2000cc - TARIFA PLENA</v>
          </cell>
          <cell r="D1147" t="str">
            <v>DIA</v>
          </cell>
          <cell r="E1147">
            <v>186867</v>
          </cell>
        </row>
        <row r="1148">
          <cell r="B1148">
            <v>8298</v>
          </cell>
          <cell r="C1148" t="str">
            <v>MINICARGADOR - INCLUYE OPERARIO Y COMBUSTIBLE</v>
          </cell>
          <cell r="D1148" t="str">
            <v>HR</v>
          </cell>
          <cell r="E1148">
            <v>68808</v>
          </cell>
        </row>
        <row r="1149">
          <cell r="B1149">
            <v>8299</v>
          </cell>
          <cell r="C1149" t="str">
            <v>TARIFA JORNAL - PERSONAL DE OBRA - AYUDANTE HORARIO NOCTURNO - INCLUYE PRESTACIONES</v>
          </cell>
          <cell r="D1149" t="str">
            <v>JR</v>
          </cell>
          <cell r="E1149">
            <v>57933.572399999997</v>
          </cell>
        </row>
        <row r="1150">
          <cell r="B1150">
            <v>8300</v>
          </cell>
          <cell r="C1150" t="str">
            <v>TARIFA JORNAL - PERSONAL DE OBRA - OFICIAL HORARIO NOCTURNO - INCLUYE PRESTACIONES</v>
          </cell>
          <cell r="D1150" t="str">
            <v>JR</v>
          </cell>
          <cell r="E1150">
            <v>83383.000799999994</v>
          </cell>
        </row>
        <row r="1151">
          <cell r="B1151">
            <v>8302</v>
          </cell>
          <cell r="C1151" t="str">
            <v>BOYA PLASTICA DE 20 x 20 x 9 cm DE ALTURA</v>
          </cell>
          <cell r="D1151" t="str">
            <v>UN</v>
          </cell>
          <cell r="E1151">
            <v>36967</v>
          </cell>
        </row>
        <row r="1152">
          <cell r="B1152">
            <v>8303</v>
          </cell>
          <cell r="C1152" t="str">
            <v>HITO DE 75cm DE ALTURA Y 8cm DE DIAMETRO CON REFLECTIVOS DE COLOR AMARILLO</v>
          </cell>
          <cell r="D1152" t="str">
            <v>UN</v>
          </cell>
          <cell r="E1152">
            <v>29750</v>
          </cell>
        </row>
        <row r="1153">
          <cell r="B1153">
            <v>8304</v>
          </cell>
          <cell r="C1153" t="str">
            <v>EQUIPO OXICORTE</v>
          </cell>
          <cell r="D1153" t="str">
            <v>MES</v>
          </cell>
          <cell r="E1153">
            <v>1832600</v>
          </cell>
        </row>
        <row r="1154">
          <cell r="B1154">
            <v>8306</v>
          </cell>
          <cell r="C1154" t="str">
            <v>EPOXICO PARA ANCLAJE DE ALTA RESISTENCIA (Unidad 600cc-900g)</v>
          </cell>
          <cell r="D1154" t="str">
            <v>UN</v>
          </cell>
          <cell r="E1154">
            <v>78005</v>
          </cell>
        </row>
        <row r="1155">
          <cell r="B1155">
            <v>8307</v>
          </cell>
          <cell r="C1155" t="str">
            <v>CONCRETO LISTO FLUIDO SIN RETRACCIÓN</v>
          </cell>
          <cell r="D1155" t="str">
            <v>KG</v>
          </cell>
          <cell r="E1155">
            <v>1200</v>
          </cell>
        </row>
        <row r="1156">
          <cell r="B1156">
            <v>8308</v>
          </cell>
          <cell r="C1156" t="str">
            <v>MICROFIBRA DE POLIPROPILENO PARA CONCRETO Y MORTERO</v>
          </cell>
          <cell r="D1156" t="str">
            <v>KG</v>
          </cell>
          <cell r="E1156">
            <v>16779</v>
          </cell>
        </row>
        <row r="1157">
          <cell r="B1157">
            <v>8309</v>
          </cell>
          <cell r="C1157" t="str">
            <v>GROUTING DE ALTA RESISTENCIA</v>
          </cell>
          <cell r="D1157" t="str">
            <v>KG</v>
          </cell>
          <cell r="E1157">
            <v>3374</v>
          </cell>
        </row>
        <row r="1158">
          <cell r="B1158">
            <v>8311</v>
          </cell>
          <cell r="C1158" t="str">
            <v>SELLADOR ELÁSTICO UNIVERSAL DE ALTO DESEMPEÑO (300 cc)</v>
          </cell>
          <cell r="D1158" t="str">
            <v>UN</v>
          </cell>
          <cell r="E1158">
            <v>20230</v>
          </cell>
        </row>
        <row r="1159">
          <cell r="B1159">
            <v>8313</v>
          </cell>
          <cell r="C1159" t="str">
            <v>MORTERO DE REPARACIÓN</v>
          </cell>
          <cell r="D1159" t="str">
            <v>KG</v>
          </cell>
          <cell r="E1159">
            <v>3064</v>
          </cell>
        </row>
        <row r="1160">
          <cell r="B1160">
            <v>8314</v>
          </cell>
          <cell r="C1160" t="str">
            <v>RECUBRIMIENTO INHIBIDOR DE CORROSIÓN</v>
          </cell>
          <cell r="D1160" t="str">
            <v>KG</v>
          </cell>
          <cell r="E1160">
            <v>12727</v>
          </cell>
        </row>
        <row r="1161">
          <cell r="B1161">
            <v>8315</v>
          </cell>
          <cell r="C1161" t="str">
            <v>SELLADOR ELÁSTICO  DE POLIURETANO</v>
          </cell>
          <cell r="D1161" t="str">
            <v>UN</v>
          </cell>
          <cell r="E1161">
            <v>23919</v>
          </cell>
        </row>
        <row r="1162">
          <cell r="B1162">
            <v>8318</v>
          </cell>
          <cell r="C1162" t="str">
            <v>PISTOLA PARA CHORRO ARENA CON MANGUERA</v>
          </cell>
          <cell r="D1162" t="str">
            <v>UN</v>
          </cell>
          <cell r="E1162">
            <v>19225</v>
          </cell>
        </row>
        <row r="1163">
          <cell r="B1163">
            <v>8319</v>
          </cell>
          <cell r="C1163" t="str">
            <v>EQUIPO AUTOPROPULSADO PARA DEMARCACIÓN DE VIAS PARA PINTURA EN FRIO</v>
          </cell>
          <cell r="D1163" t="str">
            <v>ML</v>
          </cell>
          <cell r="E1163">
            <v>1298</v>
          </cell>
        </row>
        <row r="1164">
          <cell r="B1164">
            <v>8320</v>
          </cell>
          <cell r="C1164" t="str">
            <v>TARIFA MES - PERSONAL DE OBRA - OPERADOR EQUIPO DE SEÑALIZACIÓN</v>
          </cell>
          <cell r="D1164" t="str">
            <v>MES</v>
          </cell>
          <cell r="E1164">
            <v>1709825.5</v>
          </cell>
        </row>
        <row r="1165">
          <cell r="B1165">
            <v>8321</v>
          </cell>
          <cell r="C1165" t="str">
            <v>TARIFA JORNAL - PERSONAL DE OBRA - OPERADOR EQUIPO DE SEÑALIZACIÓN</v>
          </cell>
          <cell r="D1165" t="str">
            <v>JR</v>
          </cell>
          <cell r="E1165">
            <v>56994.714500000002</v>
          </cell>
        </row>
        <row r="1166">
          <cell r="B1166">
            <v>8322</v>
          </cell>
          <cell r="C1166" t="str">
            <v>EQUIPO MANUAL PARA DEMARCACIÓN DE VIAS PARA PINTURA EN FRIO</v>
          </cell>
          <cell r="D1166" t="str">
            <v>ML</v>
          </cell>
          <cell r="E1166">
            <v>1137</v>
          </cell>
        </row>
        <row r="1167">
          <cell r="B1167">
            <v>8324</v>
          </cell>
          <cell r="C1167" t="str">
            <v>ALQUILER DÍA - VEHÍCULO CAPACIDAD 3 TONELADAS O SUPERIOR (MODELO 2010-2007)</v>
          </cell>
          <cell r="D1167" t="str">
            <v>DIA</v>
          </cell>
          <cell r="E1167">
            <v>272425</v>
          </cell>
        </row>
        <row r="1168">
          <cell r="B1168">
            <v>8328</v>
          </cell>
          <cell r="C1168" t="str">
            <v>FUNGIBLES</v>
          </cell>
          <cell r="D1168" t="str">
            <v>GLB</v>
          </cell>
          <cell r="E1168">
            <v>1000</v>
          </cell>
        </row>
        <row r="1169">
          <cell r="B1169">
            <v>8329</v>
          </cell>
          <cell r="C1169" t="str">
            <v>EQUIPO PARA APLICACIÓN DE BICOMPONENTE (SPRAY O EXTRUSIÓN)</v>
          </cell>
          <cell r="D1169" t="str">
            <v>ML</v>
          </cell>
          <cell r="E1169">
            <v>3738</v>
          </cell>
        </row>
        <row r="1170">
          <cell r="B1170">
            <v>8330</v>
          </cell>
          <cell r="C1170" t="str">
            <v>PLASTICO EN FRIO (INCLUYE CATALIZADOR) - PINTURA PARA TRAFICO</v>
          </cell>
          <cell r="D1170" t="str">
            <v>GLN</v>
          </cell>
          <cell r="E1170">
            <v>65400</v>
          </cell>
        </row>
        <row r="1171">
          <cell r="B1171">
            <v>8331</v>
          </cell>
          <cell r="C1171" t="str">
            <v>EQUIPO PARA APLICACIÓN DE BICOMPONENTE (SPRAY O EXTRUSIÓN)</v>
          </cell>
          <cell r="D1171" t="str">
            <v>M2</v>
          </cell>
          <cell r="E1171">
            <v>20467</v>
          </cell>
        </row>
        <row r="1172">
          <cell r="B1172">
            <v>8332</v>
          </cell>
          <cell r="C1172" t="str">
            <v>PINTURA DE TRÁFICO Y/O IMPRIMANTE NEGRO</v>
          </cell>
          <cell r="D1172" t="str">
            <v>GLN</v>
          </cell>
          <cell r="E1172">
            <v>55400</v>
          </cell>
        </row>
        <row r="1173">
          <cell r="B1173">
            <v>8333</v>
          </cell>
          <cell r="C1173" t="str">
            <v>EQUIPO MANUAL PARA DEMARCACIÓN DE VIAS - CON PINTURA EN FRIO</v>
          </cell>
          <cell r="D1173" t="str">
            <v>M2</v>
          </cell>
          <cell r="E1173">
            <v>5685</v>
          </cell>
        </row>
        <row r="1174">
          <cell r="B1174">
            <v>8334</v>
          </cell>
          <cell r="C1174" t="str">
            <v>BORRADO SEÑALIZACIÓN VIAL TIPO FRESADO CON MÁQUINA BERTELLI O SIMILAR</v>
          </cell>
          <cell r="D1174" t="str">
            <v>ML</v>
          </cell>
          <cell r="E1174">
            <v>1615</v>
          </cell>
        </row>
        <row r="1175">
          <cell r="B1175">
            <v>8340</v>
          </cell>
          <cell r="C1175" t="str">
            <v>TORNILLO. INCLUYE TUERCA Y ARANDELA</v>
          </cell>
          <cell r="D1175" t="str">
            <v>KG</v>
          </cell>
          <cell r="E1175">
            <v>7231</v>
          </cell>
        </row>
        <row r="1176">
          <cell r="B1176">
            <v>8357</v>
          </cell>
          <cell r="C1176" t="str">
            <v>TACHA REFLECTIVA BIDIRECCIONAL</v>
          </cell>
          <cell r="D1176" t="str">
            <v>UN</v>
          </cell>
          <cell r="E1176">
            <v>4284</v>
          </cell>
        </row>
        <row r="1177">
          <cell r="B1177">
            <v>8358</v>
          </cell>
          <cell r="C1177" t="str">
            <v>RESALTO EN CAUCHO DE L=1m, ANCHO 30cm, ALTO 4.5cm (INCLUYE PERNOS)</v>
          </cell>
          <cell r="D1177" t="str">
            <v>UN</v>
          </cell>
          <cell r="E1177">
            <v>147510</v>
          </cell>
        </row>
        <row r="1178">
          <cell r="B1178">
            <v>8359</v>
          </cell>
          <cell r="C1178" t="str">
            <v>TUBERIA CONDUIT PVC D= 1/2"</v>
          </cell>
          <cell r="D1178" t="str">
            <v>ML</v>
          </cell>
          <cell r="E1178">
            <v>2253</v>
          </cell>
        </row>
        <row r="1179">
          <cell r="B1179">
            <v>8362</v>
          </cell>
          <cell r="C1179" t="str">
            <v>TUBERIA CONCRETO ALTA RESISTENCIA D= 36" CLASE V REFORZADO - INCLUYE TRANSPORTE</v>
          </cell>
          <cell r="D1179" t="str">
            <v>ML</v>
          </cell>
          <cell r="E1179">
            <v>950001</v>
          </cell>
        </row>
        <row r="1180">
          <cell r="B1180">
            <v>8364</v>
          </cell>
          <cell r="C1180" t="str">
            <v>CLORUROS</v>
          </cell>
          <cell r="D1180" t="str">
            <v>PTO</v>
          </cell>
          <cell r="E1180">
            <v>12000</v>
          </cell>
        </row>
        <row r="1181">
          <cell r="B1181">
            <v>8365</v>
          </cell>
          <cell r="C1181" t="str">
            <v>SULFATOS</v>
          </cell>
          <cell r="D1181" t="str">
            <v>PTO</v>
          </cell>
          <cell r="E1181">
            <v>22500</v>
          </cell>
        </row>
        <row r="1182">
          <cell r="B1182">
            <v>8366</v>
          </cell>
          <cell r="C1182" t="str">
            <v>NITRATOS</v>
          </cell>
          <cell r="D1182" t="str">
            <v>PTO</v>
          </cell>
          <cell r="E1182">
            <v>26000</v>
          </cell>
        </row>
        <row r="1183">
          <cell r="B1183">
            <v>8367</v>
          </cell>
          <cell r="C1183" t="str">
            <v>HIERRO TOTAL</v>
          </cell>
          <cell r="D1183" t="str">
            <v>PTO</v>
          </cell>
          <cell r="E1183">
            <v>21000</v>
          </cell>
        </row>
        <row r="1184">
          <cell r="B1184">
            <v>8369</v>
          </cell>
          <cell r="C1184" t="str">
            <v>MAGNESIO</v>
          </cell>
          <cell r="D1184" t="str">
            <v>PTO</v>
          </cell>
          <cell r="E1184">
            <v>48200</v>
          </cell>
        </row>
        <row r="1185">
          <cell r="B1185">
            <v>8370</v>
          </cell>
          <cell r="C1185" t="str">
            <v>SODIO</v>
          </cell>
          <cell r="D1185" t="str">
            <v>PTO</v>
          </cell>
          <cell r="E1185">
            <v>28500</v>
          </cell>
        </row>
        <row r="1186">
          <cell r="B1186">
            <v>8404</v>
          </cell>
          <cell r="C1186" t="str">
            <v>PINTURA BASE AGUA DOMESTICA</v>
          </cell>
          <cell r="D1186" t="str">
            <v>GLN</v>
          </cell>
          <cell r="E1186">
            <v>80000</v>
          </cell>
        </row>
        <row r="1187">
          <cell r="B1187">
            <v>8430</v>
          </cell>
          <cell r="C1187" t="str">
            <v>CAMARA GRP 2500 * 2500 * 1200 (INCLUYE TUBERIA , CHIMENEA 2.5m Y ACCESORIOS. - NO INCLUYE TRANSPORTE</v>
          </cell>
          <cell r="D1187" t="str">
            <v>UN</v>
          </cell>
          <cell r="E1187">
            <v>20160058</v>
          </cell>
        </row>
        <row r="1188">
          <cell r="B1188">
            <v>8431</v>
          </cell>
          <cell r="C1188" t="str">
            <v>CAMARA GRP 2600 * 2600 * 1200 (INCLUYE TUBERIA , CHIMENEA 2.5m Y ACCESORIOS. - NO INCLUYE TRANSPORTE</v>
          </cell>
          <cell r="D1188" t="str">
            <v>UN</v>
          </cell>
          <cell r="E1188">
            <v>21558424</v>
          </cell>
        </row>
        <row r="1189">
          <cell r="B1189">
            <v>8432</v>
          </cell>
          <cell r="C1189" t="str">
            <v>TUBERIA GRP DN 350 PN1 SN2500 - NO INCLUYE TRANSPORTE</v>
          </cell>
          <cell r="D1189" t="str">
            <v>ML</v>
          </cell>
          <cell r="E1189">
            <v>315695</v>
          </cell>
        </row>
        <row r="1190">
          <cell r="B1190">
            <v>8434</v>
          </cell>
          <cell r="C1190" t="str">
            <v>TUBERIA GRP DN 450 PN1 SN2500 - NO INCLUYE TRANSPORTE</v>
          </cell>
          <cell r="D1190" t="str">
            <v>ML</v>
          </cell>
          <cell r="E1190">
            <v>365889</v>
          </cell>
        </row>
        <row r="1191">
          <cell r="B1191">
            <v>8435</v>
          </cell>
          <cell r="C1191" t="str">
            <v>ACOPLE GRP DN 450 PN1 - NO INCLUYE TRANSPORTE</v>
          </cell>
          <cell r="D1191" t="str">
            <v>UN</v>
          </cell>
          <cell r="E1191">
            <v>333724</v>
          </cell>
        </row>
        <row r="1192">
          <cell r="B1192">
            <v>8436</v>
          </cell>
          <cell r="C1192" t="str">
            <v>TUBERIA GRP DN 550 PN1 SN2500 - NO INCLUYE TRANSPORTE</v>
          </cell>
          <cell r="D1192" t="str">
            <v>ML</v>
          </cell>
          <cell r="E1192">
            <v>405838</v>
          </cell>
        </row>
        <row r="1193">
          <cell r="B1193">
            <v>8437</v>
          </cell>
          <cell r="C1193" t="str">
            <v>ACOPLE GRP DN 550 PN1 - NO INCLUYE TRANSPORTE</v>
          </cell>
          <cell r="D1193" t="str">
            <v>UN</v>
          </cell>
          <cell r="E1193">
            <v>490375</v>
          </cell>
        </row>
        <row r="1194">
          <cell r="B1194">
            <v>8438</v>
          </cell>
          <cell r="C1194" t="str">
            <v>TUBERIA GRP DN 650 PN1 SN2500 - NO INCLUYE TRANSPORTE</v>
          </cell>
          <cell r="D1194" t="str">
            <v>ML</v>
          </cell>
          <cell r="E1194">
            <v>529216</v>
          </cell>
        </row>
        <row r="1195">
          <cell r="B1195">
            <v>8439</v>
          </cell>
          <cell r="C1195" t="str">
            <v>ACOPLE GRP DN 650 PN1 - NO INCLUYE TRANSPORTE</v>
          </cell>
          <cell r="D1195" t="str">
            <v>UN</v>
          </cell>
          <cell r="E1195">
            <v>569486</v>
          </cell>
        </row>
        <row r="1196">
          <cell r="B1196">
            <v>8440</v>
          </cell>
          <cell r="C1196" t="str">
            <v>TUBERIA GRP DN 750 PN1 SN2500 - NO INCLUYE TRANSPORTE</v>
          </cell>
          <cell r="D1196" t="str">
            <v>ML</v>
          </cell>
          <cell r="E1196">
            <v>589657</v>
          </cell>
        </row>
        <row r="1197">
          <cell r="B1197">
            <v>8441</v>
          </cell>
          <cell r="C1197" t="str">
            <v>ACOPLE GRP DN 750 PN1 - NO INCLUYE TRANSPORTE</v>
          </cell>
          <cell r="D1197" t="str">
            <v>UN</v>
          </cell>
          <cell r="E1197">
            <v>640815</v>
          </cell>
        </row>
        <row r="1198">
          <cell r="B1198">
            <v>8442</v>
          </cell>
          <cell r="C1198" t="str">
            <v>TUBERIA GRP DN 850 PN1 SN2500 - NO INCLUYE TRANSPORTE</v>
          </cell>
          <cell r="D1198" t="str">
            <v>ML</v>
          </cell>
          <cell r="E1198">
            <v>688796</v>
          </cell>
        </row>
        <row r="1199">
          <cell r="B1199">
            <v>8443</v>
          </cell>
          <cell r="C1199" t="str">
            <v>ACOPLE GRP DN 850 PN1 - NO INCLUYE TRANSPORTE</v>
          </cell>
          <cell r="D1199" t="str">
            <v>UN</v>
          </cell>
          <cell r="E1199">
            <v>719069</v>
          </cell>
        </row>
        <row r="1200">
          <cell r="B1200">
            <v>8444</v>
          </cell>
          <cell r="C1200" t="str">
            <v>TUBERIA GRP DN 2500 PN1 SN2500 - NO INCLUYE TRANSPORTE</v>
          </cell>
          <cell r="D1200" t="str">
            <v>ML</v>
          </cell>
          <cell r="E1200">
            <v>4209530</v>
          </cell>
        </row>
        <row r="1201">
          <cell r="B1201">
            <v>8445</v>
          </cell>
          <cell r="C1201" t="str">
            <v>ACOPLE GRP DN 2500 PN1 - NO INCLUYE TRANSPORTE</v>
          </cell>
          <cell r="D1201" t="str">
            <v>UN</v>
          </cell>
          <cell r="E1201">
            <v>2943751</v>
          </cell>
        </row>
        <row r="1202">
          <cell r="B1202">
            <v>8447</v>
          </cell>
          <cell r="C1202" t="str">
            <v>TUBERIA GRP DN 2600 PN1 SN2500 - NO INCLUYE TRANSPORTE</v>
          </cell>
          <cell r="D1202" t="str">
            <v>ML</v>
          </cell>
          <cell r="E1202">
            <v>4433583</v>
          </cell>
        </row>
        <row r="1203">
          <cell r="B1203">
            <v>8448</v>
          </cell>
          <cell r="C1203" t="str">
            <v>ACOPLE GRP DN 2600 PN1 - NO INCLUYE TRANSPORTE</v>
          </cell>
          <cell r="D1203" t="str">
            <v>UN</v>
          </cell>
          <cell r="E1203">
            <v>3427307</v>
          </cell>
        </row>
        <row r="1204">
          <cell r="B1204">
            <v>8449</v>
          </cell>
          <cell r="C1204" t="str">
            <v>CAMARA GRP 900 * 900 * 1200 (INCLUYE TUBERIA , CHIMENEA 1.0m Y ACCESORIOS. - NO INCLUYE TRANSPORTE</v>
          </cell>
          <cell r="D1204" t="str">
            <v>UN</v>
          </cell>
          <cell r="E1204">
            <v>6158271</v>
          </cell>
        </row>
        <row r="1205">
          <cell r="B1205">
            <v>8450</v>
          </cell>
          <cell r="C1205" t="str">
            <v>CAMARA GRP 900 * 900 * 1200 (INCLUYE TUBERIA , CHIMENEA 2.5m Y ACCESORIOS. - NO INCLUYE TRANSPORTE</v>
          </cell>
          <cell r="D1205" t="str">
            <v>UN</v>
          </cell>
          <cell r="E1205">
            <v>8233427</v>
          </cell>
        </row>
        <row r="1206">
          <cell r="B1206">
            <v>8451</v>
          </cell>
          <cell r="C1206" t="str">
            <v>CAMARA GRP 1000 * 1000 * 1200 (INCLUYE TUBERIA , CHIMENEA 2.5m Y ACCESORIOS. - NO INCLUYE TRANSPORTE</v>
          </cell>
          <cell r="D1206" t="str">
            <v>UN</v>
          </cell>
          <cell r="E1206">
            <v>8869333</v>
          </cell>
        </row>
        <row r="1207">
          <cell r="B1207">
            <v>8452</v>
          </cell>
          <cell r="C1207" t="str">
            <v>CAMARA GRP 1100 * 1100 * 1200 (INCLUYE TUBERIA , CHIMENEA 2.5m Y ACCESORIOS. - NO INCLUYE TRANSPORTE</v>
          </cell>
          <cell r="D1207" t="str">
            <v>UN</v>
          </cell>
          <cell r="E1207">
            <v>9426813</v>
          </cell>
        </row>
        <row r="1208">
          <cell r="B1208">
            <v>8453</v>
          </cell>
          <cell r="C1208" t="str">
            <v>CAMARA GRP 1300 * 1300 * 1200 (INCLUYE TUBERIA , CHIMENEA 5m Y ACCESORIOS. - NO INCLUYE TRANSPORTE</v>
          </cell>
          <cell r="D1208" t="str">
            <v>UN</v>
          </cell>
          <cell r="E1208">
            <v>14734729</v>
          </cell>
        </row>
        <row r="1209">
          <cell r="B1209">
            <v>8454</v>
          </cell>
          <cell r="C1209" t="str">
            <v>CAMARA GRP 1500 * 1500 * 1200 (INCLUYE TUBERIA , CHIMENEA 2.5m Y ACCESORIOS. - NO INCLUYE TRANSPORTE</v>
          </cell>
          <cell r="D1209" t="str">
            <v>UN</v>
          </cell>
          <cell r="E1209">
            <v>11987221</v>
          </cell>
        </row>
        <row r="1210">
          <cell r="B1210">
            <v>8455</v>
          </cell>
          <cell r="C1210" t="str">
            <v>CAMARA GRP 1600 * 1600 * 1200 (INCLUYE TUBERIA , CHIMENEA 2.5m Y ACCESORIOS. - NO INCLUYE TRANSPORTE</v>
          </cell>
          <cell r="D1210" t="str">
            <v>UN</v>
          </cell>
          <cell r="E1210">
            <v>12781707</v>
          </cell>
        </row>
        <row r="1211">
          <cell r="B1211">
            <v>8456</v>
          </cell>
          <cell r="C1211" t="str">
            <v>CAMARA GRP 1800 * 1800 * 1200 (INCLUYE TUBERIA , CHIMENEA 2.5m Y ACCESORIOS. - NO INCLUYE TRANSPORTE</v>
          </cell>
          <cell r="D1211" t="str">
            <v>UN</v>
          </cell>
          <cell r="E1211">
            <v>14712898</v>
          </cell>
        </row>
        <row r="1212">
          <cell r="B1212">
            <v>8457</v>
          </cell>
          <cell r="C1212" t="str">
            <v>CAMARA GRP 1800 * 1800 * 1200 (INCLUYE TUBERIA , CHIMENEA 5m Y ACCESORIOS. - NO INCLUYE TRANSPORTE</v>
          </cell>
          <cell r="D1212" t="str">
            <v>UN</v>
          </cell>
          <cell r="E1212">
            <v>18499776</v>
          </cell>
        </row>
        <row r="1213">
          <cell r="B1213">
            <v>8460</v>
          </cell>
          <cell r="C1213" t="str">
            <v>CONECTORES DE COBRE 25mm 5/8"</v>
          </cell>
          <cell r="D1213" t="str">
            <v>UN</v>
          </cell>
          <cell r="E1213">
            <v>7140</v>
          </cell>
        </row>
        <row r="1214">
          <cell r="B1214">
            <v>8461</v>
          </cell>
          <cell r="C1214" t="str">
            <v>ALAMBRE DE COBRE No. 4 AWG</v>
          </cell>
          <cell r="D1214" t="str">
            <v>ML</v>
          </cell>
          <cell r="E1214">
            <v>6112</v>
          </cell>
        </row>
        <row r="1215">
          <cell r="B1215">
            <v>8462</v>
          </cell>
          <cell r="C1215" t="str">
            <v>MASCARILLA DE GIRO PARA SEMAFORO DE 200 mm</v>
          </cell>
          <cell r="D1215" t="str">
            <v>UN</v>
          </cell>
          <cell r="E1215">
            <v>76160</v>
          </cell>
        </row>
        <row r="1216">
          <cell r="B1216">
            <v>8463</v>
          </cell>
          <cell r="C1216" t="str">
            <v>MODULO ROJO PARA SEMAFOROS DE 200mm (TIPO LED, SEMAFORO TIPO MENSULA) SUMINISTRO E INSTALACION.</v>
          </cell>
          <cell r="D1216" t="str">
            <v>UN</v>
          </cell>
          <cell r="E1216">
            <v>622370</v>
          </cell>
        </row>
        <row r="1217">
          <cell r="B1217">
            <v>8473</v>
          </cell>
          <cell r="C1217" t="str">
            <v>ZARANDA DE 6" x 3" PARA CLASIFICACION MATERIAL</v>
          </cell>
          <cell r="D1217" t="str">
            <v>M2</v>
          </cell>
          <cell r="E1217">
            <v>6500</v>
          </cell>
        </row>
        <row r="1218">
          <cell r="B1218">
            <v>8474</v>
          </cell>
          <cell r="C1218" t="str">
            <v>ÁNGULO METÁLICO</v>
          </cell>
          <cell r="D1218" t="str">
            <v>KG</v>
          </cell>
          <cell r="E1218">
            <v>2426</v>
          </cell>
        </row>
        <row r="1219">
          <cell r="B1219">
            <v>8475</v>
          </cell>
          <cell r="C1219" t="str">
            <v>PLATINA METALICA</v>
          </cell>
          <cell r="D1219" t="str">
            <v>KG</v>
          </cell>
          <cell r="E1219">
            <v>2367</v>
          </cell>
        </row>
        <row r="1220">
          <cell r="B1220">
            <v>8476</v>
          </cell>
          <cell r="C1220" t="str">
            <v>MALLA ESLABONADA CALIBRE 10.5 - HUECO DE 2" x 2"</v>
          </cell>
          <cell r="D1220" t="str">
            <v>M2</v>
          </cell>
          <cell r="E1220">
            <v>10800</v>
          </cell>
        </row>
        <row r="1221">
          <cell r="B1221">
            <v>8477</v>
          </cell>
          <cell r="C1221" t="str">
            <v>TAPON D= 2 1/2" PARA TUBERIA DE ACERO NEGRA CALIBRE 40</v>
          </cell>
          <cell r="D1221" t="str">
            <v>UN</v>
          </cell>
          <cell r="E1221">
            <v>9639</v>
          </cell>
        </row>
        <row r="1222">
          <cell r="B1222">
            <v>8478</v>
          </cell>
          <cell r="C1222" t="str">
            <v>TEJA DE ZINC 800 x 2438</v>
          </cell>
          <cell r="D1222" t="str">
            <v>UN</v>
          </cell>
          <cell r="E1222">
            <v>11234</v>
          </cell>
        </row>
        <row r="1223">
          <cell r="B1223">
            <v>8479</v>
          </cell>
          <cell r="C1223" t="str">
            <v>AMARRAS - Abrazadera Plastico De 8 Pulg. (200mm) Con Argolla</v>
          </cell>
          <cell r="D1223" t="str">
            <v>UN</v>
          </cell>
          <cell r="E1223">
            <v>50</v>
          </cell>
        </row>
        <row r="1224">
          <cell r="B1224">
            <v>8480</v>
          </cell>
          <cell r="C1224" t="str">
            <v>LIJA</v>
          </cell>
          <cell r="D1224" t="str">
            <v>UN</v>
          </cell>
          <cell r="E1224">
            <v>890</v>
          </cell>
        </row>
        <row r="1225">
          <cell r="B1225">
            <v>8481</v>
          </cell>
          <cell r="C1225" t="str">
            <v>PINTURA BASE ACEITE</v>
          </cell>
          <cell r="D1225" t="str">
            <v>GLN</v>
          </cell>
          <cell r="E1225">
            <v>38400</v>
          </cell>
        </row>
        <row r="1226">
          <cell r="B1226">
            <v>8482</v>
          </cell>
          <cell r="C1226" t="str">
            <v>PINTURA EN VINILO TIPO 1</v>
          </cell>
          <cell r="D1226" t="str">
            <v>GLN</v>
          </cell>
          <cell r="E1226">
            <v>24395</v>
          </cell>
        </row>
        <row r="1227">
          <cell r="B1227">
            <v>8483</v>
          </cell>
          <cell r="C1227" t="str">
            <v>TANQUE DE AGUA 500 Lts</v>
          </cell>
          <cell r="D1227" t="str">
            <v>UN</v>
          </cell>
          <cell r="E1227">
            <v>123165</v>
          </cell>
        </row>
        <row r="1228">
          <cell r="B1228">
            <v>8486</v>
          </cell>
          <cell r="C1228" t="str">
            <v>TRONZADORA</v>
          </cell>
          <cell r="D1228" t="str">
            <v>DIA</v>
          </cell>
          <cell r="E1228">
            <v>26000</v>
          </cell>
        </row>
        <row r="1229">
          <cell r="B1229">
            <v>8491</v>
          </cell>
          <cell r="C1229" t="str">
            <v>TUBO METALICO GALVANIZADO DE 3" CALIBRE 14</v>
          </cell>
          <cell r="D1229" t="str">
            <v>ML</v>
          </cell>
          <cell r="E1229">
            <v>180850</v>
          </cell>
        </row>
        <row r="1230">
          <cell r="B1230">
            <v>8500</v>
          </cell>
          <cell r="C1230" t="str">
            <v>TUBERIA EMT D= 4" ESP. 083</v>
          </cell>
          <cell r="D1230" t="str">
            <v>ML</v>
          </cell>
          <cell r="E1230">
            <v>44483</v>
          </cell>
        </row>
        <row r="1231">
          <cell r="B1231">
            <v>8501</v>
          </cell>
          <cell r="C1231" t="str">
            <v>Ensayo de compresión triaxial sobre suelos cohesivos, consolidado - no drenado, CU</v>
          </cell>
          <cell r="D1231" t="str">
            <v>UN</v>
          </cell>
          <cell r="E1231">
            <v>1085357</v>
          </cell>
        </row>
        <row r="1232">
          <cell r="B1232">
            <v>8502</v>
          </cell>
          <cell r="C1232" t="str">
            <v>CANASTILLA PASAJUNTAS</v>
          </cell>
          <cell r="D1232" t="str">
            <v>KG</v>
          </cell>
          <cell r="E1232">
            <v>2487</v>
          </cell>
        </row>
        <row r="1233">
          <cell r="B1233">
            <v>8503</v>
          </cell>
          <cell r="C1233" t="str">
            <v>CAMION APLICADOR DE VIAS DOBLE CABINA DE 3.5 ton DE CAPACIDAD,  CON EQUIPO DE APLICACIÓN DE DOS MAQUINAS DEMARCADORAS HIDRA AIRLESS HIDRAM 4000, UNA MAQUINA DEMARCADORA POWRLINE</v>
          </cell>
          <cell r="D1233" t="str">
            <v>DIA</v>
          </cell>
          <cell r="E1233">
            <v>417479</v>
          </cell>
        </row>
        <row r="1234">
          <cell r="B1234">
            <v>8506</v>
          </cell>
          <cell r="C1234" t="str">
            <v>PINTURA ACRÍLICA BASE SOLVENTE AMARILLO / BLANCO PARA DEMARCACION - PINTUTRAFICO</v>
          </cell>
          <cell r="D1234" t="str">
            <v>GLN</v>
          </cell>
          <cell r="E1234">
            <v>48100</v>
          </cell>
        </row>
        <row r="1235">
          <cell r="B1235">
            <v>8508</v>
          </cell>
          <cell r="C1235" t="str">
            <v>PINTURA ACRÍLICA BASE SOLVENTE AZUL / ROJO PARA DEMARCACION - PINTURA PARA TRAFICO</v>
          </cell>
          <cell r="D1235" t="str">
            <v>GLN</v>
          </cell>
          <cell r="E1235">
            <v>55930</v>
          </cell>
        </row>
        <row r="1236">
          <cell r="B1236">
            <v>8509</v>
          </cell>
          <cell r="C1236" t="str">
            <v>IMPRIMANTE NEGRO MATE - ACRILICO BASE SOLVENTE - PINTURA PARA TRAFICO</v>
          </cell>
          <cell r="D1236" t="str">
            <v>GLN</v>
          </cell>
          <cell r="E1236">
            <v>55881</v>
          </cell>
        </row>
        <row r="1237">
          <cell r="B1237">
            <v>8511</v>
          </cell>
          <cell r="C1237" t="str">
            <v>PINTURA ACRÍLICA BASE SOLVENTE AMARILLO / BLANCO PARA DEMARCACION - TERTRAFICO</v>
          </cell>
          <cell r="D1237" t="str">
            <v>GLN</v>
          </cell>
          <cell r="E1237">
            <v>55930</v>
          </cell>
        </row>
        <row r="1238">
          <cell r="B1238">
            <v>8515</v>
          </cell>
          <cell r="C1238" t="str">
            <v>ADITIVO DESENCOFRANTE</v>
          </cell>
          <cell r="D1238" t="str">
            <v>KG</v>
          </cell>
          <cell r="E1238">
            <v>7378</v>
          </cell>
        </row>
        <row r="1239">
          <cell r="B1239">
            <v>8516</v>
          </cell>
          <cell r="C1239" t="str">
            <v>FORMALETA PARA CONCRETOS - MADERA (ESTRUCTURAS ENTERRADAS - UN (1) USO)</v>
          </cell>
          <cell r="D1239" t="str">
            <v>M2</v>
          </cell>
          <cell r="E1239">
            <v>972</v>
          </cell>
        </row>
        <row r="1240">
          <cell r="B1240">
            <v>8520</v>
          </cell>
          <cell r="C1240" t="str">
            <v>FORMALETA METÁLICA (CONCRETO HIDRÁULICO)</v>
          </cell>
          <cell r="D1240" t="str">
            <v>M2/DIA</v>
          </cell>
          <cell r="E1240">
            <v>1012</v>
          </cell>
        </row>
        <row r="1241">
          <cell r="B1241">
            <v>8522</v>
          </cell>
          <cell r="C1241" t="str">
            <v>ICOPOR D-12 20 MM (LAMINA) DE 1.0m x 1.0m</v>
          </cell>
          <cell r="D1241" t="str">
            <v>M2</v>
          </cell>
          <cell r="E1241">
            <v>3749</v>
          </cell>
        </row>
        <row r="1242">
          <cell r="B1242">
            <v>8524</v>
          </cell>
          <cell r="C1242" t="str">
            <v>SIKAFLEX 1A SELLADO DE JUNTAS (300 CC)</v>
          </cell>
          <cell r="D1242" t="str">
            <v>UN</v>
          </cell>
          <cell r="E1242">
            <v>24990</v>
          </cell>
        </row>
        <row r="1243">
          <cell r="B1243">
            <v>8525</v>
          </cell>
          <cell r="C1243" t="str">
            <v>GEOMEMBRANA HDPE 30MIL (0.75MM) PARA SEPARACION SUBRASANTE/CAPAS GRANULARES (INCLUYE SUMINISTRO E INSTALACIÓN)</v>
          </cell>
          <cell r="D1243" t="str">
            <v>M2</v>
          </cell>
          <cell r="E1243">
            <v>10116</v>
          </cell>
        </row>
        <row r="1244">
          <cell r="B1244">
            <v>8529</v>
          </cell>
          <cell r="C1244" t="str">
            <v>ANTICORROSIVO PHCL</v>
          </cell>
          <cell r="D1244" t="str">
            <v>GLN</v>
          </cell>
          <cell r="E1244">
            <v>31488</v>
          </cell>
        </row>
        <row r="1245">
          <cell r="B1245">
            <v>8530</v>
          </cell>
          <cell r="C1245" t="str">
            <v>FUNDENTE (PARA SOLDADURA)</v>
          </cell>
          <cell r="D1245" t="str">
            <v>KG</v>
          </cell>
          <cell r="E1245">
            <v>9520</v>
          </cell>
        </row>
        <row r="1246">
          <cell r="B1246">
            <v>8531</v>
          </cell>
          <cell r="C1246" t="str">
            <v>DISOLVENTE THINER</v>
          </cell>
          <cell r="D1246" t="str">
            <v>GLN</v>
          </cell>
          <cell r="E1246">
            <v>12350</v>
          </cell>
        </row>
        <row r="1247">
          <cell r="B1247">
            <v>8532</v>
          </cell>
          <cell r="C1247" t="str">
            <v>PINTURA BASE ACEITE PINTULUX BLANCO</v>
          </cell>
          <cell r="D1247" t="str">
            <v>GLN</v>
          </cell>
          <cell r="E1247">
            <v>40900</v>
          </cell>
        </row>
        <row r="1248">
          <cell r="B1248">
            <v>8539</v>
          </cell>
          <cell r="C1248" t="str">
            <v>BLOQUE PERFORADO 15X20X40</v>
          </cell>
          <cell r="D1248" t="str">
            <v>UN</v>
          </cell>
          <cell r="E1248">
            <v>2737</v>
          </cell>
        </row>
        <row r="1249">
          <cell r="B1249">
            <v>8555</v>
          </cell>
          <cell r="C1249" t="str">
            <v>LIJA DE AGUA 150 SUPER</v>
          </cell>
          <cell r="D1249" t="str">
            <v>UN</v>
          </cell>
          <cell r="E1249">
            <v>1100</v>
          </cell>
        </row>
        <row r="1250">
          <cell r="B1250">
            <v>8560</v>
          </cell>
          <cell r="C1250" t="str">
            <v>CURVA GALVANIZADA 1" IMC</v>
          </cell>
          <cell r="D1250" t="str">
            <v>UN</v>
          </cell>
          <cell r="E1250">
            <v>6400</v>
          </cell>
        </row>
        <row r="1251">
          <cell r="B1251">
            <v>8565</v>
          </cell>
          <cell r="C1251" t="str">
            <v>ALAMBRON 40  1/4 PULG LISO</v>
          </cell>
          <cell r="D1251" t="str">
            <v>KG</v>
          </cell>
          <cell r="E1251">
            <v>2142</v>
          </cell>
        </row>
        <row r="1252">
          <cell r="B1252">
            <v>8566</v>
          </cell>
          <cell r="C1252" t="str">
            <v>VARILLA DILATACIÓN ALUMINIO</v>
          </cell>
          <cell r="D1252" t="str">
            <v>ML</v>
          </cell>
          <cell r="E1252">
            <v>1466</v>
          </cell>
        </row>
        <row r="1253">
          <cell r="B1253">
            <v>8567</v>
          </cell>
          <cell r="C1253" t="str">
            <v>BALDOSA EN GRANO PULIDO TIPO 1 Y TIPO 2 (30X30)</v>
          </cell>
          <cell r="D1253" t="str">
            <v>M2</v>
          </cell>
          <cell r="E1253">
            <v>58730</v>
          </cell>
        </row>
        <row r="1254">
          <cell r="B1254">
            <v>8570</v>
          </cell>
          <cell r="C1254" t="str">
            <v>GRANITO (MEZCLA)</v>
          </cell>
          <cell r="D1254" t="str">
            <v>BULTO</v>
          </cell>
          <cell r="E1254">
            <v>17100</v>
          </cell>
        </row>
        <row r="1255">
          <cell r="B1255">
            <v>8576</v>
          </cell>
          <cell r="C1255" t="str">
            <v>PEGANTE PARA PISOS DE CAUCHO SINTÉTICO PL-285 PEGATEX</v>
          </cell>
          <cell r="D1255" t="str">
            <v>GLN</v>
          </cell>
          <cell r="E1255">
            <v>53756</v>
          </cell>
        </row>
        <row r="1256">
          <cell r="B1256">
            <v>8577</v>
          </cell>
          <cell r="C1256" t="str">
            <v>TUBERIA PVC SANITARIA 3"</v>
          </cell>
          <cell r="D1256" t="str">
            <v>ML</v>
          </cell>
          <cell r="E1256">
            <v>19851</v>
          </cell>
        </row>
        <row r="1257">
          <cell r="B1257">
            <v>8578</v>
          </cell>
          <cell r="C1257" t="str">
            <v>CODO 90°-1/4 CxC PVC SANITARIA D= 2"</v>
          </cell>
          <cell r="D1257" t="str">
            <v>UN</v>
          </cell>
          <cell r="E1257">
            <v>3572</v>
          </cell>
        </row>
        <row r="1258">
          <cell r="B1258">
            <v>8579</v>
          </cell>
          <cell r="C1258" t="str">
            <v>CODO 90°-1/4 CxC PVC SANITARIA D=4"</v>
          </cell>
          <cell r="D1258" t="str">
            <v>UN</v>
          </cell>
          <cell r="E1258">
            <v>14265</v>
          </cell>
        </row>
        <row r="1259">
          <cell r="B1259">
            <v>8583</v>
          </cell>
          <cell r="C1259" t="str">
            <v>TAPON DE PRUEBA 1 1/2"</v>
          </cell>
          <cell r="D1259" t="str">
            <v>UN</v>
          </cell>
          <cell r="E1259">
            <v>1008</v>
          </cell>
        </row>
        <row r="1260">
          <cell r="B1260">
            <v>8584</v>
          </cell>
          <cell r="C1260" t="str">
            <v>TUBERIA PVC SANITARIA 8"</v>
          </cell>
          <cell r="D1260" t="str">
            <v>ML</v>
          </cell>
          <cell r="E1260">
            <v>105392</v>
          </cell>
        </row>
        <row r="1261">
          <cell r="B1261">
            <v>8586</v>
          </cell>
          <cell r="C1261" t="str">
            <v>TUBERÍA VENTILACIÓN PVC 3"</v>
          </cell>
          <cell r="D1261" t="str">
            <v>ML</v>
          </cell>
          <cell r="E1261">
            <v>11627</v>
          </cell>
        </row>
        <row r="1262">
          <cell r="B1262">
            <v>8588</v>
          </cell>
          <cell r="C1262" t="str">
            <v>TUBERIA PVC PRESIÓN 1" RDE 21</v>
          </cell>
          <cell r="D1262" t="str">
            <v>ML</v>
          </cell>
          <cell r="E1262">
            <v>2333</v>
          </cell>
        </row>
        <row r="1263">
          <cell r="B1263">
            <v>8633</v>
          </cell>
          <cell r="C1263" t="str">
            <v>PEGACOR GRIS INTERIORES</v>
          </cell>
          <cell r="D1263" t="str">
            <v>KG</v>
          </cell>
          <cell r="E1263">
            <v>1357</v>
          </cell>
        </row>
        <row r="1264">
          <cell r="B1264">
            <v>8634</v>
          </cell>
          <cell r="C1264" t="str">
            <v>LAVAMANOS INSTITUCIONAL CORONA SAN LORENZO O SIMILAR</v>
          </cell>
          <cell r="D1264" t="str">
            <v>UN</v>
          </cell>
          <cell r="E1264">
            <v>153899</v>
          </cell>
        </row>
        <row r="1265">
          <cell r="B1265">
            <v>8635</v>
          </cell>
          <cell r="C1265" t="str">
            <v>ACOPLE 1/2 PARA AGUA POTABLE</v>
          </cell>
          <cell r="D1265" t="str">
            <v>UN</v>
          </cell>
          <cell r="E1265">
            <v>3234</v>
          </cell>
        </row>
        <row r="1266">
          <cell r="B1266">
            <v>8636</v>
          </cell>
          <cell r="C1266" t="str">
            <v>CEMENTO BLANCO</v>
          </cell>
          <cell r="D1266" t="str">
            <v>KG</v>
          </cell>
          <cell r="E1266">
            <v>1000</v>
          </cell>
        </row>
        <row r="1267">
          <cell r="B1267">
            <v>8639</v>
          </cell>
          <cell r="C1267" t="str">
            <v>LADRILLO BLOQUE 10X20X30</v>
          </cell>
          <cell r="D1267" t="str">
            <v>UN</v>
          </cell>
          <cell r="E1267">
            <v>875</v>
          </cell>
        </row>
        <row r="1268">
          <cell r="B1268">
            <v>8644</v>
          </cell>
          <cell r="C1268" t="str">
            <v>LAVAMANOS SOBREPONER</v>
          </cell>
          <cell r="D1268" t="str">
            <v>UN</v>
          </cell>
          <cell r="E1268">
            <v>130900</v>
          </cell>
        </row>
        <row r="1269">
          <cell r="B1269">
            <v>8645</v>
          </cell>
          <cell r="C1269" t="str">
            <v>LAVAMANOS DE COLGAR CORONA O SIMILAR PARA  PERSONAS CON MOVILIDAD REDUCIDA</v>
          </cell>
          <cell r="D1269" t="str">
            <v>UN</v>
          </cell>
          <cell r="E1269">
            <v>307699</v>
          </cell>
        </row>
        <row r="1270">
          <cell r="B1270">
            <v>8648</v>
          </cell>
          <cell r="C1270" t="str">
            <v>GRIFERÍA LAVAPLATOS SIRENA SENCILLO MESÓN</v>
          </cell>
          <cell r="D1270" t="str">
            <v>UN</v>
          </cell>
          <cell r="E1270">
            <v>103800</v>
          </cell>
        </row>
        <row r="1271">
          <cell r="B1271">
            <v>8650</v>
          </cell>
          <cell r="C1271" t="str">
            <v>TUBO 1-1/2" SCH 40  EN ACERO INOXIDABLE</v>
          </cell>
          <cell r="D1271" t="str">
            <v>ML</v>
          </cell>
          <cell r="E1271">
            <v>46609</v>
          </cell>
        </row>
        <row r="1272">
          <cell r="B1272">
            <v>8654</v>
          </cell>
          <cell r="C1272" t="str">
            <v>ACERO FIGURADO No.2     1/4" F`y = 60000 PSI</v>
          </cell>
          <cell r="D1272" t="str">
            <v>KG</v>
          </cell>
          <cell r="E1272">
            <v>2261</v>
          </cell>
        </row>
        <row r="1273">
          <cell r="B1273">
            <v>8665</v>
          </cell>
          <cell r="C1273" t="str">
            <v>TOMA DOBLE LEVINGTON POLO O SIMILAR</v>
          </cell>
          <cell r="D1273" t="str">
            <v>UN</v>
          </cell>
          <cell r="E1273">
            <v>2249</v>
          </cell>
        </row>
        <row r="1274">
          <cell r="B1274">
            <v>8666</v>
          </cell>
          <cell r="C1274" t="str">
            <v>CABLE CU ENCAUCHETADO 3X16 AWG</v>
          </cell>
          <cell r="D1274" t="str">
            <v>ML</v>
          </cell>
          <cell r="E1274">
            <v>2050</v>
          </cell>
        </row>
        <row r="1275">
          <cell r="B1275">
            <v>8672</v>
          </cell>
          <cell r="C1275" t="str">
            <v>CAJA GALVANIZADA 4X4 CUMPLE NORMA RETIE</v>
          </cell>
          <cell r="D1275" t="str">
            <v>UN</v>
          </cell>
          <cell r="E1275">
            <v>2380</v>
          </cell>
        </row>
        <row r="1276">
          <cell r="B1276">
            <v>8674</v>
          </cell>
          <cell r="C1276" t="str">
            <v>TOMACORRIENTE CON CONEXIÓN A TIERRA, MONOFÁSICO DOBLE, 15 A</v>
          </cell>
          <cell r="D1276" t="str">
            <v>UN</v>
          </cell>
          <cell r="E1276">
            <v>4165</v>
          </cell>
        </row>
        <row r="1277">
          <cell r="B1277">
            <v>8675</v>
          </cell>
          <cell r="C1277" t="str">
            <v>TOMACORRIENTE CON PROTECCIÓN DE FALLA A TIERRA (GFCI)</v>
          </cell>
          <cell r="D1277" t="str">
            <v>UN</v>
          </cell>
          <cell r="E1277">
            <v>35700</v>
          </cell>
        </row>
        <row r="1278">
          <cell r="B1278">
            <v>8676</v>
          </cell>
          <cell r="C1278" t="str">
            <v>TOMACORRIENTE CON CONEXIÓN A TIERRA, BIFÁSICOS, DOS POLOS, 3 HILOS, 20 A</v>
          </cell>
          <cell r="D1278" t="str">
            <v>UN</v>
          </cell>
          <cell r="E1278">
            <v>14137</v>
          </cell>
        </row>
        <row r="1279">
          <cell r="B1279">
            <v>8679</v>
          </cell>
          <cell r="C1279" t="str">
            <v>TUBERIA CONDUIT GALVANIZADA EMT D=1" (3M)</v>
          </cell>
          <cell r="D1279" t="str">
            <v>UN</v>
          </cell>
          <cell r="E1279">
            <v>6767</v>
          </cell>
        </row>
        <row r="1280">
          <cell r="B1280">
            <v>8688</v>
          </cell>
          <cell r="C1280" t="str">
            <v>OTROS MATERIALES Y ACCESORIOS</v>
          </cell>
          <cell r="D1280" t="str">
            <v>GLB</v>
          </cell>
          <cell r="E1280">
            <v>1000</v>
          </cell>
        </row>
        <row r="1281">
          <cell r="B1281">
            <v>8689</v>
          </cell>
          <cell r="C1281" t="str">
            <v>TARIFA JORNAL - PERSONAL DE OBRA- TECNICO (SOLDADOR)</v>
          </cell>
          <cell r="D1281" t="str">
            <v>JR</v>
          </cell>
          <cell r="E1281">
            <v>71192.578399999999</v>
          </cell>
        </row>
        <row r="1282">
          <cell r="B1282">
            <v>8690</v>
          </cell>
          <cell r="C1282" t="str">
            <v>TARIFA JORNAL - PERSONAL DE OBRA - TÉCNICO (SODADOR 1 A)</v>
          </cell>
          <cell r="D1282" t="str">
            <v>JR</v>
          </cell>
          <cell r="E1282">
            <v>71192.578399999999</v>
          </cell>
        </row>
        <row r="1283">
          <cell r="B1283">
            <v>8694</v>
          </cell>
          <cell r="C1283" t="str">
            <v>CABLE DE COBRE AISLADO No.10</v>
          </cell>
          <cell r="D1283" t="str">
            <v>ML</v>
          </cell>
          <cell r="E1283">
            <v>1750</v>
          </cell>
        </row>
        <row r="1284">
          <cell r="B1284">
            <v>8695</v>
          </cell>
          <cell r="C1284" t="str">
            <v>CABLE DE COBRE AISLADO No.8</v>
          </cell>
          <cell r="D1284" t="str">
            <v>ML</v>
          </cell>
          <cell r="E1284">
            <v>2550</v>
          </cell>
        </row>
        <row r="1285">
          <cell r="B1285">
            <v>8696</v>
          </cell>
          <cell r="C1285" t="str">
            <v>CABLE DE COBRE AISLADO No.6</v>
          </cell>
          <cell r="D1285" t="str">
            <v>ML</v>
          </cell>
          <cell r="E1285">
            <v>4000</v>
          </cell>
        </row>
        <row r="1286">
          <cell r="B1286">
            <v>8698</v>
          </cell>
          <cell r="C1286" t="str">
            <v>CABLE DE COBRE AISLADO No.4</v>
          </cell>
          <cell r="D1286" t="str">
            <v>ML</v>
          </cell>
          <cell r="E1286">
            <v>6450</v>
          </cell>
        </row>
        <row r="1287">
          <cell r="B1287">
            <v>8699</v>
          </cell>
          <cell r="C1287" t="str">
            <v>CABLE DE COBRE AISLADO No.2</v>
          </cell>
          <cell r="D1287" t="str">
            <v>ML</v>
          </cell>
          <cell r="E1287">
            <v>9500</v>
          </cell>
        </row>
        <row r="1288">
          <cell r="B1288">
            <v>8700</v>
          </cell>
          <cell r="C1288" t="str">
            <v>CABLE No. 2/0 AWG THHN-600V COBRE</v>
          </cell>
          <cell r="D1288" t="str">
            <v>ML</v>
          </cell>
          <cell r="E1288">
            <v>20300</v>
          </cell>
        </row>
        <row r="1289">
          <cell r="B1289">
            <v>8704</v>
          </cell>
          <cell r="C1289" t="str">
            <v>CURVA CONDUIT GALVANIZADA IMC 1"</v>
          </cell>
          <cell r="D1289" t="str">
            <v>UN</v>
          </cell>
          <cell r="E1289">
            <v>6640</v>
          </cell>
        </row>
        <row r="1290">
          <cell r="B1290">
            <v>8706</v>
          </cell>
          <cell r="C1290" t="str">
            <v>CURVA CONDUIT GALVANIZADA IMC 3/4"</v>
          </cell>
          <cell r="D1290" t="str">
            <v>UN</v>
          </cell>
          <cell r="E1290">
            <v>4038</v>
          </cell>
        </row>
        <row r="1291">
          <cell r="B1291">
            <v>8708</v>
          </cell>
          <cell r="C1291" t="str">
            <v>CURVA CONDUIT GALVANIZADA IMC 2"</v>
          </cell>
          <cell r="D1291" t="str">
            <v>UN</v>
          </cell>
          <cell r="E1291">
            <v>18716</v>
          </cell>
        </row>
        <row r="1292">
          <cell r="B1292">
            <v>8710</v>
          </cell>
          <cell r="C1292" t="str">
            <v>CURVA  EMT 3"</v>
          </cell>
          <cell r="D1292" t="str">
            <v>UN</v>
          </cell>
          <cell r="E1292">
            <v>34000</v>
          </cell>
        </row>
        <row r="1293">
          <cell r="B1293">
            <v>8712</v>
          </cell>
          <cell r="C1293" t="str">
            <v>UNIÓN EMT 3"</v>
          </cell>
          <cell r="D1293" t="str">
            <v>UN</v>
          </cell>
          <cell r="E1293">
            <v>6767</v>
          </cell>
        </row>
        <row r="1294">
          <cell r="B1294">
            <v>8721</v>
          </cell>
          <cell r="C1294" t="str">
            <v>CABLE COBRE 4/0 AWG 600V 90° C THHN/THWN</v>
          </cell>
          <cell r="D1294" t="str">
            <v>ML</v>
          </cell>
          <cell r="E1294">
            <v>30700</v>
          </cell>
        </row>
        <row r="1295">
          <cell r="B1295">
            <v>8722</v>
          </cell>
          <cell r="C1295" t="str">
            <v>CABLE DE COBRE AISLADO 8 AWG 600V 90° C THHN/THWN</v>
          </cell>
          <cell r="D1295" t="str">
            <v>ML</v>
          </cell>
          <cell r="E1295">
            <v>3273</v>
          </cell>
        </row>
        <row r="1296">
          <cell r="B1296">
            <v>8729</v>
          </cell>
          <cell r="C1296" t="str">
            <v>CURVA  EMT 1 1/4"</v>
          </cell>
          <cell r="D1296" t="str">
            <v>UN</v>
          </cell>
          <cell r="E1296">
            <v>6350</v>
          </cell>
        </row>
        <row r="1297">
          <cell r="B1297">
            <v>8731</v>
          </cell>
          <cell r="C1297" t="str">
            <v>UNIÓN EMT 1 1/4"</v>
          </cell>
          <cell r="D1297" t="str">
            <v>UN</v>
          </cell>
          <cell r="E1297">
            <v>2200</v>
          </cell>
        </row>
        <row r="1298">
          <cell r="B1298">
            <v>8732</v>
          </cell>
          <cell r="C1298" t="str">
            <v>CURVA  EMT 2"</v>
          </cell>
          <cell r="D1298" t="str">
            <v>UN</v>
          </cell>
          <cell r="E1298">
            <v>9900</v>
          </cell>
        </row>
        <row r="1299">
          <cell r="B1299">
            <v>8734</v>
          </cell>
          <cell r="C1299" t="str">
            <v>UNIÓN EMT 2"</v>
          </cell>
          <cell r="D1299" t="str">
            <v>UN</v>
          </cell>
          <cell r="E1299">
            <v>5104</v>
          </cell>
        </row>
        <row r="1300">
          <cell r="B1300">
            <v>8737</v>
          </cell>
          <cell r="C1300" t="str">
            <v>CABLE NO.1/0 AWG 15 KV 133% XLPE</v>
          </cell>
          <cell r="D1300" t="str">
            <v>ML</v>
          </cell>
          <cell r="E1300">
            <v>42245</v>
          </cell>
        </row>
        <row r="1301">
          <cell r="B1301">
            <v>8738</v>
          </cell>
          <cell r="C1301" t="str">
            <v>CABLE COBRE DESNUDO No. 2 AWG</v>
          </cell>
          <cell r="D1301" t="str">
            <v>ML</v>
          </cell>
          <cell r="E1301">
            <v>9900</v>
          </cell>
        </row>
        <row r="1302">
          <cell r="B1302">
            <v>8742</v>
          </cell>
          <cell r="C1302" t="str">
            <v>DUCTO ELÉCTRICO TELEFÓNICO TDP PVC 4"</v>
          </cell>
          <cell r="D1302" t="str">
            <v>ML</v>
          </cell>
          <cell r="E1302">
            <v>13483</v>
          </cell>
        </row>
        <row r="1303">
          <cell r="B1303">
            <v>8743</v>
          </cell>
          <cell r="C1303" t="str">
            <v>CURVA PVC 4"</v>
          </cell>
          <cell r="D1303" t="str">
            <v>UN</v>
          </cell>
          <cell r="E1303">
            <v>13916</v>
          </cell>
        </row>
        <row r="1304">
          <cell r="B1304">
            <v>8746</v>
          </cell>
          <cell r="C1304" t="str">
            <v>CABLE NO.2/0 AWG 15 KV 133% XLPE</v>
          </cell>
          <cell r="D1304" t="str">
            <v>ML</v>
          </cell>
          <cell r="E1304">
            <v>47303</v>
          </cell>
        </row>
        <row r="1305">
          <cell r="B1305">
            <v>8749</v>
          </cell>
          <cell r="C1305" t="str">
            <v>CABLE DE COBRE AISLADO THWN/THHN NO. 500 MCM</v>
          </cell>
          <cell r="D1305" t="str">
            <v>ML</v>
          </cell>
          <cell r="E1305">
            <v>79100</v>
          </cell>
        </row>
        <row r="1306">
          <cell r="B1306">
            <v>8750</v>
          </cell>
          <cell r="C1306" t="str">
            <v>TUBO PVC 4" DB TIPO PESADO</v>
          </cell>
          <cell r="D1306" t="str">
            <v>ML</v>
          </cell>
          <cell r="E1306">
            <v>30541</v>
          </cell>
        </row>
        <row r="1307">
          <cell r="B1307">
            <v>8752</v>
          </cell>
          <cell r="C1307" t="str">
            <v>TUBO PVC DB 6"</v>
          </cell>
          <cell r="D1307" t="str">
            <v>ML</v>
          </cell>
          <cell r="E1307">
            <v>63699</v>
          </cell>
        </row>
        <row r="1308">
          <cell r="B1308">
            <v>8760</v>
          </cell>
          <cell r="C1308" t="str">
            <v>CABLE ALUMINIO AISLADO NO.1/0</v>
          </cell>
          <cell r="D1308" t="str">
            <v>ML</v>
          </cell>
          <cell r="E1308">
            <v>5027</v>
          </cell>
        </row>
        <row r="1309">
          <cell r="B1309">
            <v>8768</v>
          </cell>
          <cell r="C1309" t="str">
            <v>CABLE COBRE DESNUDO NO.2/0 AWG</v>
          </cell>
          <cell r="D1309" t="str">
            <v>ML</v>
          </cell>
          <cell r="E1309">
            <v>18900</v>
          </cell>
        </row>
        <row r="1310">
          <cell r="B1310">
            <v>8770</v>
          </cell>
          <cell r="C1310" t="str">
            <v>SOLDADURA CABLE-VARILLA 1/0</v>
          </cell>
          <cell r="D1310" t="str">
            <v>UN</v>
          </cell>
          <cell r="E1310">
            <v>37308</v>
          </cell>
        </row>
        <row r="1311">
          <cell r="B1311">
            <v>8771</v>
          </cell>
          <cell r="C1311" t="str">
            <v>TERMINAL 1 HUECO AWG 2/0</v>
          </cell>
          <cell r="D1311" t="str">
            <v>UN</v>
          </cell>
          <cell r="E1311">
            <v>3428</v>
          </cell>
        </row>
        <row r="1312">
          <cell r="B1312">
            <v>8774</v>
          </cell>
          <cell r="C1312" t="str">
            <v>ADAPTADOR TERMINAL PVC 3/4"</v>
          </cell>
          <cell r="D1312" t="str">
            <v>UN</v>
          </cell>
          <cell r="E1312">
            <v>192</v>
          </cell>
        </row>
        <row r="1313">
          <cell r="B1313">
            <v>8777</v>
          </cell>
          <cell r="C1313" t="str">
            <v>CABLE UTP CATEGORIA 6A</v>
          </cell>
          <cell r="D1313" t="str">
            <v>ML</v>
          </cell>
          <cell r="E1313">
            <v>1866</v>
          </cell>
        </row>
        <row r="1314">
          <cell r="B1314">
            <v>8779</v>
          </cell>
          <cell r="C1314" t="str">
            <v>CAJA GALVANIZADA 2400</v>
          </cell>
          <cell r="D1314" t="str">
            <v>UN</v>
          </cell>
          <cell r="E1314">
            <v>1131</v>
          </cell>
        </row>
        <row r="1315">
          <cell r="B1315">
            <v>8788</v>
          </cell>
          <cell r="C1315" t="str">
            <v>CAOLÍN</v>
          </cell>
          <cell r="D1315" t="str">
            <v>UN</v>
          </cell>
          <cell r="E1315">
            <v>10000</v>
          </cell>
        </row>
        <row r="1316">
          <cell r="B1316">
            <v>8789</v>
          </cell>
          <cell r="C1316" t="str">
            <v>INTERVINIL PRO DRYWALL</v>
          </cell>
          <cell r="D1316" t="str">
            <v>GLN</v>
          </cell>
          <cell r="E1316">
            <v>21500</v>
          </cell>
        </row>
        <row r="1317">
          <cell r="B1317">
            <v>8790</v>
          </cell>
          <cell r="C1317" t="str">
            <v>VIDRIO TEMPLADO DE 10MM</v>
          </cell>
          <cell r="D1317" t="str">
            <v>M2</v>
          </cell>
          <cell r="E1317">
            <v>124950</v>
          </cell>
        </row>
        <row r="1318">
          <cell r="B1318">
            <v>8794</v>
          </cell>
          <cell r="C1318" t="str">
            <v>VIDRIO TEMPLADO DE 6MM</v>
          </cell>
          <cell r="D1318" t="str">
            <v>M2</v>
          </cell>
          <cell r="E1318">
            <v>74970</v>
          </cell>
        </row>
        <row r="1319">
          <cell r="B1319">
            <v>8818</v>
          </cell>
          <cell r="C1319" t="str">
            <v>PINTURA EN ALUMINIO CON CATALIZADOR</v>
          </cell>
          <cell r="D1319" t="str">
            <v>GLN</v>
          </cell>
          <cell r="E1319">
            <v>137689</v>
          </cell>
        </row>
        <row r="1320">
          <cell r="B1320">
            <v>8844</v>
          </cell>
          <cell r="C1320" t="str">
            <v>EQUIPO DE SOLDADURA 250 AMPERIOS</v>
          </cell>
          <cell r="D1320" t="str">
            <v>HR</v>
          </cell>
          <cell r="E1320">
            <v>3245</v>
          </cell>
        </row>
        <row r="1321">
          <cell r="B1321">
            <v>8845</v>
          </cell>
          <cell r="C1321" t="str">
            <v>TARIFA JORNAL - PERSONAL DE OBRA - TECNICO</v>
          </cell>
          <cell r="D1321" t="str">
            <v>JR</v>
          </cell>
          <cell r="E1321">
            <v>71192.578399999999</v>
          </cell>
        </row>
        <row r="1322">
          <cell r="B1322">
            <v>8846</v>
          </cell>
          <cell r="C1322" t="str">
            <v>BLOQUE CANALIZADOR AMARILLO - SEPARADOR TIPO TRANSMILENIO</v>
          </cell>
          <cell r="D1322" t="str">
            <v>UN</v>
          </cell>
          <cell r="E1322">
            <v>53550</v>
          </cell>
        </row>
        <row r="1323">
          <cell r="B1323">
            <v>8854</v>
          </cell>
          <cell r="C1323" t="str">
            <v>SEMAFORO (3x200) LENTES DE POLICARBONATO DE 8" BICICLETA LUCES. SISTEMA ILUMINACION A LEDS COMPATIBILIDAD C800/900 PARA FIJACION A MASTIL. INCL ELEMENTOS DE FIJACION</v>
          </cell>
          <cell r="D1323" t="str">
            <v>UN</v>
          </cell>
          <cell r="E1323">
            <v>2691780</v>
          </cell>
        </row>
        <row r="1324">
          <cell r="B1324">
            <v>8855</v>
          </cell>
          <cell r="C1324" t="str">
            <v>ADAPTADOR TERMINAL EMT 1"</v>
          </cell>
          <cell r="D1324" t="str">
            <v>UN</v>
          </cell>
          <cell r="E1324">
            <v>1785</v>
          </cell>
        </row>
        <row r="1325">
          <cell r="B1325">
            <v>8856</v>
          </cell>
          <cell r="C1325" t="str">
            <v>ADAPTADOR TERMINAL EMT 3/4"</v>
          </cell>
          <cell r="D1325" t="str">
            <v>UN</v>
          </cell>
          <cell r="E1325">
            <v>1190</v>
          </cell>
        </row>
        <row r="1326">
          <cell r="B1326">
            <v>8858</v>
          </cell>
          <cell r="C1326" t="str">
            <v>CABLE COAXIAL RG-6</v>
          </cell>
          <cell r="D1326" t="str">
            <v>ML</v>
          </cell>
          <cell r="E1326">
            <v>650</v>
          </cell>
        </row>
        <row r="1327">
          <cell r="B1327">
            <v>8859</v>
          </cell>
          <cell r="C1327" t="str">
            <v>CABLE CU THHN No. 4 DESNUDO</v>
          </cell>
          <cell r="D1327" t="str">
            <v>ML</v>
          </cell>
          <cell r="E1327">
            <v>6321</v>
          </cell>
        </row>
        <row r="1328">
          <cell r="B1328">
            <v>8860</v>
          </cell>
          <cell r="C1328" t="str">
            <v>CABLE FLEXIBLE OXIGENO 2x14</v>
          </cell>
          <cell r="D1328" t="str">
            <v>ML</v>
          </cell>
          <cell r="E1328">
            <v>2213</v>
          </cell>
        </row>
        <row r="1329">
          <cell r="B1329">
            <v>8861</v>
          </cell>
          <cell r="C1329" t="str">
            <v>CABLE UPT VOZ Y DATOS CAT 6</v>
          </cell>
          <cell r="D1329" t="str">
            <v>ML</v>
          </cell>
          <cell r="E1329">
            <v>1500</v>
          </cell>
        </row>
        <row r="1330">
          <cell r="B1330">
            <v>8862</v>
          </cell>
          <cell r="C1330" t="str">
            <v>CABLE UPT CAT 6 PARA EXTERIORES</v>
          </cell>
          <cell r="D1330" t="str">
            <v>ML</v>
          </cell>
          <cell r="E1330">
            <v>3263</v>
          </cell>
        </row>
        <row r="1331">
          <cell r="B1331">
            <v>8865</v>
          </cell>
          <cell r="C1331" t="str">
            <v>CAJA METALICA PARA CUATRO (4) MEDIDORES</v>
          </cell>
          <cell r="D1331" t="str">
            <v>UN</v>
          </cell>
          <cell r="E1331">
            <v>327250</v>
          </cell>
        </row>
        <row r="1332">
          <cell r="B1332">
            <v>8866</v>
          </cell>
          <cell r="C1332" t="str">
            <v>CAJA RADWEL CONDULETA 2 x 4"</v>
          </cell>
          <cell r="D1332" t="str">
            <v>UN</v>
          </cell>
          <cell r="E1332">
            <v>8033</v>
          </cell>
        </row>
        <row r="1333">
          <cell r="B1333">
            <v>8867</v>
          </cell>
          <cell r="C1333" t="str">
            <v>CAPACETE IMC DE 3"</v>
          </cell>
          <cell r="D1333" t="str">
            <v>UN</v>
          </cell>
          <cell r="E1333">
            <v>19817</v>
          </cell>
        </row>
        <row r="1334">
          <cell r="B1334">
            <v>8868</v>
          </cell>
          <cell r="C1334" t="str">
            <v>CONDUCTORES COBRE No. 1/0 AWG/THHN 600V</v>
          </cell>
          <cell r="D1334" t="str">
            <v>ML</v>
          </cell>
          <cell r="E1334">
            <v>14999</v>
          </cell>
        </row>
        <row r="1335">
          <cell r="B1335">
            <v>8869</v>
          </cell>
          <cell r="C1335" t="str">
            <v>CONDUCTOR COBRE No. 2 AWT/THHN 600V</v>
          </cell>
          <cell r="D1335" t="str">
            <v>ML</v>
          </cell>
          <cell r="E1335">
            <v>9180</v>
          </cell>
        </row>
        <row r="1336">
          <cell r="B1336">
            <v>8870</v>
          </cell>
          <cell r="C1336" t="str">
            <v>CURVA CONDUIT EMT 1"</v>
          </cell>
          <cell r="D1336" t="str">
            <v>UN</v>
          </cell>
          <cell r="E1336">
            <v>2259</v>
          </cell>
        </row>
        <row r="1337">
          <cell r="B1337">
            <v>8871</v>
          </cell>
          <cell r="C1337" t="str">
            <v>CURVA CONDUIT EMT 3/4"</v>
          </cell>
          <cell r="D1337" t="str">
            <v>UN</v>
          </cell>
          <cell r="E1337">
            <v>1501</v>
          </cell>
        </row>
        <row r="1338">
          <cell r="B1338">
            <v>8872</v>
          </cell>
          <cell r="C1338" t="str">
            <v>CURVA GRAN RADIO DUCTO PVC  EB DE 3"</v>
          </cell>
          <cell r="D1338" t="str">
            <v>UN</v>
          </cell>
          <cell r="E1338">
            <v>14280</v>
          </cell>
        </row>
        <row r="1339">
          <cell r="B1339">
            <v>8873</v>
          </cell>
          <cell r="C1339" t="str">
            <v>FAVIGEL 25 Kg</v>
          </cell>
          <cell r="D1339" t="str">
            <v>KG</v>
          </cell>
          <cell r="E1339">
            <v>5816</v>
          </cell>
        </row>
        <row r="1340">
          <cell r="B1340">
            <v>8874</v>
          </cell>
          <cell r="C1340" t="str">
            <v>MEDIDOR DE ENERGIA MONOFASICO</v>
          </cell>
          <cell r="D1340" t="str">
            <v>UN</v>
          </cell>
          <cell r="E1340">
            <v>48790</v>
          </cell>
        </row>
        <row r="1341">
          <cell r="B1341">
            <v>8875</v>
          </cell>
          <cell r="C1341" t="str">
            <v>MEDIDOR DE ENERGIA TRIFASICO 20-80 AMP</v>
          </cell>
          <cell r="D1341" t="str">
            <v>UN</v>
          </cell>
          <cell r="E1341">
            <v>212296</v>
          </cell>
        </row>
        <row r="1342">
          <cell r="B1342">
            <v>8876</v>
          </cell>
          <cell r="C1342" t="str">
            <v>SOLDADURA EXOTERMICA 115 Gr</v>
          </cell>
          <cell r="D1342" t="str">
            <v>UN</v>
          </cell>
          <cell r="E1342">
            <v>12317</v>
          </cell>
        </row>
        <row r="1343">
          <cell r="B1343">
            <v>8877</v>
          </cell>
          <cell r="C1343" t="str">
            <v>TOMA DOBLE VOZ Y DATOS CAT 6</v>
          </cell>
          <cell r="D1343" t="str">
            <v>UN</v>
          </cell>
          <cell r="E1343">
            <v>16898</v>
          </cell>
        </row>
        <row r="1344">
          <cell r="B1344">
            <v>8878</v>
          </cell>
          <cell r="C1344" t="str">
            <v>TOMA ELECTRICA DOBLE/REGULADA</v>
          </cell>
          <cell r="D1344" t="str">
            <v>UN</v>
          </cell>
          <cell r="E1344">
            <v>14280</v>
          </cell>
        </row>
        <row r="1345">
          <cell r="B1345">
            <v>8880</v>
          </cell>
          <cell r="C1345" t="str">
            <v>TUBO CONDUIT IMC 4"</v>
          </cell>
          <cell r="D1345" t="str">
            <v>ML</v>
          </cell>
          <cell r="E1345">
            <v>72200</v>
          </cell>
        </row>
        <row r="1346">
          <cell r="B1346">
            <v>8883</v>
          </cell>
          <cell r="C1346" t="str">
            <v>UNION CONDUIT EMT DE 1"</v>
          </cell>
          <cell r="D1346" t="str">
            <v>UN</v>
          </cell>
          <cell r="E1346">
            <v>1242</v>
          </cell>
        </row>
        <row r="1347">
          <cell r="B1347">
            <v>8884</v>
          </cell>
          <cell r="C1347" t="str">
            <v>UNION CONDUIT EMT DE 3/4"</v>
          </cell>
          <cell r="D1347" t="str">
            <v>UN</v>
          </cell>
          <cell r="E1347">
            <v>1071</v>
          </cell>
        </row>
        <row r="1348">
          <cell r="B1348">
            <v>8885</v>
          </cell>
          <cell r="C1348" t="str">
            <v>SOLDADURA EXOTERMICA CAP No. 90</v>
          </cell>
          <cell r="D1348" t="str">
            <v>UN</v>
          </cell>
          <cell r="E1348">
            <v>11093</v>
          </cell>
        </row>
        <row r="1349">
          <cell r="B1349">
            <v>8890</v>
          </cell>
          <cell r="C1349" t="str">
            <v>PISO MEZCLADO EN CAUCHO BICAPA e= 3.0cm</v>
          </cell>
          <cell r="D1349" t="str">
            <v>M2</v>
          </cell>
          <cell r="E1349">
            <v>298000</v>
          </cell>
        </row>
        <row r="1350">
          <cell r="B1350">
            <v>8892</v>
          </cell>
          <cell r="C1350" t="str">
            <v>DOTACION ABDOMINALES ADULTOS/MAYORES. DISEÑO IDRD - SUMINISTRO E INSTALACION (APU)</v>
          </cell>
          <cell r="D1350" t="str">
            <v>UN</v>
          </cell>
          <cell r="E1350">
            <v>1480007</v>
          </cell>
        </row>
        <row r="1351">
          <cell r="B1351">
            <v>8893</v>
          </cell>
          <cell r="C1351" t="str">
            <v>JUEGO BALANCIN - IDRD - NIÑOS (1-5 AÑOS) SUMINISTRO E INSTALACION</v>
          </cell>
          <cell r="D1351" t="str">
            <v>UN</v>
          </cell>
          <cell r="E1351">
            <v>995083</v>
          </cell>
        </row>
        <row r="1352">
          <cell r="B1352">
            <v>8894</v>
          </cell>
          <cell r="C1352" t="str">
            <v>DOTACION BARRA ADULTOS/MAYORES - DISEÑO IDRD (SUMINISTRO E INSTALACION</v>
          </cell>
          <cell r="D1352" t="str">
            <v>UN</v>
          </cell>
          <cell r="E1352">
            <v>1941923</v>
          </cell>
        </row>
        <row r="1353">
          <cell r="B1353">
            <v>8895</v>
          </cell>
          <cell r="C1353" t="str">
            <v>DOTACION CAMINADOR ADULTOS/MAYORES - DISEÑO IDRD - SUMINISTRO E INSTALACION</v>
          </cell>
          <cell r="D1353" t="str">
            <v>UN</v>
          </cell>
          <cell r="E1353">
            <v>2161534</v>
          </cell>
        </row>
        <row r="1354">
          <cell r="B1354">
            <v>8896</v>
          </cell>
          <cell r="C1354" t="str">
            <v>DOTACION FLEXION PIERNAS ADULTOS/MAYORES - DISEÑO IDRD - SUMINISTRO E INSTALACION</v>
          </cell>
          <cell r="D1354" t="str">
            <v>UN</v>
          </cell>
          <cell r="E1354">
            <v>2737892</v>
          </cell>
        </row>
        <row r="1355">
          <cell r="B1355">
            <v>8897</v>
          </cell>
          <cell r="C1355" t="str">
            <v>DOTACION GIRO DE CADERA PARA ADULTOS - SEGUN ESPECIFICACION IDRD - SUMINISTRO E INSTALACION</v>
          </cell>
          <cell r="D1355" t="str">
            <v>UN</v>
          </cell>
          <cell r="E1355">
            <v>1890174</v>
          </cell>
        </row>
        <row r="1356">
          <cell r="B1356">
            <v>8901</v>
          </cell>
          <cell r="C1356" t="str">
            <v>DOTACION PLATAFORMA ADULTOS/MAYORES - DISEÑO IDRD - SUMINISTRO E INSTALACION</v>
          </cell>
          <cell r="D1356" t="str">
            <v>UN</v>
          </cell>
          <cell r="E1356">
            <v>1364577</v>
          </cell>
        </row>
        <row r="1357">
          <cell r="B1357">
            <v>8907</v>
          </cell>
          <cell r="C1357" t="str">
            <v>GEODREN CON TUBERIA CIRCULAR 160mm H= 1.0m</v>
          </cell>
          <cell r="D1357" t="str">
            <v>ML</v>
          </cell>
          <cell r="E1357">
            <v>67029</v>
          </cell>
        </row>
        <row r="1358">
          <cell r="B1358">
            <v>8908</v>
          </cell>
          <cell r="C1358" t="str">
            <v>GEODREN CON TUBERIA CIRCULAR 200mm  H= 1.0m</v>
          </cell>
          <cell r="D1358" t="str">
            <v>ML</v>
          </cell>
          <cell r="E1358">
            <v>82551</v>
          </cell>
        </row>
        <row r="1359">
          <cell r="B1359">
            <v>8911</v>
          </cell>
          <cell r="C1359" t="str">
            <v>TARIFA JORNAL - PERSONAL DE OBRA - OPERADOR EQUIPO DE SEÑALIZACIÓN HORARIO NOCTURNO - INCLUYE PRESTACIONES</v>
          </cell>
          <cell r="D1359" t="str">
            <v>JR</v>
          </cell>
          <cell r="E1359">
            <v>76942.147500000006</v>
          </cell>
        </row>
        <row r="1360">
          <cell r="B1360">
            <v>8913</v>
          </cell>
          <cell r="C1360" t="str">
            <v>BOLSACRETO REF. 1101 ANCHO= 1.20m  LONGITUD= 2.40m  CAPACIDAD 1.0m3</v>
          </cell>
          <cell r="D1360" t="str">
            <v>UN</v>
          </cell>
          <cell r="E1360">
            <v>18850</v>
          </cell>
        </row>
        <row r="1361">
          <cell r="B1361">
            <v>8914</v>
          </cell>
          <cell r="C1361" t="str">
            <v>BOLSACRETO REF. 1102 ANCHO= 1.85m  LONGITUD= 2.70m  CAPACIDAD 2.0m3</v>
          </cell>
          <cell r="D1361" t="str">
            <v>UN</v>
          </cell>
          <cell r="E1361">
            <v>27845</v>
          </cell>
        </row>
        <row r="1362">
          <cell r="B1362">
            <v>8915</v>
          </cell>
          <cell r="C1362" t="str">
            <v>BOLSACRETO REF. 1401 ANCHO= 1.20m  LONGITUD= 2.40m  CAPACIDAD 1.0m3</v>
          </cell>
          <cell r="D1362" t="str">
            <v>UN</v>
          </cell>
          <cell r="E1362">
            <v>23611</v>
          </cell>
        </row>
        <row r="1363">
          <cell r="B1363">
            <v>8919</v>
          </cell>
          <cell r="C1363" t="str">
            <v>ALLANADORA SIN ASPAS MULTIQUIP 36" - INCLUYE COMBUSTIBLE</v>
          </cell>
          <cell r="D1363" t="str">
            <v>DIA</v>
          </cell>
          <cell r="E1363">
            <v>40254</v>
          </cell>
        </row>
        <row r="1364">
          <cell r="B1364">
            <v>8928</v>
          </cell>
          <cell r="C1364" t="str">
            <v>TUBERIA PVC U.M. NORMA NTC 382 D= 14" RD 21</v>
          </cell>
          <cell r="D1364" t="str">
            <v>ML</v>
          </cell>
          <cell r="E1364">
            <v>415191</v>
          </cell>
        </row>
        <row r="1365">
          <cell r="B1365">
            <v>8929</v>
          </cell>
          <cell r="C1365" t="str">
            <v>UNION GIBAULT HD PARA AC CL.25  D= 14" (350mm)</v>
          </cell>
          <cell r="D1365" t="str">
            <v>UN</v>
          </cell>
          <cell r="E1365">
            <v>528652</v>
          </cell>
        </row>
        <row r="1366">
          <cell r="B1366">
            <v>8930</v>
          </cell>
          <cell r="C1366" t="str">
            <v>UNION DE CONSTRUCCION Y REPARACION PARA PVC  D= 14"</v>
          </cell>
          <cell r="D1366" t="str">
            <v>UN</v>
          </cell>
          <cell r="E1366">
            <v>1162392</v>
          </cell>
        </row>
        <row r="1367">
          <cell r="B1367">
            <v>8931</v>
          </cell>
          <cell r="C1367" t="str">
            <v>UNION DE TRANSICION PVC-AC  CL.25  D= 14"</v>
          </cell>
          <cell r="D1367" t="str">
            <v>UN</v>
          </cell>
          <cell r="E1367">
            <v>1247477</v>
          </cell>
        </row>
        <row r="1368">
          <cell r="B1368">
            <v>8932</v>
          </cell>
          <cell r="C1368" t="str">
            <v>REDUCCION CONCENTRICA HD E.L.  4" x 2"  (100x50mm)</v>
          </cell>
          <cell r="D1368" t="str">
            <v>UN</v>
          </cell>
          <cell r="E1368">
            <v>63070</v>
          </cell>
        </row>
        <row r="1369">
          <cell r="B1369">
            <v>8933</v>
          </cell>
          <cell r="C1369" t="str">
            <v>REDUCCION CONCENTRICA HD E.L.  14" x 12"  (350x300mm)</v>
          </cell>
          <cell r="D1369" t="str">
            <v>UN</v>
          </cell>
          <cell r="E1369">
            <v>1844500</v>
          </cell>
        </row>
        <row r="1370">
          <cell r="B1370">
            <v>8938</v>
          </cell>
          <cell r="C1370" t="str">
            <v>CAJA GALVANIZADA 5800 CL. 20</v>
          </cell>
          <cell r="D1370" t="str">
            <v>UN</v>
          </cell>
          <cell r="E1370">
            <v>1142</v>
          </cell>
        </row>
        <row r="1371">
          <cell r="B1371">
            <v>8939</v>
          </cell>
          <cell r="C1371" t="str">
            <v>CABLE POLARIZADO 2 x 14"</v>
          </cell>
          <cell r="D1371" t="str">
            <v>ML</v>
          </cell>
          <cell r="E1371">
            <v>1397</v>
          </cell>
        </row>
        <row r="1372">
          <cell r="B1372">
            <v>8941</v>
          </cell>
          <cell r="C1372" t="str">
            <v>TABLERO BIFASICO DE 18 CIRCUITOS CON PUERTA</v>
          </cell>
          <cell r="D1372" t="str">
            <v>UN</v>
          </cell>
          <cell r="E1372">
            <v>143326</v>
          </cell>
        </row>
        <row r="1373">
          <cell r="B1373">
            <v>8942</v>
          </cell>
          <cell r="C1373" t="str">
            <v>CABLE C XLPE 4/0 AWG 15 KV ALUMINIO IL 100% CINTA</v>
          </cell>
          <cell r="D1373" t="str">
            <v>ML</v>
          </cell>
          <cell r="E1373">
            <v>111647</v>
          </cell>
        </row>
        <row r="1374">
          <cell r="B1374">
            <v>8968</v>
          </cell>
          <cell r="C1374" t="str">
            <v>TRANSPORTE DE POSTES AP/LA</v>
          </cell>
          <cell r="D1374" t="str">
            <v>GLB</v>
          </cell>
          <cell r="E1374">
            <v>1000</v>
          </cell>
        </row>
        <row r="1375">
          <cell r="B1375">
            <v>8969</v>
          </cell>
          <cell r="C1375" t="str">
            <v>MOVILIZACIÓN, MONTAJE Y DESMONTAJE PILOTEADORA</v>
          </cell>
          <cell r="D1375" t="str">
            <v>GLB</v>
          </cell>
          <cell r="E1375">
            <v>1000</v>
          </cell>
        </row>
        <row r="1376">
          <cell r="B1376">
            <v>8970</v>
          </cell>
          <cell r="C1376" t="str">
            <v>TRANSPORTE TUBERIA GRP</v>
          </cell>
          <cell r="D1376" t="str">
            <v>GLB</v>
          </cell>
          <cell r="E1376">
            <v>1000</v>
          </cell>
        </row>
        <row r="1377">
          <cell r="B1377">
            <v>8971</v>
          </cell>
          <cell r="C1377" t="str">
            <v>TRANSPORTE ACOPLE GRP</v>
          </cell>
          <cell r="D1377" t="str">
            <v>GLB</v>
          </cell>
          <cell r="E1377">
            <v>1000</v>
          </cell>
        </row>
        <row r="1378">
          <cell r="B1378">
            <v>8972</v>
          </cell>
          <cell r="C1378" t="str">
            <v>CONCRETO TREMIE CORRIENTE 4000 PSI</v>
          </cell>
          <cell r="D1378" t="str">
            <v>M3</v>
          </cell>
          <cell r="E1378">
            <v>379848</v>
          </cell>
        </row>
        <row r="1379">
          <cell r="B1379">
            <v>8973</v>
          </cell>
          <cell r="C1379" t="str">
            <v>SOLDADURA 7018 x 3/32</v>
          </cell>
          <cell r="D1379" t="str">
            <v>KG</v>
          </cell>
          <cell r="E1379">
            <v>10500</v>
          </cell>
        </row>
        <row r="1380">
          <cell r="B1380">
            <v>8975</v>
          </cell>
          <cell r="C1380" t="str">
            <v>TUBERÍA ESTRUCTURAL METÁLICO RECTANGULAR DE 6mt (50mm x 25mm) ESPESOR 2mm (TUBERIA DE 2" x 1" CAL. 18)</v>
          </cell>
          <cell r="D1380" t="str">
            <v>ML</v>
          </cell>
          <cell r="E1380">
            <v>6385</v>
          </cell>
        </row>
        <row r="1381">
          <cell r="B1381">
            <v>8976</v>
          </cell>
          <cell r="C1381" t="str">
            <v>PINTURA ELECTRÓSTATICA</v>
          </cell>
          <cell r="D1381" t="str">
            <v>M2</v>
          </cell>
          <cell r="E1381">
            <v>11900</v>
          </cell>
        </row>
        <row r="1382">
          <cell r="B1382">
            <v>8978</v>
          </cell>
          <cell r="C1382" t="str">
            <v>GALVANIZADO EN CALIENTE</v>
          </cell>
          <cell r="D1382" t="str">
            <v>KG</v>
          </cell>
          <cell r="E1382">
            <v>1392</v>
          </cell>
        </row>
        <row r="1383">
          <cell r="B1383">
            <v>8979</v>
          </cell>
          <cell r="C1383" t="str">
            <v>OXIGENO</v>
          </cell>
          <cell r="D1383" t="str">
            <v>M3</v>
          </cell>
          <cell r="E1383">
            <v>9155</v>
          </cell>
        </row>
        <row r="1384">
          <cell r="B1384">
            <v>8981</v>
          </cell>
          <cell r="C1384" t="str">
            <v>LAMINA HR A-36</v>
          </cell>
          <cell r="D1384" t="str">
            <v>KG</v>
          </cell>
          <cell r="E1384">
            <v>2166</v>
          </cell>
        </row>
        <row r="1385">
          <cell r="B1385">
            <v>8983</v>
          </cell>
          <cell r="C1385" t="str">
            <v>PERFIL IPE - ASTM A572 GR. 50</v>
          </cell>
          <cell r="D1385" t="str">
            <v>KG</v>
          </cell>
          <cell r="E1385">
            <v>2470</v>
          </cell>
        </row>
        <row r="1386">
          <cell r="B1386">
            <v>8984</v>
          </cell>
          <cell r="C1386" t="str">
            <v>PERFILES C</v>
          </cell>
          <cell r="D1386" t="str">
            <v>KG</v>
          </cell>
          <cell r="E1386">
            <v>2415</v>
          </cell>
        </row>
        <row r="1387">
          <cell r="B1387">
            <v>8985</v>
          </cell>
          <cell r="C1387" t="str">
            <v>BREAKER ENCHUFABLE 1x50A</v>
          </cell>
          <cell r="D1387" t="str">
            <v>UN</v>
          </cell>
          <cell r="E1387">
            <v>8144</v>
          </cell>
        </row>
        <row r="1388">
          <cell r="B1388">
            <v>8986</v>
          </cell>
          <cell r="C1388" t="str">
            <v>BREAKER ENCHUFABLE 1x15A</v>
          </cell>
          <cell r="D1388" t="str">
            <v>UN</v>
          </cell>
          <cell r="E1388">
            <v>8144</v>
          </cell>
        </row>
        <row r="1389">
          <cell r="B1389">
            <v>8987</v>
          </cell>
          <cell r="C1389" t="str">
            <v>BREAKER ENCHUFABLE 2X15A</v>
          </cell>
          <cell r="D1389" t="str">
            <v>UN</v>
          </cell>
          <cell r="E1389">
            <v>22608</v>
          </cell>
        </row>
        <row r="1390">
          <cell r="B1390">
            <v>8988</v>
          </cell>
          <cell r="C1390" t="str">
            <v>BREAKER ENCHUFABLE 1X30A</v>
          </cell>
          <cell r="D1390" t="str">
            <v>UN</v>
          </cell>
          <cell r="E1390">
            <v>8144</v>
          </cell>
        </row>
        <row r="1391">
          <cell r="B1391">
            <v>8989</v>
          </cell>
          <cell r="C1391" t="str">
            <v>BREAKER ENCHUFABLE 1X60A</v>
          </cell>
          <cell r="D1391" t="str">
            <v>UN</v>
          </cell>
          <cell r="E1391">
            <v>8271</v>
          </cell>
        </row>
        <row r="1392">
          <cell r="B1392">
            <v>8990</v>
          </cell>
          <cell r="C1392" t="str">
            <v>BREAKER ENCHUFABLE 3X60A</v>
          </cell>
          <cell r="D1392" t="str">
            <v>UN</v>
          </cell>
          <cell r="E1392">
            <v>52096</v>
          </cell>
        </row>
        <row r="1393">
          <cell r="B1393">
            <v>8991</v>
          </cell>
          <cell r="C1393" t="str">
            <v>BREAKER DE RIEL MONOPOLAR DE 1X6A</v>
          </cell>
          <cell r="D1393" t="str">
            <v>UN</v>
          </cell>
          <cell r="E1393">
            <v>10872</v>
          </cell>
        </row>
        <row r="1394">
          <cell r="B1394">
            <v>8992</v>
          </cell>
          <cell r="C1394" t="str">
            <v>BREAKER BIPOLAR DE 2X6A</v>
          </cell>
          <cell r="D1394" t="str">
            <v>UN</v>
          </cell>
          <cell r="E1394">
            <v>23217</v>
          </cell>
        </row>
        <row r="1395">
          <cell r="B1395">
            <v>8993</v>
          </cell>
          <cell r="C1395" t="str">
            <v>CAJA PARA 4 MEDIDORES TRIFASICA 81cm x 75cm x 18cm</v>
          </cell>
          <cell r="D1395" t="str">
            <v>UN</v>
          </cell>
          <cell r="E1395">
            <v>321300</v>
          </cell>
        </row>
        <row r="1396">
          <cell r="B1396">
            <v>8994</v>
          </cell>
          <cell r="C1396" t="str">
            <v>CLAVIJA 10A</v>
          </cell>
          <cell r="D1396" t="str">
            <v>UN</v>
          </cell>
          <cell r="E1396">
            <v>1448</v>
          </cell>
        </row>
        <row r="1397">
          <cell r="B1397">
            <v>8995</v>
          </cell>
          <cell r="C1397" t="str">
            <v>CURVA EMT 1 1/2"</v>
          </cell>
          <cell r="D1397" t="str">
            <v>UN</v>
          </cell>
          <cell r="E1397">
            <v>5712</v>
          </cell>
        </row>
        <row r="1398">
          <cell r="B1398">
            <v>8996</v>
          </cell>
          <cell r="C1398" t="str">
            <v>TABLERO TRIFASICO 18 CIRCUITOS CON ESPACIO PARA TOTALIZADOR</v>
          </cell>
          <cell r="D1398" t="str">
            <v>UN</v>
          </cell>
          <cell r="E1398">
            <v>247338</v>
          </cell>
        </row>
        <row r="1399">
          <cell r="B1399">
            <v>8997</v>
          </cell>
          <cell r="C1399" t="str">
            <v>TABLERO MONOFASICO CON ESPACIO PARA 6 CIRCUITOS</v>
          </cell>
          <cell r="D1399" t="str">
            <v>UN</v>
          </cell>
          <cell r="E1399">
            <v>23650</v>
          </cell>
        </row>
        <row r="1400">
          <cell r="B1400">
            <v>8998</v>
          </cell>
          <cell r="C1400" t="str">
            <v>TOTALIZADOR INDUSTRIAL DE 60A</v>
          </cell>
          <cell r="D1400" t="str">
            <v>UN</v>
          </cell>
          <cell r="E1400">
            <v>121463</v>
          </cell>
        </row>
        <row r="1401">
          <cell r="B1401">
            <v>9000</v>
          </cell>
          <cell r="C1401" t="str">
            <v>TOTALIZADOR INDUSTRIAL DE 30A</v>
          </cell>
          <cell r="D1401" t="str">
            <v>UN</v>
          </cell>
          <cell r="E1401">
            <v>121463</v>
          </cell>
        </row>
        <row r="1402">
          <cell r="B1402">
            <v>9001</v>
          </cell>
          <cell r="C1402" t="str">
            <v>TOTALIZADOR INDUSTRIAL DE 3x80A</v>
          </cell>
          <cell r="D1402" t="str">
            <v>UN</v>
          </cell>
          <cell r="E1402">
            <v>119000</v>
          </cell>
        </row>
        <row r="1403">
          <cell r="B1403">
            <v>9002</v>
          </cell>
          <cell r="C1403" t="str">
            <v>TOTALIZADOR INDUSTRIAL DE 3x100A</v>
          </cell>
          <cell r="D1403" t="str">
            <v>UN</v>
          </cell>
          <cell r="E1403">
            <v>115668</v>
          </cell>
        </row>
        <row r="1404">
          <cell r="B1404">
            <v>9003</v>
          </cell>
          <cell r="C1404" t="str">
            <v>UNION EMT 1 1/2"</v>
          </cell>
          <cell r="D1404" t="str">
            <v>UN</v>
          </cell>
          <cell r="E1404">
            <v>2677</v>
          </cell>
        </row>
        <row r="1405">
          <cell r="B1405">
            <v>9004</v>
          </cell>
          <cell r="C1405" t="str">
            <v>TUBO EN CONCRETO ALTA RESISTENCIA D= 8"</v>
          </cell>
          <cell r="D1405" t="str">
            <v>ML</v>
          </cell>
          <cell r="E1405">
            <v>145566</v>
          </cell>
        </row>
        <row r="1406">
          <cell r="B1406">
            <v>9005</v>
          </cell>
          <cell r="C1406" t="str">
            <v>TUBERIA CONCRETO DE ALTA RESISTENCIA D= 16"</v>
          </cell>
          <cell r="D1406" t="str">
            <v>ML</v>
          </cell>
          <cell r="E1406">
            <v>311875</v>
          </cell>
        </row>
        <row r="1407">
          <cell r="B1407">
            <v>9006</v>
          </cell>
          <cell r="C1407" t="str">
            <v>TUBO EN CONCRETO ALTA RESISTENCIA D= 18"</v>
          </cell>
          <cell r="D1407" t="str">
            <v>ML</v>
          </cell>
          <cell r="E1407">
            <v>387083</v>
          </cell>
        </row>
        <row r="1408">
          <cell r="B1408">
            <v>9007</v>
          </cell>
          <cell r="C1408" t="str">
            <v>TUBO EN CONCRETO ALTA RESISTENCIA D= 20"</v>
          </cell>
          <cell r="D1408" t="str">
            <v>ML</v>
          </cell>
          <cell r="E1408">
            <v>456436</v>
          </cell>
        </row>
        <row r="1409">
          <cell r="B1409">
            <v>9008</v>
          </cell>
          <cell r="C1409" t="str">
            <v>VALOR IVP POR TALA DE INDIVIDUOS VEGETALES NO INCLUIDOS EN EL MANUAL DE SILVICULTURA URBANA CON ALTURA &lt; 5m SEGUN RESOLUCION 7132 DEL 30/12/2011 DE LA SDA</v>
          </cell>
          <cell r="D1409" t="str">
            <v>UN</v>
          </cell>
          <cell r="E1409">
            <v>802562</v>
          </cell>
        </row>
        <row r="1410">
          <cell r="B1410">
            <v>9009</v>
          </cell>
          <cell r="C1410" t="str">
            <v>VALOR IVP POR TALA DE INDIVIDUOS VEGETALES NO INCLUIDOS EN EL MANUAL DE SILVICULTURA URBANA CON ALTURA &gt; 5m SEGUN RESOLUCION 7132 DEL 30/12/2011 DE LA SDA</v>
          </cell>
          <cell r="D1410" t="str">
            <v>UN</v>
          </cell>
          <cell r="E1410">
            <v>839448</v>
          </cell>
        </row>
        <row r="1411">
          <cell r="B1411">
            <v>9010</v>
          </cell>
          <cell r="C1411" t="str">
            <v>VALOR IVP POR TALA DE INDIVIDUOS VEGETALES INCLUIDOS EN EL MANUAL DE SILVICULTURA URBANA CON ALTURA &lt; 5m SEGUN RESOLUCION 7132 DEL 30/12/2011 DE LA SDA</v>
          </cell>
          <cell r="D1411" t="str">
            <v>UN</v>
          </cell>
          <cell r="E1411">
            <v>876334</v>
          </cell>
        </row>
        <row r="1412">
          <cell r="B1412">
            <v>9011</v>
          </cell>
          <cell r="C1412" t="str">
            <v>VALOR IVP POR TALA DE INDIVIDUOS VEGETALES INCLUIDOS EN EL MANUAL DE SILVICULTURA URBANA CON ALTURA &gt; 5m SEGUN RESOLUCION 7132 DEL 30/12/2011 DE LA SDA</v>
          </cell>
          <cell r="D1412" t="str">
            <v>UN</v>
          </cell>
          <cell r="E1412">
            <v>1060763</v>
          </cell>
        </row>
        <row r="1413">
          <cell r="B1413">
            <v>9012</v>
          </cell>
          <cell r="C1413" t="str">
            <v>VALOR IVP POR TALA DE INDIVIDUOS VEGETALES INCLUIDOS EN EL MANUAL DE SILVICULTURA URBANA (SETO) CON ALTURA &lt; 2m SEGUN RESOLUCION 7132 DEL 30/12/2011 DE LA SDA</v>
          </cell>
          <cell r="D1413" t="str">
            <v>UN</v>
          </cell>
          <cell r="E1413">
            <v>87633</v>
          </cell>
        </row>
        <row r="1414">
          <cell r="B1414">
            <v>9013</v>
          </cell>
          <cell r="C1414" t="str">
            <v>VALOR IVP POR TALA DE INDIVIDUOS VEGETALES INCLUIDOS EN EL MANUAL DE SILVICULTURA URBANA (SETO) CON ALTURA &gt; 2m SEGUN RESOLUCION 7132 DEL 30/12/2011 DE LA SDA</v>
          </cell>
          <cell r="D1414" t="str">
            <v>UN</v>
          </cell>
          <cell r="E1414">
            <v>162191</v>
          </cell>
        </row>
        <row r="1415">
          <cell r="B1415">
            <v>9014</v>
          </cell>
          <cell r="C1415" t="str">
            <v>VALOR IVP POR TALA DE INDIVIDUOS VEGETALES NO INCLUIDOS EN EL MANUAL DE SILVICULTURA URBANA (SETO) CON ALTURA &lt; 2m SEGUN RESOLUCION 7132 DEL 30/12/2011 DE LA SDA</v>
          </cell>
          <cell r="D1415" t="str">
            <v>UN</v>
          </cell>
          <cell r="E1415">
            <v>80256</v>
          </cell>
        </row>
        <row r="1416">
          <cell r="B1416">
            <v>9015</v>
          </cell>
          <cell r="C1416" t="str">
            <v>VALOR IVP POR TALA DE INDIVIDUOS VEGETALES NO INCLUIDOS EN EL MANUAL DE SILVICULTURA URBANA (SETO) CON ALTURA &gt; 2m SEGUN RESOLUCION 7132 DEL 30/12/2011 DE LA SDA</v>
          </cell>
          <cell r="D1416" t="str">
            <v>UN</v>
          </cell>
          <cell r="E1416">
            <v>128352</v>
          </cell>
        </row>
        <row r="1417">
          <cell r="B1417">
            <v>9016</v>
          </cell>
          <cell r="C1417" t="str">
            <v>EVALUACION PARA TRATAMIENTOS A LA VEGETACION DE LA SDA . CANTIDAD &lt;25 ARBOLES (SEGUN RESOLUCION SDA No. 5589 DEL 30/09/11)</v>
          </cell>
          <cell r="D1417" t="str">
            <v>UN</v>
          </cell>
          <cell r="E1417">
            <v>67870</v>
          </cell>
        </row>
        <row r="1418">
          <cell r="B1418">
            <v>9017</v>
          </cell>
          <cell r="C1418" t="str">
            <v>SEGUIMIENTO PARA TRATAMIENTOS A LA VEGETACION DE LA . CANTIDAD &lt;25 ARBOLES (SEGUN RESOLUCION SDA No. 5589 DEL 30/09/2011)</v>
          </cell>
          <cell r="D1418" t="str">
            <v>UN</v>
          </cell>
          <cell r="E1418">
            <v>143117</v>
          </cell>
        </row>
        <row r="1419">
          <cell r="B1419">
            <v>9018</v>
          </cell>
          <cell r="C1419" t="str">
            <v>EVALUACION PARA TRATAMIENTOS A LA VEGETACION DE LA SDA . CANTIDAD 25 - 49 ARBOLES (SEGUN RESOLUCION SDA No. 5589 DEL 30/09/11)</v>
          </cell>
          <cell r="D1419" t="str">
            <v>UN</v>
          </cell>
          <cell r="E1419">
            <v>92952</v>
          </cell>
        </row>
        <row r="1420">
          <cell r="B1420">
            <v>9019</v>
          </cell>
          <cell r="C1420" t="str">
            <v>SEGUIMIENTO PARA TRATAMIENTOS A LA VEGETACION DE LA . CANTIDAD 25 - 49 ARBOLES (SEGUN RESOLUCION SDA No. 5589 DEL 30/09/2011)</v>
          </cell>
          <cell r="D1420" t="str">
            <v>UN</v>
          </cell>
          <cell r="E1420">
            <v>192544</v>
          </cell>
        </row>
        <row r="1421">
          <cell r="B1421">
            <v>9020</v>
          </cell>
          <cell r="C1421" t="str">
            <v>EVALUACION PARA TRATAMIENTOS A LA VEGETACION DE LA SDA . CANTIDAD 50 - 99 ARBOLES (SEGUN RESOLUCION SDA No. 5589 DEL 30/09/11)</v>
          </cell>
          <cell r="D1421" t="str">
            <v>UN</v>
          </cell>
          <cell r="E1421">
            <v>118035</v>
          </cell>
        </row>
        <row r="1422">
          <cell r="B1422">
            <v>9021</v>
          </cell>
          <cell r="C1422" t="str">
            <v>SEGUIMIENTO PARA TRATAMIENTOS A LA VEGETACION DE LA . CANTIDAD 50 - 99 ARBOLES (SEGUN RESOLUCION SDA No. 5589 DEL 30/09/2011)</v>
          </cell>
          <cell r="D1422" t="str">
            <v>UN</v>
          </cell>
          <cell r="E1422">
            <v>242709</v>
          </cell>
        </row>
        <row r="1423">
          <cell r="B1423">
            <v>9022</v>
          </cell>
          <cell r="C1423" t="str">
            <v>EVALUACION PARA TRATAMIENTOS A LA VEGETACION DE LA SDA . CANTIDAD 100 - 199 ARBOLES (SEGUN RESOLUCION SDA No. 5589 DEL 30/09/11)</v>
          </cell>
          <cell r="D1423" t="str">
            <v>UN</v>
          </cell>
          <cell r="E1423">
            <v>143117</v>
          </cell>
        </row>
        <row r="1424">
          <cell r="B1424">
            <v>9023</v>
          </cell>
          <cell r="C1424" t="str">
            <v>SEGUIMIENTO PARA TRATAMIENTOS A LA VEGETACION DE LA . CANTIDAD 100 - 199 ARBOLES (SEGUN RESOLUCION SDA No. 5589 DEL 30/09/2011)</v>
          </cell>
          <cell r="D1424" t="str">
            <v>UN</v>
          </cell>
          <cell r="E1424">
            <v>292874</v>
          </cell>
        </row>
        <row r="1425">
          <cell r="B1425">
            <v>9024</v>
          </cell>
          <cell r="C1425" t="str">
            <v>EVALUACION PARA TRATAMIENTOS A LA VEGETACION DE LA SDA . CANTIDAD 200 - 299 ARBOLES (SEGUN RESOLUCION SDA No. 5589 DEL 30/09/11)</v>
          </cell>
          <cell r="D1425" t="str">
            <v>UN</v>
          </cell>
          <cell r="E1425">
            <v>192544</v>
          </cell>
        </row>
        <row r="1426">
          <cell r="B1426">
            <v>9025</v>
          </cell>
          <cell r="C1426" t="str">
            <v>SEGUIMIENTO PARA TRATAMIENTOS A LA VEGETACION DE LA . CANTIDAD 200 - 299 ARBOLES (SEGUN RESOLUCION SDA No. 5589 DEL 30/09/2011)</v>
          </cell>
          <cell r="D1426" t="str">
            <v>UN</v>
          </cell>
          <cell r="E1426">
            <v>392465</v>
          </cell>
        </row>
        <row r="1427">
          <cell r="B1427">
            <v>9026</v>
          </cell>
          <cell r="C1427" t="str">
            <v>EVALUACION PARA TRATAMIENTOS A LA VEGETACION DE LA SDA . CANTIDAD 300 - 399 ARBOLES (SEGUN RESOLUCION SDA No. 5589 DEL 30/09/11)</v>
          </cell>
          <cell r="D1427" t="str">
            <v>UN</v>
          </cell>
          <cell r="E1427">
            <v>285496</v>
          </cell>
        </row>
        <row r="1428">
          <cell r="B1428">
            <v>9027</v>
          </cell>
          <cell r="C1428" t="str">
            <v>SEGUIMIENTO PARA TRATAMIENTOS A LA VEGETACION DE LA . CANTIDAD 300 - 399 ARBOLES (SEGUN RESOLUCION SDA No. 5589 DEL 30/09/2011)</v>
          </cell>
          <cell r="D1428" t="str">
            <v>UN</v>
          </cell>
          <cell r="E1428">
            <v>492057</v>
          </cell>
        </row>
        <row r="1429">
          <cell r="B1429">
            <v>9028</v>
          </cell>
          <cell r="C1429" t="str">
            <v>EVALUACION PARA TRATAMIENTOS A LA VEGETACION DE LA SDA . CANTIDAD 400 - 499 ARBOLES (SEGUN RESOLUCION SDA No. 5589 DEL 30/09/11)</v>
          </cell>
          <cell r="D1429" t="str">
            <v>UN</v>
          </cell>
          <cell r="E1429">
            <v>378449</v>
          </cell>
        </row>
        <row r="1430">
          <cell r="B1430">
            <v>9029</v>
          </cell>
          <cell r="C1430" t="str">
            <v>SEGUIMIENTO PARA TRATAMIENTOS A LA VEGETACION DE LA . CANTIDAD 400 - 499 ARBOLES (SEGUN RESOLUCION SDA No. 5589 DEL 30/09/2011)</v>
          </cell>
          <cell r="D1430" t="str">
            <v>UN</v>
          </cell>
          <cell r="E1430">
            <v>742143</v>
          </cell>
        </row>
        <row r="1431">
          <cell r="B1431">
            <v>9030</v>
          </cell>
          <cell r="C1431" t="str">
            <v>EVALUACION PARA TRATAMIENTOS A LA VEGETACION DE LA SDA . CANTIDAD 500 - 999 ARBOLES (SEGUN RESOLUCION SDA No. 5589 DEL 30/09/11)</v>
          </cell>
          <cell r="D1431" t="str">
            <v>UN</v>
          </cell>
          <cell r="E1431">
            <v>628535</v>
          </cell>
        </row>
        <row r="1432">
          <cell r="B1432">
            <v>9031</v>
          </cell>
          <cell r="C1432" t="str">
            <v>SEGUIMIENTO PARA TRATAMIENTOS A LA VEGETACION DE LA . CANTIDAD 500 - 999 ARBOLES (SEGUN RESOLUCION SDA No. 5589 DEL 30/09/2011)</v>
          </cell>
          <cell r="D1432" t="str">
            <v>UN</v>
          </cell>
          <cell r="E1432">
            <v>1427482</v>
          </cell>
        </row>
        <row r="1433">
          <cell r="B1433">
            <v>9032</v>
          </cell>
          <cell r="C1433" t="str">
            <v>EVALUACION PARA TRATAMIENTOS A LA VEGETACION DE LA SDA . CANTIDAD &gt;1000 ARBOLES (SEGUN RESOLUCION SDA No. 5589 DEL 30/09/11)</v>
          </cell>
          <cell r="D1433" t="str">
            <v>UN</v>
          </cell>
          <cell r="E1433">
            <v>778291</v>
          </cell>
        </row>
        <row r="1434">
          <cell r="B1434">
            <v>9033</v>
          </cell>
          <cell r="C1434" t="str">
            <v>SEGUIMIENTO PARA TRATAMIENTOS A LA VEGETACION DE LA . CANTIDAD &gt;1000 ARBOLES (SEGUN RESOLUCION SDA No. 5589 DEL 30/09/2011)</v>
          </cell>
          <cell r="D1434" t="str">
            <v>UN</v>
          </cell>
          <cell r="E1434">
            <v>1676831</v>
          </cell>
        </row>
        <row r="1435">
          <cell r="B1435">
            <v>9034</v>
          </cell>
          <cell r="C1435" t="str">
            <v>DELINEADORES TIPO A 0.77 x 0.15 x 0.10 (Incluye tornillos)</v>
          </cell>
          <cell r="D1435" t="str">
            <v>UN</v>
          </cell>
          <cell r="E1435">
            <v>125616</v>
          </cell>
        </row>
        <row r="1436">
          <cell r="B1436">
            <v>9035</v>
          </cell>
          <cell r="C1436" t="str">
            <v>DELINEADORES TIPO B 0.78 x 0.20 x 0.15 (Incluye tornillos)</v>
          </cell>
          <cell r="D1436" t="str">
            <v>UN</v>
          </cell>
          <cell r="E1436">
            <v>142943</v>
          </cell>
        </row>
        <row r="1437">
          <cell r="B1437">
            <v>9036</v>
          </cell>
          <cell r="C1437" t="str">
            <v>DELINEADORES TIPO C 0.405 x 0.15 x 0.085 (Incluye tornillos)</v>
          </cell>
          <cell r="D1437" t="str">
            <v>UN</v>
          </cell>
          <cell r="E1437">
            <v>44090</v>
          </cell>
        </row>
        <row r="1438">
          <cell r="B1438">
            <v>9037</v>
          </cell>
          <cell r="C1438" t="str">
            <v>CURVA 90° PVC 2"</v>
          </cell>
          <cell r="D1438" t="str">
            <v>UN</v>
          </cell>
          <cell r="E1438">
            <v>17544</v>
          </cell>
        </row>
        <row r="1439">
          <cell r="B1439">
            <v>9038</v>
          </cell>
          <cell r="C1439" t="str">
            <v>POSTE TIPO MASTIL T1 X (5.00 mt) EN TUBO SCH 40  GALVANIZADO Y PINTADO</v>
          </cell>
          <cell r="D1439" t="str">
            <v>UN</v>
          </cell>
          <cell r="E1439">
            <v>1673557</v>
          </cell>
        </row>
        <row r="1440">
          <cell r="B1440">
            <v>9040</v>
          </cell>
          <cell r="C1440" t="str">
            <v>LAMPARA LED POTENCIA 88 W. FLUJO LUMINOSO 8000 LUMENS</v>
          </cell>
          <cell r="D1440" t="str">
            <v>UN</v>
          </cell>
          <cell r="E1440">
            <v>476000</v>
          </cell>
        </row>
        <row r="1441">
          <cell r="B1441">
            <v>9041</v>
          </cell>
          <cell r="C1441" t="str">
            <v>BALA LED POTENCIA 35 W, FLUJO LUMINOSO 3200 LUMENS</v>
          </cell>
          <cell r="D1441" t="str">
            <v>UN</v>
          </cell>
          <cell r="E1441">
            <v>365000</v>
          </cell>
        </row>
        <row r="1442">
          <cell r="B1442">
            <v>9043</v>
          </cell>
          <cell r="C1442" t="str">
            <v>GEOMALLA FORTGRID ASPHALT 75  3.8m</v>
          </cell>
          <cell r="D1442" t="str">
            <v>M2</v>
          </cell>
          <cell r="E1442">
            <v>7128</v>
          </cell>
        </row>
        <row r="1443">
          <cell r="B1443">
            <v>9044</v>
          </cell>
          <cell r="C1443" t="str">
            <v>GEOMALLA FORTGRID ASPHALT 100  3.8m</v>
          </cell>
          <cell r="D1443" t="str">
            <v>M2</v>
          </cell>
          <cell r="E1443">
            <v>8306</v>
          </cell>
        </row>
        <row r="1444">
          <cell r="B1444">
            <v>9048</v>
          </cell>
          <cell r="C1444" t="str">
            <v>CARTELERA CON MARCO EN ALUMINIO ANODIZADO, PAÑO COLOR GRIS CON CENEFA SUPERIOR, PUERTAS CORREDIZAS. Incl. transporte</v>
          </cell>
          <cell r="D1444" t="str">
            <v>UN</v>
          </cell>
          <cell r="E1444">
            <v>416500</v>
          </cell>
        </row>
        <row r="1445">
          <cell r="B1445">
            <v>9050</v>
          </cell>
          <cell r="C1445" t="str">
            <v>CAMARA DIGITAL COMPACTA MINIMO 16.2 MEGAPIXELES, MEMORIA DE 8 GB, VIDEO HD CON PAUSA Y ZOOM</v>
          </cell>
          <cell r="D1445" t="str">
            <v>UN</v>
          </cell>
          <cell r="E1445">
            <v>389925</v>
          </cell>
        </row>
        <row r="1446">
          <cell r="B1446">
            <v>9054</v>
          </cell>
          <cell r="C1446" t="str">
            <v>CUBIERTA 333C, SENCILLA, EN ALUZINC Cal 24. SUM E INST. PANEL SIN TRASLAPOS LONGITUDINALES. PINTURA PLASTISOL/DURANAR 1 CARA (e=24micrones) CLIPS METALICOS OCULTOS. AISLANTE FIBRA VIDRIO 38mm</v>
          </cell>
          <cell r="D1446" t="str">
            <v>M2</v>
          </cell>
          <cell r="E1446">
            <v>100000</v>
          </cell>
        </row>
        <row r="1447">
          <cell r="B1447">
            <v>9055</v>
          </cell>
          <cell r="C1447" t="str">
            <v>CUBIERTA 380C, SENCILLA, EN ALUZINC Cal 24. SUM E INST. PANEL SIN TRASLAPOS LONGITUDINALES. PINTURA PLASTISOL/DURANAR 1 CARA (e=24micrones) CLIPS METALICOS OCULTOS. AISLANTE FIBRA VIDRIO 38mm</v>
          </cell>
          <cell r="D1447" t="str">
            <v>M2</v>
          </cell>
          <cell r="E1447">
            <v>160000</v>
          </cell>
        </row>
        <row r="1448">
          <cell r="B1448">
            <v>9056</v>
          </cell>
          <cell r="C1448" t="str">
            <v>CIELORASO BAFFLE EN ALUZINC LISO COLOR ALUMINIO MEDIO. INCL FIJACION CON SISTEMA DE TRABA DE PRESION A UN RIEL PORTAPANEL SECCION 25mm CON DISTANCIA CADA 100mm Y ALTUA DE 100mm</v>
          </cell>
          <cell r="D1448" t="str">
            <v>M2</v>
          </cell>
          <cell r="E1448">
            <v>450000</v>
          </cell>
        </row>
        <row r="1449">
          <cell r="B1449">
            <v>9057</v>
          </cell>
          <cell r="C1449" t="str">
            <v>CIELO 84R EN ALUZINC LISO COLOR ALUMINIO MEDIO. INCL FIJACION A LA ESTRUCTURA DEL PORTAPANEL POR MEDIO DE AMARRES CADA METRO, ANCHO DEL PANEL DE 84mm</v>
          </cell>
          <cell r="D1449" t="str">
            <v>M2</v>
          </cell>
          <cell r="E1449">
            <v>132000</v>
          </cell>
        </row>
        <row r="1450">
          <cell r="B1450">
            <v>9058</v>
          </cell>
          <cell r="C1450" t="str">
            <v>TEJA LUZ GIP EN PRFV PANEL BIOCLIMATICO COMPUESTO POR 2 TEJAS FABRIC EN RESINA DE POLIESTER RETARDANTE AL FUEGO REFORZADA FIBRA VIDRIO ONDULADO TRAPEZOIDAL A=100cm Y h=7.20cm CAPA SUP CLASE 6 COLOR T</v>
          </cell>
          <cell r="D1450" t="str">
            <v>M2</v>
          </cell>
          <cell r="E1450">
            <v>235000</v>
          </cell>
        </row>
        <row r="1451">
          <cell r="B1451">
            <v>9059</v>
          </cell>
          <cell r="C1451" t="str">
            <v>REMATE DE CUBIERTA Y CORTAGOTERA EN LAMINA GALVANIZADA Y PINTADA</v>
          </cell>
          <cell r="D1451" t="str">
            <v>ML</v>
          </cell>
          <cell r="E1451">
            <v>40000</v>
          </cell>
        </row>
        <row r="1452">
          <cell r="B1452">
            <v>9060</v>
          </cell>
          <cell r="C1452" t="str">
            <v>BARRERA MONODIRECCIONAL NEW JERSEY (0.375m x 0.90m x 0.15m)</v>
          </cell>
          <cell r="D1452" t="str">
            <v>ML</v>
          </cell>
          <cell r="E1452">
            <v>644628</v>
          </cell>
        </row>
        <row r="1453">
          <cell r="B1453">
            <v>9061</v>
          </cell>
          <cell r="C1453" t="str">
            <v>CAMISA METALICA PERDIDA e= 3/8"</v>
          </cell>
          <cell r="D1453" t="str">
            <v>M2</v>
          </cell>
          <cell r="E1453">
            <v>443914</v>
          </cell>
        </row>
        <row r="1454">
          <cell r="B1454">
            <v>9062</v>
          </cell>
          <cell r="C1454" t="str">
            <v>SEÑAL VERTICAL UNA CARA PARA CICLORUTA PARAL 3m, ÁNGULO DE 2x1/4x3m LAMINA CAL. 16 PINTADA POR UNA CARA 0.60m x 0.60m o 0.75m x 0.75m</v>
          </cell>
          <cell r="D1454" t="str">
            <v>UN</v>
          </cell>
          <cell r="E1454">
            <v>331986</v>
          </cell>
        </row>
        <row r="1455">
          <cell r="B1455">
            <v>9077</v>
          </cell>
          <cell r="C1455" t="str">
            <v>IMPRIMANTE EPOXICO</v>
          </cell>
          <cell r="D1455" t="str">
            <v>KG</v>
          </cell>
          <cell r="E1455">
            <v>54000</v>
          </cell>
        </row>
        <row r="1456">
          <cell r="B1456">
            <v>9083</v>
          </cell>
          <cell r="C1456" t="str">
            <v>ALQUILER DIA - EQUIPO DE TOPOGRAFÍA. INCLUYE TRÁNSITO, NIVEL Y ELEMENTOS COMPLEMENTARIOS</v>
          </cell>
          <cell r="D1456" t="str">
            <v>DIA</v>
          </cell>
          <cell r="E1456">
            <v>110000</v>
          </cell>
        </row>
        <row r="1457">
          <cell r="B1457">
            <v>9084</v>
          </cell>
          <cell r="C1457" t="str">
            <v>TARIFA MES - PERSONAL TÉCNICO-TECNÓLOGO EN ÁREAS DE INGENIERÍA</v>
          </cell>
          <cell r="D1457" t="str">
            <v>MES</v>
          </cell>
          <cell r="E1457">
            <v>2289000</v>
          </cell>
        </row>
        <row r="1458">
          <cell r="B1458">
            <v>9085</v>
          </cell>
          <cell r="C1458" t="str">
            <v>TARIFA MES - PERSONAL TÉCNICO - AUXILIAR DE INGENIERÍA</v>
          </cell>
          <cell r="D1458" t="str">
            <v>MES</v>
          </cell>
          <cell r="E1458">
            <v>2012000</v>
          </cell>
        </row>
        <row r="1459">
          <cell r="B1459">
            <v>9086</v>
          </cell>
          <cell r="C1459" t="str">
            <v>TARIFA MES - PERSONAL TÉCNICO - DIBUJANTE 1</v>
          </cell>
          <cell r="D1459" t="str">
            <v>MES</v>
          </cell>
          <cell r="E1459">
            <v>2110000</v>
          </cell>
        </row>
        <row r="1460">
          <cell r="B1460">
            <v>9087</v>
          </cell>
          <cell r="C1460" t="str">
            <v>TARIFA MES - PERSONAL TÉCNICO - DIBUJANTE 2</v>
          </cell>
          <cell r="D1460" t="str">
            <v>MES</v>
          </cell>
          <cell r="E1460">
            <v>1705000</v>
          </cell>
        </row>
        <row r="1461">
          <cell r="B1461">
            <v>9088</v>
          </cell>
          <cell r="C1461" t="str">
            <v>TARIFA MES - PERSONAL TÉCNICO - TOPÓGRAFO INSPECTOR NO INCL. PRESTACIONES</v>
          </cell>
          <cell r="D1461" t="str">
            <v>MES</v>
          </cell>
          <cell r="E1461">
            <v>2385000</v>
          </cell>
        </row>
        <row r="1462">
          <cell r="B1462">
            <v>9089</v>
          </cell>
          <cell r="C1462" t="str">
            <v>TARIFA MES - PERSONAL TÉCNICO - LABORATORISTA INSPECTOR NO INCLUYE PRESTACIONES</v>
          </cell>
          <cell r="D1462" t="str">
            <v>MES</v>
          </cell>
          <cell r="E1462">
            <v>2114000</v>
          </cell>
        </row>
        <row r="1463">
          <cell r="B1463">
            <v>9090</v>
          </cell>
          <cell r="C1463" t="str">
            <v>TARIFA MES - PERSONAL TÉCNICO - LABORATORISTA AUXILIAR</v>
          </cell>
          <cell r="D1463" t="str">
            <v>MES</v>
          </cell>
          <cell r="E1463">
            <v>1479000</v>
          </cell>
        </row>
        <row r="1464">
          <cell r="B1464">
            <v>9091</v>
          </cell>
          <cell r="C1464" t="str">
            <v>TARIFA MES - PERSONAL TÉCNICO - OPERADOR EQUIPO PERFORACIÓN INCL FACTOR PRESTACIONAL</v>
          </cell>
          <cell r="D1464" t="str">
            <v>MES</v>
          </cell>
          <cell r="E1464">
            <v>2769121.8</v>
          </cell>
        </row>
        <row r="1465">
          <cell r="B1465">
            <v>9092</v>
          </cell>
          <cell r="C1465" t="str">
            <v>TARIFA MES - PERSONAL TÉCNICO - OPERADOR AUXILIAR DE EQUIPO</v>
          </cell>
          <cell r="D1465" t="str">
            <v>MES</v>
          </cell>
          <cell r="E1465">
            <v>1993599</v>
          </cell>
        </row>
        <row r="1466">
          <cell r="B1466">
            <v>9093</v>
          </cell>
          <cell r="C1466" t="str">
            <v>TARIFA MES - PERSONAL TÉCNICO - INSPECTOR 1 NO INCLUYE PRESTACIONES</v>
          </cell>
          <cell r="D1466" t="str">
            <v>MES</v>
          </cell>
          <cell r="E1466">
            <v>1736000</v>
          </cell>
        </row>
        <row r="1467">
          <cell r="B1467">
            <v>9094</v>
          </cell>
          <cell r="C1467" t="str">
            <v>TARIFA MES - PERSONAL TÉCNICO - INSPECTOR 2 NO INCLUYE PRESTACIONES</v>
          </cell>
          <cell r="D1467" t="str">
            <v>MES</v>
          </cell>
          <cell r="E1467">
            <v>1563000</v>
          </cell>
        </row>
        <row r="1468">
          <cell r="B1468">
            <v>9095</v>
          </cell>
          <cell r="C1468" t="str">
            <v>TARIFA MES - PERSONAL TÉCNICO - TOPOGRAFO AUXILIAR</v>
          </cell>
          <cell r="D1468" t="str">
            <v>MES</v>
          </cell>
          <cell r="E1468">
            <v>1957000</v>
          </cell>
        </row>
        <row r="1469">
          <cell r="B1469">
            <v>9096</v>
          </cell>
          <cell r="C1469" t="str">
            <v>TARIFA MES - PERSONAL TÉCNICO - BATIMETRISTA INSPECTOR NO INCLUYE PRESTACIONES</v>
          </cell>
          <cell r="D1469" t="str">
            <v>MES</v>
          </cell>
          <cell r="E1469">
            <v>2385000</v>
          </cell>
        </row>
        <row r="1470">
          <cell r="B1470">
            <v>9097</v>
          </cell>
          <cell r="C1470" t="str">
            <v>TARIFA MES - PERSONAL TÉCNICO - BATIMETRISTA AUXILIAR</v>
          </cell>
          <cell r="D1470" t="str">
            <v>MES</v>
          </cell>
          <cell r="E1470">
            <v>1957000</v>
          </cell>
        </row>
        <row r="1471">
          <cell r="B1471">
            <v>9098</v>
          </cell>
          <cell r="C1471" t="str">
            <v>TARIFA MES - PERSONAL AUXILIAR TÉCNICO - CADENERO 1</v>
          </cell>
          <cell r="D1471" t="str">
            <v>MES</v>
          </cell>
          <cell r="E1471">
            <v>1479000</v>
          </cell>
        </row>
        <row r="1472">
          <cell r="B1472">
            <v>9099</v>
          </cell>
          <cell r="C1472" t="str">
            <v>TARIFA MES - PERSONAL AUXILIAR TÉCNICO - CADENERO 2</v>
          </cell>
          <cell r="D1472" t="str">
            <v>MES</v>
          </cell>
          <cell r="E1472">
            <v>1288000</v>
          </cell>
        </row>
        <row r="1473">
          <cell r="B1473">
            <v>9100</v>
          </cell>
          <cell r="C1473" t="str">
            <v>TARIFA MES - PERSONAL AUXILIAR TÉCNICO - SECRETARIA - CONDUCTOR O MOTORISTA</v>
          </cell>
          <cell r="D1473" t="str">
            <v>MES</v>
          </cell>
          <cell r="E1473">
            <v>1073000</v>
          </cell>
        </row>
        <row r="1474">
          <cell r="B1474">
            <v>9101</v>
          </cell>
          <cell r="C1474" t="str">
            <v>TARIFA MES - PERSONAL DE OBRA - MAESTRO DE OBRA</v>
          </cell>
          <cell r="D1474" t="str">
            <v>MES</v>
          </cell>
          <cell r="E1474">
            <v>2343726</v>
          </cell>
        </row>
        <row r="1475">
          <cell r="B1475">
            <v>9102</v>
          </cell>
          <cell r="C1475" t="str">
            <v>TARIFA MES - PERSONAL ADMINISTRATIVO - ADMINISTRADOR - NO INCLUYE PRESTACIONES</v>
          </cell>
          <cell r="D1475" t="str">
            <v>MES</v>
          </cell>
          <cell r="E1475">
            <v>2222000</v>
          </cell>
        </row>
        <row r="1476">
          <cell r="B1476">
            <v>9103</v>
          </cell>
          <cell r="C1476" t="str">
            <v>TARIFA MES - PERSONAL ADMINISTRATIVO - AUXILIAR ADMINISTRATIVO-ALMACENISTA  - NO INCLUYE PRESTACIONES</v>
          </cell>
          <cell r="D1476" t="str">
            <v>MES</v>
          </cell>
          <cell r="E1476">
            <v>1585000</v>
          </cell>
        </row>
        <row r="1477">
          <cell r="B1477">
            <v>9104</v>
          </cell>
          <cell r="C1477" t="str">
            <v>TARIFA MES - PERSONAL ADMINISTRATIVO - SECRETARIA 1 - NO INCLUYE PRESTACIONES</v>
          </cell>
          <cell r="D1477" t="str">
            <v>MES</v>
          </cell>
          <cell r="E1477">
            <v>1288000</v>
          </cell>
        </row>
        <row r="1478">
          <cell r="B1478">
            <v>9105</v>
          </cell>
          <cell r="C1478" t="str">
            <v>TARIFA MES - PERSONAL ADMINISTRATIVO - SECRETARIA 2 - NO INCLUYE PRESTACIONES</v>
          </cell>
          <cell r="D1478" t="str">
            <v>MES</v>
          </cell>
          <cell r="E1478">
            <v>1073000</v>
          </cell>
        </row>
        <row r="1479">
          <cell r="B1479">
            <v>9106</v>
          </cell>
          <cell r="C1479" t="str">
            <v>TARIFA MES - CELADOR ARMADO*</v>
          </cell>
          <cell r="D1479" t="str">
            <v>MES</v>
          </cell>
          <cell r="E1479">
            <v>7562425</v>
          </cell>
        </row>
        <row r="1480">
          <cell r="B1480">
            <v>9107</v>
          </cell>
          <cell r="C1480" t="str">
            <v>TARIFA MES - PROFESIONAL CATEGORIA 1 - NO INCLUYE PRESTACIONES</v>
          </cell>
          <cell r="D1480" t="str">
            <v>MES</v>
          </cell>
          <cell r="E1480">
            <v>11106000</v>
          </cell>
        </row>
        <row r="1481">
          <cell r="B1481">
            <v>9108</v>
          </cell>
          <cell r="C1481" t="str">
            <v>TARIFA MES - PROFESIONAL CATEGORIA 2 - NO INCLUYE PRESTACIONES</v>
          </cell>
          <cell r="D1481" t="str">
            <v>MES</v>
          </cell>
          <cell r="E1481">
            <v>8464000</v>
          </cell>
        </row>
        <row r="1482">
          <cell r="B1482">
            <v>9109</v>
          </cell>
          <cell r="C1482" t="str">
            <v>TARIFA MES - PROFESIONAL CATEGORIA 3 - NO INCLUYE PRESTACIONES</v>
          </cell>
          <cell r="D1482" t="str">
            <v>MES</v>
          </cell>
          <cell r="E1482">
            <v>7143000</v>
          </cell>
        </row>
        <row r="1483">
          <cell r="B1483">
            <v>9110</v>
          </cell>
          <cell r="C1483" t="str">
            <v>TARIFA MES - PROFESIONAL CATEGORIA 4 - NO INCLUYE PRESTACIONES</v>
          </cell>
          <cell r="D1483" t="str">
            <v>MES</v>
          </cell>
          <cell r="E1483">
            <v>6083000</v>
          </cell>
        </row>
        <row r="1484">
          <cell r="B1484">
            <v>9111</v>
          </cell>
          <cell r="C1484" t="str">
            <v>TARIFA MES - PROFESIONAL CATEGORIA 5 - NO INCLUYE PRESTACIONES</v>
          </cell>
          <cell r="D1484" t="str">
            <v>MES</v>
          </cell>
          <cell r="E1484">
            <v>5486000</v>
          </cell>
        </row>
        <row r="1485">
          <cell r="B1485">
            <v>9112</v>
          </cell>
          <cell r="C1485" t="str">
            <v>TARIFA MES - PROFESIONAL CATEGORIA 6 - NO INCLUYE PRESTACIONES</v>
          </cell>
          <cell r="D1485" t="str">
            <v>MES</v>
          </cell>
          <cell r="E1485">
            <v>4892000</v>
          </cell>
        </row>
        <row r="1486">
          <cell r="B1486">
            <v>9113</v>
          </cell>
          <cell r="C1486" t="str">
            <v>TARIFA MES - PROFESIONAL CATEGORIA 7 - NO INCLUYE PRESTACIONES</v>
          </cell>
          <cell r="D1486" t="str">
            <v>MES</v>
          </cell>
          <cell r="E1486">
            <v>3698000</v>
          </cell>
        </row>
        <row r="1487">
          <cell r="B1487">
            <v>9114</v>
          </cell>
          <cell r="C1487" t="str">
            <v>TARIFA MES - PROFESIONAL CATEGORIA 8 - NO INCLUYE PRESTACIONES</v>
          </cell>
          <cell r="D1487" t="str">
            <v>MES</v>
          </cell>
          <cell r="E1487">
            <v>3490000</v>
          </cell>
        </row>
        <row r="1488">
          <cell r="B1488">
            <v>9115</v>
          </cell>
          <cell r="C1488" t="str">
            <v>ALQUILER MES - EQUIPO DE TOPOGRAFÍA (Incluye tránsito, nivel y elementos complementarios).</v>
          </cell>
          <cell r="D1488" t="str">
            <v>MES</v>
          </cell>
          <cell r="E1488">
            <v>3166000</v>
          </cell>
        </row>
        <row r="1489">
          <cell r="B1489">
            <v>9116</v>
          </cell>
          <cell r="C1489" t="str">
            <v>ALQUILER DÍA - LABORATORIO - Estudios (Equipo completo)</v>
          </cell>
          <cell r="D1489" t="str">
            <v>DIA</v>
          </cell>
          <cell r="E1489">
            <v>170000</v>
          </cell>
        </row>
        <row r="1490">
          <cell r="B1490">
            <v>9117</v>
          </cell>
          <cell r="C1490" t="str">
            <v>ALQUILER MES - LABORATORIO - Estudios (Equipo completo)</v>
          </cell>
          <cell r="D1490" t="str">
            <v>MES</v>
          </cell>
          <cell r="E1490">
            <v>4938000</v>
          </cell>
        </row>
        <row r="1491">
          <cell r="B1491">
            <v>9118</v>
          </cell>
          <cell r="C1491" t="str">
            <v>ALQUILER DÍA - LABORATORIO - Interventorias (Equipo completo)</v>
          </cell>
          <cell r="D1491" t="str">
            <v>DIA</v>
          </cell>
          <cell r="E1491">
            <v>295000</v>
          </cell>
        </row>
        <row r="1492">
          <cell r="B1492">
            <v>9119</v>
          </cell>
          <cell r="C1492" t="str">
            <v>ALQUILER MES - LABORATORIO - Interventorias (Equipo completo)</v>
          </cell>
          <cell r="D1492" t="str">
            <v>MES</v>
          </cell>
          <cell r="E1492">
            <v>8759000</v>
          </cell>
        </row>
        <row r="1493">
          <cell r="B1493">
            <v>9120</v>
          </cell>
          <cell r="C1493" t="str">
            <v>ALQUILER DÍA - EQUIPO COMPLETO DE BATIMETRIA, HIDROMETRIA O SEDIMENTOMETRIA</v>
          </cell>
          <cell r="D1493" t="str">
            <v>DIA</v>
          </cell>
          <cell r="E1493">
            <v>210000</v>
          </cell>
        </row>
        <row r="1494">
          <cell r="B1494">
            <v>9121</v>
          </cell>
          <cell r="C1494" t="str">
            <v>ALQUILER MES - EQUIPO COMPLETO DE BATIMETRIA, HIDROMETRIA O SEDIMENTOMETRIA</v>
          </cell>
          <cell r="D1494" t="str">
            <v>MES</v>
          </cell>
          <cell r="E1494">
            <v>6337000</v>
          </cell>
        </row>
        <row r="1495">
          <cell r="B1495">
            <v>9122</v>
          </cell>
          <cell r="C1495" t="str">
            <v>ALQUILER DÍA - PLOTTER</v>
          </cell>
          <cell r="D1495" t="str">
            <v>DIA</v>
          </cell>
          <cell r="E1495">
            <v>31505</v>
          </cell>
        </row>
        <row r="1496">
          <cell r="B1496">
            <v>9123</v>
          </cell>
          <cell r="C1496" t="str">
            <v>ALQUILER MES - PLOTTER</v>
          </cell>
          <cell r="D1496" t="str">
            <v>MES</v>
          </cell>
          <cell r="E1496">
            <v>945148</v>
          </cell>
        </row>
        <row r="1497">
          <cell r="B1497">
            <v>9124</v>
          </cell>
          <cell r="C1497" t="str">
            <v>ALQUILER DÍA - DISTANCIOMETRO  (Incluyendo tránsito y Estación Total) - Capacidad de Lectura hasta 1500m</v>
          </cell>
          <cell r="D1497" t="str">
            <v>DIA</v>
          </cell>
          <cell r="E1497">
            <v>206000</v>
          </cell>
        </row>
        <row r="1498">
          <cell r="B1498">
            <v>9125</v>
          </cell>
          <cell r="C1498" t="str">
            <v>ALQUILER MES - DISTANCIOMETRO  (Incluyendo tránsito y Estación Total) - Capacidad de Lectura hasta 1500m</v>
          </cell>
          <cell r="D1498" t="str">
            <v>MES</v>
          </cell>
          <cell r="E1498">
            <v>6185000</v>
          </cell>
        </row>
        <row r="1499">
          <cell r="B1499">
            <v>9130</v>
          </cell>
          <cell r="C1499" t="str">
            <v>CAJILLA PARA MEDIDOR EN FIBROPLASTICO. CON CONCRETO</v>
          </cell>
          <cell r="D1499" t="str">
            <v>UN</v>
          </cell>
          <cell r="E1499">
            <v>165410</v>
          </cell>
        </row>
        <row r="1500">
          <cell r="B1500">
            <v>9143</v>
          </cell>
          <cell r="C1500" t="str">
            <v>TAPON HD EXTREMO LISO D= 3"</v>
          </cell>
          <cell r="D1500" t="str">
            <v>UN</v>
          </cell>
          <cell r="E1500">
            <v>42840</v>
          </cell>
        </row>
        <row r="1501">
          <cell r="B1501">
            <v>9144</v>
          </cell>
          <cell r="C1501" t="str">
            <v>PRUEBA HIDROSTÁTICA EN TUBERÍAS HASTA DE 12" TRAMOS MÁXIMO DE 500 ML</v>
          </cell>
          <cell r="D1501" t="str">
            <v>UN</v>
          </cell>
          <cell r="E1501">
            <v>476000</v>
          </cell>
        </row>
        <row r="1502">
          <cell r="B1502">
            <v>9145</v>
          </cell>
          <cell r="C1502" t="str">
            <v>DESINFECCIÓN DE TUBERÍAS HASTA DE 12", POR TRAMOS.</v>
          </cell>
          <cell r="D1502" t="str">
            <v>UN</v>
          </cell>
          <cell r="E1502">
            <v>452200</v>
          </cell>
        </row>
        <row r="1503">
          <cell r="B1503">
            <v>9146</v>
          </cell>
          <cell r="C1503" t="str">
            <v>DETECTORES DE DEMANDA VEHICULAR (CÁMARA) NO INCLUYE CABLES</v>
          </cell>
          <cell r="D1503" t="str">
            <v>UN</v>
          </cell>
          <cell r="E1503">
            <v>9854390</v>
          </cell>
        </row>
        <row r="1504">
          <cell r="B1504">
            <v>9147</v>
          </cell>
          <cell r="C1504" t="str">
            <v>DETECTORES DE DEMANDA PEATONAL (BOTONES) NO INCLUYE CABLES</v>
          </cell>
          <cell r="D1504" t="str">
            <v>UN</v>
          </cell>
          <cell r="E1504">
            <v>1451800</v>
          </cell>
        </row>
        <row r="1505">
          <cell r="B1505">
            <v>9148</v>
          </cell>
          <cell r="C1505" t="str">
            <v>TORRE DE ILUMINACIÓN</v>
          </cell>
          <cell r="D1505" t="str">
            <v>UN/MES</v>
          </cell>
          <cell r="E1505">
            <v>3127500</v>
          </cell>
        </row>
        <row r="1506">
          <cell r="B1506">
            <v>9150</v>
          </cell>
          <cell r="C1506" t="str">
            <v>CONTROLADOR C900V CON CAPACIDAD PARA 16 GRUPOS VEHICULARES O PEATONALES. (Suministro, instalación y puesta en funcionamiento). CON POSIBILIDAD DE AMPLIACIÓN HASTA 32 GRUPOS, RELOJ EN TIEMPO REAL, 32</v>
          </cell>
          <cell r="D1506" t="str">
            <v>UN</v>
          </cell>
          <cell r="E1506">
            <v>116941300</v>
          </cell>
        </row>
        <row r="1507">
          <cell r="B1507">
            <v>9151</v>
          </cell>
          <cell r="C1507" t="str">
            <v>CONTROLADOR C900V CON CAPACIDAD PARA 24 GRUPOS VEHICULARES O PEATONALES. (Suministro, instalación y puesta en funcionamiento). CON POSIBILIDAD DE AMPLIACIÓN HASTA 32 GRUPOS, RELOJ EN TIEMPO REAL, 32</v>
          </cell>
          <cell r="D1507" t="str">
            <v>UN</v>
          </cell>
          <cell r="E1507">
            <v>132828990</v>
          </cell>
        </row>
        <row r="1508">
          <cell r="B1508">
            <v>9152</v>
          </cell>
          <cell r="C1508" t="str">
            <v>CONTROLADOR C900V CON CAPACIDAD PARA 32 GRUPOS VEHICULARES O PEATONALES. (Suministro, instalación y puesta en funcionamiento). CON POSIBILIDAD DE AMPLIACIÓN HASTA 32 GRUPOS, RELOJ EN TIEMPO REAL, 32</v>
          </cell>
          <cell r="D1508" t="str">
            <v>UN</v>
          </cell>
          <cell r="E1508">
            <v>147771820</v>
          </cell>
        </row>
        <row r="1509">
          <cell r="B1509">
            <v>9159</v>
          </cell>
          <cell r="C1509" t="str">
            <v>ENTIBADO METÁLICO DE PROFUNDIDAD DE HASTA 4.80m Y ANCHO ENTRE 1.00m Y 1.20m. CUBRE LAS DOS PAREDES DE LA ZANJA. INCL. ACCESORIOS Y ELEMENTOS DE FIJACIÓN.</v>
          </cell>
          <cell r="D1509" t="str">
            <v>M2</v>
          </cell>
          <cell r="E1509">
            <v>142800</v>
          </cell>
        </row>
        <row r="1510">
          <cell r="B1510">
            <v>9164</v>
          </cell>
          <cell r="C1510" t="str">
            <v>ALQUILER DÍA - CAMIÓN O SIMILAR &gt; 2000 cc  -  TARIFA PLENA</v>
          </cell>
          <cell r="D1510" t="str">
            <v>DIA</v>
          </cell>
          <cell r="E1510">
            <v>266967</v>
          </cell>
        </row>
        <row r="1511">
          <cell r="B1511">
            <v>9165</v>
          </cell>
          <cell r="C1511" t="str">
            <v>ALQUILER MES - CAMPERO PICK-UP, CAMIONETA DE 1300-2000cc - TARIFA PLENA</v>
          </cell>
          <cell r="D1511" t="str">
            <v>MES</v>
          </cell>
          <cell r="E1511">
            <v>5606000</v>
          </cell>
        </row>
        <row r="1512">
          <cell r="B1512">
            <v>9166</v>
          </cell>
          <cell r="C1512" t="str">
            <v>ALQUILER MES - CAMIÓN O SIMILAR &gt; 2000 cc - TARIFA PLENA</v>
          </cell>
          <cell r="D1512" t="str">
            <v>MES</v>
          </cell>
          <cell r="E1512">
            <v>8009000</v>
          </cell>
        </row>
        <row r="1513">
          <cell r="B1513">
            <v>9167</v>
          </cell>
          <cell r="C1513" t="str">
            <v>ALQUILER DÍA - VEHÍCULOS CON CAPACIDAD DE CARGA DE 3 TONELADAS O MAS - TARIFA PLENA</v>
          </cell>
          <cell r="D1513" t="str">
            <v>DIA</v>
          </cell>
          <cell r="E1513">
            <v>363233</v>
          </cell>
        </row>
        <row r="1514">
          <cell r="B1514">
            <v>9168</v>
          </cell>
          <cell r="C1514" t="str">
            <v>ALQUILER MES - VEHÍCULOS CON CAPACIDAD DE CARGA DE 3 TONELADAS O MAS</v>
          </cell>
          <cell r="D1514" t="str">
            <v>MES</v>
          </cell>
          <cell r="E1514">
            <v>10897000</v>
          </cell>
        </row>
        <row r="1515">
          <cell r="B1515">
            <v>9169</v>
          </cell>
          <cell r="C1515" t="str">
            <v>PALETA PARE-SIGA REGLAMENTADA</v>
          </cell>
          <cell r="D1515" t="str">
            <v>UN</v>
          </cell>
          <cell r="E1515">
            <v>22900</v>
          </cell>
        </row>
        <row r="1516">
          <cell r="B1516">
            <v>9170</v>
          </cell>
          <cell r="C1516" t="str">
            <v>ARANDELA (Kg)</v>
          </cell>
          <cell r="D1516" t="str">
            <v>KG</v>
          </cell>
          <cell r="E1516">
            <v>7362</v>
          </cell>
        </row>
        <row r="1517">
          <cell r="B1517">
            <v>9171</v>
          </cell>
          <cell r="C1517" t="str">
            <v>TORNILLO (Kg)</v>
          </cell>
          <cell r="D1517" t="str">
            <v>KG</v>
          </cell>
          <cell r="E1517">
            <v>6373</v>
          </cell>
        </row>
        <row r="1518">
          <cell r="B1518">
            <v>9172</v>
          </cell>
          <cell r="C1518" t="str">
            <v>TRANSPORTE DE EQUIPO MENOR A UNA TONELADA POR VIAJE. INCLUYE ESCOLTA</v>
          </cell>
          <cell r="D1518" t="str">
            <v>VIAJE</v>
          </cell>
          <cell r="E1518">
            <v>178500</v>
          </cell>
        </row>
        <row r="1519">
          <cell r="B1519">
            <v>9176</v>
          </cell>
          <cell r="C1519" t="str">
            <v>PLUMA GRÚA A GASOLINA  CAPACIDAD 250 Kg. GUAYA DE 35.0 m. NO INCLUYE TRANSPORTE, OPERARIO NI COMBUSTIBLE</v>
          </cell>
          <cell r="D1519" t="str">
            <v>MES</v>
          </cell>
          <cell r="E1519">
            <v>357000</v>
          </cell>
        </row>
        <row r="1520">
          <cell r="B1520">
            <v>9181</v>
          </cell>
          <cell r="C1520" t="str">
            <v>REMATE TIPO FILTRO EN ALUZINC CAL 26 PERFORACION M 101</v>
          </cell>
          <cell r="D1520" t="str">
            <v>ML</v>
          </cell>
          <cell r="E1520">
            <v>45000</v>
          </cell>
        </row>
        <row r="1521">
          <cell r="B1521">
            <v>9182</v>
          </cell>
          <cell r="C1521" t="str">
            <v>CIELORASO LINEAL BAFFLE LISO, ALTURA 100mm COMBINADA CON ALTURA 50mm EN PROPORCIONES IGUALES (50% y 50%), EN COLOR ALUMINIO MEDIO CON PORTAPANEL PASO 100mm EN COLOR NEGRO</v>
          </cell>
          <cell r="D1521" t="str">
            <v>M2</v>
          </cell>
          <cell r="E1521">
            <v>380000</v>
          </cell>
        </row>
        <row r="1522">
          <cell r="B1522">
            <v>9184</v>
          </cell>
          <cell r="C1522" t="str">
            <v>SEÑAL VERTICAL GRUPO DE INFORMATIVAS TIPO RECTANGULO (60cm x 75cm)</v>
          </cell>
          <cell r="D1522" t="str">
            <v>UN</v>
          </cell>
          <cell r="E1522">
            <v>267750</v>
          </cell>
        </row>
        <row r="1523">
          <cell r="B1523">
            <v>9185</v>
          </cell>
          <cell r="C1523" t="str">
            <v>SONORIZADORES PARA INVIDENTES</v>
          </cell>
          <cell r="D1523" t="str">
            <v>UN</v>
          </cell>
          <cell r="E1523">
            <v>4983720</v>
          </cell>
        </row>
        <row r="1524">
          <cell r="B1524">
            <v>9186</v>
          </cell>
          <cell r="C1524" t="str">
            <v>TRANSFORMADOR MONOFASICO 15 KVA (TENSION PRIMARIA DE 13.200, TENSION SECUNDARIA 240/120V ABB</v>
          </cell>
          <cell r="D1524" t="str">
            <v>UN</v>
          </cell>
          <cell r="E1524">
            <v>2145570</v>
          </cell>
        </row>
        <row r="1525">
          <cell r="B1525">
            <v>9187</v>
          </cell>
          <cell r="C1525" t="str">
            <v>POSTE TIPO MÉNSULA T2 (3.50m) EN TUBO SCH 40 GALVANIZADO Y PINTADO.</v>
          </cell>
          <cell r="D1525" t="str">
            <v>UN</v>
          </cell>
          <cell r="E1525">
            <v>1834147</v>
          </cell>
        </row>
        <row r="1526">
          <cell r="B1526">
            <v>9188</v>
          </cell>
          <cell r="C1526" t="str">
            <v>POSTE TIPO MÉNSULA T2 (4.50m) EN TUBO SCH 40 GALVANIZADO Y PINTADO.</v>
          </cell>
          <cell r="D1526" t="str">
            <v>UN</v>
          </cell>
          <cell r="E1526">
            <v>1936011</v>
          </cell>
        </row>
        <row r="1527">
          <cell r="B1527">
            <v>9189</v>
          </cell>
          <cell r="C1527" t="str">
            <v>POSTE TIPO MÉNSULA T2 (6.50m) EN TUBO SCH 40 GALVANIZADO Y PINTADO.</v>
          </cell>
          <cell r="D1527" t="str">
            <v>UN</v>
          </cell>
          <cell r="E1527">
            <v>2379941</v>
          </cell>
        </row>
        <row r="1528">
          <cell r="B1528">
            <v>9190</v>
          </cell>
          <cell r="C1528" t="str">
            <v>POSTE TIPO MÉNSULA T2 (8.50m) EN TUBO SCH 40 GALVANIZADO Y PINTADO.</v>
          </cell>
          <cell r="D1528" t="str">
            <v>UN</v>
          </cell>
          <cell r="E1528">
            <v>2656080</v>
          </cell>
        </row>
        <row r="1529">
          <cell r="B1529">
            <v>9191</v>
          </cell>
          <cell r="C1529" t="str">
            <v>SEMAFORO VEHICULAR DE POLICARBONATO (3x200), LENTES DE POLICARBONATO DE 8", TRES LUCES, SISTEMA DE ILUMINACIÓN A LEDS. TIPO MENSULA.</v>
          </cell>
          <cell r="D1529" t="str">
            <v>UN</v>
          </cell>
          <cell r="E1529">
            <v>3479560</v>
          </cell>
        </row>
        <row r="1530">
          <cell r="B1530">
            <v>9192</v>
          </cell>
          <cell r="C1530" t="str">
            <v>SEMAFORO VEHICULAR DE POLICARBONATO (3x200), LENTES DE POLICARBONATO DE 8", TRES LUCES, SISTEMA DE ILUMINACIÓN A LEDS. FLECHA DE GIRO TIPO MENSULA.</v>
          </cell>
          <cell r="D1530" t="str">
            <v>UN</v>
          </cell>
          <cell r="E1530">
            <v>3336760</v>
          </cell>
        </row>
        <row r="1531">
          <cell r="B1531">
            <v>9193</v>
          </cell>
          <cell r="C1531" t="str">
            <v>SEMAFORO VEHICULAR DE POLICARBONATO (3x200), LENTES DE POLICARBONATO DE 8", TRES LUCES, SISTEMA DE ILUMINACIÓN A LEDS. FLECHA DE GIRO TIPO MASTIL.</v>
          </cell>
          <cell r="D1531" t="str">
            <v>UN</v>
          </cell>
          <cell r="E1531">
            <v>3060680</v>
          </cell>
        </row>
        <row r="1532">
          <cell r="B1532">
            <v>9194</v>
          </cell>
          <cell r="C1532" t="str">
            <v>SEMAFORO VEHICULAR DE POLICARBONATO (3x200), LENTES DE POLICARBONATO DE 8", TRES LUCES, SISTEMA DE ILUMINACIÓN A LEDS. TIPO MASTIL.</v>
          </cell>
          <cell r="D1532" t="str">
            <v>UN</v>
          </cell>
          <cell r="E1532">
            <v>3208240</v>
          </cell>
        </row>
        <row r="1533">
          <cell r="B1533">
            <v>9195</v>
          </cell>
          <cell r="C1533" t="str">
            <v>CONCRETO MR41 COLOR SALMON GRAVA 1" (280 Kg/cm2) INCL. TRANSPORTE A LA OBRA</v>
          </cell>
          <cell r="D1533" t="str">
            <v>M3</v>
          </cell>
          <cell r="E1533">
            <v>600831</v>
          </cell>
        </row>
        <row r="1534">
          <cell r="B1534">
            <v>9196</v>
          </cell>
          <cell r="C1534" t="str">
            <v>CONCRETO MR41 COLOR ARCILLA GRAVA 1" (280 Kg/cm2) INCL. TRANSPORTE A LA OBRA</v>
          </cell>
          <cell r="D1534" t="str">
            <v>M3</v>
          </cell>
          <cell r="E1534">
            <v>600831</v>
          </cell>
        </row>
        <row r="1535">
          <cell r="B1535">
            <v>9197</v>
          </cell>
          <cell r="C1535" t="str">
            <v>CONCRETO MR41 COLOR OCRE GRAVA 1" (280 Kg/cm2) INCL. TRANSPORTE A LA OBRA</v>
          </cell>
          <cell r="D1535" t="str">
            <v>M3</v>
          </cell>
          <cell r="E1535">
            <v>600831</v>
          </cell>
        </row>
        <row r="1536">
          <cell r="B1536">
            <v>9198</v>
          </cell>
          <cell r="C1536" t="str">
            <v>CONCRETO MR41 COLOR AMARILLO GRAVA 1" (280 Kg/cm2) INCL. TRANSPORTE A LA OBRA</v>
          </cell>
          <cell r="D1536" t="str">
            <v>M3</v>
          </cell>
          <cell r="E1536">
            <v>600831</v>
          </cell>
        </row>
        <row r="1537">
          <cell r="B1537">
            <v>9199</v>
          </cell>
          <cell r="C1537" t="str">
            <v>CONCRETO MR41 COLOR GRIS GRAVA 1" (280 Kg/cm2) INCL. TRANSPORTE A LA OBRA</v>
          </cell>
          <cell r="D1537" t="str">
            <v>M3</v>
          </cell>
          <cell r="E1537">
            <v>422331</v>
          </cell>
        </row>
        <row r="1538">
          <cell r="B1538">
            <v>9200</v>
          </cell>
          <cell r="C1538" t="str">
            <v>SEÑAL VERTICAL GRUPO DE PREVENTIVAS TIPO CUADRADO (75cm x 75cm)</v>
          </cell>
          <cell r="D1538" t="str">
            <v>UN</v>
          </cell>
          <cell r="E1538">
            <v>297500</v>
          </cell>
        </row>
        <row r="1539">
          <cell r="B1539">
            <v>9201</v>
          </cell>
          <cell r="C1539" t="str">
            <v>SEÑAL VERTICAL GRUPO DE PREVENTIVAS SP-40 TIPO RECTANGULO (120cm x 40cm)</v>
          </cell>
          <cell r="D1539" t="str">
            <v>UN</v>
          </cell>
          <cell r="E1539">
            <v>386750</v>
          </cell>
        </row>
        <row r="1540">
          <cell r="B1540">
            <v>9202</v>
          </cell>
          <cell r="C1540" t="str">
            <v>SEÑAL VERTICAL GRUPO DE REGLAMENTARIAS TIPO CIRCULO D= 75cm</v>
          </cell>
          <cell r="D1540" t="str">
            <v>UN</v>
          </cell>
          <cell r="E1540">
            <v>386750</v>
          </cell>
        </row>
        <row r="1541">
          <cell r="B1541">
            <v>9203</v>
          </cell>
          <cell r="C1541" t="str">
            <v>SEÑAL VERTICAL GRUPO DE REGLAMENTARIAS SR-01 TIPO OCTAGONO CON ALTURA DE 75cm</v>
          </cell>
          <cell r="D1541" t="str">
            <v>UN</v>
          </cell>
          <cell r="E1541">
            <v>267750</v>
          </cell>
        </row>
        <row r="1542">
          <cell r="B1542">
            <v>9204</v>
          </cell>
          <cell r="C1542" t="str">
            <v>SEÑAL VERTICAL GRUPO DE REGLAMENTARIAS SR-02 TIPO TRIANGULO EQUILATERO 75cm DE LADO</v>
          </cell>
          <cell r="D1542" t="str">
            <v>UN</v>
          </cell>
          <cell r="E1542">
            <v>267750</v>
          </cell>
        </row>
        <row r="1543">
          <cell r="B1543">
            <v>9205</v>
          </cell>
          <cell r="C1543" t="str">
            <v>SEÑAL VERTICAL GRUPO DE INFORMATIVAS TURISTICAS TIPO CUADRADO DE 75cm DE LADO</v>
          </cell>
          <cell r="D1543" t="str">
            <v>UN</v>
          </cell>
          <cell r="E1543">
            <v>267750</v>
          </cell>
        </row>
        <row r="1544">
          <cell r="B1544">
            <v>9209</v>
          </cell>
          <cell r="C1544" t="str">
            <v>BARRICADA METALICA TIPO IDU CON CERRADO REFLECTIVO NARANJA Y BLANCO GRADO INGENIERIA, MEDIDAS: 2.40m x 1.50m - 3 BANDEJAS DE 20cm x 2.40m. TABLERO DE DESVIO DE 60cm</v>
          </cell>
          <cell r="D1544" t="str">
            <v>UN</v>
          </cell>
          <cell r="E1544">
            <v>220150</v>
          </cell>
        </row>
        <row r="1545">
          <cell r="B1545">
            <v>9210</v>
          </cell>
          <cell r="C1545" t="str">
            <v>GRUA REMOLQUE. INCLUYE CONDUCTOR Y COMBUSTIBLE. INCLUYE MOVILIZACIÓN Y DESMOVILIZACIÓN</v>
          </cell>
          <cell r="D1545" t="str">
            <v>DIA</v>
          </cell>
          <cell r="E1545">
            <v>1042944</v>
          </cell>
        </row>
        <row r="1546">
          <cell r="B1546">
            <v>9211</v>
          </cell>
          <cell r="C1546" t="str">
            <v>PASACALLE  IMPRESO EN LONA BANNER (7.00m x 1.00m) INCLUYE PALOS A LOS EXTREMOS</v>
          </cell>
          <cell r="D1546" t="str">
            <v>UN</v>
          </cell>
          <cell r="E1546">
            <v>327978</v>
          </cell>
        </row>
        <row r="1547">
          <cell r="B1547">
            <v>9216</v>
          </cell>
          <cell r="C1547" t="str">
            <v>Carga puntual en muestras de roca intacta</v>
          </cell>
          <cell r="D1547" t="str">
            <v>UN</v>
          </cell>
          <cell r="E1547">
            <v>63665</v>
          </cell>
        </row>
        <row r="1548">
          <cell r="B1548">
            <v>9217</v>
          </cell>
          <cell r="C1548" t="str">
            <v>Método para la determinación del índice de desleimiento - durabilidad de lutitas y otras rocas débiles</v>
          </cell>
          <cell r="D1548" t="str">
            <v>UN</v>
          </cell>
          <cell r="E1548">
            <v>130900</v>
          </cell>
        </row>
        <row r="1549">
          <cell r="B1549">
            <v>9219</v>
          </cell>
          <cell r="C1549" t="str">
            <v>Resistencia a la tracción indirecta de muestras de roca intacta</v>
          </cell>
          <cell r="D1549" t="str">
            <v>UN</v>
          </cell>
          <cell r="E1549">
            <v>86870</v>
          </cell>
        </row>
        <row r="1550">
          <cell r="B1550">
            <v>9223</v>
          </cell>
          <cell r="C1550" t="str">
            <v>TUBERIA A-53 ACERO AL CARBON SIN COSTURA 8"</v>
          </cell>
          <cell r="D1550" t="str">
            <v>ML</v>
          </cell>
          <cell r="E1550">
            <v>166600</v>
          </cell>
        </row>
        <row r="1551">
          <cell r="B1551">
            <v>9224</v>
          </cell>
          <cell r="C1551" t="str">
            <v>LAMINA RUANA PARA NIPLE DE 8"</v>
          </cell>
          <cell r="D1551" t="str">
            <v>UN</v>
          </cell>
          <cell r="E1551">
            <v>193256</v>
          </cell>
        </row>
        <row r="1552">
          <cell r="B1552">
            <v>9227</v>
          </cell>
          <cell r="C1552" t="str">
            <v>TEE DN 8"x6" LISA (200x150mm) PVC</v>
          </cell>
          <cell r="D1552" t="str">
            <v>UN</v>
          </cell>
          <cell r="E1552">
            <v>633080</v>
          </cell>
        </row>
        <row r="1553">
          <cell r="B1553">
            <v>9229</v>
          </cell>
          <cell r="C1553" t="str">
            <v>JUEGO DE ARO Y TAPA EN HF PARA CAMARA T-13 Y T-14 NORMA ETB</v>
          </cell>
          <cell r="D1553" t="str">
            <v>JGO</v>
          </cell>
          <cell r="E1553">
            <v>249900</v>
          </cell>
        </row>
        <row r="1554">
          <cell r="B1554">
            <v>9232</v>
          </cell>
          <cell r="C1554" t="str">
            <v>BLOQUE DE CEMENTO DE 10 x 29 x 40 ETB CAMARA TELEFONICA TELECOM. RESISTENCIA DE 3000 PSI.</v>
          </cell>
          <cell r="D1554" t="str">
            <v>UN</v>
          </cell>
          <cell r="E1554">
            <v>6000</v>
          </cell>
        </row>
        <row r="1555">
          <cell r="B1555">
            <v>9236</v>
          </cell>
          <cell r="C1555" t="str">
            <v>TANQUE + TAPA POZO SEPTICO 1000 LT NEGRO/TAPA ROJA</v>
          </cell>
          <cell r="D1555" t="str">
            <v>UN</v>
          </cell>
          <cell r="E1555">
            <v>944250</v>
          </cell>
        </row>
        <row r="1556">
          <cell r="B1556">
            <v>9241</v>
          </cell>
          <cell r="C1556" t="str">
            <v>TANQUE + TAPA FILTRO ANAEROBICO 2000 LT NEGRO/TAPA ROJA</v>
          </cell>
          <cell r="D1556" t="str">
            <v>UN</v>
          </cell>
          <cell r="E1556">
            <v>1532550</v>
          </cell>
        </row>
        <row r="1557">
          <cell r="B1557">
            <v>9247</v>
          </cell>
          <cell r="C1557" t="str">
            <v>LAMINA ALVEOLAR POLICARBONATO</v>
          </cell>
          <cell r="D1557" t="str">
            <v>M2</v>
          </cell>
          <cell r="E1557">
            <v>33083</v>
          </cell>
        </row>
        <row r="1558">
          <cell r="B1558">
            <v>9250</v>
          </cell>
          <cell r="C1558" t="str">
            <v>CONTROLADOR C900V CON CAPACIDAD PARA 16 GRUPOS VEHICULARES O PEATONALES. (Suministro, instalación y puesta en funcionamiento y traslado interno). CON POSIBILIDAD DE AMPLIACIÓN HASTA 32 GRUPOS</v>
          </cell>
          <cell r="D1558" t="str">
            <v>UN</v>
          </cell>
          <cell r="E1558">
            <v>974511</v>
          </cell>
        </row>
        <row r="1559">
          <cell r="B1559">
            <v>9253</v>
          </cell>
          <cell r="C1559" t="str">
            <v>EQUIPO ANDROIDE CON GPS, CAMARA Y WIFI</v>
          </cell>
          <cell r="D1559" t="str">
            <v>UN</v>
          </cell>
          <cell r="E1559">
            <v>179915</v>
          </cell>
        </row>
        <row r="1560">
          <cell r="B1560">
            <v>9254</v>
          </cell>
          <cell r="C1560" t="str">
            <v>TARIFA JORNAL - PROFESIONAL CATEGORIA 6 - NO INCLUYE PRESTACIONES</v>
          </cell>
          <cell r="D1560" t="str">
            <v>JR</v>
          </cell>
          <cell r="E1560">
            <v>163067</v>
          </cell>
        </row>
        <row r="1561">
          <cell r="B1561">
            <v>9255</v>
          </cell>
          <cell r="C1561" t="str">
            <v>CONCRETO MR43 (315 Kg/cm2) GRAVA COMUN ACELERADO A 7 DIAS</v>
          </cell>
          <cell r="D1561" t="str">
            <v>M3</v>
          </cell>
          <cell r="E1561">
            <v>416054</v>
          </cell>
        </row>
        <row r="1562">
          <cell r="B1562">
            <v>9256</v>
          </cell>
          <cell r="C1562" t="str">
            <v>TUBERIA CONCRETO REF. CL.V D=24" (60cm)</v>
          </cell>
          <cell r="D1562" t="str">
            <v>ML</v>
          </cell>
          <cell r="E1562">
            <v>453152</v>
          </cell>
        </row>
        <row r="1563">
          <cell r="B1563">
            <v>9257</v>
          </cell>
          <cell r="C1563" t="str">
            <v>TUBERIA CONCRETO REF. CL.V D=27" (70 cm)</v>
          </cell>
          <cell r="D1563" t="str">
            <v>ML</v>
          </cell>
          <cell r="E1563">
            <v>604734</v>
          </cell>
        </row>
        <row r="1564">
          <cell r="B1564">
            <v>9259</v>
          </cell>
          <cell r="C1564" t="str">
            <v>TUBERIA CONCRETO REF. CL.V D=40´ (100 cm)</v>
          </cell>
          <cell r="D1564" t="str">
            <v>ML</v>
          </cell>
          <cell r="E1564">
            <v>1189262</v>
          </cell>
        </row>
        <row r="1565">
          <cell r="B1565">
            <v>9260</v>
          </cell>
          <cell r="C1565" t="str">
            <v>CRUZ HD  12" x 6" JH (JUNTA HIDRAULICA)</v>
          </cell>
          <cell r="D1565" t="str">
            <v>UN</v>
          </cell>
          <cell r="E1565">
            <v>1551165</v>
          </cell>
        </row>
        <row r="1566">
          <cell r="B1566">
            <v>9264</v>
          </cell>
          <cell r="C1566" t="str">
            <v>JUEGO PASAMANOS COMP. - IDRD NIÑOS (6 - 12 AÑOS) SUMINISTRO E INSTALACION. SEGUN ESPECIFICACIONES IDRD</v>
          </cell>
          <cell r="D1566" t="str">
            <v>UN</v>
          </cell>
          <cell r="E1566">
            <v>1878338</v>
          </cell>
        </row>
        <row r="1567">
          <cell r="B1567">
            <v>92641</v>
          </cell>
          <cell r="C1567" t="str">
            <v xml:space="preserve">SUMINISTRO DE ARBUSTOS Y PLANTAS </v>
          </cell>
          <cell r="D1567" t="str">
            <v>GLB</v>
          </cell>
          <cell r="E1567">
            <v>9965000</v>
          </cell>
        </row>
        <row r="1568">
          <cell r="B1568">
            <v>9265</v>
          </cell>
          <cell r="C1568" t="str">
            <v>JUEGO TAPETE GATEADOR - IDRD NIÑOS (1 - 5 AÑOS) SUMINISTRO E INSTALACION. SEGUN ESPECIFICACIONES IDRD</v>
          </cell>
          <cell r="D1568" t="str">
            <v>UN</v>
          </cell>
          <cell r="E1568">
            <v>1696816</v>
          </cell>
        </row>
        <row r="1569">
          <cell r="B1569">
            <v>9266</v>
          </cell>
          <cell r="C1569" t="str">
            <v>JUEGO RUEDA GIRATORIA SENCILLA - IDRD NIÑOS (1 - 5 AÑOS) SUMINISTRO E INSTALACION. SEGUN ESPECIFICACIONES IDRD</v>
          </cell>
          <cell r="D1569" t="str">
            <v>UN</v>
          </cell>
          <cell r="E1569">
            <v>3828004</v>
          </cell>
        </row>
        <row r="1570">
          <cell r="B1570">
            <v>9268</v>
          </cell>
          <cell r="C1570" t="str">
            <v>JUEGO MURO DESLIZADERO - IDRD NIÑOS (1 - 5 AÑOS) SUMINISTRO E INSTALACION. SEGUN ESPECIFICACIONES IDRD</v>
          </cell>
          <cell r="D1570" t="str">
            <v>UN</v>
          </cell>
          <cell r="E1570">
            <v>3961504</v>
          </cell>
        </row>
        <row r="1571">
          <cell r="B1571">
            <v>9269</v>
          </cell>
          <cell r="C1571" t="str">
            <v>ESTRUCTURA MICROFUTBOL. SUMINISTRO E INSTALACION. SEGUN ESPECIFICACIONES IDRD</v>
          </cell>
          <cell r="D1571" t="str">
            <v>JGO</v>
          </cell>
          <cell r="E1571">
            <v>2065379</v>
          </cell>
        </row>
        <row r="1572">
          <cell r="B1572">
            <v>9270</v>
          </cell>
          <cell r="C1572" t="str">
            <v>ESTRUCTURA BALONCESTO CON TABLERO ANTIBANDALICO. SUMINISTRO E INSTALACION. SEGUN ESPECIFICACIONES IDRD</v>
          </cell>
          <cell r="D1572" t="str">
            <v>JGO</v>
          </cell>
          <cell r="E1572">
            <v>3471881</v>
          </cell>
        </row>
        <row r="1573">
          <cell r="B1573">
            <v>9271</v>
          </cell>
          <cell r="C1573" t="str">
            <v>CERRAMIENTO CONTRA IMPACTO IDRD h= 5.0m</v>
          </cell>
          <cell r="D1573" t="str">
            <v>ML</v>
          </cell>
          <cell r="E1573">
            <v>954113</v>
          </cell>
        </row>
        <row r="1574">
          <cell r="B1574">
            <v>9275</v>
          </cell>
          <cell r="C1574" t="str">
            <v>Ensayo de corte directo en condición no consolidada no drenada, UU</v>
          </cell>
          <cell r="D1574" t="str">
            <v>UN</v>
          </cell>
          <cell r="E1574">
            <v>279650</v>
          </cell>
        </row>
        <row r="1575">
          <cell r="B1575">
            <v>9276</v>
          </cell>
          <cell r="C1575" t="str">
            <v>Ensayo de corte directo en condición consolidada no drenada, CU</v>
          </cell>
          <cell r="D1575" t="str">
            <v>UN</v>
          </cell>
          <cell r="E1575">
            <v>318920</v>
          </cell>
        </row>
        <row r="1576">
          <cell r="B1576">
            <v>9277</v>
          </cell>
          <cell r="C1576" t="str">
            <v>Ensayo de corte directo en condición consolidada drenada, CD</v>
          </cell>
          <cell r="D1576" t="str">
            <v>UN</v>
          </cell>
          <cell r="E1576">
            <v>503965</v>
          </cell>
        </row>
        <row r="1577">
          <cell r="B1577">
            <v>9278</v>
          </cell>
          <cell r="C1577" t="str">
            <v>Ensayo de compresión triaxial sobre suelos cohesivos, no consolidado - no drenado, UU</v>
          </cell>
          <cell r="D1577" t="str">
            <v>UN</v>
          </cell>
          <cell r="E1577">
            <v>614183</v>
          </cell>
        </row>
        <row r="1578">
          <cell r="B1578">
            <v>9279</v>
          </cell>
          <cell r="C1578" t="str">
            <v>Densidad y peso unitario del suelo en el terreno por el método del cono y arena</v>
          </cell>
          <cell r="D1578" t="str">
            <v>UN</v>
          </cell>
          <cell r="E1578">
            <v>53550</v>
          </cell>
        </row>
        <row r="1579">
          <cell r="B1579">
            <v>9280</v>
          </cell>
          <cell r="C1579" t="str">
            <v>BOLSA PARA BASURA TIPO INDUSTRIAL NEGRA DE 60 x 90 Cm CALIBRE 2 (PAQUETE DE 30 UNIDADES)</v>
          </cell>
          <cell r="D1579" t="str">
            <v>UN</v>
          </cell>
          <cell r="E1579">
            <v>7647</v>
          </cell>
        </row>
        <row r="1580">
          <cell r="B1580">
            <v>9283</v>
          </cell>
          <cell r="C1580" t="str">
            <v>GUANTE CAUCHO NEGRO CORRUGADO CALIBRE 35</v>
          </cell>
          <cell r="D1580" t="str">
            <v>PAR</v>
          </cell>
          <cell r="E1580">
            <v>4398</v>
          </cell>
        </row>
        <row r="1581">
          <cell r="B1581">
            <v>9286</v>
          </cell>
          <cell r="C1581" t="str">
            <v>OVEROL EN DRILL DOS PIEZAS, CAMISA Y PANTALÓN</v>
          </cell>
          <cell r="D1581" t="str">
            <v>UN</v>
          </cell>
          <cell r="E1581">
            <v>42885</v>
          </cell>
        </row>
        <row r="1582">
          <cell r="B1582">
            <v>9287</v>
          </cell>
          <cell r="C1582" t="str">
            <v>PALA REDONDA  2 CON CABO</v>
          </cell>
          <cell r="D1582" t="str">
            <v>UN</v>
          </cell>
          <cell r="E1582">
            <v>14300</v>
          </cell>
        </row>
        <row r="1583">
          <cell r="B1583">
            <v>9288</v>
          </cell>
          <cell r="C1583" t="str">
            <v>BOTIQUIN PRIMEROS AUXILIOS METÁLICO DE 40cm x 27cm x 10cm, CON MEDICAMENTOS</v>
          </cell>
          <cell r="D1583" t="str">
            <v>UN</v>
          </cell>
          <cell r="E1583">
            <v>174900</v>
          </cell>
        </row>
        <row r="1584">
          <cell r="B1584">
            <v>9289</v>
          </cell>
          <cell r="C1584" t="str">
            <v>FILTRO CONTRA POLVO PARA RESPIRADORES</v>
          </cell>
          <cell r="D1584" t="str">
            <v>UN</v>
          </cell>
          <cell r="E1584">
            <v>1950</v>
          </cell>
        </row>
        <row r="1585">
          <cell r="B1585">
            <v>9290</v>
          </cell>
          <cell r="C1585" t="str">
            <v>CANECA PLÁSTICA NEGRA DE 55 GALONES CON TAPA PLANA.</v>
          </cell>
          <cell r="D1585" t="str">
            <v>UN</v>
          </cell>
          <cell r="E1585">
            <v>26180</v>
          </cell>
        </row>
        <row r="1586">
          <cell r="B1586">
            <v>9291</v>
          </cell>
          <cell r="C1586" t="str">
            <v>CUBIERTA VERDE (INCLUYE GEOTEXTIL 1800 PARA BASE, LÁMINA DE DRENAJE DE BAJA RETENCIÓN DE AGUA, GEOTEXTIL 1800 PARA RETENCIÓN DE FINOS, TAPETE TIPO CRASSULACEA EXL, TRANSPORTE Y MANO DE OBRA.</v>
          </cell>
          <cell r="D1586" t="str">
            <v>M2</v>
          </cell>
          <cell r="E1586">
            <v>125168</v>
          </cell>
        </row>
        <row r="1587">
          <cell r="B1587">
            <v>9302</v>
          </cell>
          <cell r="C1587" t="str">
            <v>CONCRETO GRAVA COMUN 6000 PSI (420 Kg/cm2)</v>
          </cell>
          <cell r="D1587" t="str">
            <v>M3</v>
          </cell>
          <cell r="E1587">
            <v>455207</v>
          </cell>
        </row>
        <row r="1588">
          <cell r="B1588">
            <v>9303</v>
          </cell>
          <cell r="C1588" t="str">
            <v>TUBO EN U - SEPARADOR DE CICLORUTA SC-01 ARO. ELABORADO EN TUBO AN REDONDO DE 2 1/2" TERMINADO EN PINTURA EN POLVO RESISTENTE A LA INTEMPERIE. (INCLUYE PINTURA)</v>
          </cell>
          <cell r="D1588" t="str">
            <v>UN</v>
          </cell>
          <cell r="E1588">
            <v>95200</v>
          </cell>
        </row>
        <row r="1589">
          <cell r="B1589">
            <v>9305</v>
          </cell>
          <cell r="C1589" t="str">
            <v>POSTE DE CONCRETO H=2.50 M RECTO (SECCIÓN DE 10CM X 10CM, PARA 8 HILOS)</v>
          </cell>
          <cell r="D1589" t="str">
            <v>UN</v>
          </cell>
          <cell r="E1589">
            <v>32755</v>
          </cell>
        </row>
        <row r="1590">
          <cell r="B1590">
            <v>9306</v>
          </cell>
          <cell r="C1590" t="str">
            <v>ALAMBRE DE PUAS X 350 MTS. CAL. 12</v>
          </cell>
          <cell r="D1590" t="str">
            <v>ROLLO</v>
          </cell>
          <cell r="E1590">
            <v>135660</v>
          </cell>
        </row>
        <row r="1591">
          <cell r="B1591">
            <v>9307</v>
          </cell>
          <cell r="C1591" t="str">
            <v>PUNTILLA GRAPA</v>
          </cell>
          <cell r="D1591" t="str">
            <v>KG</v>
          </cell>
          <cell r="E1591">
            <v>4760</v>
          </cell>
        </row>
        <row r="1592">
          <cell r="B1592">
            <v>9309</v>
          </cell>
          <cell r="C1592" t="str">
            <v>FUMIGADORA AGRÍCOLA PLÁSTICA ERGONÓMICA DE 20 LITROS</v>
          </cell>
          <cell r="D1592" t="str">
            <v>UN</v>
          </cell>
          <cell r="E1592">
            <v>164900</v>
          </cell>
        </row>
        <row r="1593">
          <cell r="B1593">
            <v>9310</v>
          </cell>
          <cell r="C1593" t="str">
            <v>HERBICIDA (APLICADO POR ASPERSIÓN)</v>
          </cell>
          <cell r="D1593" t="str">
            <v>LT</v>
          </cell>
          <cell r="E1593">
            <v>14000</v>
          </cell>
        </row>
        <row r="1594">
          <cell r="B1594">
            <v>9311</v>
          </cell>
          <cell r="C1594" t="str">
            <v>RATICIDA 250 G</v>
          </cell>
          <cell r="D1594" t="str">
            <v>GR</v>
          </cell>
          <cell r="E1594">
            <v>24900</v>
          </cell>
        </row>
        <row r="1595">
          <cell r="B1595">
            <v>9314</v>
          </cell>
          <cell r="C1595" t="str">
            <v>TARIFA JORNAL - PERSONAL DE OBRA - PLOMERO ELECTRICISTA</v>
          </cell>
          <cell r="D1595" t="str">
            <v>JR</v>
          </cell>
          <cell r="E1595">
            <v>71192.578399999999</v>
          </cell>
        </row>
        <row r="1596">
          <cell r="B1596">
            <v>9317</v>
          </cell>
          <cell r="C1596" t="str">
            <v>TARIFA JORNAL - PERSONAL DE OBRA - OPERARIO</v>
          </cell>
          <cell r="D1596" t="str">
            <v>JR</v>
          </cell>
          <cell r="E1596">
            <v>80618.966119999997</v>
          </cell>
        </row>
        <row r="1597">
          <cell r="B1597">
            <v>9318</v>
          </cell>
          <cell r="C1597" t="str">
            <v>TARIFA HORA - PERSONAL DE OBRA - OPERARIO</v>
          </cell>
          <cell r="D1597" t="str">
            <v>HR</v>
          </cell>
          <cell r="E1597">
            <v>10077.44816</v>
          </cell>
        </row>
        <row r="1598">
          <cell r="B1598">
            <v>9319</v>
          </cell>
          <cell r="C1598" t="str">
            <v>TARIFA JORNAL- PERSONAL DE OBRA - OPERARIO HORARIO NOCTURNO - INCLUYE PRESTACIONES</v>
          </cell>
          <cell r="D1598" t="str">
            <v>JR</v>
          </cell>
          <cell r="E1598">
            <v>108835.9448</v>
          </cell>
        </row>
        <row r="1599">
          <cell r="B1599">
            <v>9320</v>
          </cell>
          <cell r="C1599" t="str">
            <v>TARIFA JORNAL - PERSONAL TÉCNICO - INSPECTOR 2 INCLUYE PRESTACIONES</v>
          </cell>
          <cell r="D1599" t="str">
            <v>JR</v>
          </cell>
          <cell r="E1599">
            <v>76086.84</v>
          </cell>
        </row>
        <row r="1600">
          <cell r="B1600">
            <v>9321</v>
          </cell>
          <cell r="C1600" t="str">
            <v>TARIFA JORNAL - PERSONAL TÉCNICO - INSPECTOR 1 INCLUYE PRESTACIONES</v>
          </cell>
          <cell r="D1600" t="str">
            <v>JR</v>
          </cell>
          <cell r="E1600">
            <v>84439.088640000002</v>
          </cell>
        </row>
        <row r="1601">
          <cell r="B1601">
            <v>9323</v>
          </cell>
          <cell r="C1601" t="str">
            <v>TARIFA JORNAL - PERSONAL TECNICO - TOPÓGRAFO INSPECTOR INCLUYE PRESTACIONES</v>
          </cell>
          <cell r="D1601" t="str">
            <v>JR</v>
          </cell>
          <cell r="E1601">
            <v>115759.95</v>
          </cell>
        </row>
        <row r="1602">
          <cell r="B1602">
            <v>9324</v>
          </cell>
          <cell r="C1602" t="str">
            <v>TARIFA JORNAL - PERSONAL AUXILIAR TÉCNICO - CADENERO 2</v>
          </cell>
          <cell r="D1602" t="str">
            <v>JR</v>
          </cell>
          <cell r="E1602">
            <v>67370.934359999999</v>
          </cell>
        </row>
        <row r="1603">
          <cell r="B1603">
            <v>9325</v>
          </cell>
          <cell r="C1603" t="str">
            <v>CARROTANQUE IRRIGADOR DE AGUA - VIAJE</v>
          </cell>
          <cell r="D1603" t="str">
            <v>VIAJE</v>
          </cell>
          <cell r="E1603">
            <v>180000</v>
          </cell>
        </row>
        <row r="1604">
          <cell r="B1604">
            <v>9329</v>
          </cell>
          <cell r="C1604" t="str">
            <v>Determinación de los tamaños de las partículas de los suelos que pasan tamiz N 200 (lavado sobre tamiz N 200)</v>
          </cell>
          <cell r="D1604" t="str">
            <v>UN</v>
          </cell>
          <cell r="E1604">
            <v>38080</v>
          </cell>
        </row>
        <row r="1605">
          <cell r="B1605">
            <v>9332</v>
          </cell>
          <cell r="C1605" t="str">
            <v>Determinación de suelos expansivos (controlada)</v>
          </cell>
          <cell r="D1605" t="str">
            <v>UN</v>
          </cell>
          <cell r="E1605">
            <v>184000</v>
          </cell>
        </row>
        <row r="1606">
          <cell r="B1606">
            <v>9333</v>
          </cell>
          <cell r="C1606" t="str">
            <v>Medida del potencial de colapso de un suelo parcialmente saturado</v>
          </cell>
          <cell r="D1606" t="str">
            <v>UN</v>
          </cell>
          <cell r="E1606">
            <v>235620</v>
          </cell>
        </row>
        <row r="1607">
          <cell r="B1607">
            <v>9334</v>
          </cell>
          <cell r="C1607" t="str">
            <v>Determinación del contenido de sales solubles en los suelos</v>
          </cell>
          <cell r="D1607" t="str">
            <v>UN</v>
          </cell>
          <cell r="E1607">
            <v>104720</v>
          </cell>
        </row>
        <row r="1608">
          <cell r="B1608">
            <v>9335</v>
          </cell>
          <cell r="C1608" t="str">
            <v>Determinación de la densidad y del contenido de agua del suelo - agregado en el terreno empleando medidores nucleares</v>
          </cell>
          <cell r="D1608" t="str">
            <v>UN</v>
          </cell>
          <cell r="E1608">
            <v>29750</v>
          </cell>
        </row>
        <row r="1609">
          <cell r="B1609">
            <v>9342</v>
          </cell>
          <cell r="C1609" t="str">
            <v>Determinación de terrones de arcilla y partículas deleznables en los agregados</v>
          </cell>
          <cell r="D1609" t="str">
            <v>UN</v>
          </cell>
          <cell r="E1609">
            <v>57120</v>
          </cell>
        </row>
        <row r="1610">
          <cell r="B1610">
            <v>9343</v>
          </cell>
          <cell r="C1610" t="str">
            <v>Presencia de impurezas orgánicas en arenas usadas para la preparación de morteros o concretos</v>
          </cell>
          <cell r="D1610" t="str">
            <v>UN</v>
          </cell>
          <cell r="E1610">
            <v>27370</v>
          </cell>
        </row>
        <row r="1611">
          <cell r="B1611">
            <v>9344</v>
          </cell>
          <cell r="C1611" t="str">
            <v>Densidad bulk (peso unitario) y porcentaje de vacíos de los agregados en estado suelto y compacto</v>
          </cell>
          <cell r="D1611" t="str">
            <v>UN</v>
          </cell>
          <cell r="E1611">
            <v>44030</v>
          </cell>
        </row>
        <row r="1612">
          <cell r="B1612">
            <v>9345</v>
          </cell>
          <cell r="C1612" t="str">
            <v>Solidez de los agregados frente a la acción de soluciones de sulfato de sodio o de magnesio</v>
          </cell>
          <cell r="D1612" t="str">
            <v>UN</v>
          </cell>
          <cell r="E1612">
            <v>249900</v>
          </cell>
        </row>
        <row r="1613">
          <cell r="B1613">
            <v>9346</v>
          </cell>
          <cell r="C1613" t="str">
            <v>Cantidad de partículas livianas en un agregado pétreo</v>
          </cell>
          <cell r="D1613" t="str">
            <v>UN</v>
          </cell>
          <cell r="E1613">
            <v>111860</v>
          </cell>
        </row>
        <row r="1614">
          <cell r="B1614">
            <v>9347</v>
          </cell>
          <cell r="C1614" t="str">
            <v>Densidad, densidad relativa (gravedad específica) y absorción del agregado grueso</v>
          </cell>
          <cell r="D1614" t="str">
            <v>UN</v>
          </cell>
          <cell r="E1614">
            <v>52360</v>
          </cell>
        </row>
        <row r="1615">
          <cell r="B1615">
            <v>9348</v>
          </cell>
          <cell r="C1615" t="str">
            <v>Determinación del valor del 10% de finos</v>
          </cell>
          <cell r="D1615" t="str">
            <v>UN</v>
          </cell>
          <cell r="E1615">
            <v>210000</v>
          </cell>
        </row>
        <row r="1616">
          <cell r="B1616">
            <v>9350</v>
          </cell>
          <cell r="C1616" t="str">
            <v>Determinación del contenido de azufre en los agregados pétreos</v>
          </cell>
          <cell r="D1616" t="str">
            <v>UN</v>
          </cell>
          <cell r="E1616">
            <v>190400</v>
          </cell>
        </row>
        <row r="1617">
          <cell r="B1617">
            <v>9351</v>
          </cell>
          <cell r="C1617" t="str">
            <v>Determinación de la reactividad potencial álcali-sílice de agregados (Método Químico)</v>
          </cell>
          <cell r="D1617" t="str">
            <v>UN</v>
          </cell>
          <cell r="E1617">
            <v>333605</v>
          </cell>
        </row>
        <row r="1618">
          <cell r="B1618">
            <v>9352</v>
          </cell>
          <cell r="C1618" t="str">
            <v>Determinación de la limpieza superficial de las partículas de agregado grueso</v>
          </cell>
          <cell r="D1618" t="str">
            <v>UN</v>
          </cell>
          <cell r="E1618">
            <v>55930</v>
          </cell>
        </row>
        <row r="1619">
          <cell r="B1619">
            <v>9353</v>
          </cell>
          <cell r="C1619" t="str">
            <v>Determinación de la resistencia del agregado grueso a la degradación por abrasión, utilizando el aparato micro-deval</v>
          </cell>
          <cell r="D1619" t="str">
            <v>UN</v>
          </cell>
          <cell r="E1619">
            <v>232050</v>
          </cell>
        </row>
        <row r="1620">
          <cell r="B1620">
            <v>9354</v>
          </cell>
          <cell r="C1620" t="str">
            <v>Determinación del contenido de vacíos en agregados finos no compactados (influenciado por la forma de las partículas, la textura superficial y la granulometría)</v>
          </cell>
          <cell r="D1620" t="str">
            <v>UN</v>
          </cell>
          <cell r="E1620">
            <v>130900</v>
          </cell>
        </row>
        <row r="1621">
          <cell r="B1621">
            <v>9355</v>
          </cell>
          <cell r="C1621" t="str">
            <v>Proporción de partículas planas, alargadas o planas y alargadas en agregados gruesos</v>
          </cell>
          <cell r="D1621" t="str">
            <v>UN</v>
          </cell>
          <cell r="E1621">
            <v>89250</v>
          </cell>
        </row>
        <row r="1622">
          <cell r="B1622">
            <v>9356</v>
          </cell>
          <cell r="C1622" t="str">
            <v>Petrografía por Microscopía óptica con esteromicroscopio  y lupa (Bases y Subbases Granulares)</v>
          </cell>
          <cell r="D1622" t="str">
            <v>UN</v>
          </cell>
          <cell r="E1622">
            <v>1211807</v>
          </cell>
        </row>
        <row r="1623">
          <cell r="B1623">
            <v>9357</v>
          </cell>
          <cell r="C1623" t="str">
            <v>Análisis Petrográfico tamiz x tamiz con 2 secciones delgadas (Gravas y Arenas)</v>
          </cell>
          <cell r="D1623" t="str">
            <v>UN</v>
          </cell>
          <cell r="E1623">
            <v>1499400</v>
          </cell>
        </row>
        <row r="1624">
          <cell r="B1624">
            <v>9358</v>
          </cell>
          <cell r="C1624" t="str">
            <v>Anàlisis Petrogràfico tamiz x tamiz con 3 secciones delgadas (Gravas y Arenas)</v>
          </cell>
          <cell r="D1624" t="str">
            <v>UN</v>
          </cell>
          <cell r="E1624">
            <v>1671950</v>
          </cell>
        </row>
        <row r="1625">
          <cell r="B1625">
            <v>9359</v>
          </cell>
          <cell r="C1625" t="str">
            <v>Determinación del contenido de agua en los materiales bituminosos por destilación</v>
          </cell>
          <cell r="D1625" t="str">
            <v>UN</v>
          </cell>
          <cell r="E1625">
            <v>167195</v>
          </cell>
        </row>
        <row r="1626">
          <cell r="B1626">
            <v>9360</v>
          </cell>
          <cell r="C1626" t="str">
            <v>Puntos de inflamación y de combustión mediante la copa abierta cleveland</v>
          </cell>
          <cell r="D1626" t="str">
            <v>UN</v>
          </cell>
          <cell r="E1626">
            <v>69500</v>
          </cell>
        </row>
        <row r="1627">
          <cell r="B1627">
            <v>9361</v>
          </cell>
          <cell r="C1627" t="str">
            <v>Solubilidad de materiales asfálticos en tricloroetileno</v>
          </cell>
          <cell r="D1627" t="str">
            <v>UN</v>
          </cell>
          <cell r="E1627">
            <v>333200</v>
          </cell>
        </row>
        <row r="1628">
          <cell r="B1628">
            <v>9362</v>
          </cell>
          <cell r="C1628" t="str">
            <v>Viscosidad cinemática de asfaltos</v>
          </cell>
          <cell r="D1628" t="str">
            <v>UN</v>
          </cell>
          <cell r="E1628">
            <v>166005</v>
          </cell>
        </row>
        <row r="1629">
          <cell r="B1629">
            <v>9363</v>
          </cell>
          <cell r="C1629" t="str">
            <v>Determinación de la viscosidad del asfalto empleando un viscosímetro  rotacional</v>
          </cell>
          <cell r="D1629" t="str">
            <v>UN</v>
          </cell>
          <cell r="E1629">
            <v>232781</v>
          </cell>
        </row>
        <row r="1630">
          <cell r="B1630">
            <v>9364</v>
          </cell>
          <cell r="C1630" t="str">
            <v>Efecto del calor y del aire sobre el asfalto en lamina delgada y rotatoria</v>
          </cell>
          <cell r="D1630" t="str">
            <v>UN</v>
          </cell>
          <cell r="E1630">
            <v>447323</v>
          </cell>
        </row>
        <row r="1631">
          <cell r="B1631">
            <v>9365</v>
          </cell>
          <cell r="C1631" t="str">
            <v>Efecto del calor y del aire sobre el asfalto en lamina delgada</v>
          </cell>
          <cell r="D1631" t="str">
            <v>UN</v>
          </cell>
          <cell r="E1631">
            <v>282500</v>
          </cell>
        </row>
        <row r="1632">
          <cell r="B1632">
            <v>9366</v>
          </cell>
          <cell r="C1632" t="str">
            <v>Gravedad específica bulk y densidad de mezclas asfálticas compactadas absorbentes empleando especímenes recubiertos con una película de parafina</v>
          </cell>
          <cell r="D1632" t="str">
            <v>UN</v>
          </cell>
          <cell r="E1632">
            <v>32981</v>
          </cell>
        </row>
        <row r="1633">
          <cell r="B1633">
            <v>9367</v>
          </cell>
          <cell r="C1633" t="str">
            <v>Gravedad específica máxima de mezclas asfálticas para pavimentos</v>
          </cell>
          <cell r="D1633" t="str">
            <v>UN</v>
          </cell>
          <cell r="E1633">
            <v>89250</v>
          </cell>
        </row>
        <row r="1634">
          <cell r="B1634">
            <v>9368</v>
          </cell>
          <cell r="C1634" t="str">
            <v>Medida de la densidad de capas de concreto asfáltico en el terreno empleando el método nuclear</v>
          </cell>
          <cell r="D1634" t="str">
            <v>UN</v>
          </cell>
          <cell r="E1634">
            <v>44625</v>
          </cell>
        </row>
        <row r="1635">
          <cell r="B1635">
            <v>9369</v>
          </cell>
          <cell r="C1635" t="str">
            <v>Determinación de las propiedades reológicas de los ligantes asfálticos mediante el reómetro de corte dinámico</v>
          </cell>
          <cell r="D1635" t="str">
            <v>UN</v>
          </cell>
          <cell r="E1635">
            <v>712810</v>
          </cell>
        </row>
        <row r="1636">
          <cell r="B1636">
            <v>9370</v>
          </cell>
          <cell r="C1636" t="str">
            <v>Resistencia a la deformación plástica de las mezclas asfálticas mediante la pista de ensayo de laboratorio</v>
          </cell>
          <cell r="D1636" t="str">
            <v>UN</v>
          </cell>
          <cell r="E1636">
            <v>689000</v>
          </cell>
        </row>
        <row r="1637">
          <cell r="B1637">
            <v>9371</v>
          </cell>
          <cell r="C1637" t="str">
            <v>Recuperación del asfalto de una solución utilizando el evaporador rotatorio</v>
          </cell>
          <cell r="D1637" t="str">
            <v>UN</v>
          </cell>
          <cell r="E1637">
            <v>482000</v>
          </cell>
        </row>
        <row r="1638">
          <cell r="B1638">
            <v>9373</v>
          </cell>
          <cell r="C1638" t="str">
            <v>Adhesividad de los ligantes bituminosos a los agregados finos (Método Riedel - Weber)</v>
          </cell>
          <cell r="D1638" t="str">
            <v>UN</v>
          </cell>
          <cell r="E1638">
            <v>115900</v>
          </cell>
        </row>
        <row r="1639">
          <cell r="B1639">
            <v>9374</v>
          </cell>
          <cell r="C1639" t="str">
            <v>Análisis granulométrico de los agregados extraídos de mezclas asfálticas</v>
          </cell>
          <cell r="D1639" t="str">
            <v>UN</v>
          </cell>
          <cell r="E1639">
            <v>61880</v>
          </cell>
        </row>
        <row r="1640">
          <cell r="B1640">
            <v>9375</v>
          </cell>
          <cell r="C1640" t="str">
            <v>Determinación de las leyes de fatiga de mezclas asfálticas compactadas en caliente sometidas a flexión dinámica</v>
          </cell>
          <cell r="D1640" t="str">
            <v>UN</v>
          </cell>
          <cell r="E1640">
            <v>2117010</v>
          </cell>
        </row>
        <row r="1641">
          <cell r="B1641">
            <v>9379</v>
          </cell>
          <cell r="C1641" t="str">
            <v>Viscosidad Saybolt de asfaltos</v>
          </cell>
          <cell r="D1641" t="str">
            <v>UN</v>
          </cell>
          <cell r="E1641">
            <v>88000</v>
          </cell>
        </row>
        <row r="1642">
          <cell r="B1642">
            <v>9381</v>
          </cell>
          <cell r="C1642" t="str">
            <v>Recuperación elástica por torsión de asfaltos modificados</v>
          </cell>
          <cell r="D1642" t="str">
            <v>UN</v>
          </cell>
          <cell r="E1642">
            <v>63665</v>
          </cell>
        </row>
        <row r="1643">
          <cell r="B1643">
            <v>9383</v>
          </cell>
          <cell r="C1643" t="str">
            <v>Destilación de emulsiones asfálticas</v>
          </cell>
          <cell r="D1643" t="str">
            <v>UN</v>
          </cell>
          <cell r="E1643">
            <v>174930</v>
          </cell>
        </row>
        <row r="1644">
          <cell r="B1644">
            <v>9384</v>
          </cell>
          <cell r="C1644" t="str">
            <v>Viscosidad saybolt furol de emulsiones asfálticas</v>
          </cell>
          <cell r="D1644" t="str">
            <v>UN</v>
          </cell>
          <cell r="E1644">
            <v>92000</v>
          </cell>
        </row>
        <row r="1645">
          <cell r="B1645">
            <v>9385</v>
          </cell>
          <cell r="C1645" t="str">
            <v>Resistencia a la compresión de adoquines de concreto</v>
          </cell>
          <cell r="D1645" t="str">
            <v>UN</v>
          </cell>
          <cell r="E1645">
            <v>45000</v>
          </cell>
        </row>
        <row r="1646">
          <cell r="B1646">
            <v>9386</v>
          </cell>
          <cell r="C1646" t="str">
            <v>Absorción de agua por los adoquines de concreto</v>
          </cell>
          <cell r="D1646" t="str">
            <v>UN</v>
          </cell>
          <cell r="E1646">
            <v>23401</v>
          </cell>
        </row>
        <row r="1647">
          <cell r="B1647">
            <v>9387</v>
          </cell>
          <cell r="C1647" t="str">
            <v>Diseño de mezclas de concreto con dos agregados para una resistencia dada</v>
          </cell>
          <cell r="D1647" t="str">
            <v>UN</v>
          </cell>
          <cell r="E1647">
            <v>452200</v>
          </cell>
        </row>
        <row r="1648">
          <cell r="B1648">
            <v>9388</v>
          </cell>
          <cell r="C1648" t="str">
            <v>Medida de la macrotextura superficial de un pavimento empleando la tecnica volumetrica</v>
          </cell>
          <cell r="D1648" t="str">
            <v>UN</v>
          </cell>
          <cell r="E1648">
            <v>30000</v>
          </cell>
        </row>
        <row r="1649">
          <cell r="B1649">
            <v>9389</v>
          </cell>
          <cell r="C1649" t="str">
            <v>Método para determinar la carga de rotura y elongación de geotextiles (método grab)</v>
          </cell>
          <cell r="D1649" t="str">
            <v>UN</v>
          </cell>
          <cell r="E1649">
            <v>290955</v>
          </cell>
        </row>
        <row r="1650">
          <cell r="B1650">
            <v>9396</v>
          </cell>
          <cell r="C1650" t="str">
            <v>Módulo de rotura en unidades macizas (Adoquines y ladrillos)</v>
          </cell>
          <cell r="D1650" t="str">
            <v>UN</v>
          </cell>
          <cell r="E1650">
            <v>33915</v>
          </cell>
        </row>
        <row r="1651">
          <cell r="B1651">
            <v>9397</v>
          </cell>
          <cell r="C1651" t="str">
            <v>Resistencia a la flexotracción (módulo de rotura) de adoquines de concreto para pavimentos</v>
          </cell>
          <cell r="D1651" t="str">
            <v>UN</v>
          </cell>
          <cell r="E1651">
            <v>33915</v>
          </cell>
        </row>
        <row r="1652">
          <cell r="B1652">
            <v>9398</v>
          </cell>
          <cell r="C1652" t="str">
            <v>Resistencia a la abrasión de adoquines de concreto para pavimentos, mediante arena y disco metálico ancho</v>
          </cell>
          <cell r="D1652" t="str">
            <v>UN</v>
          </cell>
          <cell r="E1652">
            <v>49385</v>
          </cell>
        </row>
        <row r="1653">
          <cell r="B1653">
            <v>9401</v>
          </cell>
          <cell r="C1653" t="str">
            <v>Resistencia a la flexotracción (Módulo de rotura) de losetas de concreto para pavimento.</v>
          </cell>
          <cell r="D1653" t="str">
            <v>UN</v>
          </cell>
          <cell r="E1653">
            <v>45815</v>
          </cell>
        </row>
        <row r="1654">
          <cell r="B1654">
            <v>9402</v>
          </cell>
          <cell r="C1654" t="str">
            <v>Absorción de agua por las losetas de concreto para pavimentos</v>
          </cell>
          <cell r="D1654" t="str">
            <v>UN</v>
          </cell>
          <cell r="E1654">
            <v>36652</v>
          </cell>
        </row>
        <row r="1655">
          <cell r="B1655">
            <v>9404</v>
          </cell>
          <cell r="C1655" t="str">
            <v>Resistencia a la abrasión de losetas de concreto, mediante arena y disco metálico ancho</v>
          </cell>
          <cell r="D1655" t="str">
            <v>UN</v>
          </cell>
          <cell r="E1655">
            <v>60690</v>
          </cell>
        </row>
        <row r="1656">
          <cell r="B1656">
            <v>9405</v>
          </cell>
          <cell r="C1656" t="str">
            <v>Resistencia a la flexotracción (módulo de rotura) de bordillos y sardineles</v>
          </cell>
          <cell r="D1656" t="str">
            <v>UN</v>
          </cell>
          <cell r="E1656">
            <v>146750</v>
          </cell>
        </row>
        <row r="1657">
          <cell r="B1657">
            <v>9407</v>
          </cell>
          <cell r="C1657" t="str">
            <v>Extracción de testigos de pavimentos asfálticos mediante aserrado, de 100 cm x 100 cm</v>
          </cell>
          <cell r="D1657" t="str">
            <v>UN</v>
          </cell>
          <cell r="E1657">
            <v>105315</v>
          </cell>
        </row>
        <row r="1658">
          <cell r="B1658">
            <v>9408</v>
          </cell>
          <cell r="C1658" t="str">
            <v>PUESTO DE TRABAJO - ESCRITORIO 75x120x50</v>
          </cell>
          <cell r="D1658" t="str">
            <v>UN</v>
          </cell>
          <cell r="E1658">
            <v>199900</v>
          </cell>
        </row>
        <row r="1659">
          <cell r="B1659">
            <v>9409</v>
          </cell>
          <cell r="C1659" t="str">
            <v>SILLA ESCRITORIO GIRATORIA CON BRAZOS</v>
          </cell>
          <cell r="D1659" t="str">
            <v>UN</v>
          </cell>
          <cell r="E1659">
            <v>179900</v>
          </cell>
        </row>
        <row r="1660">
          <cell r="B1660">
            <v>9413</v>
          </cell>
          <cell r="C1660" t="str">
            <v>LAMINA ALFAJOR</v>
          </cell>
          <cell r="D1660" t="str">
            <v>KG</v>
          </cell>
          <cell r="E1660">
            <v>2301</v>
          </cell>
        </row>
        <row r="1661">
          <cell r="B1661">
            <v>9414</v>
          </cell>
          <cell r="C1661" t="str">
            <v>SILLA PLÁSTICA SIN BRAZOS</v>
          </cell>
          <cell r="D1661" t="str">
            <v>UN</v>
          </cell>
          <cell r="E1661">
            <v>15000</v>
          </cell>
        </row>
        <row r="1662">
          <cell r="B1662">
            <v>9423</v>
          </cell>
          <cell r="C1662" t="str">
            <v>TARIFA MES - PERSONAL DE OBRA - TÉCNICO PLOMERO</v>
          </cell>
          <cell r="D1662" t="str">
            <v>MES</v>
          </cell>
          <cell r="E1662">
            <v>2135799.2228000001</v>
          </cell>
        </row>
        <row r="1663">
          <cell r="B1663">
            <v>9424</v>
          </cell>
          <cell r="C1663" t="str">
            <v>TARIFA MES - PERSONAL DE OBRA - AYUDANTE - INCLUYE PRESTACIONES</v>
          </cell>
          <cell r="D1663" t="str">
            <v>MES</v>
          </cell>
          <cell r="E1663">
            <v>1287408.6917999999</v>
          </cell>
        </row>
        <row r="1664">
          <cell r="B1664">
            <v>9427</v>
          </cell>
          <cell r="C1664" t="str">
            <v>COSTO DE LA REPRODUCCIÓN DE PLANOS TAMAÑO PLIEGO</v>
          </cell>
          <cell r="D1664" t="str">
            <v>UN</v>
          </cell>
          <cell r="E1664">
            <v>6400</v>
          </cell>
        </row>
        <row r="1665">
          <cell r="B1665">
            <v>9428</v>
          </cell>
          <cell r="C1665" t="str">
            <v>COSTO DE CERTIFICADO DE TRADICIÓN Y LIBERTAD DE INMUEBLES</v>
          </cell>
          <cell r="D1665" t="str">
            <v>UN</v>
          </cell>
          <cell r="E1665">
            <v>15700</v>
          </cell>
        </row>
        <row r="1666">
          <cell r="B1666">
            <v>9433</v>
          </cell>
          <cell r="C1666" t="str">
            <v>Determinación de suelos expansivos (libre)</v>
          </cell>
          <cell r="D1666" t="str">
            <v>UN</v>
          </cell>
          <cell r="E1666">
            <v>81515</v>
          </cell>
        </row>
        <row r="1667">
          <cell r="B1667">
            <v>9434</v>
          </cell>
          <cell r="C1667" t="str">
            <v>TRATAMIENTO Y DISPOSICIÓN FINAL DE LODOS NO PELIGROSOS PROVENIENTES DE ALCANTARILLADO</v>
          </cell>
          <cell r="D1667" t="str">
            <v>KG</v>
          </cell>
          <cell r="E1667">
            <v>286</v>
          </cell>
        </row>
        <row r="1668">
          <cell r="B1668">
            <v>9437</v>
          </cell>
          <cell r="C1668" t="str">
            <v>CONO CONCENTRICO PARA POZO D= 1.20m x 0.60m e=0.10m  h= 0.75m  INCL. TRANSPORTE</v>
          </cell>
          <cell r="D1668" t="str">
            <v>UN</v>
          </cell>
          <cell r="E1668">
            <v>542521</v>
          </cell>
        </row>
        <row r="1669">
          <cell r="B1669">
            <v>9441</v>
          </cell>
          <cell r="C1669" t="str">
            <v>SEÑAL LUMINOSA BIDIRECCIONAL 1.50m x 0.50m</v>
          </cell>
          <cell r="D1669" t="str">
            <v>UN</v>
          </cell>
          <cell r="E1669">
            <v>820505</v>
          </cell>
        </row>
        <row r="1670">
          <cell r="B1670">
            <v>9443</v>
          </cell>
          <cell r="C1670" t="str">
            <v>Determinación del coeficiente de pulimiento acelerado (CPA) de las partículas de agregado grueso</v>
          </cell>
          <cell r="D1670" t="str">
            <v>UN</v>
          </cell>
          <cell r="E1670">
            <v>1309000</v>
          </cell>
        </row>
        <row r="1671">
          <cell r="B1671">
            <v>9444</v>
          </cell>
          <cell r="C1671" t="str">
            <v>Porcentaje de vacíos con aire en mezclas asfálticas compactadas densas y abiertas</v>
          </cell>
          <cell r="D1671" t="str">
            <v>UN</v>
          </cell>
          <cell r="E1671">
            <v>130000</v>
          </cell>
        </row>
        <row r="1672">
          <cell r="B1672">
            <v>9445</v>
          </cell>
          <cell r="C1672" t="str">
            <v>Concentración crítica de llenante en mezclas de concreto asfáltico</v>
          </cell>
          <cell r="D1672" t="str">
            <v>UN</v>
          </cell>
          <cell r="E1672">
            <v>173899</v>
          </cell>
        </row>
        <row r="1673">
          <cell r="B1673">
            <v>9446</v>
          </cell>
          <cell r="C1673" t="str">
            <v>Cubrimiento de los agregados con materiales asfálticos en presencia de agua (Stripping)</v>
          </cell>
          <cell r="D1673" t="str">
            <v>UN</v>
          </cell>
          <cell r="E1673">
            <v>112400</v>
          </cell>
        </row>
        <row r="1674">
          <cell r="B1674">
            <v>9447</v>
          </cell>
          <cell r="C1674" t="str">
            <v>Módulo dinámico de mezclas asfálticas</v>
          </cell>
          <cell r="D1674" t="str">
            <v>UN</v>
          </cell>
          <cell r="E1674">
            <v>1539860</v>
          </cell>
        </row>
        <row r="1675">
          <cell r="B1675">
            <v>9448</v>
          </cell>
          <cell r="C1675" t="str">
            <v>Sedimentación y estabilidad de las emulsiones asfálticas durante el almacenamiento</v>
          </cell>
          <cell r="D1675" t="str">
            <v>UN</v>
          </cell>
          <cell r="E1675">
            <v>187425</v>
          </cell>
        </row>
        <row r="1676">
          <cell r="B1676">
            <v>9449</v>
          </cell>
          <cell r="C1676" t="str">
            <v>Tamizado de las emulsiones asfalticas</v>
          </cell>
          <cell r="D1676" t="str">
            <v>UN</v>
          </cell>
          <cell r="E1676">
            <v>47000</v>
          </cell>
        </row>
        <row r="1677">
          <cell r="B1677">
            <v>9450</v>
          </cell>
          <cell r="C1677" t="str">
            <v>Demulsibilidad de las emulsiones asfálticas</v>
          </cell>
          <cell r="D1677" t="str">
            <v>UN</v>
          </cell>
          <cell r="E1677">
            <v>132685</v>
          </cell>
        </row>
        <row r="1678">
          <cell r="B1678">
            <v>9451</v>
          </cell>
          <cell r="C1678" t="str">
            <v>Identificación de las emulsiones asfálticas catiónicas mediante la determinación de la carga de las partículas</v>
          </cell>
          <cell r="D1678" t="str">
            <v>UN</v>
          </cell>
          <cell r="E1678">
            <v>41000</v>
          </cell>
        </row>
        <row r="1679">
          <cell r="B1679">
            <v>9452</v>
          </cell>
          <cell r="C1679" t="str">
            <v>pH de las emulsiones asfálticas</v>
          </cell>
          <cell r="D1679" t="str">
            <v>UN</v>
          </cell>
          <cell r="E1679">
            <v>41000</v>
          </cell>
        </row>
        <row r="1680">
          <cell r="B1680">
            <v>9453</v>
          </cell>
          <cell r="C1680" t="str">
            <v>Ensayo de mezcla con cemento de las emulsiones asfalticas</v>
          </cell>
          <cell r="D1680" t="str">
            <v>UN</v>
          </cell>
          <cell r="E1680">
            <v>259420</v>
          </cell>
        </row>
        <row r="1681">
          <cell r="B1681">
            <v>9454</v>
          </cell>
          <cell r="C1681" t="str">
            <v>Medida del coeficiente de resistencia al deslizamiento usando el péndulo británico</v>
          </cell>
          <cell r="D1681" t="str">
            <v>UN</v>
          </cell>
          <cell r="E1681">
            <v>45000</v>
          </cell>
        </row>
        <row r="1682">
          <cell r="B1682">
            <v>9455</v>
          </cell>
          <cell r="C1682" t="str">
            <v>TARIFA MES - PERSONAL DE OBRA - AYUDANTE SIN PRESTACIONES</v>
          </cell>
          <cell r="D1682" t="str">
            <v>MES</v>
          </cell>
          <cell r="E1682">
            <v>781242</v>
          </cell>
        </row>
        <row r="1683">
          <cell r="B1683">
            <v>9456</v>
          </cell>
          <cell r="C1683" t="str">
            <v>ALQUILER MES - CAMPERO PICK-UP, CAMIONETA DE 1300-2000cc - MODELO 2010 - 2007  - INCIDENCIA  75%</v>
          </cell>
          <cell r="D1683" t="str">
            <v>MES</v>
          </cell>
          <cell r="E1683">
            <v>4039500</v>
          </cell>
        </row>
        <row r="1684">
          <cell r="B1684">
            <v>9457</v>
          </cell>
          <cell r="C1684" t="str">
            <v>TARIFA MES - PERSONAL DE OBRA - INSPECTOR 1 HORARIO NOCTURNO NO INCLUYE PRESTACIONES</v>
          </cell>
          <cell r="D1684" t="str">
            <v>MES</v>
          </cell>
          <cell r="E1684">
            <v>2343600</v>
          </cell>
        </row>
        <row r="1685">
          <cell r="B1685">
            <v>9459</v>
          </cell>
          <cell r="C1685" t="str">
            <v>TARIFA MES - PERSONAL TECNICO - OPERADOR EQUIPO PERFORACIÓN - NO INCLUYE PRESTACIONES</v>
          </cell>
          <cell r="D1685" t="str">
            <v>MES</v>
          </cell>
          <cell r="E1685">
            <v>1899000</v>
          </cell>
        </row>
        <row r="1686">
          <cell r="B1686">
            <v>9460</v>
          </cell>
          <cell r="C1686" t="str">
            <v>TARIFA MES - PERSONAL TECNICO - OPERADOR AUXILIAR DE EQUIPO - NO INCLUYE PRESTACIONES</v>
          </cell>
          <cell r="D1686" t="str">
            <v>MES</v>
          </cell>
          <cell r="E1686">
            <v>1269000</v>
          </cell>
        </row>
        <row r="1687">
          <cell r="B1687">
            <v>9461</v>
          </cell>
          <cell r="C1687" t="str">
            <v>TARIFA MES - PERSONAL DE OBRA - OFICIAL NO INCLUYE PRESTACIONES</v>
          </cell>
          <cell r="D1687" t="str">
            <v>MES</v>
          </cell>
          <cell r="E1687">
            <v>1171863</v>
          </cell>
        </row>
        <row r="1688">
          <cell r="B1688">
            <v>9462</v>
          </cell>
          <cell r="C1688" t="str">
            <v>TARIFA MES - PERSONAL DE OBRA - PLOMERO NO INCLUYE PRESTACIONES</v>
          </cell>
          <cell r="D1688" t="str">
            <v>MES</v>
          </cell>
          <cell r="E1688">
            <v>1367174</v>
          </cell>
        </row>
        <row r="1689">
          <cell r="B1689">
            <v>9463</v>
          </cell>
          <cell r="C1689" t="str">
            <v>TARIFA MES - PERSONAL DE OBRA - TECNICO ELECTRICO NO INCLUYE PRESTACIONES</v>
          </cell>
          <cell r="D1689" t="str">
            <v>MES</v>
          </cell>
          <cell r="E1689">
            <v>1367174</v>
          </cell>
        </row>
        <row r="1690">
          <cell r="B1690">
            <v>9464</v>
          </cell>
          <cell r="C1690" t="str">
            <v>TARIFA MES - PERSONAL DE OBRA - OPERARIO NO INCLUYE PRESTACIONES</v>
          </cell>
          <cell r="D1690" t="str">
            <v>MES</v>
          </cell>
          <cell r="E1690">
            <v>1562484</v>
          </cell>
        </row>
        <row r="1691">
          <cell r="B1691">
            <v>9465</v>
          </cell>
          <cell r="C1691" t="str">
            <v>TARIFA MES - PROFESIONAL CATEGORIA 1 -  INCLUYE PRESTACIONES</v>
          </cell>
          <cell r="D1691" t="str">
            <v>MES</v>
          </cell>
          <cell r="E1691">
            <v>17599678.199999999</v>
          </cell>
        </row>
        <row r="1692">
          <cell r="B1692">
            <v>9466</v>
          </cell>
          <cell r="C1692" t="str">
            <v>TARIFA MES - PROFESIONAL CATEGORIA 2 - INCLUYE PRESTACIONES</v>
          </cell>
          <cell r="D1692" t="str">
            <v>MES</v>
          </cell>
          <cell r="E1692">
            <v>13417132.800000001</v>
          </cell>
        </row>
        <row r="1693">
          <cell r="B1693">
            <v>9467</v>
          </cell>
          <cell r="C1693" t="str">
            <v>TARIFA MES - PROFESIONAL CATEGORIA 3 - INCLUYE PRESTACIONES</v>
          </cell>
          <cell r="D1693" t="str">
            <v>MES</v>
          </cell>
          <cell r="E1693">
            <v>10362350.1</v>
          </cell>
        </row>
        <row r="1694">
          <cell r="B1694">
            <v>9468</v>
          </cell>
          <cell r="C1694" t="str">
            <v>TARIFA MES - PROFESIONAL CATEGORIA 4 - INCLUYE PRESTACIONES</v>
          </cell>
          <cell r="D1694" t="str">
            <v>MES</v>
          </cell>
          <cell r="E1694">
            <v>8827041.3000000007</v>
          </cell>
        </row>
        <row r="1695">
          <cell r="B1695">
            <v>9469</v>
          </cell>
          <cell r="C1695" t="str">
            <v>TARIFA MES - PROFESIONAL CATEGORÍA 5 - INCLUYE PRESTACIONES</v>
          </cell>
          <cell r="D1695" t="str">
            <v>MES</v>
          </cell>
          <cell r="E1695">
            <v>7962929</v>
          </cell>
        </row>
        <row r="1696">
          <cell r="B1696">
            <v>9470</v>
          </cell>
          <cell r="C1696" t="str">
            <v>TARIFA MES - PROFESIONAL CATEGORÍA 6 -  INCLUYE PRESTACIONES</v>
          </cell>
          <cell r="D1696" t="str">
            <v>MES</v>
          </cell>
          <cell r="E1696">
            <v>7102694.7999999998</v>
          </cell>
        </row>
        <row r="1697">
          <cell r="B1697">
            <v>9471</v>
          </cell>
          <cell r="C1697" t="str">
            <v>TARIFA MES - PROFESIONAL CATEGORÍA 7 - INCLUYE PRESTACIONES</v>
          </cell>
          <cell r="D1697" t="str">
            <v>MES</v>
          </cell>
          <cell r="E1697">
            <v>5373933.5999999996</v>
          </cell>
        </row>
        <row r="1698">
          <cell r="B1698">
            <v>9472</v>
          </cell>
          <cell r="C1698" t="str">
            <v>TARIFA MES - PROFESIONAL CATEGORÍA 8 - INCLUYE PRESTACIONES</v>
          </cell>
          <cell r="D1698" t="str">
            <v>MES</v>
          </cell>
          <cell r="E1698">
            <v>5072715</v>
          </cell>
        </row>
        <row r="1699">
          <cell r="B1699">
            <v>9473</v>
          </cell>
          <cell r="C1699" t="str">
            <v>TARIFA MES - PERSONAL TÉCNICO - TECNÓLOGO EN ÁREAS DE INGENIERÍA - INCLUYE PRESTACIONES</v>
          </cell>
          <cell r="D1699" t="str">
            <v>MES</v>
          </cell>
          <cell r="E1699">
            <v>3333928.5</v>
          </cell>
        </row>
        <row r="1700">
          <cell r="B1700">
            <v>9474</v>
          </cell>
          <cell r="C1700" t="str">
            <v>TARIFA MES - PERSONAL TÉCNICO - AUXILIAR DE INGENIERÍA - INCLUYE PRESTACIONES</v>
          </cell>
          <cell r="D1700" t="str">
            <v>MES</v>
          </cell>
          <cell r="E1700">
            <v>2932691.2</v>
          </cell>
        </row>
        <row r="1701">
          <cell r="B1701">
            <v>9475</v>
          </cell>
          <cell r="C1701" t="str">
            <v>TARIFA MES - PERSONAL TÉCNICO - DIBUJANTE 1 - INCLUYE PRESTACIONES</v>
          </cell>
          <cell r="D1701" t="str">
            <v>MES</v>
          </cell>
          <cell r="E1701">
            <v>3074692</v>
          </cell>
        </row>
        <row r="1702">
          <cell r="B1702">
            <v>9476</v>
          </cell>
          <cell r="C1702" t="str">
            <v>TARIFA MES - PERSONAL TÉCNICO - DIBUJANTE 2 - INCLUYE PRESTACIONES</v>
          </cell>
          <cell r="D1702" t="str">
            <v>MES</v>
          </cell>
          <cell r="E1702">
            <v>2488277</v>
          </cell>
        </row>
        <row r="1703">
          <cell r="B1703">
            <v>9477</v>
          </cell>
          <cell r="C1703" t="str">
            <v>TARIFA MES - PERSONAL TÉCNICO - TOPÓGRAFO INSPECTOR - INCLUYE PRESTACIONES</v>
          </cell>
          <cell r="D1703" t="str">
            <v>MES</v>
          </cell>
          <cell r="E1703">
            <v>3472798.5</v>
          </cell>
        </row>
        <row r="1704">
          <cell r="B1704">
            <v>9478</v>
          </cell>
          <cell r="C1704" t="str">
            <v>TARIFA MES - PERSONAL TÉCNICO - TOPOGRAFO AUXILIAR - INCLUYE PRESTACIONES</v>
          </cell>
          <cell r="D1704" t="str">
            <v>MES</v>
          </cell>
          <cell r="E1704">
            <v>2853110.3</v>
          </cell>
        </row>
        <row r="1705">
          <cell r="B1705">
            <v>9479</v>
          </cell>
          <cell r="C1705" t="str">
            <v>TARIFA MES - PERSONAL TÉCNICO - BATIMETRISTA INSPECTOR - INCLUYE PRESTACIONES</v>
          </cell>
          <cell r="D1705" t="str">
            <v>MES</v>
          </cell>
          <cell r="E1705">
            <v>3472798.5</v>
          </cell>
        </row>
        <row r="1706">
          <cell r="B1706">
            <v>9480</v>
          </cell>
          <cell r="C1706" t="str">
            <v>TARIFA MES - PERSONAL TÉCNICO - BATIMETRISTA AUXILIAR - INCLUYE PRESTACIONES</v>
          </cell>
          <cell r="D1706" t="str">
            <v>MES</v>
          </cell>
          <cell r="E1706">
            <v>2853110.3</v>
          </cell>
        </row>
        <row r="1707">
          <cell r="B1707">
            <v>9481</v>
          </cell>
          <cell r="C1707" t="str">
            <v>TARIFA MES - PERSONAL TÉCNICO - LABORATORISTA INSPECTOR - INCLUYE PRESTACIONES</v>
          </cell>
          <cell r="D1707" t="str">
            <v>MES</v>
          </cell>
          <cell r="E1707">
            <v>3080520.8</v>
          </cell>
        </row>
        <row r="1708">
          <cell r="B1708">
            <v>9482</v>
          </cell>
          <cell r="C1708" t="str">
            <v>TARIFA MES - PERSONAL TÉCNICO - LABORATORISTA AUXILIAR - INCLUYE PRESTACIONES</v>
          </cell>
          <cell r="D1708" t="str">
            <v>MES</v>
          </cell>
          <cell r="E1708">
            <v>2297626.5</v>
          </cell>
        </row>
        <row r="1709">
          <cell r="B1709">
            <v>9483</v>
          </cell>
          <cell r="C1709" t="str">
            <v>TARIFA MES - PERSONAL TÉCNICO - INSPECTOR 1 - INCLUYE PRESTACIONES</v>
          </cell>
          <cell r="D1709" t="str">
            <v>MES</v>
          </cell>
          <cell r="E1709">
            <v>2533171.2000000002</v>
          </cell>
        </row>
        <row r="1710">
          <cell r="B1710">
            <v>9484</v>
          </cell>
          <cell r="C1710" t="str">
            <v>TARIFA MES - PERSONAL TÉCNICO - INSPECTOR 2 - INCLUYE PRESTACIONES</v>
          </cell>
          <cell r="D1710" t="str">
            <v>MES</v>
          </cell>
          <cell r="E1710">
            <v>2282605.2000000002</v>
          </cell>
        </row>
        <row r="1711">
          <cell r="B1711">
            <v>9485</v>
          </cell>
          <cell r="C1711" t="str">
            <v>TARIFA MES - PERSONAL ADMINISTRATIVO - ADMINISTRADOR - INCLUYE PRESTACIONES</v>
          </cell>
          <cell r="D1711" t="str">
            <v>MES</v>
          </cell>
          <cell r="E1711">
            <v>3236787.4</v>
          </cell>
        </row>
        <row r="1712">
          <cell r="B1712">
            <v>9486</v>
          </cell>
          <cell r="C1712" t="str">
            <v>TARIFA MES - PERSONAL ADMINISTRATIVO - AUXILIAR ADMINISTRATIVO-ALMACENISTA - INCLUYE PRESTACIONES</v>
          </cell>
          <cell r="D1712" t="str">
            <v>MES</v>
          </cell>
          <cell r="E1712">
            <v>2314575.5</v>
          </cell>
        </row>
        <row r="1713">
          <cell r="B1713">
            <v>9487</v>
          </cell>
          <cell r="C1713" t="str">
            <v>TARIFA MES - PERSONAL ADMINISTRATIVO - SECRETARIA 1 - INCLUYE PRESTACIONES</v>
          </cell>
          <cell r="D1713" t="str">
            <v>MES</v>
          </cell>
          <cell r="E1713">
            <v>2021129.6</v>
          </cell>
        </row>
        <row r="1714">
          <cell r="B1714">
            <v>9488</v>
          </cell>
          <cell r="C1714" t="str">
            <v>TARIFA MES - PERSONAL ADMINISTRATIVO - SECRETARIA 2 - INCLUYE PRESTACIONES</v>
          </cell>
          <cell r="D1714" t="str">
            <v>MES</v>
          </cell>
          <cell r="E1714">
            <v>1709825.5</v>
          </cell>
        </row>
        <row r="1715">
          <cell r="B1715">
            <v>9489</v>
          </cell>
          <cell r="C1715" t="str">
            <v>TARIFA MES - PERSONAL AUXILIAR TÉCNICO - CADENERO 1 - INCLUYE PRESTACIONES</v>
          </cell>
          <cell r="D1715" t="str">
            <v>MES</v>
          </cell>
          <cell r="E1715">
            <v>2297626.5</v>
          </cell>
        </row>
        <row r="1716">
          <cell r="B1716">
            <v>9490</v>
          </cell>
          <cell r="C1716" t="str">
            <v>TARIFA MES - PERSONAL AUXILIAR TÉCNICO - CADENERO 2 - INCLUYE PRESTACIONES</v>
          </cell>
          <cell r="D1716" t="str">
            <v>MES</v>
          </cell>
          <cell r="E1716">
            <v>2021129.6</v>
          </cell>
        </row>
        <row r="1717">
          <cell r="B1717">
            <v>9491</v>
          </cell>
          <cell r="C1717" t="str">
            <v>TARIFA MES - PERSONAL AUXILIAR TÉCNICO - SECRETARIA - CONDUCTOR O MOTORISTA  - INCLUYE PRESTACIONES</v>
          </cell>
          <cell r="D1717" t="str">
            <v>MES</v>
          </cell>
          <cell r="E1717">
            <v>1709825.5</v>
          </cell>
        </row>
        <row r="1718">
          <cell r="B1718">
            <v>9492</v>
          </cell>
          <cell r="C1718" t="str">
            <v>TARIFA MES - PERSONAL DE OBRA - MAESTRO DE OBRA  - INCLUYE PRESTACIONES</v>
          </cell>
          <cell r="D1718" t="str">
            <v>MES</v>
          </cell>
          <cell r="E1718">
            <v>3413168.1738</v>
          </cell>
        </row>
        <row r="1719">
          <cell r="B1719">
            <v>9493</v>
          </cell>
          <cell r="C1719" t="str">
            <v>TARIFA MES - PERSONAL DE OBRA - OFICIAL  - INCLUYE PRESTACIONES</v>
          </cell>
          <cell r="D1719" t="str">
            <v>MES</v>
          </cell>
          <cell r="E1719">
            <v>1852949.7756000001</v>
          </cell>
        </row>
        <row r="1720">
          <cell r="B1720">
            <v>9494</v>
          </cell>
          <cell r="C1720" t="str">
            <v>TARIFA MES - PERSONAL DE OBRA - OPERARIO  - INCLUYE PRESTACIONES</v>
          </cell>
          <cell r="D1720" t="str">
            <v>MES</v>
          </cell>
          <cell r="E1720">
            <v>2418568.9835999999</v>
          </cell>
        </row>
        <row r="1721">
          <cell r="B1721">
            <v>9495</v>
          </cell>
          <cell r="C1721" t="str">
            <v>TUERCAS POR KG</v>
          </cell>
          <cell r="D1721" t="str">
            <v>KG</v>
          </cell>
          <cell r="E1721">
            <v>7958</v>
          </cell>
        </row>
        <row r="1722">
          <cell r="B1722">
            <v>9496</v>
          </cell>
          <cell r="C1722" t="str">
            <v>PERNOS POR Kg</v>
          </cell>
          <cell r="D1722" t="str">
            <v>KG</v>
          </cell>
          <cell r="E1722">
            <v>6373</v>
          </cell>
        </row>
        <row r="1723">
          <cell r="B1723">
            <v>9497</v>
          </cell>
          <cell r="C1723" t="str">
            <v>TARIFA JORNAL - PERSONAL DE OBRA - AYUDANTE - HORARIO NOCTURNO - INCLUYE PRESTACIONES</v>
          </cell>
          <cell r="D1723" t="str">
            <v>HR</v>
          </cell>
          <cell r="E1723">
            <v>7240.8725999999997</v>
          </cell>
        </row>
        <row r="1724">
          <cell r="B1724">
            <v>9498</v>
          </cell>
          <cell r="C1724" t="str">
            <v>CONCRETO TREMIE GRAVA COMUN 3500 PSI</v>
          </cell>
          <cell r="D1724" t="str">
            <v>M3</v>
          </cell>
          <cell r="E1724">
            <v>365604</v>
          </cell>
        </row>
        <row r="1725">
          <cell r="B1725">
            <v>9499</v>
          </cell>
          <cell r="C1725" t="str">
            <v>CONCRETO TREMIE GRAVA FINA 3500 PSI</v>
          </cell>
          <cell r="D1725" t="str">
            <v>M3</v>
          </cell>
          <cell r="E1725">
            <v>377474</v>
          </cell>
        </row>
        <row r="1726">
          <cell r="B1726">
            <v>9500</v>
          </cell>
          <cell r="C1726" t="str">
            <v>METALDECK 2" CALIBRE 16 (1.50mm)</v>
          </cell>
          <cell r="D1726" t="str">
            <v>M2</v>
          </cell>
          <cell r="E1726">
            <v>57340</v>
          </cell>
        </row>
        <row r="1727">
          <cell r="B1727">
            <v>9501</v>
          </cell>
          <cell r="C1727" t="str">
            <v>METALDECK 2" CALIBRE 18 (1.20mm)</v>
          </cell>
          <cell r="D1727" t="str">
            <v>M2</v>
          </cell>
          <cell r="E1727">
            <v>45684</v>
          </cell>
        </row>
        <row r="1728">
          <cell r="B1728">
            <v>9502</v>
          </cell>
          <cell r="C1728" t="str">
            <v>TABLILLA EN TEKA PARA PISO TIPO DECK DE 8cm x 2cm</v>
          </cell>
          <cell r="D1728" t="str">
            <v>M2</v>
          </cell>
          <cell r="E1728">
            <v>145775</v>
          </cell>
        </row>
        <row r="1729">
          <cell r="B1729">
            <v>9503</v>
          </cell>
          <cell r="C1729" t="str">
            <v>MANTENIMIENTO PARA PISO EN MADERA TECA TIPO DECK. (Incluye pulida, cambio de tornillería dañada y terminado en pintura uso exterior a poro abierto, dos manos)</v>
          </cell>
          <cell r="D1729" t="str">
            <v>M2</v>
          </cell>
          <cell r="E1729">
            <v>82110</v>
          </cell>
        </row>
        <row r="1730">
          <cell r="B1730">
            <v>9505</v>
          </cell>
          <cell r="C1730" t="str">
            <v>TARIFA JORNAL- PROFESIONAL CATEGORIA 1 -  INCLUYE PRESTACIONES</v>
          </cell>
          <cell r="D1730" t="str">
            <v>JR</v>
          </cell>
          <cell r="E1730">
            <v>586655.93999999994</v>
          </cell>
        </row>
        <row r="1731">
          <cell r="B1731">
            <v>9506</v>
          </cell>
          <cell r="C1731" t="str">
            <v>TARIFA JORNAL - PROFESIONAL CATEGORIA 2 -  INCLUYE PRESTACIONES</v>
          </cell>
          <cell r="D1731" t="str">
            <v>JR</v>
          </cell>
          <cell r="E1731">
            <v>447237.70715999999</v>
          </cell>
        </row>
        <row r="1732">
          <cell r="B1732">
            <v>9507</v>
          </cell>
          <cell r="C1732" t="str">
            <v>TARIFA JORNAL - PROFESIONAL CATEGORIA 3 -  INCLUYE PRESTACIONES</v>
          </cell>
          <cell r="D1732" t="str">
            <v>JR</v>
          </cell>
          <cell r="E1732">
            <v>345411.67</v>
          </cell>
        </row>
        <row r="1733">
          <cell r="B1733">
            <v>9508</v>
          </cell>
          <cell r="C1733" t="str">
            <v>TARIFA JORNAL - PROFESIONAL CATEGORIA 4 -  INCLUYE PRESTACIONES</v>
          </cell>
          <cell r="D1733" t="str">
            <v>JR</v>
          </cell>
          <cell r="E1733">
            <v>294234.75837</v>
          </cell>
        </row>
        <row r="1734">
          <cell r="B1734">
            <v>9509</v>
          </cell>
          <cell r="C1734" t="str">
            <v>TARIFA JORNAL - PROFESIONAL CATEGORÍA 5 -  INCLUYE PRESTACIONES</v>
          </cell>
          <cell r="D1734" t="str">
            <v>JR</v>
          </cell>
          <cell r="E1734">
            <v>265431.01504999999</v>
          </cell>
        </row>
        <row r="1735">
          <cell r="B1735">
            <v>9510</v>
          </cell>
          <cell r="C1735" t="str">
            <v>TARIFA JORNAL - PROFESIONAL CATEGORÍA 6 -  INCLUYE PRESTACIONES</v>
          </cell>
          <cell r="D1735" t="str">
            <v>JR</v>
          </cell>
          <cell r="E1735">
            <v>236756.54173</v>
          </cell>
        </row>
        <row r="1736">
          <cell r="B1736">
            <v>9511</v>
          </cell>
          <cell r="C1736" t="str">
            <v>TARIFA JORNAL - PROFESIONAL CATEGORÍA 7 -  INCLUYE PRESTACIONES</v>
          </cell>
          <cell r="D1736" t="str">
            <v>JR</v>
          </cell>
          <cell r="E1736">
            <v>179131.16844000001</v>
          </cell>
        </row>
        <row r="1737">
          <cell r="B1737">
            <v>9512</v>
          </cell>
          <cell r="C1737" t="str">
            <v>TARIFA JORNAL - PERSONAL TÉCNICO - TECNÓLOGO EN ÁREAS DE INGENIERÍA - INCLUYE PRESTACIONES</v>
          </cell>
          <cell r="D1737" t="str">
            <v>JR</v>
          </cell>
          <cell r="E1737">
            <v>111130.95</v>
          </cell>
        </row>
        <row r="1738">
          <cell r="B1738">
            <v>9513</v>
          </cell>
          <cell r="C1738" t="str">
            <v>TARIFA JORNAL - PERSONAL TÉCNICO - AUXILIAR DE INGENIERÍA - INCLUYE PRESTACIONES</v>
          </cell>
          <cell r="D1738" t="str">
            <v>JR</v>
          </cell>
          <cell r="E1738">
            <v>97756.421919999993</v>
          </cell>
        </row>
        <row r="1739">
          <cell r="B1739">
            <v>9514</v>
          </cell>
          <cell r="C1739" t="str">
            <v>TARIFA JORNAL - PERSONAL TÉCNICO - DIBUJANTE 1 - INCLUYE PRESTACIONES</v>
          </cell>
          <cell r="D1739" t="str">
            <v>JR</v>
          </cell>
          <cell r="E1739">
            <v>102489.68476</v>
          </cell>
        </row>
        <row r="1740">
          <cell r="B1740">
            <v>9515</v>
          </cell>
          <cell r="C1740" t="str">
            <v>TARIFA JORNAL - PERSONAL TÉCNICO - DIBUJANTE 2 - INCLUYE PRESTACIONES</v>
          </cell>
          <cell r="D1740" t="str">
            <v>JR</v>
          </cell>
          <cell r="E1740">
            <v>82942.518020000003</v>
          </cell>
        </row>
        <row r="1741">
          <cell r="B1741">
            <v>9516</v>
          </cell>
          <cell r="C1741" t="str">
            <v>TARIFA JORNAL - PERSONAL TÉCNICO - TOPOGRAFO AUXILIAR - INCLUYE PRESTACIONES</v>
          </cell>
          <cell r="D1741" t="str">
            <v>JR</v>
          </cell>
          <cell r="E1741">
            <v>95103.628070000006</v>
          </cell>
        </row>
        <row r="1742">
          <cell r="B1742">
            <v>9517</v>
          </cell>
          <cell r="C1742" t="str">
            <v>TARIFA JORNAL - PERSONAL TÉCNICO - BATIMETRISTA INSPECTOR - INCLUYE PRESTACIONES</v>
          </cell>
          <cell r="D1742" t="str">
            <v>JR</v>
          </cell>
          <cell r="E1742">
            <v>115759.95</v>
          </cell>
        </row>
        <row r="1743">
          <cell r="B1743">
            <v>9518</v>
          </cell>
          <cell r="C1743" t="str">
            <v>TARIFA JORNAL - PERSONAL TÉCNICO - BATIMETRISTA AUXILIAR - INCLUYE PRESTACIONES</v>
          </cell>
          <cell r="D1743" t="str">
            <v>JR</v>
          </cell>
          <cell r="E1743">
            <v>95103.628070000006</v>
          </cell>
        </row>
        <row r="1744">
          <cell r="B1744">
            <v>9519</v>
          </cell>
          <cell r="C1744" t="str">
            <v>TARIFA JORNAL - PERSONAL TÉCNICO - LABORATORISTA INSPECTOR - INCLUYE PRESTACIONES</v>
          </cell>
          <cell r="D1744" t="str">
            <v>JR</v>
          </cell>
          <cell r="E1744">
            <v>102684.07524000001</v>
          </cell>
        </row>
        <row r="1745">
          <cell r="B1745">
            <v>9520</v>
          </cell>
          <cell r="C1745" t="str">
            <v>TARIFA JORNAL - PERSONAL TÉCNICO - LABORATORISTA AUXILIAR - INCLUYE PRESTACIONES</v>
          </cell>
          <cell r="D1745" t="str">
            <v>JR</v>
          </cell>
          <cell r="E1745">
            <v>76587.55</v>
          </cell>
        </row>
        <row r="1746">
          <cell r="B1746">
            <v>9521</v>
          </cell>
          <cell r="C1746" t="str">
            <v>TARIFA JORNAL - PERSONAL TÉCNICO - OPERADOR EQUIPO PERFORACIÓN</v>
          </cell>
          <cell r="D1746" t="str">
            <v>JR</v>
          </cell>
          <cell r="E1746">
            <v>92304.06</v>
          </cell>
        </row>
        <row r="1747">
          <cell r="B1747">
            <v>9522</v>
          </cell>
          <cell r="C1747" t="str">
            <v>TARIFA JORNAL - PERSONAL TÉCNICO - OPERADOR AUXILIAR DE EQUIPO</v>
          </cell>
          <cell r="D1747" t="str">
            <v>JR</v>
          </cell>
          <cell r="E1747">
            <v>66453.3</v>
          </cell>
        </row>
        <row r="1748">
          <cell r="B1748">
            <v>9523</v>
          </cell>
          <cell r="C1748" t="str">
            <v>TARIFA JORNAL- PERSONAL ADMINISTRATIVO - ADMINISTRADOR - INCLUYE PRESTACIONES</v>
          </cell>
          <cell r="D1748" t="str">
            <v>JR</v>
          </cell>
          <cell r="E1748">
            <v>107892.96189000001</v>
          </cell>
        </row>
        <row r="1749">
          <cell r="B1749">
            <v>9524</v>
          </cell>
          <cell r="C1749" t="str">
            <v>TARIFA JORNAL - PERSONAL ADMINISTRATIVO - AUXILIAR ADMINISTRATIVO-ALMACENISTA - INCLUYE PRESTACIONES</v>
          </cell>
          <cell r="D1749" t="str">
            <v>JR</v>
          </cell>
          <cell r="E1749">
            <v>77152.467990000005</v>
          </cell>
        </row>
        <row r="1750">
          <cell r="B1750">
            <v>9525</v>
          </cell>
          <cell r="C1750" t="str">
            <v>TARIFA JORNAL - PERSONAL ADMINISTRATIVO - SECRETARIA 1 - INCLUYE PRESTACIONES</v>
          </cell>
          <cell r="D1750" t="str">
            <v>JR</v>
          </cell>
          <cell r="E1750">
            <v>67370.934359999999</v>
          </cell>
        </row>
        <row r="1751">
          <cell r="B1751">
            <v>9526</v>
          </cell>
          <cell r="C1751" t="str">
            <v>TARIFA JORNAL - PERSONAL ADMINISTRATIVO - SECRETARIA 2 - INCLUYE PRESTACIONES</v>
          </cell>
          <cell r="D1751" t="str">
            <v>JR</v>
          </cell>
          <cell r="E1751">
            <v>56994.236449999997</v>
          </cell>
        </row>
        <row r="1752">
          <cell r="B1752">
            <v>9527</v>
          </cell>
          <cell r="C1752" t="str">
            <v>TARIFA JORNAL - PERSONAL AUXILIAR TÉCNICO - CADENERO 1 - INCLUYE PRESTACIONES</v>
          </cell>
          <cell r="D1752" t="str">
            <v>JR</v>
          </cell>
          <cell r="E1752">
            <v>76587.55</v>
          </cell>
        </row>
        <row r="1753">
          <cell r="B1753">
            <v>9528</v>
          </cell>
          <cell r="C1753" t="str">
            <v>TARIFA JORNAL - PERSONAL AUXILIAR TÉCNICO - SECRETARIA - CONDUCTOR O MOTORISTA  - INCLUYE PRESTACIONES</v>
          </cell>
          <cell r="D1753" t="str">
            <v>JR</v>
          </cell>
          <cell r="E1753">
            <v>56994.236449999997</v>
          </cell>
        </row>
        <row r="1754">
          <cell r="B1754">
            <v>9529</v>
          </cell>
          <cell r="C1754" t="str">
            <v>TARIFA JORNAL- PERSONAL DE OBRA - MAESTRO DE OBRA  - INCLUYE PRESTACIONES</v>
          </cell>
          <cell r="D1754" t="str">
            <v>JR</v>
          </cell>
          <cell r="E1754">
            <v>113772.27245999999</v>
          </cell>
        </row>
        <row r="1755">
          <cell r="B1755">
            <v>9530</v>
          </cell>
          <cell r="C1755" t="str">
            <v>TARIFA MES - PERSONAL DE OBRA - TECNICO ELECTRICO  INCLUYE PRESTACIONES</v>
          </cell>
          <cell r="D1755" t="str">
            <v>MES</v>
          </cell>
          <cell r="E1755">
            <v>2135799.2228000001</v>
          </cell>
        </row>
        <row r="1756">
          <cell r="B1756">
            <v>9531</v>
          </cell>
          <cell r="C1756" t="str">
            <v>TARIFA HORA - PROFESIONAL CATEGORIA 1 -  INCLUYE PRESTACIONES</v>
          </cell>
          <cell r="D1756" t="str">
            <v>HR</v>
          </cell>
          <cell r="E1756">
            <v>73331.992499999993</v>
          </cell>
        </row>
        <row r="1757">
          <cell r="B1757">
            <v>9532</v>
          </cell>
          <cell r="C1757" t="str">
            <v>TARIFA HORA - PROFESIONAL CATEGORIA 2 -  INCLUYE PRESTACIONES</v>
          </cell>
          <cell r="D1757" t="str">
            <v>HR</v>
          </cell>
          <cell r="E1757">
            <v>55904.772839999998</v>
          </cell>
        </row>
        <row r="1758">
          <cell r="B1758">
            <v>9533</v>
          </cell>
          <cell r="C1758" t="str">
            <v>TARIFA HORA - PROFESIONAL CATEGORIA 3 -  INCLUYE PRESTACIONES</v>
          </cell>
          <cell r="D1758" t="str">
            <v>HR</v>
          </cell>
          <cell r="E1758">
            <v>43176.458749999998</v>
          </cell>
        </row>
        <row r="1759">
          <cell r="B1759">
            <v>9534</v>
          </cell>
          <cell r="C1759" t="str">
            <v>TARIFA HORA - PROFESIONAL CATEGORIA 4 -  INCLUYE PRESTACIONES</v>
          </cell>
          <cell r="D1759" t="str">
            <v>HR</v>
          </cell>
          <cell r="E1759">
            <v>36779.290379999999</v>
          </cell>
        </row>
        <row r="1760">
          <cell r="B1760">
            <v>9535</v>
          </cell>
          <cell r="C1760" t="str">
            <v>TARIFA HORA - PROFESIONAL CATEGORÍA 5 -  INCLUYE PRESTACIONES</v>
          </cell>
          <cell r="D1760" t="str">
            <v>HR</v>
          </cell>
          <cell r="E1760">
            <v>33178.82245</v>
          </cell>
        </row>
        <row r="1761">
          <cell r="B1761">
            <v>9536</v>
          </cell>
          <cell r="C1761" t="str">
            <v>TARIFA HORA - PROFESIONAL CATEGORÍA 6 -  INCLUYE PRESTACIONES</v>
          </cell>
          <cell r="D1761" t="str">
            <v>HR</v>
          </cell>
          <cell r="E1761">
            <v>29594.513269999999</v>
          </cell>
        </row>
        <row r="1762">
          <cell r="B1762">
            <v>9537</v>
          </cell>
          <cell r="C1762" t="str">
            <v>TARIFA HORA - PROFESIONAL CATEGORÍA 7 -  INCLUYE PRESTACIONES</v>
          </cell>
          <cell r="D1762" t="str">
            <v>HR</v>
          </cell>
          <cell r="E1762">
            <v>22391.341560000001</v>
          </cell>
        </row>
        <row r="1763">
          <cell r="B1763">
            <v>9538</v>
          </cell>
          <cell r="C1763" t="str">
            <v>TARIFA HORA - PROFESIONAL CATEGORIA 8 -  INCLUYE PRESTACIONES</v>
          </cell>
          <cell r="D1763" t="str">
            <v>HR</v>
          </cell>
          <cell r="E1763">
            <v>21136.360949999998</v>
          </cell>
        </row>
        <row r="1764">
          <cell r="B1764">
            <v>9539</v>
          </cell>
          <cell r="C1764" t="str">
            <v>TARIFA HORA - PERSONAL TÉCNICO - TECNÓLOGO EN ÁREAS DE INGENIERÍA</v>
          </cell>
          <cell r="D1764" t="str">
            <v>HR</v>
          </cell>
          <cell r="E1764">
            <v>13891.36875</v>
          </cell>
        </row>
        <row r="1765">
          <cell r="B1765">
            <v>9540</v>
          </cell>
          <cell r="C1765" t="str">
            <v>TARIFA HORA - PERSONAL TÉCNICO - AUXILIAR DE INGENIERÍA - INCLUYE PRESTACIONES</v>
          </cell>
          <cell r="D1765" t="str">
            <v>HR</v>
          </cell>
          <cell r="E1765">
            <v>12219.498079999999</v>
          </cell>
        </row>
        <row r="1766">
          <cell r="B1766">
            <v>9541</v>
          </cell>
          <cell r="C1766" t="str">
            <v>TARIFA HORA - PERSONAL TÉCNICO - DIBUJANTE 1 - INCLUYE PRESTACIONES</v>
          </cell>
          <cell r="D1766" t="str">
            <v>HR</v>
          </cell>
          <cell r="E1766">
            <v>12811.265240000001</v>
          </cell>
        </row>
        <row r="1767">
          <cell r="B1767">
            <v>9542</v>
          </cell>
          <cell r="C1767" t="str">
            <v>TARIFA HORA - PERSONAL TÉCNICO - DIBUJANTE 2 - INCLUYE PRESTACIONES</v>
          </cell>
          <cell r="D1767" t="str">
            <v>HR</v>
          </cell>
          <cell r="E1767">
            <v>10367.869479999999</v>
          </cell>
        </row>
        <row r="1768">
          <cell r="B1768">
            <v>9543</v>
          </cell>
          <cell r="C1768" t="str">
            <v>TARIFA HORA - PERSONAL TECNICO - TOPÓGRAFO INSPECTOR INCLUYE PRESTACIONES</v>
          </cell>
          <cell r="D1768" t="str">
            <v>HR</v>
          </cell>
          <cell r="E1768">
            <v>14469.99375</v>
          </cell>
        </row>
        <row r="1769">
          <cell r="B1769">
            <v>9544</v>
          </cell>
          <cell r="C1769" t="str">
            <v>TARIFA HORA - PERSONAL TÉCNICO - TOPOGRAFO AUXILIAR - INCLUYE PRESTACIONES</v>
          </cell>
          <cell r="D1769" t="str">
            <v>HR</v>
          </cell>
          <cell r="E1769">
            <v>11888.008180000001</v>
          </cell>
        </row>
        <row r="1770">
          <cell r="B1770">
            <v>9545</v>
          </cell>
          <cell r="C1770" t="str">
            <v>TARIFA HORA - PERSONAL TÉCNICO - BATIMETRISTA INSPECTOR - INCLUYE PRESTACIONES</v>
          </cell>
          <cell r="D1770" t="str">
            <v>HR</v>
          </cell>
          <cell r="E1770">
            <v>14469.99375</v>
          </cell>
        </row>
        <row r="1771">
          <cell r="B1771">
            <v>9546</v>
          </cell>
          <cell r="C1771" t="str">
            <v>TARIFA HORA - PERSONAL TÉCNICO - BATIMETRISTA AUXILIAR - INCLUYE PRESTACIONES</v>
          </cell>
          <cell r="D1771" t="str">
            <v>HR</v>
          </cell>
          <cell r="E1771">
            <v>11888.008180000001</v>
          </cell>
        </row>
        <row r="1772">
          <cell r="B1772">
            <v>9547</v>
          </cell>
          <cell r="C1772" t="str">
            <v>TARIFA HORA - PERSONAL TÉCNICO - LABORATORISTA INSPECTOR - INCLUYE PRESTACIONES</v>
          </cell>
          <cell r="D1772" t="str">
            <v>HR</v>
          </cell>
          <cell r="E1772">
            <v>12835.454760000001</v>
          </cell>
        </row>
        <row r="1773">
          <cell r="B1773">
            <v>9548</v>
          </cell>
          <cell r="C1773" t="str">
            <v>TARIFA HORA - PERSONAL TÉCNICO - LABORATORISTA AUXILIAR - INCLUYE PRESTACIONES</v>
          </cell>
          <cell r="D1773" t="str">
            <v>HR</v>
          </cell>
          <cell r="E1773">
            <v>9573.4437500000004</v>
          </cell>
        </row>
        <row r="1774">
          <cell r="B1774">
            <v>9549</v>
          </cell>
          <cell r="C1774" t="str">
            <v>TARIFA HORA - PERSONAL TÉCNICO - OPERADOR EQUIPO PERFORACIÓN</v>
          </cell>
          <cell r="D1774" t="str">
            <v>HR</v>
          </cell>
          <cell r="E1774">
            <v>11538.0075</v>
          </cell>
        </row>
        <row r="1775">
          <cell r="B1775">
            <v>9550</v>
          </cell>
          <cell r="C1775" t="str">
            <v>TARIFA HORA - PERSONAL TÉCNICO - OPERADOR AUXILIAR DE EQUIPO</v>
          </cell>
          <cell r="D1775" t="str">
            <v>HR</v>
          </cell>
          <cell r="E1775">
            <v>8306.6625000000004</v>
          </cell>
        </row>
        <row r="1776">
          <cell r="B1776">
            <v>9551</v>
          </cell>
          <cell r="C1776" t="str">
            <v>TARIFA HORA - PERSONAL TÉCNICO - INSPECTOR 1 INCLUYE PRESTACIONES</v>
          </cell>
          <cell r="D1776" t="str">
            <v>HR</v>
          </cell>
          <cell r="E1776">
            <v>10554.83136</v>
          </cell>
        </row>
        <row r="1777">
          <cell r="B1777">
            <v>9552</v>
          </cell>
          <cell r="C1777" t="str">
            <v>TARIFA HORA - PERSONAL TÉCNICO - INSPECTOR 2 INCLUYE PRESTACIONES</v>
          </cell>
          <cell r="D1777" t="str">
            <v>HR</v>
          </cell>
          <cell r="E1777">
            <v>9510.8549999999996</v>
          </cell>
        </row>
        <row r="1778">
          <cell r="B1778">
            <v>9553</v>
          </cell>
          <cell r="C1778" t="str">
            <v>TARIFA HORA- PERSONAL ADMINISTRATIVO - ADMINISTRADOR - INCLUYE PRESTACIONES</v>
          </cell>
          <cell r="D1778" t="str">
            <v>HR</v>
          </cell>
          <cell r="E1778">
            <v>13486.56561</v>
          </cell>
        </row>
        <row r="1779">
          <cell r="B1779">
            <v>9554</v>
          </cell>
          <cell r="C1779" t="str">
            <v>TARIFA HORA - PERSONAL ADMINISTRATIVO - AUXILIAR ADMINISTRATIVO-ALMACENISTA - INCLUYE PRESTACIONES</v>
          </cell>
          <cell r="D1779" t="str">
            <v>HR</v>
          </cell>
          <cell r="E1779">
            <v>9644.1132600000001</v>
          </cell>
        </row>
        <row r="1780">
          <cell r="B1780">
            <v>9555</v>
          </cell>
          <cell r="C1780" t="str">
            <v>TARIFA HORA - PERSONAL ADMINISTRATIVO - SECRETARIA 1 - INCLUYE PRESTACIONES</v>
          </cell>
          <cell r="D1780" t="str">
            <v>HR</v>
          </cell>
          <cell r="E1780">
            <v>8421.4256399999995</v>
          </cell>
        </row>
        <row r="1781">
          <cell r="B1781">
            <v>9556</v>
          </cell>
          <cell r="C1781" t="str">
            <v>TARIFA HORA - PERSONAL ADMINISTRATIVO - SECRETARIA 2 - INCLUYE PRESTACIONES</v>
          </cell>
          <cell r="D1781" t="str">
            <v>HR</v>
          </cell>
          <cell r="E1781">
            <v>7124.2197999999999</v>
          </cell>
        </row>
        <row r="1782">
          <cell r="B1782">
            <v>9557</v>
          </cell>
          <cell r="C1782" t="str">
            <v>TARIFA HORA - PERSONAL AUXILIAR TÉCNICO - CADENERO 1 - INCLUYE PRESTACIONES</v>
          </cell>
          <cell r="D1782" t="str">
            <v>HR</v>
          </cell>
          <cell r="E1782">
            <v>9573.4437500000004</v>
          </cell>
        </row>
        <row r="1783">
          <cell r="B1783">
            <v>9558</v>
          </cell>
          <cell r="C1783" t="str">
            <v>TARIFA HORA - PERSONAL AUXILIAR TÉCNICO - CADENERO 2</v>
          </cell>
          <cell r="D1783" t="str">
            <v>HR</v>
          </cell>
          <cell r="E1783">
            <v>8421.4256399999995</v>
          </cell>
        </row>
        <row r="1784">
          <cell r="B1784">
            <v>9559</v>
          </cell>
          <cell r="C1784" t="str">
            <v>TARIFA HORA - PERSONAL AUXILIAR TÉCNICO - SECRETARIA - CONDUCTOR O MOTORISTA  - INCLUYE PRESTACIONES</v>
          </cell>
          <cell r="D1784" t="str">
            <v>HR</v>
          </cell>
          <cell r="E1784">
            <v>7124.2197999999999</v>
          </cell>
        </row>
        <row r="1785">
          <cell r="B1785">
            <v>9560</v>
          </cell>
          <cell r="C1785" t="str">
            <v>TARIFA HORA - PERSONAL DE OBRA - MAESTRO DE OBRA  - INCLUYE PRESTACIONES</v>
          </cell>
          <cell r="D1785" t="str">
            <v>HR</v>
          </cell>
          <cell r="E1785">
            <v>14221.497649999999</v>
          </cell>
        </row>
        <row r="1786">
          <cell r="B1786">
            <v>9564</v>
          </cell>
          <cell r="C1786" t="str">
            <v>DUCTOLÓN DE POLIETILENO DE 3.3mm DE PARED x 26.5mm DE ANCHO INTERNO. BLANCO. ROLLO DE 250m</v>
          </cell>
          <cell r="D1786" t="str">
            <v>ML</v>
          </cell>
          <cell r="E1786">
            <v>257</v>
          </cell>
        </row>
        <row r="1787">
          <cell r="B1787">
            <v>9569</v>
          </cell>
          <cell r="C1787" t="str">
            <v>MANTO GEOSINTÉTICO COMPUESTO DE CEMENTO A GRANEL. DIMENSIONES: 1.10m DE ANCHO x 8mm DE ESPESOR x 114ml. PESO DEL ROLLO A GRANEL: 1550Kg.</v>
          </cell>
          <cell r="D1787" t="str">
            <v>M2</v>
          </cell>
          <cell r="E1787">
            <v>186728</v>
          </cell>
        </row>
        <row r="1788">
          <cell r="B1788">
            <v>9570</v>
          </cell>
          <cell r="C1788" t="str">
            <v>UNIÓN CANALETA PLÁSTICA DE 20cm x 12cm PORTACABLES</v>
          </cell>
          <cell r="D1788" t="str">
            <v>UN</v>
          </cell>
          <cell r="E1788">
            <v>800</v>
          </cell>
        </row>
        <row r="1789">
          <cell r="B1789">
            <v>9571</v>
          </cell>
          <cell r="C1789" t="str">
            <v>UNIÓN CANALETA PLÁSTICA DE 32cm x 12cm PORTACABLES</v>
          </cell>
          <cell r="D1789" t="str">
            <v>UN</v>
          </cell>
          <cell r="E1789">
            <v>895</v>
          </cell>
        </row>
        <row r="1790">
          <cell r="B1790">
            <v>9572</v>
          </cell>
          <cell r="C1790" t="str">
            <v>CANALETA PLÁSTICA DE 20cm x 12cm PORTACABLES CON ADHESIVO</v>
          </cell>
          <cell r="D1790" t="str">
            <v>ML</v>
          </cell>
          <cell r="E1790">
            <v>3200</v>
          </cell>
        </row>
        <row r="1791">
          <cell r="B1791">
            <v>9573</v>
          </cell>
          <cell r="C1791" t="str">
            <v>CANALETA PLÁSTICA DE 32cm x 12cm PORTACABLES CON ADHESIVO</v>
          </cell>
          <cell r="D1791" t="str">
            <v>ML</v>
          </cell>
          <cell r="E1791">
            <v>4050</v>
          </cell>
        </row>
        <row r="1792">
          <cell r="B1792">
            <v>9574</v>
          </cell>
          <cell r="C1792" t="str">
            <v>ABRAZADERA CORREDIZA - CREMALLERA 8mm</v>
          </cell>
          <cell r="D1792" t="str">
            <v>UN</v>
          </cell>
          <cell r="E1792">
            <v>1395</v>
          </cell>
        </row>
        <row r="1793">
          <cell r="B1793">
            <v>9575</v>
          </cell>
          <cell r="C1793" t="str">
            <v>TARIFA MES - PERSONAL TÉCNICO - CELADOR ARMADO (24 horas por 30 días divididos en 3 turnos de 8 horas diarias. Incluye prestaciones de ley, Administración y servicios.</v>
          </cell>
          <cell r="D1793" t="str">
            <v>MES</v>
          </cell>
          <cell r="E1793">
            <v>7562425</v>
          </cell>
        </row>
        <row r="1794">
          <cell r="B1794">
            <v>9576</v>
          </cell>
          <cell r="C1794" t="str">
            <v>ALQUILER MES - ARRIENDO OFICINA INCL. ADMINISTRACIÓN, SERVICIOS PÚBLICOS, COMUNICACIONES</v>
          </cell>
          <cell r="D1794" t="str">
            <v>M2/MS</v>
          </cell>
          <cell r="E1794">
            <v>34270</v>
          </cell>
        </row>
        <row r="1795">
          <cell r="B1795">
            <v>9577</v>
          </cell>
          <cell r="C1795" t="str">
            <v>ALQUILER MES - CAMPAMENTOS INCL. SERVICIOS PÚBLICOS PROVISIONALES</v>
          </cell>
          <cell r="D1795" t="str">
            <v>M2/MS</v>
          </cell>
          <cell r="E1795">
            <v>11665</v>
          </cell>
        </row>
        <row r="1796">
          <cell r="B1796">
            <v>9578</v>
          </cell>
          <cell r="C1796" t="str">
            <v>TARIFA GLOBAL - GASTOS OFICINA (PAPELERIA, FOTOCOPIAS Y OTROS)</v>
          </cell>
          <cell r="D1796" t="str">
            <v>GLB/MS</v>
          </cell>
          <cell r="E1796">
            <v>668258</v>
          </cell>
        </row>
        <row r="1797">
          <cell r="B1797">
            <v>9628</v>
          </cell>
          <cell r="C1797" t="str">
            <v>JUNTA TC-JEVF-75 MÓDULOS DE 1.83m. INCLUYE TORNILLERÍA DE FIJACIÓN.</v>
          </cell>
          <cell r="D1797" t="str">
            <v>UN</v>
          </cell>
          <cell r="E1797">
            <v>453000</v>
          </cell>
        </row>
        <row r="1798">
          <cell r="B1798">
            <v>9629</v>
          </cell>
          <cell r="C1798" t="str">
            <v>NEOPRENO - APOYO EN CAUCHO NEOPRENO. DUREZA 60 SIN REFUERZOS</v>
          </cell>
          <cell r="D1798" t="str">
            <v>dm3</v>
          </cell>
          <cell r="E1798">
            <v>20716</v>
          </cell>
        </row>
        <row r="1799">
          <cell r="B1799">
            <v>9630</v>
          </cell>
          <cell r="C1799" t="str">
            <v>NEOPRENO - APOYO EN CAUCHO NEOPRENO. DUREZA 50 SIN REFUERZOS</v>
          </cell>
          <cell r="D1799" t="str">
            <v>dm3</v>
          </cell>
          <cell r="E1799">
            <v>23098</v>
          </cell>
        </row>
        <row r="1800">
          <cell r="B1800">
            <v>9631</v>
          </cell>
          <cell r="C1800" t="str">
            <v>NEOPRENO - APOYO EN CAUCHO NEOPRENO. DUREZA 60 REFORZADA CON 2 PLATINAS DE 1/4"</v>
          </cell>
          <cell r="D1800" t="str">
            <v>dm3</v>
          </cell>
          <cell r="E1800">
            <v>38675</v>
          </cell>
        </row>
        <row r="1801">
          <cell r="B1801">
            <v>9632</v>
          </cell>
          <cell r="C1801" t="str">
            <v>NEOPRENO - APOYO EN CAUCHO NEOPRENO. DUREZA 50 REFORZADA CON PLATINA DE 1/8"</v>
          </cell>
          <cell r="D1801" t="str">
            <v>dm3</v>
          </cell>
          <cell r="E1801">
            <v>46277</v>
          </cell>
        </row>
        <row r="1802">
          <cell r="B1802">
            <v>9633</v>
          </cell>
          <cell r="C1802" t="str">
            <v>MORTERO IMPERMEABLE PARA REPARACIONES ESTRUCTURALES. SIKATOP - 122 Clima frió o cálido, o Similar</v>
          </cell>
          <cell r="D1802" t="str">
            <v>KG</v>
          </cell>
          <cell r="E1802">
            <v>5415</v>
          </cell>
        </row>
        <row r="1803">
          <cell r="B1803">
            <v>9634</v>
          </cell>
          <cell r="C1803" t="str">
            <v>IMPRIMANTE Y PUENTE DE ADHERENCIA NORMAL. SIKADUR - 32 Primer, o Similar</v>
          </cell>
          <cell r="D1803" t="str">
            <v>KG</v>
          </cell>
          <cell r="E1803">
            <v>21420</v>
          </cell>
        </row>
        <row r="1804">
          <cell r="B1804">
            <v>9635</v>
          </cell>
          <cell r="C1804" t="str">
            <v>ADHESIVO DE ALTO DESEMPEÑO PARA ANCLAJE DE BARRAS. SIKA ANCHORFIX-3001, o Similar. Por 600ml</v>
          </cell>
          <cell r="D1804" t="str">
            <v>UN</v>
          </cell>
          <cell r="E1804">
            <v>123760</v>
          </cell>
        </row>
        <row r="1805">
          <cell r="B1805">
            <v>9636</v>
          </cell>
          <cell r="C1805" t="str">
            <v>SIKA FERROGARD-903 - TAMBOR 200, o Similar</v>
          </cell>
          <cell r="D1805" t="str">
            <v>UN</v>
          </cell>
          <cell r="E1805">
            <v>13600</v>
          </cell>
        </row>
        <row r="1806">
          <cell r="B1806">
            <v>9637</v>
          </cell>
          <cell r="C1806" t="str">
            <v>SIKA CARBODUR S-1012 - Mts 1  o Similar</v>
          </cell>
          <cell r="D1806" t="str">
            <v>UN</v>
          </cell>
          <cell r="E1806">
            <v>226457</v>
          </cell>
        </row>
        <row r="1807">
          <cell r="B1807">
            <v>9638</v>
          </cell>
          <cell r="C1807" t="str">
            <v>ADHESIVO PARA ELEMENTOS ENDURECIDOS - SIKADUR-31 o similar</v>
          </cell>
          <cell r="D1807" t="str">
            <v>KG</v>
          </cell>
          <cell r="E1807">
            <v>61047</v>
          </cell>
        </row>
        <row r="1808">
          <cell r="B1808">
            <v>9639</v>
          </cell>
          <cell r="C1808" t="str">
            <v>MORTERO ACRÍLICO DE UN COMPONENTE PARA REPARACIONES ESTRUCTURALES. SIKATOP - 122 Plus Monocomponente o Similar</v>
          </cell>
          <cell r="D1808" t="str">
            <v>KG</v>
          </cell>
          <cell r="E1808">
            <v>5415</v>
          </cell>
        </row>
        <row r="1809">
          <cell r="B1809">
            <v>9640</v>
          </cell>
          <cell r="C1809" t="str">
            <v>RECUBRIMIENTO INHIBRIDOR DE CORROSIÓN PARA ACERO DE REFUERZO. SIKATOP - ARMATEC 108 o Similar</v>
          </cell>
          <cell r="D1809" t="str">
            <v>KG</v>
          </cell>
          <cell r="E1809">
            <v>13923</v>
          </cell>
        </row>
        <row r="1810">
          <cell r="B1810">
            <v>9641</v>
          </cell>
          <cell r="C1810" t="str">
            <v>RECUBRIMIENTO INHIBRIDOR DE CORROSIÓN PARA ACERO DE REFUERZO. SIKATOP - ARMATEC 108 o Similar</v>
          </cell>
          <cell r="D1810" t="str">
            <v>KG</v>
          </cell>
          <cell r="E1810">
            <v>13923</v>
          </cell>
        </row>
        <row r="1811">
          <cell r="B1811">
            <v>9642</v>
          </cell>
          <cell r="C1811" t="str">
            <v>SIKADUR-35 HI-MOD LV  o Similar</v>
          </cell>
          <cell r="D1811" t="str">
            <v>UN</v>
          </cell>
          <cell r="E1811">
            <v>100500</v>
          </cell>
        </row>
        <row r="1812">
          <cell r="B1812">
            <v>9643</v>
          </cell>
          <cell r="C1812" t="str">
            <v>FONDO DE JUNTA PARA APLICAR MASILLAS EN FRIO. SIKAROD o Similar de Ø1/4" (6mm)</v>
          </cell>
          <cell r="D1812" t="str">
            <v>ML</v>
          </cell>
          <cell r="E1812">
            <v>714</v>
          </cell>
        </row>
        <row r="1813">
          <cell r="B1813">
            <v>9644</v>
          </cell>
          <cell r="C1813" t="str">
            <v>CINTA FLEXIBLE PARA SELLO PRIMARIO DE PVC. SIKA WATERBAR o Similar</v>
          </cell>
          <cell r="D1813" t="str">
            <v>ML</v>
          </cell>
          <cell r="E1813">
            <v>10123</v>
          </cell>
        </row>
        <row r="1814">
          <cell r="B1814">
            <v>9645</v>
          </cell>
          <cell r="C1814" t="str">
            <v>ADHESIVO ESPECIAL PARA EL PEGADO PLÁSTICO DE METALES - SIKABOND AT METAL o Similar</v>
          </cell>
          <cell r="D1814" t="str">
            <v>UN</v>
          </cell>
          <cell r="E1814">
            <v>30464</v>
          </cell>
        </row>
        <row r="1815">
          <cell r="B1815">
            <v>9646</v>
          </cell>
          <cell r="C1815" t="str">
            <v>Obtención de núcleos de concreto endurecido. Núcleos de 6"</v>
          </cell>
          <cell r="D1815" t="str">
            <v>UN</v>
          </cell>
          <cell r="E1815">
            <v>316778</v>
          </cell>
        </row>
        <row r="1816">
          <cell r="B1816">
            <v>9647</v>
          </cell>
          <cell r="C1816" t="str">
            <v>Diseño de mezclas de concreto con tres agregados para una resistencia dada (Sin caracterización)</v>
          </cell>
          <cell r="D1816" t="str">
            <v>UN</v>
          </cell>
          <cell r="E1816">
            <v>535500</v>
          </cell>
        </row>
        <row r="1817">
          <cell r="B1817">
            <v>9648</v>
          </cell>
          <cell r="C1817" t="str">
            <v>Corte de núcleo para ensayo de compresión</v>
          </cell>
          <cell r="D1817" t="str">
            <v>UN</v>
          </cell>
          <cell r="E1817">
            <v>21000</v>
          </cell>
        </row>
        <row r="1818">
          <cell r="B1818">
            <v>9649</v>
          </cell>
          <cell r="C1818" t="str">
            <v>CICATRIZANTE DE RAICES</v>
          </cell>
          <cell r="D1818" t="str">
            <v>GLN</v>
          </cell>
          <cell r="E1818">
            <v>50000</v>
          </cell>
        </row>
        <row r="1819">
          <cell r="B1819">
            <v>9650</v>
          </cell>
          <cell r="C1819" t="str">
            <v>LAMINA GALVANIZADA POR KILOGRAMOS</v>
          </cell>
          <cell r="D1819" t="str">
            <v>KG</v>
          </cell>
          <cell r="E1819">
            <v>3392</v>
          </cell>
        </row>
        <row r="1820">
          <cell r="B1820">
            <v>9651</v>
          </cell>
          <cell r="C1820" t="str">
            <v>ACERO ESTRUCTURAL PARA PUENTE PEATONAL TIPO TRANSMILENIO. Suministro, fabricación, transporte y montaje de estructura metálica con el siguiente esquema de protección y pintura:(Guía 6.7.1) Ver observ.</v>
          </cell>
          <cell r="D1820" t="str">
            <v>KG</v>
          </cell>
          <cell r="E1820">
            <v>11737</v>
          </cell>
        </row>
        <row r="1821">
          <cell r="B1821">
            <v>9652</v>
          </cell>
          <cell r="C1821" t="str">
            <v>ACERO ESTRUCTURAL PARA PUENTE PEATONAL TIPO TRANSMILENIO. Suministro, fabricación, transporte y montaje de estructura metálica con el siguiente esquema de protección y pintura:(Guía 6.7.2)Ver observ.</v>
          </cell>
          <cell r="D1821" t="str">
            <v>KG</v>
          </cell>
          <cell r="E1821">
            <v>11497</v>
          </cell>
        </row>
        <row r="1822">
          <cell r="B1822">
            <v>9653</v>
          </cell>
          <cell r="C1822" t="str">
            <v>ACERO ESTRUCTURAL PARA ESTACIÓN TIPO TRANSMILENIO. Suministro, fabricación, transporte y montaje de estructura metálica con el siguiente esquema de protección y pintura:(Guía 6.7.1) Ver observ.</v>
          </cell>
          <cell r="D1822" t="str">
            <v>KG</v>
          </cell>
          <cell r="E1822">
            <v>11534</v>
          </cell>
        </row>
        <row r="1823">
          <cell r="B1823">
            <v>9654</v>
          </cell>
          <cell r="C1823" t="str">
            <v>ACERO ESTRUCTURAL PARA ESTACIÓN TIPO TRANSMILENIO. Suministro, fabricación, transporte y montaje de estructura metálica con el siguiente esquema de protección y pintura:(Guía 6.7.2)Ver observ.</v>
          </cell>
          <cell r="D1823" t="str">
            <v>KG</v>
          </cell>
          <cell r="E1823">
            <v>9816</v>
          </cell>
        </row>
        <row r="1824">
          <cell r="B1824">
            <v>9655</v>
          </cell>
          <cell r="C1824" t="str">
            <v>ACERO ESTRUCTURAL PARA ESTACIÓN TIPO TRANSMILENIO. Suministro, fabricación, transporte y montaje de estructura metálica con el siguiente esquema de protección y pintura: Altern. Estación. Ver observ.</v>
          </cell>
          <cell r="D1824" t="str">
            <v>KG</v>
          </cell>
          <cell r="E1824">
            <v>12245</v>
          </cell>
        </row>
        <row r="1825">
          <cell r="B1825">
            <v>9656</v>
          </cell>
          <cell r="C1825" t="str">
            <v>GEOMALLA FORTGRID BX-50</v>
          </cell>
          <cell r="D1825" t="str">
            <v>M2</v>
          </cell>
          <cell r="E1825">
            <v>8638</v>
          </cell>
        </row>
        <row r="1826">
          <cell r="B1826">
            <v>9657</v>
          </cell>
          <cell r="C1826" t="str">
            <v>Extracción de panela de 0.5m x 0.5m x 0.1m. Incluye transporte</v>
          </cell>
          <cell r="D1826" t="str">
            <v>UN</v>
          </cell>
          <cell r="E1826">
            <v>300000</v>
          </cell>
        </row>
        <row r="1827">
          <cell r="B1827">
            <v>9658</v>
          </cell>
          <cell r="C1827" t="str">
            <v>Reparación de panela de 0.5m x 0.5m x 0.1m. Con mezcla en frío</v>
          </cell>
          <cell r="D1827" t="str">
            <v>UN</v>
          </cell>
          <cell r="E1827">
            <v>200000</v>
          </cell>
        </row>
        <row r="1828">
          <cell r="B1828">
            <v>9659</v>
          </cell>
          <cell r="C1828" t="str">
            <v>Reparación de núcleo de 0.1m de diámetro con mezcla en frío</v>
          </cell>
          <cell r="D1828" t="str">
            <v>UN</v>
          </cell>
          <cell r="E1828">
            <v>75565</v>
          </cell>
        </row>
        <row r="1829">
          <cell r="B1829">
            <v>9660</v>
          </cell>
          <cell r="C1829" t="str">
            <v>Restitución de capas granulares de 1.0m x 1.0m hasta 2.0m de profundidad luego de realizado el apique</v>
          </cell>
          <cell r="D1829" t="str">
            <v>UN</v>
          </cell>
          <cell r="E1829">
            <v>300000</v>
          </cell>
        </row>
        <row r="1830">
          <cell r="B1830">
            <v>9661</v>
          </cell>
          <cell r="C1830" t="str">
            <v>Método de envejecimiento acelerado de ligantes asfálticos utilizando una cámara de envejecimiento a presión PAV</v>
          </cell>
          <cell r="D1830" t="str">
            <v>UN</v>
          </cell>
          <cell r="E1830">
            <v>855871</v>
          </cell>
        </row>
        <row r="1831">
          <cell r="B1831">
            <v>9662</v>
          </cell>
          <cell r="C1831" t="str">
            <v>PISO PRETENSADO e= 50 mm PARA ESTACIONES Y PUENTES TIPO TRANSMILENIO. NO INCLUYE TRANSPORTE</v>
          </cell>
          <cell r="D1831" t="str">
            <v>M2</v>
          </cell>
          <cell r="E1831">
            <v>267750</v>
          </cell>
        </row>
        <row r="1832">
          <cell r="B1832">
            <v>9663</v>
          </cell>
          <cell r="C1832" t="str">
            <v>PISO PRETENSADO e= 70 mm PARA ESTACIONES Y PUENTES TIPO TRANSMILENIO. NO INCLUYE TRANSPORTE</v>
          </cell>
          <cell r="D1832" t="str">
            <v>M2</v>
          </cell>
          <cell r="E1832">
            <v>284410</v>
          </cell>
        </row>
        <row r="1833">
          <cell r="B1833">
            <v>9664</v>
          </cell>
          <cell r="C1833" t="str">
            <v>PISO GRC e= 25 mm PARA ESTACIONES Y PUENTES TIPO TRANSMILENIO</v>
          </cell>
          <cell r="D1833" t="str">
            <v>M2</v>
          </cell>
          <cell r="E1833">
            <v>315993</v>
          </cell>
        </row>
        <row r="1834">
          <cell r="B1834">
            <v>9665</v>
          </cell>
          <cell r="C1834" t="str">
            <v>PISO GRC e= 38 mm PARA ESTACIONES Y PUENTES TIPO TRANSMILENIO</v>
          </cell>
          <cell r="D1834" t="str">
            <v>M2</v>
          </cell>
          <cell r="E1834">
            <v>336812</v>
          </cell>
        </row>
        <row r="1835">
          <cell r="B1835">
            <v>9666</v>
          </cell>
          <cell r="C1835" t="str">
            <v>REGISTRO DE CIERRE 1/2" EN PVC. VÁLVULA CIERRE RÁPIDO EN PVC UNIVERSAL SOLDADA</v>
          </cell>
          <cell r="D1835" t="str">
            <v>UN</v>
          </cell>
          <cell r="E1835">
            <v>26027</v>
          </cell>
        </row>
        <row r="1836">
          <cell r="B1836">
            <v>9667</v>
          </cell>
          <cell r="C1836" t="str">
            <v>REGISTRO DE CIERRE 3/4" EN PVC. VÁLVULA CIERRE RÁPIDO EN PVC UNIVERSAL SOLDADA</v>
          </cell>
          <cell r="D1836" t="str">
            <v>UN</v>
          </cell>
          <cell r="E1836">
            <v>30549</v>
          </cell>
        </row>
        <row r="1837">
          <cell r="B1837">
            <v>9668</v>
          </cell>
          <cell r="C1837" t="str">
            <v>REGISTRO DE CIERRE 1" EN PVC. VÁLVULA CIERRE RÁPIDO EN PVC UNIVERSAL SOLDADA</v>
          </cell>
          <cell r="D1837" t="str">
            <v>UN</v>
          </cell>
          <cell r="E1837">
            <v>38227</v>
          </cell>
        </row>
        <row r="1838">
          <cell r="B1838">
            <v>9669</v>
          </cell>
          <cell r="C1838" t="str">
            <v>REGISTRO DE CIERRE 1 1/2" EN PVC. VÁLVULA CIERRE RÁPIDO EN PVC UNIVERSAL SOLDADA</v>
          </cell>
          <cell r="D1838" t="str">
            <v>UN</v>
          </cell>
          <cell r="E1838">
            <v>75433</v>
          </cell>
        </row>
        <row r="1839">
          <cell r="B1839">
            <v>9670</v>
          </cell>
          <cell r="C1839" t="str">
            <v>REGISTRO DE CIERRE 2" EN PVC. VÁLVULA CIERRE RÁPIDO EN PVC UNIVERSAL SOLDADA</v>
          </cell>
          <cell r="D1839" t="str">
            <v>UN</v>
          </cell>
          <cell r="E1839">
            <v>102740</v>
          </cell>
        </row>
        <row r="1840">
          <cell r="B1840">
            <v>9671</v>
          </cell>
          <cell r="C1840" t="str">
            <v>MEZCLA ASFÁLTICA DENSA EN CALIENTE MD10 CON CEMENTO ASFÁLTICO 60-70</v>
          </cell>
          <cell r="D1840" t="str">
            <v>M3</v>
          </cell>
          <cell r="E1840">
            <v>444822</v>
          </cell>
        </row>
        <row r="1841">
          <cell r="B1841">
            <v>9672</v>
          </cell>
          <cell r="C1841" t="str">
            <v>MEZCLA ASFÁLTICA DENSA EN CALIENTE MD12 CON CEMENTO ASFÁLTICO 60-70</v>
          </cell>
          <cell r="D1841" t="str">
            <v>M3</v>
          </cell>
          <cell r="E1841">
            <v>388654</v>
          </cell>
        </row>
        <row r="1842">
          <cell r="B1842">
            <v>9673</v>
          </cell>
          <cell r="C1842" t="str">
            <v>MEZCLA ASFÁLTICA DENSA EN CALIENTE MD20 CON CEMENTO ASFÁLTICO 60-70</v>
          </cell>
          <cell r="D1842" t="str">
            <v>M3</v>
          </cell>
          <cell r="E1842">
            <v>376040</v>
          </cell>
        </row>
        <row r="1843">
          <cell r="B1843">
            <v>9681</v>
          </cell>
          <cell r="C1843" t="str">
            <v>ICOPOR DENSIDAD-15   50 MM (LAMINA) DE 1.0m x 1.0m - 2 UNIDADES</v>
          </cell>
          <cell r="D1843" t="str">
            <v>M2</v>
          </cell>
          <cell r="E1843">
            <v>16990</v>
          </cell>
        </row>
        <row r="1844">
          <cell r="B1844">
            <v>9682</v>
          </cell>
          <cell r="C1844" t="str">
            <v>PINTURA SIKACOLOR C o similar</v>
          </cell>
          <cell r="D1844" t="str">
            <v>GLN</v>
          </cell>
          <cell r="E1844">
            <v>69377</v>
          </cell>
        </row>
        <row r="1845">
          <cell r="B1845">
            <v>9684</v>
          </cell>
          <cell r="C1845" t="str">
            <v>ADHESIVO PARA ANCLAJE DE BARRAS. SIKA ANCHORFIX-4, o Similar. Por 600ml</v>
          </cell>
          <cell r="D1845" t="str">
            <v>UN</v>
          </cell>
          <cell r="E1845">
            <v>65688</v>
          </cell>
        </row>
        <row r="1846">
          <cell r="B1846">
            <v>9685</v>
          </cell>
          <cell r="C1846" t="str">
            <v>TUBO  EMT 3"</v>
          </cell>
          <cell r="D1846" t="str">
            <v>ML</v>
          </cell>
          <cell r="E1846">
            <v>23134</v>
          </cell>
        </row>
        <row r="1847">
          <cell r="B1847">
            <v>9686</v>
          </cell>
          <cell r="C1847" t="str">
            <v>TUBERIA CONDUIT GALVANIZADA IMC D=2"</v>
          </cell>
          <cell r="D1847" t="str">
            <v>ML</v>
          </cell>
          <cell r="E1847">
            <v>27084</v>
          </cell>
        </row>
        <row r="1848">
          <cell r="B1848">
            <v>9687</v>
          </cell>
          <cell r="C1848" t="str">
            <v>UNIÓN CONDUIT GALVANIZADA IMC D=2"</v>
          </cell>
          <cell r="D1848" t="str">
            <v>UN</v>
          </cell>
          <cell r="E1848">
            <v>4650</v>
          </cell>
        </row>
        <row r="1849">
          <cell r="B1849">
            <v>9688</v>
          </cell>
          <cell r="C1849" t="str">
            <v>TUBO CONDUIT GALVANIZADO IMC 3/4"</v>
          </cell>
          <cell r="D1849" t="str">
            <v>ML</v>
          </cell>
          <cell r="E1849">
            <v>7517</v>
          </cell>
        </row>
        <row r="1850">
          <cell r="B1850">
            <v>9689</v>
          </cell>
          <cell r="C1850" t="str">
            <v>UNIÓN CONDUIT GALVANIZADO IMC 3/4"</v>
          </cell>
          <cell r="D1850" t="str">
            <v>UN</v>
          </cell>
          <cell r="E1850">
            <v>1250</v>
          </cell>
        </row>
        <row r="1851">
          <cell r="B1851">
            <v>9690</v>
          </cell>
          <cell r="C1851" t="str">
            <v>TUBO  EMT 1 1/4"</v>
          </cell>
          <cell r="D1851" t="str">
            <v>ML</v>
          </cell>
          <cell r="E1851">
            <v>8557</v>
          </cell>
        </row>
        <row r="1852">
          <cell r="B1852">
            <v>9691</v>
          </cell>
          <cell r="C1852" t="str">
            <v>CURVA GALVANIZADA 1" EMT</v>
          </cell>
          <cell r="D1852" t="str">
            <v>UN</v>
          </cell>
          <cell r="E1852">
            <v>3500</v>
          </cell>
        </row>
        <row r="1853">
          <cell r="B1853">
            <v>9692</v>
          </cell>
          <cell r="C1853" t="str">
            <v>CABLES POSTENSADOS (Incl. Torón de 5/8" ASTM A 416, Grado 270k, anclajes de acuerdo con planos, ductos metálicos galvanizados, equipo para inyectar (Bomba+Mezclador), ... Ver Observaciones</v>
          </cell>
          <cell r="D1853" t="str">
            <v>TON-M</v>
          </cell>
          <cell r="E1853">
            <v>617</v>
          </cell>
        </row>
        <row r="1854">
          <cell r="B1854">
            <v>9694</v>
          </cell>
          <cell r="C1854" t="str">
            <v>RELLENO PARA NIVELACIÓN Y ANCLAJE DE EQUIPOS - SIKAGROUT-200 O SIMILAR</v>
          </cell>
          <cell r="D1854" t="str">
            <v>KG</v>
          </cell>
          <cell r="E1854">
            <v>3630</v>
          </cell>
        </row>
        <row r="1855">
          <cell r="B1855">
            <v>9695</v>
          </cell>
          <cell r="C1855" t="str">
            <v>LIMPIEZA GRADO DE LIMPIEZA SEGÚN NORMA SSPC-SP1 - LIMPIEZA CON SOLVENTES PARA ESTRUCTURA PESADA</v>
          </cell>
          <cell r="D1855" t="str">
            <v>KG</v>
          </cell>
          <cell r="E1855">
            <v>549</v>
          </cell>
        </row>
        <row r="1856">
          <cell r="B1856">
            <v>9696</v>
          </cell>
          <cell r="C1856" t="str">
            <v>LIMPIEZA GRADO DE LIMPIEZA SEGÚN NORMA SSPC-SP2 - LIMPIEZA MANUAL PARA ESTRUCTURA PESADA</v>
          </cell>
          <cell r="D1856" t="str">
            <v>KG</v>
          </cell>
          <cell r="E1856">
            <v>702</v>
          </cell>
        </row>
        <row r="1857">
          <cell r="B1857">
            <v>9697</v>
          </cell>
          <cell r="C1857" t="str">
            <v>LIMPIEZA GRADO DE LIMPIEZA SEGÚN NORMA SSPC-SP3 - LIMPIEZA CON HERRAMIENTAS ELÉCTRICAS PARA ESTRUCTURA PESADA</v>
          </cell>
          <cell r="D1857" t="str">
            <v>KG</v>
          </cell>
          <cell r="E1857">
            <v>851</v>
          </cell>
        </row>
        <row r="1858">
          <cell r="B1858">
            <v>9698</v>
          </cell>
          <cell r="C1858" t="str">
            <v>LIMPIEZA GRADO DE LIMPIEZA SEGÚN NORMA SSPC-SP5 - LIMPIEZA CON ABRASIVO METAL BLANCO PARA ESTRUCTURA PESADA</v>
          </cell>
          <cell r="D1858" t="str">
            <v>KG</v>
          </cell>
          <cell r="E1858">
            <v>1702</v>
          </cell>
        </row>
        <row r="1859">
          <cell r="B1859">
            <v>9699</v>
          </cell>
          <cell r="C1859" t="str">
            <v>LIMPIEZA GRADO DE LIMPIEZA SEGÚN NORMA SSPC-SP7 - LIMPIEZA CON CHORRO ABRASIVO BRUSH-OFF PARA ESTRUCTURA PESADA</v>
          </cell>
          <cell r="D1859" t="str">
            <v>KG</v>
          </cell>
          <cell r="E1859">
            <v>1002</v>
          </cell>
        </row>
        <row r="1860">
          <cell r="B1860">
            <v>9700</v>
          </cell>
          <cell r="C1860" t="str">
            <v>LIMPIEZA GRADO DE LIMPIEZA SEGÚN NORMA SSPC-SP6 - LIMPIEZA CON CHORRO ABRASIVO COMERCIAL PARA ESTRUCTURA PESADA</v>
          </cell>
          <cell r="D1860" t="str">
            <v>KG</v>
          </cell>
          <cell r="E1860">
            <v>1302</v>
          </cell>
        </row>
        <row r="1861">
          <cell r="B1861">
            <v>9701</v>
          </cell>
          <cell r="C1861" t="str">
            <v>LIMPIEZA GRADO DE LIMPIEZA SEGÚN NORMA SSPC-SP10 - LIMPIEZA CON CHORRO ABRASIVO METAL CASI BLANCO PARA ESTRUCTURA PESADA</v>
          </cell>
          <cell r="D1861" t="str">
            <v>KG</v>
          </cell>
          <cell r="E1861">
            <v>1504</v>
          </cell>
        </row>
        <row r="1862">
          <cell r="B1862">
            <v>9703</v>
          </cell>
          <cell r="C1862" t="str">
            <v>EQUIPO DE WETBLASTING</v>
          </cell>
          <cell r="D1862" t="str">
            <v>HR</v>
          </cell>
          <cell r="E1862">
            <v>42410</v>
          </cell>
        </row>
        <row r="1863">
          <cell r="B1863">
            <v>9704</v>
          </cell>
          <cell r="C1863" t="str">
            <v>ESCOLTA - COSTO POR ESCOLTA EN CADA RECORRIDO EN PERÍMETRO URBANO</v>
          </cell>
          <cell r="D1863" t="str">
            <v>VIAJE</v>
          </cell>
          <cell r="E1863">
            <v>40000</v>
          </cell>
        </row>
        <row r="1864">
          <cell r="B1864">
            <v>9705</v>
          </cell>
          <cell r="C1864" t="str">
            <v>TRANSPORTE DE EQUIPO DE UNA TONELADA POR VIAJE DIURNO SIN ESCOLTA</v>
          </cell>
          <cell r="D1864" t="str">
            <v>VIAJE</v>
          </cell>
          <cell r="E1864">
            <v>150000</v>
          </cell>
        </row>
        <row r="1865">
          <cell r="B1865">
            <v>9706</v>
          </cell>
          <cell r="C1865" t="str">
            <v>TRANSPORTE DE EQUIPO DE CINCO TONELADAS POR VIAJE DIURNO SIN ESCOLTA</v>
          </cell>
          <cell r="D1865" t="str">
            <v>VIAJE</v>
          </cell>
          <cell r="E1865">
            <v>310000</v>
          </cell>
        </row>
        <row r="1866">
          <cell r="B1866">
            <v>9707</v>
          </cell>
          <cell r="C1866" t="str">
            <v>TRANSPORTE DE EQUIPO DE DIEZ TONELADAS POR VIAJE DIURNO SIN ESCOLTA</v>
          </cell>
          <cell r="D1866" t="str">
            <v>VIAJE</v>
          </cell>
          <cell r="E1866">
            <v>510000</v>
          </cell>
        </row>
        <row r="1867">
          <cell r="B1867">
            <v>9708</v>
          </cell>
          <cell r="C1867" t="str">
            <v>TRANSPORTE DE EQUIPO DE QUINCE TONELADAS POR VIAJE DIURNO SIN ESCOLTA</v>
          </cell>
          <cell r="D1867" t="str">
            <v>VIAJE</v>
          </cell>
          <cell r="E1867">
            <v>710000</v>
          </cell>
        </row>
        <row r="1868">
          <cell r="B1868">
            <v>9709</v>
          </cell>
          <cell r="C1868" t="str">
            <v>TARIFA MES - PERSONAL TÉCNICO - TOPÓGRAFO INSPECTOR NO INCL. PRESTACIONES HORARIO NOCTURNO</v>
          </cell>
          <cell r="D1868" t="str">
            <v>MES</v>
          </cell>
          <cell r="E1868">
            <v>3219750</v>
          </cell>
        </row>
        <row r="1869">
          <cell r="B1869">
            <v>9710</v>
          </cell>
          <cell r="C1869" t="str">
            <v>TARIFA MES - PERSONAL TÉCNICO - LABORATORISTA INSPECTOR NO INCLUYE PRESTACIONES HORARIO NOCTURNO</v>
          </cell>
          <cell r="D1869" t="str">
            <v>MES</v>
          </cell>
          <cell r="E1869">
            <v>2853900</v>
          </cell>
        </row>
        <row r="1870">
          <cell r="B1870">
            <v>9711</v>
          </cell>
          <cell r="C1870" t="str">
            <v>TARIFA MES - PERSONAL TÉCNICO - INSPECTOR 2 NO INCLUYE PRESTACIONES - HORARIO NOCTURNO</v>
          </cell>
          <cell r="D1870" t="str">
            <v>MES</v>
          </cell>
          <cell r="E1870">
            <v>2110050</v>
          </cell>
        </row>
        <row r="1871">
          <cell r="B1871">
            <v>9712</v>
          </cell>
          <cell r="C1871" t="str">
            <v>TARIFA MES - PERSONAL AUXILIAR TÉCNICO - CADENERO 1 - HORARIO NOCTURNO - NO INCLUYE PRESTACIONES</v>
          </cell>
          <cell r="D1871" t="str">
            <v>MES</v>
          </cell>
          <cell r="E1871">
            <v>1996650</v>
          </cell>
        </row>
        <row r="1872">
          <cell r="B1872">
            <v>9713</v>
          </cell>
          <cell r="C1872" t="str">
            <v>TARIFA MES - PERSONAL AUXILIAR TÉCNICO - CADENERO 2 - HORARIO NOCTURNO - NO INCLUYE PRESTACIONES</v>
          </cell>
          <cell r="D1872" t="str">
            <v>MES</v>
          </cell>
          <cell r="E1872">
            <v>1738800</v>
          </cell>
        </row>
        <row r="1873">
          <cell r="B1873">
            <v>9714</v>
          </cell>
          <cell r="C1873" t="str">
            <v>TARIFA MES - PERSONAL AUXILIAR TÉCNICO - SECRETARIA - CONDUCTOR O MOTORISTA - HORARIO NOCTURNO - NO INCLUYE PRESTACIONES</v>
          </cell>
          <cell r="D1873" t="str">
            <v>MES</v>
          </cell>
          <cell r="E1873">
            <v>1448550</v>
          </cell>
        </row>
        <row r="1874">
          <cell r="B1874">
            <v>9715</v>
          </cell>
          <cell r="C1874" t="str">
            <v>TARIFA MES - PERSONAL DE OBRA - MAESTRO DE OBRA - HORARIO NOCTURNO - NO INCLUYE PRESTACIONES</v>
          </cell>
          <cell r="D1874" t="str">
            <v>MES</v>
          </cell>
          <cell r="E1874">
            <v>3164031</v>
          </cell>
        </row>
        <row r="1875">
          <cell r="B1875">
            <v>9716</v>
          </cell>
          <cell r="C1875" t="str">
            <v>ASFALTO EN FRÍO - BULTO DE 25 Kg</v>
          </cell>
          <cell r="D1875" t="str">
            <v>BULTO</v>
          </cell>
          <cell r="E1875">
            <v>33320</v>
          </cell>
        </row>
        <row r="1876">
          <cell r="B1876">
            <v>9717</v>
          </cell>
          <cell r="C1876" t="str">
            <v>MEZCLA ASFÁLTICA EN FRÍO</v>
          </cell>
          <cell r="D1876" t="str">
            <v>M3</v>
          </cell>
          <cell r="E1876">
            <v>1530000</v>
          </cell>
        </row>
        <row r="1877">
          <cell r="B1877">
            <v>9718</v>
          </cell>
          <cell r="C1877" t="str">
            <v>MORTERO DE FRAGÜE ACELERADO PARA PARCHEO Y REPARACIÓN - EUCOFAST o similar</v>
          </cell>
          <cell r="D1877" t="str">
            <v>KG</v>
          </cell>
          <cell r="E1877">
            <v>7491</v>
          </cell>
        </row>
        <row r="1878">
          <cell r="B1878">
            <v>9719</v>
          </cell>
          <cell r="C1878" t="str">
            <v>PUENTE DE ADHERENCIA EPÓXICO CON PROLONGADO TIEMPO ABIERTO DE APLICACIÓN - EPOTOC L o similar</v>
          </cell>
          <cell r="D1878" t="str">
            <v>KG</v>
          </cell>
          <cell r="E1878">
            <v>56287</v>
          </cell>
        </row>
        <row r="1879">
          <cell r="B1879">
            <v>9720</v>
          </cell>
          <cell r="C1879" t="str">
            <v>Determinación de la resistencia de morteros de cemento hidráulico a la compresión, usando cubos de 50 mm de lado (unidad)</v>
          </cell>
          <cell r="D1879" t="str">
            <v>UN</v>
          </cell>
          <cell r="E1879">
            <v>10710</v>
          </cell>
        </row>
        <row r="1880">
          <cell r="B1880">
            <v>9721</v>
          </cell>
          <cell r="C1880" t="str">
            <v>ALQUILER MES - ESTACIÓN DE TOPOGRAFÍA CON TRÍPODE, DOS BASTONES, DOS PRISMAS CON PORTAPRISMA</v>
          </cell>
          <cell r="D1880" t="str">
            <v>MES</v>
          </cell>
          <cell r="E1880">
            <v>1785000</v>
          </cell>
        </row>
        <row r="1881">
          <cell r="B1881">
            <v>9722</v>
          </cell>
          <cell r="C1881" t="str">
            <v>ALQUILER MES - SISTEMA GPS, BASE, ROVER Y COLECTOR DE DATOS</v>
          </cell>
          <cell r="D1881" t="str">
            <v>MES</v>
          </cell>
          <cell r="E1881">
            <v>6545000</v>
          </cell>
        </row>
        <row r="1882">
          <cell r="B1882">
            <v>9723</v>
          </cell>
          <cell r="C1882" t="str">
            <v>HIDROSIL CONCRETO (1 Lt)</v>
          </cell>
          <cell r="D1882" t="str">
            <v>LT</v>
          </cell>
          <cell r="E1882">
            <v>10526</v>
          </cell>
        </row>
        <row r="1883">
          <cell r="B1883">
            <v>9724</v>
          </cell>
          <cell r="C1883" t="str">
            <v>PORTÁTILES - Procesador minimo: intel, Core i3 4005U, celeron o similar, Memoria RAM de 4 GB(2x2048 MB) Disco duro de 500gb a 7200 rpm Pantalla LED HP BrightView widescreen alta definición con 35,6 cm</v>
          </cell>
          <cell r="D1883" t="str">
            <v>UN/MES</v>
          </cell>
          <cell r="E1883">
            <v>86751</v>
          </cell>
        </row>
        <row r="1884">
          <cell r="B1884">
            <v>9725</v>
          </cell>
          <cell r="C1884" t="str">
            <v>IMPRESORA MULTIFUNCIONAL MONOCROMÁTICA 4 en 1, COPIADORA, IMPRESORA, SCANER Y FAX. 35 ppm, RENDIMIENTO 5000 PAG.</v>
          </cell>
          <cell r="D1884" t="str">
            <v>UN/MES</v>
          </cell>
          <cell r="E1884">
            <v>107100</v>
          </cell>
        </row>
        <row r="1885">
          <cell r="B1885">
            <v>9726</v>
          </cell>
          <cell r="C1885" t="str">
            <v>INSECTICIDA (APLICADO POR ASPERSIÓN)</v>
          </cell>
          <cell r="D1885" t="str">
            <v>LT</v>
          </cell>
          <cell r="E1885">
            <v>165000</v>
          </cell>
        </row>
        <row r="1886">
          <cell r="B1886">
            <v>9727</v>
          </cell>
          <cell r="C1886" t="str">
            <v>CÁMARA DIGITAL COMPACTA MÍNIMO 16.2 MEGAPIXELES, MEMORIA DE 8 GB, VÍDEO HD CON PAUSA Y ZOOM</v>
          </cell>
          <cell r="D1886" t="str">
            <v>DIA</v>
          </cell>
          <cell r="E1886">
            <v>70000</v>
          </cell>
        </row>
        <row r="1887">
          <cell r="B1887">
            <v>9728</v>
          </cell>
          <cell r="C1887" t="str">
            <v>POSTE METALICO H=12m BRAZO SENCILLO PINTADO</v>
          </cell>
          <cell r="D1887" t="str">
            <v>UN</v>
          </cell>
          <cell r="E1887">
            <v>666400</v>
          </cell>
        </row>
        <row r="1888">
          <cell r="B1888">
            <v>9733</v>
          </cell>
          <cell r="C1888" t="str">
            <v>MALLA PARA GAVIÓN CALIBRE 13.0 HUECO DE 8 x 10 (7.5 x 7.5) DE 2 x 1 x 1 mm</v>
          </cell>
          <cell r="D1888" t="str">
            <v>M2</v>
          </cell>
          <cell r="E1888">
            <v>76160</v>
          </cell>
        </row>
        <row r="1889">
          <cell r="B1889">
            <v>9734</v>
          </cell>
          <cell r="C1889" t="str">
            <v>CAMARA PREFABRICADA 37°  D= 120 cm, CAMPANA ESPIGO. - NO INCLUYE TRANSPORTE</v>
          </cell>
          <cell r="D1889" t="str">
            <v>UN</v>
          </cell>
          <cell r="E1889">
            <v>4173616</v>
          </cell>
        </row>
        <row r="1890">
          <cell r="B1890">
            <v>9735</v>
          </cell>
          <cell r="C1890" t="str">
            <v>CÁMARA PREFABRICADA 22°  D= 120 cm, CAMPANA ESPIGO. - NO INCLUYE TRANSPORTE</v>
          </cell>
          <cell r="D1890" t="str">
            <v>UN</v>
          </cell>
          <cell r="E1890">
            <v>3843129</v>
          </cell>
        </row>
        <row r="1891">
          <cell r="B1891">
            <v>9736</v>
          </cell>
          <cell r="C1891" t="str">
            <v>JUNTA DE DILATACIÓN - TRAMOS DE 1.00 m (Movimiento +/- 25 mm)</v>
          </cell>
          <cell r="D1891" t="str">
            <v>ML</v>
          </cell>
          <cell r="E1891">
            <v>728637</v>
          </cell>
        </row>
        <row r="1892">
          <cell r="B1892">
            <v>9737</v>
          </cell>
          <cell r="C1892" t="str">
            <v>ENTIBADO METÁLICO SISTEMA CAJÓN MÓDULO BASE KS 100.</v>
          </cell>
          <cell r="D1892" t="str">
            <v>UN</v>
          </cell>
          <cell r="E1892">
            <v>2199120</v>
          </cell>
        </row>
        <row r="1893">
          <cell r="B1893">
            <v>9738</v>
          </cell>
          <cell r="C1893" t="str">
            <v>EXTENSIÓN RIOSTRA DE 1000 mm PARA ENTIBADO METÁLICO SISTEMA CAJÓN MÓDULO BASE KS 100.</v>
          </cell>
          <cell r="D1893" t="str">
            <v>TRM</v>
          </cell>
          <cell r="E1893">
            <v>81200</v>
          </cell>
        </row>
        <row r="1894">
          <cell r="B1894">
            <v>9739</v>
          </cell>
          <cell r="C1894" t="str">
            <v>REJILLA NO RECICLABLE 0.835 X 0.455 x 0.10</v>
          </cell>
          <cell r="D1894" t="str">
            <v>UN</v>
          </cell>
          <cell r="E1894">
            <v>387000</v>
          </cell>
        </row>
        <row r="1895">
          <cell r="B1895">
            <v>9740</v>
          </cell>
          <cell r="C1895" t="str">
            <v>REJILLA NO RECICLABLE 0.50 X 0.50 x 0.07</v>
          </cell>
          <cell r="D1895" t="str">
            <v>UN</v>
          </cell>
          <cell r="E1895">
            <v>387000</v>
          </cell>
        </row>
        <row r="1896">
          <cell r="B1896">
            <v>9741</v>
          </cell>
          <cell r="C1896" t="str">
            <v>REJILLA NO RECICLABLE 0.50 X 0.50 x 0.10</v>
          </cell>
          <cell r="D1896" t="str">
            <v>UN</v>
          </cell>
          <cell r="E1896">
            <v>373000</v>
          </cell>
        </row>
        <row r="1897">
          <cell r="B1897">
            <v>9742</v>
          </cell>
          <cell r="C1897" t="str">
            <v>REJILLA NO RECICLABLE 0.835 X 0.455 x 0.14</v>
          </cell>
          <cell r="D1897" t="str">
            <v>UN</v>
          </cell>
          <cell r="E1897">
            <v>467000</v>
          </cell>
        </row>
        <row r="1898">
          <cell r="B1898">
            <v>9743</v>
          </cell>
          <cell r="C1898" t="str">
            <v>PRUEBA DE HERMETICIDAD POR EL MÉTODO DE PRESIÓN POSITIVA CON AIRE PARA REDES DE ALCANTARILLADO - TRAMOS DE Ø 6" A Ø 12"</v>
          </cell>
          <cell r="D1898" t="str">
            <v>TRM</v>
          </cell>
          <cell r="E1898">
            <v>443395</v>
          </cell>
        </row>
        <row r="1899">
          <cell r="B1899">
            <v>9744</v>
          </cell>
          <cell r="C1899" t="str">
            <v>PRUEBA DE HERMETICIDAD POR EL MÉTODO DE PRESIÓN POSITIVA CON AIRE PARA REDES DE ALCANTARILLADO - TRAMOS DE Ø 14" A Ø 24"</v>
          </cell>
          <cell r="D1899" t="str">
            <v>TRM</v>
          </cell>
          <cell r="E1899">
            <v>591193</v>
          </cell>
        </row>
        <row r="1900">
          <cell r="B1900">
            <v>9745</v>
          </cell>
          <cell r="C1900" t="str">
            <v>PRUEBA DE HERMETICIDAD POR EL MÉTODO DE PRESIÓN POSITIVA CON AIRE PARA REDES DE ALCANTARILLADO - TRAMOS DE Ø 27" A Ø 40"</v>
          </cell>
          <cell r="D1900" t="str">
            <v>TRM</v>
          </cell>
          <cell r="E1900">
            <v>879400</v>
          </cell>
        </row>
        <row r="1901">
          <cell r="B1901">
            <v>9746</v>
          </cell>
          <cell r="C1901" t="str">
            <v>PRUEBA DE HERMETICIDAD POR EL MÉTODO DE PRESIÓN POSITIVA CON AIRE PARA REDES DE ALCANTARILLADO - TRAMOS DE Ø 42" A Ø 50"</v>
          </cell>
          <cell r="D1901" t="str">
            <v>TRM</v>
          </cell>
          <cell r="E1901">
            <v>886789</v>
          </cell>
        </row>
        <row r="1902">
          <cell r="B1902">
            <v>9747</v>
          </cell>
          <cell r="C1902" t="str">
            <v>RAJÓN = 6" A 12" (15 - 30 cm)</v>
          </cell>
          <cell r="D1902" t="str">
            <v>M3</v>
          </cell>
          <cell r="E1902">
            <v>41650</v>
          </cell>
        </row>
        <row r="1903">
          <cell r="B1903">
            <v>9748</v>
          </cell>
          <cell r="C1903" t="str">
            <v>ESLINGA DE CADENA (PULPO)</v>
          </cell>
          <cell r="D1903" t="str">
            <v>UN</v>
          </cell>
          <cell r="E1903">
            <v>1190000</v>
          </cell>
        </row>
        <row r="1904">
          <cell r="B1904">
            <v>9752</v>
          </cell>
          <cell r="C1904" t="str">
            <v>MARTILLO DEMOLEDOR DE BAJO IMPACTO</v>
          </cell>
          <cell r="D1904" t="str">
            <v>HR</v>
          </cell>
          <cell r="E1904">
            <v>5571.43</v>
          </cell>
        </row>
        <row r="1905">
          <cell r="B1905">
            <v>9753</v>
          </cell>
          <cell r="C1905" t="str">
            <v>EQUIPO DE SOLDADURA</v>
          </cell>
          <cell r="D1905" t="str">
            <v>HR</v>
          </cell>
          <cell r="E1905">
            <v>6001</v>
          </cell>
        </row>
        <row r="1906">
          <cell r="B1906">
            <v>9754</v>
          </cell>
          <cell r="C1906" t="str">
            <v>LÁTEX ACRÍLICO BASE AGUA - PINTURA ECOTOWER GRIS CEMENTO - Contratipo SikaColor 555W Gris basalto, o Similar</v>
          </cell>
          <cell r="D1906" t="str">
            <v>GLN</v>
          </cell>
          <cell r="E1906">
            <v>82230</v>
          </cell>
        </row>
        <row r="1907">
          <cell r="B1907">
            <v>9755</v>
          </cell>
          <cell r="C1907" t="str">
            <v>Levantamiento de fallas con equipo de alto rendimiento y determinación del Índice de Condición del Pavimento-PCI. Pav flexible y/o rígido MALLA VIAL RURAL Bogotá. Incl. ver observaciones.</v>
          </cell>
          <cell r="D1907" t="str">
            <v>Km-Car</v>
          </cell>
          <cell r="E1907">
            <v>148219</v>
          </cell>
        </row>
        <row r="1908">
          <cell r="B1908">
            <v>9756</v>
          </cell>
          <cell r="C1908" t="str">
            <v>Levantamiento de fallas con equipo de alto rendimiento y determinación del Índice de Condición del Pavimento-PCI. Pav. con superficie en adoquín en la MALLA VIAL RURAL Bogotá. Incl. ver observaciones.</v>
          </cell>
          <cell r="D1908" t="str">
            <v>Km-Car</v>
          </cell>
          <cell r="E1908">
            <v>148219</v>
          </cell>
        </row>
        <row r="1909">
          <cell r="B1909">
            <v>9757</v>
          </cell>
          <cell r="C1909" t="str">
            <v>Levantamiento fallas con equipo alto rendimiento y determinación del Índice de Condición de Vías sin Superficie-URCI. Pav. superficie en afirmado en MALLA VIAL RURAL Bogotá. Incl. ver observaciones.</v>
          </cell>
          <cell r="D1909" t="str">
            <v>Km-Car</v>
          </cell>
          <cell r="E1909">
            <v>136550</v>
          </cell>
        </row>
        <row r="1910">
          <cell r="B1910">
            <v>9758</v>
          </cell>
          <cell r="C1910" t="str">
            <v>Levantamiento fallas con equipo alto rendimiento. Vías con superficie en placa huella en la MALLA VIAL RURAL Bogotá. Incl. ver observaciones.</v>
          </cell>
          <cell r="D1910" t="str">
            <v>Km-Car</v>
          </cell>
          <cell r="E1910">
            <v>163750</v>
          </cell>
        </row>
        <row r="1911">
          <cell r="B1911">
            <v>9759</v>
          </cell>
          <cell r="C1911" t="str">
            <v>Medición perfil longitudinal con equipo de alto rendimiento y determinación del IRI. Pav. con superficie flexible,rígida y/o afirmado MALLA VIAL RURAL Bogotá. Incl. ver observaciones</v>
          </cell>
          <cell r="D1911" t="str">
            <v>Km-Car</v>
          </cell>
          <cell r="E1911">
            <v>78100</v>
          </cell>
        </row>
        <row r="1912">
          <cell r="B1912">
            <v>9760</v>
          </cell>
          <cell r="C1912" t="str">
            <v>Toma deflexiones con equipo de alto rendimiento (FWD o HWD) para evaluación de capacidad estructural en pavimentos con superficie flexible en la MALLA VIAL RURAL de Bogotá. Incl. ver observaciones</v>
          </cell>
          <cell r="D1912" t="str">
            <v>Pto.3R</v>
          </cell>
          <cell r="E1912">
            <v>19625</v>
          </cell>
        </row>
        <row r="1913">
          <cell r="B1913">
            <v>9761</v>
          </cell>
          <cell r="C1913" t="str">
            <v>Toma deflexiones con equipo de alto rendimiento (FWD o HWD) para evaluación de capacidad estructural en pavimentos con superficie rígida en la MALLA VIAL RURAL de Bogotá. Incl. ver observaciones</v>
          </cell>
          <cell r="D1913" t="str">
            <v>Pto.3R</v>
          </cell>
          <cell r="E1913">
            <v>26125</v>
          </cell>
        </row>
        <row r="1914">
          <cell r="B1914">
            <v>9762</v>
          </cell>
          <cell r="C1914" t="str">
            <v>Determinación espesores pav. superf. flexible y/o rígida con equipo de alto rendimiento georradar, mínimo 2 antenas:1: 1000 MHz y 2:entre 300-600 MHz. MALLA VIAL RURAL Bogotá. Incl. ver observaciones</v>
          </cell>
          <cell r="D1914" t="str">
            <v>Km-Car</v>
          </cell>
          <cell r="E1914">
            <v>182600</v>
          </cell>
        </row>
        <row r="1915">
          <cell r="B1915">
            <v>9763</v>
          </cell>
          <cell r="C1915" t="str">
            <v>Inventario georreferenciado elementos secc. transv. vías MALLA VIAL RURAL Bogotá. Mapeo fotogramétrico. Incl. ver observaciones</v>
          </cell>
          <cell r="D1915" t="str">
            <v>KM</v>
          </cell>
          <cell r="E1915">
            <v>516667</v>
          </cell>
        </row>
        <row r="1916">
          <cell r="B1916">
            <v>9764</v>
          </cell>
          <cell r="C1916" t="str">
            <v>TUBO CONDUIT GALVANIZADO IMC 3"</v>
          </cell>
          <cell r="D1916" t="str">
            <v>ML</v>
          </cell>
          <cell r="E1916">
            <v>60283</v>
          </cell>
        </row>
        <row r="1917">
          <cell r="B1917">
            <v>9765</v>
          </cell>
          <cell r="C1917" t="str">
            <v>TUBO METÁLICO RIGID GALVANIZADO DE 6"</v>
          </cell>
          <cell r="D1917" t="str">
            <v>ML</v>
          </cell>
          <cell r="E1917">
            <v>358667</v>
          </cell>
        </row>
        <row r="1918">
          <cell r="B1918">
            <v>9766</v>
          </cell>
          <cell r="C1918" t="str">
            <v>CONECTOR MECÁNICO GD. CUERPO: DOBLE Y PERNO DE SUJECIÓN EN U. TUBO DE 3" VARILLA 3" - 3 1/2", 4 SOL - 2/0 STR</v>
          </cell>
          <cell r="D1918" t="str">
            <v>UN</v>
          </cell>
          <cell r="E1918">
            <v>69853</v>
          </cell>
        </row>
        <row r="1919">
          <cell r="B1919">
            <v>9767</v>
          </cell>
          <cell r="C1919" t="str">
            <v>CONECTOR MECÁNICO GD. CUERPO: DOBLE Y PERNO DE SUJECIÓN EN U. TUBO DE 6" , 4 SOL - 2/0 STR</v>
          </cell>
          <cell r="D1919" t="str">
            <v>UN</v>
          </cell>
          <cell r="E1919">
            <v>208904.5</v>
          </cell>
        </row>
        <row r="1920">
          <cell r="B1920">
            <v>9768</v>
          </cell>
          <cell r="C1920" t="str">
            <v>PASO PLÁSTICO EN POLIPROPILENO DE ALTO IMPACTO CON MATERIAL ORIGINAL. DE 0.40m DE ANCHO x 0.30m DE FONDO x 3.5cm DE GROSOR. Libre de todo mantenimiento de anticorrosivo de inmunizantes y de pintura.</v>
          </cell>
          <cell r="D1920" t="str">
            <v>UN</v>
          </cell>
          <cell r="E1920">
            <v>63070</v>
          </cell>
        </row>
        <row r="1921">
          <cell r="B1921">
            <v>9769</v>
          </cell>
          <cell r="C1921" t="str">
            <v>TRANSPORTE DE EQUIPOS PARA PRUEBA DE CARGA ESTÁTICA POR VIAJE DIURNO SIN ESCOLTA (En la Avenida La Sirena (AC 153 desde Kr 9 a Kr 19)</v>
          </cell>
          <cell r="D1921" t="str">
            <v>VIAJE</v>
          </cell>
          <cell r="E1921">
            <v>1011500</v>
          </cell>
        </row>
        <row r="1922">
          <cell r="B1922">
            <v>9770</v>
          </cell>
          <cell r="C1922" t="str">
            <v>PRUEBA DE CARGA ESTÁTICA PARA PUENTE VEHICULAR - Con superestructura en concreto. UBICADO EN LA AVENIDA LA SIRENA</v>
          </cell>
          <cell r="D1922" t="str">
            <v>UN</v>
          </cell>
          <cell r="E1922">
            <v>13910148</v>
          </cell>
        </row>
        <row r="1923">
          <cell r="B1923">
            <v>9771</v>
          </cell>
          <cell r="C1923" t="str">
            <v>PRUEBA DE CARGA ESTÁTICA PARA PUENTE PEATONAL - UBICADO EN LA AVENIDA LA SIRENA</v>
          </cell>
          <cell r="D1923" t="str">
            <v>UN</v>
          </cell>
          <cell r="E1923">
            <v>16841923</v>
          </cell>
        </row>
        <row r="1924">
          <cell r="B1924">
            <v>9772</v>
          </cell>
          <cell r="C1924" t="str">
            <v>LASTRE PARA PUENTE PEATONAL CON LONGITUD HASTA DE 1.062 ml CON UN ANCHO DE TABLERO DE 2.0 m. - ALQUILER Y MANEJO - UBICADOS EN LA Av. LA SIRENA. INCLUYE: 22 TANQUES DE AGUA CON CAPACIDAD DE 450 lt.</v>
          </cell>
          <cell r="D1924" t="str">
            <v>UN</v>
          </cell>
          <cell r="E1924">
            <v>2523694</v>
          </cell>
        </row>
        <row r="1925">
          <cell r="B1925">
            <v>9773</v>
          </cell>
          <cell r="C1925" t="str">
            <v>CABLE ACERO GALVANIZADO A.A 6 x 19 DE 5/8 EN TRAMOS SEGÚN PLANOS, POR VIGAS. Incl. TORON DE 5/8"</v>
          </cell>
          <cell r="D1925" t="str">
            <v>TON-M</v>
          </cell>
          <cell r="E1925">
            <v>9599.73</v>
          </cell>
        </row>
        <row r="1926">
          <cell r="B1926">
            <v>9774</v>
          </cell>
          <cell r="C1926" t="str">
            <v>APOYO ELASTOMÉRICO DE 30x30x5,0cm CON 4 REFUERZOS INTERNOS DE 1/8" A-36. DUREZA 60 SHORE A, ESFUERZO DE COMPRESIÓN APOYOS DE 112 Kg/cm2.</v>
          </cell>
          <cell r="D1926" t="str">
            <v>UN</v>
          </cell>
          <cell r="E1926">
            <v>312375</v>
          </cell>
        </row>
        <row r="1927">
          <cell r="B1927">
            <v>9775</v>
          </cell>
          <cell r="C1927" t="str">
            <v>APOYO ELASTOMÉRICO DE 20x20x5,0cm CON 4 REFUERZOS INTERNOS DE 1/8" A-36. DUREZA 60 SHORE A, ESFUERZO DE COMPRESIÓN APOYOS DE 112 Kg/cm2.</v>
          </cell>
          <cell r="D1927" t="str">
            <v>UN</v>
          </cell>
          <cell r="E1927">
            <v>238000</v>
          </cell>
        </row>
        <row r="1928">
          <cell r="B1928">
            <v>9776</v>
          </cell>
          <cell r="C1928" t="str">
            <v>CÁRCAMO EN CONCRETO PARA TUBERÍA DE POLIETILENO DE 3", 4" Y 6" EN CALZADA ASFÁLTO</v>
          </cell>
          <cell r="D1928" t="str">
            <v>ML</v>
          </cell>
          <cell r="E1928">
            <v>251478</v>
          </cell>
        </row>
        <row r="1929">
          <cell r="B1929">
            <v>9777</v>
          </cell>
          <cell r="C1929" t="str">
            <v>CÁRCAMO EN CONCRETO PARA TUBERÍA DE ACERO DE 8" EN CALZADA ASFALTO</v>
          </cell>
          <cell r="D1929" t="str">
            <v>ML</v>
          </cell>
          <cell r="E1929">
            <v>251478</v>
          </cell>
        </row>
        <row r="1930">
          <cell r="B1930">
            <v>9778</v>
          </cell>
          <cell r="C1930" t="str">
            <v>TUBERÍA PESADA POLIETILENO DE 1" EN ANDÉN DE CONCRETO. CONSTRUCCIÓN DE OBRAS Y COLOCACIÓN.</v>
          </cell>
          <cell r="D1930" t="str">
            <v>ML</v>
          </cell>
          <cell r="E1930">
            <v>181720</v>
          </cell>
        </row>
        <row r="1931">
          <cell r="B1931">
            <v>9779</v>
          </cell>
          <cell r="C1931" t="str">
            <v>SEÑALIZACIÓN VERTICAL - SEÑAL CICLORUTA SIC-02. TABLERO 67,03cm x 28,04cm REFLECTIVO DE ALTA INTENSIDAD, PEDESTAL CIRCULAR GALVANIZADO DE 2" Y 2mm EN PINTURA ELECTROSTÁTICA. INCL. SUMINIST. E INSTALAC</v>
          </cell>
          <cell r="D1931" t="str">
            <v>UN</v>
          </cell>
          <cell r="E1931">
            <v>176485</v>
          </cell>
        </row>
        <row r="1932">
          <cell r="B1932">
            <v>9780</v>
          </cell>
          <cell r="C1932" t="str">
            <v>SEÑAL ELEVADA BS, TABLERO 4,272m x 1,943m REFLECTIVO DIAMANTE, SOPORTE EN TUBO GALVANIZADO DE 12" x 7m CERCHA EN TUBO 4" DE 3mm Y 2" DE 2mm. INCL. SUMINIST. E INSTALAC</v>
          </cell>
          <cell r="D1932" t="str">
            <v>UN</v>
          </cell>
          <cell r="E1932">
            <v>7060197</v>
          </cell>
        </row>
        <row r="1933">
          <cell r="B1933">
            <v>9781</v>
          </cell>
          <cell r="C1933" t="str">
            <v>SEÑAL ELEVADA BS, TABLERO 4,556m x 1,654m REFLECTIVO DIAMANTE, SOPORTE EN TUBO GALVANIZADO DE 12" x 7m CERCHA EN TUBO 4" DE 3mm Y 2" DE 2mm. INCL. SUMINIST. E INSTALAC</v>
          </cell>
          <cell r="D1933" t="str">
            <v>UN</v>
          </cell>
          <cell r="E1933">
            <v>6814313</v>
          </cell>
        </row>
        <row r="1934">
          <cell r="B1934">
            <v>9782</v>
          </cell>
          <cell r="C1934" t="str">
            <v>SEÑAL CICLORUTA SIC-02, TABLERO 64,66cm x 28,04cm REFLECTIVO DE ALTA INTENSIDAD, PEDESTAL CIRCULAR GALVANIZADO DE 2" x 2mm EN PINTURA ELECTROSTÁTICA. INCL. SUMINIST. E INSTALAC</v>
          </cell>
          <cell r="D1934" t="str">
            <v>UN</v>
          </cell>
          <cell r="E1934">
            <v>173551</v>
          </cell>
        </row>
        <row r="1935">
          <cell r="B1935">
            <v>9783</v>
          </cell>
          <cell r="C1935" t="str">
            <v>SEÑAL CICLORUTA SIC-02, TABLERO 67,32cm x 28,04cm REFLECTIVO DE ALTA INTENSIDAD, PEDESTAL CIRCULAR GALVANIZADO DE 2" x 2mm EN PINTURA ELECTROSTÁTICA. INCL. SUMINIST. E INSTALAC</v>
          </cell>
          <cell r="D1935" t="str">
            <v>UN</v>
          </cell>
          <cell r="E1935">
            <v>177240</v>
          </cell>
        </row>
        <row r="1936">
          <cell r="B1936">
            <v>9784</v>
          </cell>
          <cell r="C1936" t="str">
            <v>SEÑAL ELEVADA BS, TABLERO 3.533m x 2.228m REFLECTIVO DIAMANTE, SOPORTE EN TUBO GALVANIZADO DE 12" x 7m CERCHA EN TUBO DE 4" EN 3mm  Y 2" EN 2mm. INCL. SUMINIST. E INSTALAC</v>
          </cell>
          <cell r="D1936" t="str">
            <v>UN</v>
          </cell>
          <cell r="E1936">
            <v>6832076</v>
          </cell>
        </row>
        <row r="1937">
          <cell r="B1937">
            <v>9785</v>
          </cell>
          <cell r="C1937" t="str">
            <v>SEÑAL ELEVADA BS, TABLERO 4.007m x 1.032m REFLECTIVO DIAMANTE, SOPORTE EN TUBO GALVANIZADO DE 12" x 7m CERCHA EN TUBO DE 4" EN 3mm  Y 2" EN 2mm. INCL. SUMINIST. E INSTALAC</v>
          </cell>
          <cell r="D1937" t="str">
            <v>UN</v>
          </cell>
          <cell r="E1937">
            <v>7126947</v>
          </cell>
        </row>
        <row r="1938">
          <cell r="B1938">
            <v>9786</v>
          </cell>
          <cell r="C1938" t="str">
            <v>SEÑAL ELEVADA BS, TABLERO 3.561m x 2.228m REFLECTIVO DIAMANTE, SOPORTE EN TUBO GALVANIZADO DE 12" x 7m CERCHA EN TUBO DE 4" EN 3mm  Y 2" EN 2mm. INCL. SUMINIST. E INSTALAC</v>
          </cell>
          <cell r="D1938" t="str">
            <v>UN</v>
          </cell>
          <cell r="E1938">
            <v>6856536</v>
          </cell>
        </row>
        <row r="1939">
          <cell r="B1939">
            <v>9787</v>
          </cell>
          <cell r="C1939" t="str">
            <v>SEÑAL ELEVADA BS, TABLERO 2.738m x 1.380m REFLECTIVO DIAMANTE, SOPORTE EN TUBO GALVANIZADO DE 12" x 7m CERCHA EN TUBO DE 4" EN 3mm  Y 2" EN 2mm. INCL. SUMINIST. E INSTALAC</v>
          </cell>
          <cell r="D1939" t="str">
            <v>UN</v>
          </cell>
          <cell r="E1939">
            <v>5240036</v>
          </cell>
        </row>
        <row r="1940">
          <cell r="B1940">
            <v>9788</v>
          </cell>
          <cell r="C1940" t="str">
            <v>SEÑAL INFORMATIVA SI-28, TABLERO 85.01cm x 26.00cm REFLECTIVO ALTA INTENSIDAD, PEDESTAL EN ÁNGULO DE 2"x2"x1/4" H= 2.60m EN PINTURA ELECTROSTÁTICA. INCL. SUMINIST. E INSTALAC</v>
          </cell>
          <cell r="D1940" t="str">
            <v>UN</v>
          </cell>
          <cell r="E1940">
            <v>186253</v>
          </cell>
        </row>
        <row r="1941">
          <cell r="B1941">
            <v>9789</v>
          </cell>
          <cell r="C1941" t="str">
            <v>SEÑAL ELEVADA BS, TABLERO 3.097m x 2.228m REFLECTIVO DIAMANTE, SOPORTE EN TUBO GALVANIZADO DE 12" EN 7m. CERCHA EN TUBO DE 4" EN 3mm Y 2" EN 2mm. INCL. SUMINIST. E INSTALAC</v>
          </cell>
          <cell r="D1941" t="str">
            <v>UN</v>
          </cell>
          <cell r="E1941">
            <v>6424772</v>
          </cell>
        </row>
        <row r="1942">
          <cell r="B1942">
            <v>9790</v>
          </cell>
          <cell r="C1942" t="str">
            <v>SEÑAL INFORMATIVA SI-05, TABLERO 1.401m x 0.512m REFLECTIVO ALTA INTENSIDAD, PEDESTAL EN ÁNGULO DE 2"x2"x1/4" H= 2.60m EN PINTURA ELECTROSTÁTICA. INCL. SUMINIST. E INSTALAC</v>
          </cell>
          <cell r="D1942" t="str">
            <v>UN</v>
          </cell>
          <cell r="E1942">
            <v>384131</v>
          </cell>
        </row>
        <row r="1943">
          <cell r="B1943">
            <v>9791</v>
          </cell>
          <cell r="C1943" t="str">
            <v>SEÑAL INFORMATIVA SI-05, TABLERO 1.167m x 0.512m REFLECTIVO ALTA INTENSIDAD, PEDESTAL EN ÁNGULO DE 2"x2"x1/4" H= 2.60m EN PINTURA ELECTROSTÁTICA. INCL. SUMINIST. E INSTALAC</v>
          </cell>
          <cell r="D1943" t="str">
            <v>UN</v>
          </cell>
          <cell r="E1943">
            <v>334911</v>
          </cell>
        </row>
        <row r="1944">
          <cell r="B1944">
            <v>9792</v>
          </cell>
          <cell r="C1944" t="str">
            <v>SEÑAL INFORMATIVA SI-05, TABLERO 1.190m x 0.512m REFLECTIVO ALTA INTENSIDAD, PEDESTAL EN ÁNGULO DE 2"x2"x1/4" H= 2.60m EN PINTURA ELECTROSTÁTICA. INCL. SUMINIST. E INSTALAC</v>
          </cell>
          <cell r="D1944" t="str">
            <v>UN</v>
          </cell>
          <cell r="E1944">
            <v>339022</v>
          </cell>
        </row>
        <row r="1945">
          <cell r="B1945">
            <v>9793</v>
          </cell>
          <cell r="C1945" t="str">
            <v>SEÑAL INFORMATIVA SI-05, TABLERO 85.94cm x 50.95cm REFLECTIVO ALTA INTENSIDAD, PEDESTAL EN ÁNGULO DE 2"x2"x1/4" H= 2.60m EN PINTURA ELECTROSTÁTICA. INCL. SUMINIST. E INSTALAC</v>
          </cell>
          <cell r="D1945" t="str">
            <v>UN</v>
          </cell>
          <cell r="E1945">
            <v>272387</v>
          </cell>
        </row>
        <row r="1946">
          <cell r="B1946">
            <v>9794</v>
          </cell>
          <cell r="C1946" t="str">
            <v>SEÑAL INFORMATIVA SI-05, TABLERO 88.03cm x 50.95cm REFLECTIVO ALTA INTENSIDAD, PEDESTAL EN ÁNGULO DE 2"x2"x1/4" H= 2.60m EN PINTURA ELECTROSTÁTICA. INCL. SUMINIST. E INSTALAC</v>
          </cell>
          <cell r="D1946" t="str">
            <v>UN</v>
          </cell>
          <cell r="E1946">
            <v>276529</v>
          </cell>
        </row>
        <row r="1947">
          <cell r="B1947">
            <v>9795</v>
          </cell>
          <cell r="C1947" t="str">
            <v>SEÑAL INFORMATIVA SI-05, TABLERO 1.075m x 0.512m REFLECTIVO ALTA INTENSIDAD, PEDESTAL EN ÁNGULO DE 2"x2"x1/4" H= 2.60m EN PINTURA ELECTROSTÁTICA. INCL. SUMINIST. E INSTALAC</v>
          </cell>
          <cell r="D1947" t="str">
            <v>UN</v>
          </cell>
          <cell r="E1947">
            <v>315079</v>
          </cell>
        </row>
        <row r="1948">
          <cell r="B1948">
            <v>9796</v>
          </cell>
          <cell r="C1948" t="str">
            <v>SEÑAL ELEVADA BS, TABLERO 2.414m x 1.380m REFLECTIVO DIAMANTE, SOPORTE EN TUBO GALVANIZADO DE 12" EN 7m. CERCHA EN TUBO DE 4" EN 3mm Y 2" EN 2mm. INCL. SUMINIST. E INSTALAC</v>
          </cell>
          <cell r="D1948" t="str">
            <v>UN</v>
          </cell>
          <cell r="E1948">
            <v>5041778</v>
          </cell>
        </row>
        <row r="1949">
          <cell r="B1949">
            <v>9797</v>
          </cell>
          <cell r="C1949" t="str">
            <v>SEÑAL ELEVADA BS, TABLERO 3.322m x 2.111m REFLECTIVO DIAMANTE, SOPORTE EN TUBO GALVANIZADO DE 12" EN 7m. CERCHA EN TUBO DE 4" EN 3mm Y 2" EN 2mm. INCL. SUMINIST. E INSTALAC</v>
          </cell>
          <cell r="D1949" t="str">
            <v>UN</v>
          </cell>
          <cell r="E1949">
            <v>6498277</v>
          </cell>
        </row>
        <row r="1950">
          <cell r="B1950">
            <v>9798</v>
          </cell>
          <cell r="C1950" t="str">
            <v>REEMPLAZO DE TABLERO SEÑAL ELEVADA BS, POR TABLERO GALVANIZADO  CALIBRE 20 3.914m x 1.972m REFLECTIVO DIAMANTE. INCL. SUMINIST. E INSTALAC</v>
          </cell>
          <cell r="D1950" t="str">
            <v>UN</v>
          </cell>
          <cell r="E1950">
            <v>2894871</v>
          </cell>
        </row>
        <row r="1951">
          <cell r="B1951">
            <v>9799</v>
          </cell>
          <cell r="C1951" t="str">
            <v>SEÑAL INFORMATIVA SI-05C, TABLERO 60.64cm x 82.50cm REFLECTIVO ALTA INTENSIDAD, PEDESTAL EN ÁNGULO DE 2"x2"x1/4" H= 2.60m EN PINTURA ELECTROSTÁTICA. INCL. SUMINIST. E INSTALAC</v>
          </cell>
          <cell r="D1951" t="str">
            <v>UN</v>
          </cell>
          <cell r="E1951">
            <v>294371</v>
          </cell>
        </row>
        <row r="1952">
          <cell r="B1952">
            <v>9800</v>
          </cell>
          <cell r="C1952" t="str">
            <v>SEÑAL INFORMATIVA SI-05C, TABLERO 75.09cm x 82.50cm REFLECTIVO ALTA INTENSIDAD, PEDESTAL EN ÁNGULO DE 2"x2"x1/4" H= 2.60m EN PINTURA ELECTROSTÁTICA. INCL. SUMINIST. E INSTALAC</v>
          </cell>
          <cell r="D1952" t="str">
            <v>UN</v>
          </cell>
          <cell r="E1952">
            <v>344591</v>
          </cell>
        </row>
        <row r="1953">
          <cell r="B1953">
            <v>9801</v>
          </cell>
          <cell r="C1953" t="str">
            <v>SEÑAL INFORMATIVA SI-05C, TABLERO 76.09cm x 97.51cm REFLECTIVO ALTA INTENSIDAD, PEDESTAL EN ÁNGULO DE 2"x2"x1/4" H= 2.60m EN PINTURA ELECTROSTÁTICA. INCL. SUMINIST. E INSTALAC</v>
          </cell>
          <cell r="D1953" t="str">
            <v>UN</v>
          </cell>
          <cell r="E1953">
            <v>387432</v>
          </cell>
        </row>
        <row r="1954">
          <cell r="B1954">
            <v>9802</v>
          </cell>
          <cell r="C1954" t="str">
            <v>SEÑAL INFORMATIVA SI-05C, TABLERO 75.01cm x 82.50cm REFLECTIVO ALTA INTENSIDAD, PEDESTAL EN ÁNGULO DE 2"x2"x1/4" H= 2.60m EN PINTURA ELECTROSTÁTICA. INCL. SUMINIST. E INSTALAC</v>
          </cell>
          <cell r="D1954" t="str">
            <v>UN</v>
          </cell>
          <cell r="E1954">
            <v>340750</v>
          </cell>
        </row>
        <row r="1955">
          <cell r="B1955">
            <v>9803</v>
          </cell>
          <cell r="C1955" t="str">
            <v>SEÑAL INFORMATIVA BS, TABLERO 2.696m x 1.380m REFLECTIVO DIAMANTE, SOPORTE EN TUBO GALVANIZADO DE 12" x 7m. CERCHA EN TUBO DE 4" EN 3mm Y 2" EN 2mm INCL. SUMINIST. E INSTALAC</v>
          </cell>
          <cell r="D1955" t="str">
            <v>UN</v>
          </cell>
          <cell r="E1955">
            <v>5055445</v>
          </cell>
        </row>
        <row r="1956">
          <cell r="B1956">
            <v>9804</v>
          </cell>
          <cell r="C1956" t="str">
            <v>SEÑAL INFORMATIVA SI-05, TABLERO 1.119m x 0.512m REFLECTIVO ALTA INTENSIDAD, PEDESTAL EN ÁNGULO DE 2"x2"x1/4" H= 2.60m EN PINTURA ELECTROSTÁTICA. INCL. SUMINIST. E INSTALAC</v>
          </cell>
          <cell r="D1956" t="str">
            <v>UN</v>
          </cell>
          <cell r="E1956">
            <v>255569</v>
          </cell>
        </row>
        <row r="1957">
          <cell r="B1957">
            <v>9805</v>
          </cell>
          <cell r="C1957" t="str">
            <v>BARRERAS DE ALUMINIO SEMIDURO DE 2mm EN SECCIONES DE ACUERDO AL ANCHO DE CALZADA CON ACOPLE DE BARRERA A COLUMNA</v>
          </cell>
          <cell r="D1957" t="str">
            <v>UN</v>
          </cell>
          <cell r="E1957">
            <v>3795000</v>
          </cell>
        </row>
        <row r="1958">
          <cell r="B1958">
            <v>9806</v>
          </cell>
          <cell r="C1958" t="str">
            <v>COLUMNAS DE ACCIONAMIENTO ELÉCTRICO PARA BARRERAS DE ALUMINIO DE DOS Y HASTA DIEZ METROS DE LONGITUD</v>
          </cell>
          <cell r="D1958" t="str">
            <v>UN</v>
          </cell>
          <cell r="E1958">
            <v>17600000</v>
          </cell>
        </row>
        <row r="1959">
          <cell r="B1959">
            <v>9807</v>
          </cell>
          <cell r="C1959" t="str">
            <v>TOTEM H=12m, DESMONTE INCL. TRASLADO Y MONTAJE EN SITIO SELECCIONADO TRANSPORTE DE ESTRUCTURA DE TOTEM SEGÚN PLANOS DE DISEÑO, INCL. LOS ACABADOS, LOGOS Y MAPA, SIN RELOJ PARA EXTERIORES DE DOBLE CARA</v>
          </cell>
          <cell r="D1959" t="str">
            <v>UN</v>
          </cell>
          <cell r="E1959">
            <v>8106400</v>
          </cell>
        </row>
        <row r="1960">
          <cell r="B1960">
            <v>9808</v>
          </cell>
          <cell r="C1960" t="str">
            <v>DESMONTE Y TRASLADO CABINA PARA PAGO. INCLUYE VENTANAS PUNTO DE PAGO. SUMINISTRO E INSTALACIÓN.</v>
          </cell>
          <cell r="D1960" t="str">
            <v>UN</v>
          </cell>
          <cell r="E1960">
            <v>4053200</v>
          </cell>
        </row>
        <row r="1961">
          <cell r="B1961">
            <v>9809</v>
          </cell>
          <cell r="C1961" t="str">
            <v>DESMONTE DE TORNIQUETES EN ÁREA DE ACCESO A ESTACIONES DE TRANSMILENIO</v>
          </cell>
          <cell r="D1961" t="str">
            <v>UN</v>
          </cell>
          <cell r="E1961">
            <v>405320</v>
          </cell>
        </row>
        <row r="1962">
          <cell r="B1962">
            <v>9810</v>
          </cell>
          <cell r="C1962" t="str">
            <v>PUERTA METÁLICA ENTAMBORADA CAL 18 DE 4" INCLUYE PINTURA ELECTROSTÁTICA COLOR GRIS 7014 INCLUYE MARCO BISAGRAS REDONDAS Y CERRADURA. SUMINISTRO E INSTALACIÓN</v>
          </cell>
          <cell r="D1962" t="str">
            <v>UN</v>
          </cell>
          <cell r="E1962">
            <v>810640</v>
          </cell>
        </row>
        <row r="1963">
          <cell r="B1963">
            <v>9811</v>
          </cell>
          <cell r="C1963" t="str">
            <v>PANEL LAMINA ACERO INOX. CAL 18 MURO ANCHO INCL. LAMINA 4"x8" PARA PANELES ENTAMBORADOS Y REFUERZOS INTERNOS PLATINAS DE ANCLAJE PASAVIDRIOS EN LAMINA COLD ROLL 18 TORNILLOS PINTURA ELECTROST LIMP QUI</v>
          </cell>
          <cell r="D1963" t="str">
            <v>M2</v>
          </cell>
          <cell r="E1963">
            <v>253325</v>
          </cell>
        </row>
        <row r="1964">
          <cell r="B1964">
            <v>9812</v>
          </cell>
          <cell r="C1964" t="str">
            <v>FLANCHE LATERAL REMATE DE CUBIERTA EN LAMINA GALVANIZADA Y PINTADA DESARROLLO DE 20 CM. SUMINISTRO E INSTALACIÓN</v>
          </cell>
          <cell r="D1964" t="str">
            <v>ML</v>
          </cell>
          <cell r="E1964">
            <v>26494</v>
          </cell>
        </row>
        <row r="1965">
          <cell r="B1965">
            <v>9813</v>
          </cell>
          <cell r="C1965" t="str">
            <v>CIELO RASO EN BANDEJA TILE DE 610 mm x 610mm EN ALUZINC PERFORADO PERFIL CLP INCLUYE PERFILES DE FIJACION SISTEMA DE SUSPENSION Y ESPACIO PARA LAMPARAS. SUMINISTRO E INSTALACIÓN</v>
          </cell>
          <cell r="D1965" t="str">
            <v>M2</v>
          </cell>
          <cell r="E1965">
            <v>121596</v>
          </cell>
        </row>
        <row r="1966">
          <cell r="B1966">
            <v>9814</v>
          </cell>
          <cell r="C1966" t="str">
            <v>BARANDAS EN ACERO INOXIDABLE VAGÓN (BARANDAS INTERNAS EN ACERO INOXIDABLE ALTURA DE 0,80m LONGITUD 0,67m. SUMINISTRO E INSTALACIÓN.</v>
          </cell>
          <cell r="D1966" t="str">
            <v>UN</v>
          </cell>
          <cell r="E1966">
            <v>253325</v>
          </cell>
        </row>
        <row r="1967">
          <cell r="B1967">
            <v>9815</v>
          </cell>
          <cell r="C1967" t="str">
            <v>BARANDAS EN ACERO INOXIDABLE PARA VAGON (BARANDAS INTERNAS. TUBERIA ACERO INOX. D=2" CAL 16. 1 DIVISORIO HORIZONTAL. H= 0,80m L= 2,00m). SUMINISTRO E INSTALACIÓN.</v>
          </cell>
          <cell r="D1967" t="str">
            <v>UN</v>
          </cell>
          <cell r="E1967">
            <v>607980</v>
          </cell>
        </row>
        <row r="1968">
          <cell r="B1968">
            <v>9816</v>
          </cell>
          <cell r="C1968" t="str">
            <v>LUCERNARIO EN POLICARBONATO MACIZO DE e=3mm COLOR CRISTAL, SOPORTES EN PERFIL TUBULAR DE 0,25m x 0,25m CADA 1,20m POR ENCIMA Y DEBAJO, CONNECTOR CADA 2.05m.INCL FLANCHES POLICARBONATO. SUMIN E INSTAL.</v>
          </cell>
          <cell r="D1968" t="str">
            <v>M2</v>
          </cell>
          <cell r="E1968">
            <v>303990</v>
          </cell>
        </row>
        <row r="1969">
          <cell r="B1969">
            <v>9817</v>
          </cell>
          <cell r="C1969" t="str">
            <v>VENTANAS EN ALUMINIO TIPO LENHER DE 1,20m x 0,30m CON ALFAJIA EN ALUMINIO Y VIDRIO LAMINADO DE 3+3 (6 mm). SUMINISTRO E INSTALACIÓN</v>
          </cell>
          <cell r="D1969" t="str">
            <v>UN</v>
          </cell>
          <cell r="E1969">
            <v>151995</v>
          </cell>
        </row>
        <row r="1970">
          <cell r="B1970">
            <v>9818</v>
          </cell>
          <cell r="C1970" t="str">
            <v>VINILO ADHESIVO FABRICADA EN LÁMINA DE ALUMINIO ANODIZADO 1.5mm PARA RUTEROS VALLA "SALIDA GRACIAS OTROS DESTINOS"(185cm x 31,6cm) SEGÚN MANUAL DE IMAGEN DE TRANSMILENIO. SUMINISTRO E INSTALACIÓN.</v>
          </cell>
          <cell r="D1970" t="str">
            <v>UN</v>
          </cell>
          <cell r="E1970">
            <v>1285750</v>
          </cell>
        </row>
        <row r="1971">
          <cell r="B1971">
            <v>9819</v>
          </cell>
          <cell r="C1971" t="str">
            <v>VINILO ADHESIVO FABRICADA EN LÁMINA DE ALUMINIO ANODIZADO 1.5mm PARA RUTEROS VALLA "SALIDA GRACIAS OTROS DESTINOS"(275cm x 31,6cm) SEGÚN MANUAL DE IMAGEN DE TRANSMILENIO. SUMINISTRO E INSTALACIÓN.</v>
          </cell>
          <cell r="D1971" t="str">
            <v>UN</v>
          </cell>
          <cell r="E1971">
            <v>1911250</v>
          </cell>
        </row>
        <row r="1972">
          <cell r="B1972">
            <v>9820</v>
          </cell>
          <cell r="C1972" t="str">
            <v>VINILO ADHESIVO FABRICADA EN LÁMINA DE ALUMINIO ANODIZADO 1.5mm PARA RUTEROS VALLA "SALIDA GRACIAS OTROS DESTINOS"(4.05cmx31,6cm) SEGÚN MANUAL DE IMAGEN DE TRANSMILENIO. SUMINISTRO E INSTALACIÓN.</v>
          </cell>
          <cell r="D1972" t="str">
            <v>UN</v>
          </cell>
          <cell r="E1972">
            <v>2814750</v>
          </cell>
        </row>
        <row r="1973">
          <cell r="B1973">
            <v>9821</v>
          </cell>
          <cell r="C1973" t="str">
            <v>VINILO ADHESIVO VINILICO ESMERILADO EFECTO SANDBLASTING FROSTED CRYSTAL GARANTÍA DE 5 AÑOS EN EXTERIORES SEGÚN MANUAL DE IMAGEN DE TRANSMILENIO. SUMINISTRO E INSTALACIÓN.</v>
          </cell>
          <cell r="D1973" t="str">
            <v>UN</v>
          </cell>
          <cell r="E1973">
            <v>72967</v>
          </cell>
        </row>
        <row r="1974">
          <cell r="B1974">
            <v>9822</v>
          </cell>
          <cell r="C1974" t="str">
            <v>PINTURA SILOXANO MONO-COMPONENTE. ALTA ADHERENCIA, ALTA RESISTENCIA A LOS GRAFFITIS, A LOS RAYOS UV, ALTA LAVABILIDAD. NO REQUIERE DILUCIÓN. (6 - 10 M2 / Gl   @ 15 mils.</v>
          </cell>
          <cell r="D1974" t="str">
            <v>GLN</v>
          </cell>
          <cell r="E1974">
            <v>335000</v>
          </cell>
        </row>
        <row r="1975">
          <cell r="B1975">
            <v>9823</v>
          </cell>
          <cell r="C1975" t="str">
            <v>PUERTA PREFERENCIAL TRANSMILENIO. SUM. E INSTAL. TODOS SUS COMPONENTES Y ACCESORIOS. INCL. MARCOS PERIMETRALES DE 0.965m x 2.065m EN TUBULAR CUADRADO COLD ROLLED SECC. 5cm Cal.16 SIST. ANTIVANDÁLICO</v>
          </cell>
          <cell r="D1975" t="str">
            <v>UN</v>
          </cell>
          <cell r="E1975">
            <v>23880000</v>
          </cell>
        </row>
        <row r="1976">
          <cell r="B1976">
            <v>9824</v>
          </cell>
          <cell r="C1976" t="str">
            <v>PUERTA PREFERENCIAL TRANSMILENIO. SUM. E INSTAL. TODOS SUS COMPONENTES Y ACCESORIOS. INCL. MARCOS PERIMETRALES DE 0.965m x 2.065m EN TUBULAR CUADRADO COLD ROLLED SECC. 5cm Cal.16 NO SIST ANTIVANDALICO</v>
          </cell>
          <cell r="D1976" t="str">
            <v>UN</v>
          </cell>
          <cell r="E1976">
            <v>21980000</v>
          </cell>
        </row>
        <row r="1977">
          <cell r="B1977">
            <v>9825</v>
          </cell>
          <cell r="C1977" t="str">
            <v>PUERTA SENCILLA TRANSMILENIO. SUM. E INSTAL. TODOS SUS COMPONENTES Y ACCESORIOS. INCL. MARCOS PERIMETRALES DE 0.965m x 2.065m EN TUBULAR CUADRADO COLD ROLLED SECC. 5cm Cal.16 NO SIST ANTIVANDALICO</v>
          </cell>
          <cell r="D1977" t="str">
            <v>UN</v>
          </cell>
          <cell r="E1977">
            <v>28240000</v>
          </cell>
        </row>
        <row r="1978">
          <cell r="B1978">
            <v>9826</v>
          </cell>
          <cell r="C1978" t="str">
            <v>PUERTA SENCILLA TRANSMILENIO. SUM. E INSTAL. TODOS SUS COMPONENTES Y ACCESORIOS. INCL. MARCOS PERIMETRALES DE 0.965m x 2.065m EN TUBULAR CUADRADO COLD ROLLED SECC. 5cm Cal.16. INCL SIST. ANTIVANDÁLICO</v>
          </cell>
          <cell r="D1978" t="str">
            <v>UN</v>
          </cell>
          <cell r="E1978">
            <v>29190000</v>
          </cell>
        </row>
        <row r="1979">
          <cell r="B1979">
            <v>9827</v>
          </cell>
          <cell r="C1979" t="str">
            <v>PILOTE DE MADERA Ø 12Cm EN MADERA VARIEDAD EUCALIPTO.</v>
          </cell>
          <cell r="D1979" t="str">
            <v>ML</v>
          </cell>
          <cell r="E1979">
            <v>35000</v>
          </cell>
        </row>
        <row r="1980">
          <cell r="B1980">
            <v>9828</v>
          </cell>
          <cell r="C1980" t="str">
            <v>MEZCLA ASFÁLTICA ALTO MÓDULO MAM-20</v>
          </cell>
          <cell r="D1980" t="str">
            <v>M3</v>
          </cell>
          <cell r="E1980">
            <v>662405</v>
          </cell>
        </row>
        <row r="1981">
          <cell r="B1981">
            <v>9829</v>
          </cell>
          <cell r="C1981" t="str">
            <v>CASETA PARA CRUCE FÉRREO. CONSTRUCCION A TODO COSTO CASETA CRUCE FÉRREO Y REUBICACIÓN DE MÁSTILES, SEMÁFOROS Y SEÑALES DEL CRUCE FERREO (INCLUYE ACTIVIDADES PRELIMINARES, CIMENTACIÓN, MAMP</v>
          </cell>
          <cell r="D1981" t="str">
            <v>UN</v>
          </cell>
          <cell r="E1981">
            <v>51556046.020000003</v>
          </cell>
        </row>
        <row r="1982">
          <cell r="B1982">
            <v>9830</v>
          </cell>
          <cell r="C1982" t="str">
            <v>CARROTANQUE IRRIGADOR DE ASFALTO CAPACIDAD APROX 8000 LT</v>
          </cell>
          <cell r="D1982" t="str">
            <v>HR</v>
          </cell>
          <cell r="E1982">
            <v>80000</v>
          </cell>
        </row>
        <row r="1983">
          <cell r="B1983">
            <v>9831</v>
          </cell>
          <cell r="C1983" t="str">
            <v>CELDA DE DISTRIBUCIÓN CON TRANSFORMADOR SECO TRIFÁSICO DE 30 KVA, 440V -208/120 V. EQUIPADA CON INTERRUPTORES Y CABLEADO INTERNO La toma ppal cambiador derivaciones 11400 V-13200 V.(Incl sum e instal)</v>
          </cell>
          <cell r="D1983" t="str">
            <v>UN</v>
          </cell>
          <cell r="E1983">
            <v>15589000</v>
          </cell>
        </row>
        <row r="1984">
          <cell r="B1984">
            <v>9832</v>
          </cell>
          <cell r="C1984" t="str">
            <v>Densidad bulk del llenante mineral en Tolueno</v>
          </cell>
          <cell r="D1984" t="str">
            <v>UN</v>
          </cell>
          <cell r="E1984">
            <v>202895</v>
          </cell>
        </row>
        <row r="1985">
          <cell r="B1985">
            <v>9833</v>
          </cell>
          <cell r="C1985" t="str">
            <v>TARIFA HORA - PERSONAL DE OBRA - OFICIAL NOCTURNO INCLUYE PRESTACIONES</v>
          </cell>
          <cell r="D1985" t="str">
            <v>HR</v>
          </cell>
          <cell r="E1985">
            <v>10423.270399999999</v>
          </cell>
        </row>
        <row r="1986">
          <cell r="B1986">
            <v>9834</v>
          </cell>
          <cell r="C1986" t="str">
            <v>TARIFA MES - SERVICIO TELEFÓNICA LOCAL Y LIMITADA, INTERNET BANDA ANCHA ILIMITADA 50 MB ESTRATO 2</v>
          </cell>
          <cell r="D1986" t="str">
            <v>MES</v>
          </cell>
          <cell r="E1986">
            <v>145216.67000000001</v>
          </cell>
        </row>
        <row r="1987">
          <cell r="B1987">
            <v>9835</v>
          </cell>
          <cell r="C1987" t="str">
            <v>TARIFA MES - SERVICIO TELEFÓNICA LOCAL Y LIMITADA, INTERNET BANDA ANCHA ILIMITADA 50 MB ESTRATO 3</v>
          </cell>
          <cell r="D1987" t="str">
            <v>MES</v>
          </cell>
          <cell r="E1987">
            <v>146925</v>
          </cell>
        </row>
        <row r="1988">
          <cell r="B1988">
            <v>9836</v>
          </cell>
          <cell r="C1988" t="str">
            <v>TARIFA MES - SERVICIO TELEFÓNICA LOCAL Y LIMITADA, INTERNET BANDA ANCHA ILIMITADA 50 MB ESTRATO 4</v>
          </cell>
          <cell r="D1988" t="str">
            <v>MES</v>
          </cell>
          <cell r="E1988">
            <v>168966.67</v>
          </cell>
        </row>
        <row r="1989">
          <cell r="B1989">
            <v>9837</v>
          </cell>
          <cell r="C1989" t="str">
            <v>TARIFA MES - SERVICIO TELEFÓNICA LOCAL Y LIMITADA, INTERNET BANDA ANCHA ILIMITADA 50 MB ESTRATO 5</v>
          </cell>
          <cell r="D1989" t="str">
            <v>MES</v>
          </cell>
          <cell r="E1989">
            <v>179800</v>
          </cell>
        </row>
        <row r="1990">
          <cell r="B1990">
            <v>9838</v>
          </cell>
          <cell r="C1990" t="str">
            <v>TARIFA MES - SERVICIO TELEFÓNICA LOCAL Y LIMITADA, INTERNET BANDA ANCHA ILIMITADA 50 MB ESTRATO 6</v>
          </cell>
          <cell r="D1990" t="str">
            <v>MES</v>
          </cell>
          <cell r="E1990">
            <v>179800</v>
          </cell>
        </row>
        <row r="1991">
          <cell r="B1991">
            <v>9839</v>
          </cell>
          <cell r="C1991" t="str">
            <v>TARIFA  - LEVANTAMIENTO DE ACTAS DE FACHADA (Incluye personal, logística, papelería, fotografía).</v>
          </cell>
          <cell r="D1991" t="str">
            <v>UN</v>
          </cell>
          <cell r="E1991">
            <v>10391</v>
          </cell>
        </row>
        <row r="1992">
          <cell r="B1992">
            <v>9840</v>
          </cell>
          <cell r="C1992" t="str">
            <v>TARIFA MES - EDICIÓN DE INFORME MENSUAL DE INTERVENTORÍA O CONSULTORÍA. Incluye 4 tapas plastificadas tamaño carta color blanco, con 6 tornillos, hojas de papel bond tamaño carta 75 gramos, 170 folios</v>
          </cell>
          <cell r="D1992" t="str">
            <v>UN/MES</v>
          </cell>
          <cell r="E1992">
            <v>169000</v>
          </cell>
        </row>
        <row r="1993">
          <cell r="B1993">
            <v>9841</v>
          </cell>
          <cell r="C1993" t="str">
            <v>NEOPRENO PARA PLATAFORMA DE DESCENSO PASAJEROS EN VAGONES. SUMINISTRO E INSTALACIÓN. INCLUYE EQUIPO MENOR, TALADRO, PULIDORA, PLANTA ELÉCTRICA, PEGANTE PEGACAUCHO, TORNILLOS AUTOPERFORANTES</v>
          </cell>
          <cell r="D1993" t="str">
            <v>ML</v>
          </cell>
          <cell r="E1993">
            <v>96078</v>
          </cell>
        </row>
        <row r="1994">
          <cell r="B1994">
            <v>9842</v>
          </cell>
          <cell r="C1994" t="str">
            <v>CUBIERTA DE VAGÓN LISA TIPO SÁNDWICH DECK EN ALUZINC CALIBRE 26 (SUM. E INSTAL.) PINTADA AL HORNO POR LAS DOS CARAS COLOR A ELEGIR CON AISLAMIENTO ACÚSTICO EN FIBRA DE VIDRIO DE 30mm CON SUS RESPEC</v>
          </cell>
          <cell r="D1994" t="str">
            <v>M2</v>
          </cell>
          <cell r="E1994">
            <v>114802</v>
          </cell>
        </row>
        <row r="1995">
          <cell r="B1995">
            <v>9843</v>
          </cell>
          <cell r="C1995" t="str">
            <v>TUBERIA LINEA DE CERRAMIENTO D= 3" ESPESOR 3mm EN ACERO. Incluye galvanizado, pintura epoxica, transporte y mano de obra.</v>
          </cell>
          <cell r="D1995" t="str">
            <v>KG</v>
          </cell>
          <cell r="E1995">
            <v>8925</v>
          </cell>
        </row>
        <row r="1996">
          <cell r="B1996">
            <v>9844</v>
          </cell>
          <cell r="C1996" t="str">
            <v>Límite plástico, límite líquido e índice de plasticidad</v>
          </cell>
          <cell r="D1996" t="str">
            <v>UN</v>
          </cell>
          <cell r="E1996">
            <v>45220</v>
          </cell>
        </row>
        <row r="1997">
          <cell r="B1997">
            <v>9845</v>
          </cell>
          <cell r="C1997" t="str">
            <v>SPLP - Extracción de metales pesados</v>
          </cell>
          <cell r="D1997" t="str">
            <v>UN</v>
          </cell>
          <cell r="E1997">
            <v>240000</v>
          </cell>
        </row>
        <row r="1998">
          <cell r="B1998">
            <v>9846</v>
          </cell>
          <cell r="C1998" t="str">
            <v>Ensayo de lixiviación - BARIO</v>
          </cell>
          <cell r="D1998" t="str">
            <v>UN</v>
          </cell>
          <cell r="E1998">
            <v>51700</v>
          </cell>
        </row>
        <row r="1999">
          <cell r="B1999">
            <v>9847</v>
          </cell>
          <cell r="C1999" t="str">
            <v>Ensayo de lixiviación - ARSENICO</v>
          </cell>
          <cell r="D1999" t="str">
            <v>UN</v>
          </cell>
          <cell r="E1999">
            <v>64375</v>
          </cell>
        </row>
        <row r="2000">
          <cell r="B2000">
            <v>9848</v>
          </cell>
          <cell r="C2000" t="str">
            <v>Ensayo de lixiviación - CROMO</v>
          </cell>
          <cell r="D2000" t="str">
            <v>UN</v>
          </cell>
          <cell r="E2000">
            <v>51700</v>
          </cell>
        </row>
        <row r="2001">
          <cell r="B2001">
            <v>9849</v>
          </cell>
          <cell r="C2001" t="str">
            <v>Ensayo de lixiviación - COBRE</v>
          </cell>
          <cell r="D2001" t="str">
            <v>UN</v>
          </cell>
          <cell r="E2001">
            <v>51700</v>
          </cell>
        </row>
        <row r="2002">
          <cell r="B2002">
            <v>9850</v>
          </cell>
          <cell r="C2002" t="str">
            <v>Ensayo de lixiviación - MOLIBDENO</v>
          </cell>
          <cell r="D2002" t="str">
            <v>UN</v>
          </cell>
          <cell r="E2002">
            <v>51700</v>
          </cell>
        </row>
        <row r="2003">
          <cell r="B2003">
            <v>9851</v>
          </cell>
          <cell r="C2003" t="str">
            <v>Ensayo de lixiviación - NIQUEL</v>
          </cell>
          <cell r="D2003" t="str">
            <v>UN</v>
          </cell>
          <cell r="E2003">
            <v>51700</v>
          </cell>
        </row>
        <row r="2004">
          <cell r="B2004">
            <v>9852</v>
          </cell>
          <cell r="C2004" t="str">
            <v>Ensayo de lixiviación - PLOMO</v>
          </cell>
          <cell r="D2004" t="str">
            <v>UN</v>
          </cell>
          <cell r="E2004">
            <v>51700</v>
          </cell>
        </row>
        <row r="2005">
          <cell r="B2005">
            <v>9853</v>
          </cell>
          <cell r="C2005" t="str">
            <v>Ensayo de lixiviación - SELENIO</v>
          </cell>
          <cell r="D2005" t="str">
            <v>UN</v>
          </cell>
          <cell r="E2005">
            <v>64375</v>
          </cell>
        </row>
        <row r="2006">
          <cell r="B2006">
            <v>9854</v>
          </cell>
          <cell r="C2006" t="str">
            <v>Ensayo de lixiviación - ZINC</v>
          </cell>
          <cell r="D2006" t="str">
            <v>UN</v>
          </cell>
          <cell r="E2006">
            <v>51700</v>
          </cell>
        </row>
        <row r="2007">
          <cell r="B2007">
            <v>9855</v>
          </cell>
          <cell r="C2007" t="str">
            <v>Ensayo de lixiviación - CADMIO</v>
          </cell>
          <cell r="D2007" t="str">
            <v>UN</v>
          </cell>
          <cell r="E2007">
            <v>51700</v>
          </cell>
        </row>
        <row r="2008">
          <cell r="B2008">
            <v>9856</v>
          </cell>
          <cell r="C2008" t="str">
            <v>Ensayo de lixiviación - MERCURIO</v>
          </cell>
          <cell r="D2008" t="str">
            <v>UN</v>
          </cell>
          <cell r="E2008">
            <v>48200</v>
          </cell>
        </row>
        <row r="2009">
          <cell r="B2009">
            <v>9857</v>
          </cell>
          <cell r="C2009" t="str">
            <v>Ensayo de lixiviación - ANTIMONIO</v>
          </cell>
          <cell r="D2009" t="str">
            <v>UN</v>
          </cell>
          <cell r="E2009">
            <v>51700</v>
          </cell>
        </row>
        <row r="2010">
          <cell r="B2010">
            <v>9858</v>
          </cell>
          <cell r="C2010" t="str">
            <v>BARANDAS EN ACERO INOXIDABLE VAGÓN. SUMINISTRO E INSTALACIÓN. (BARANDAS INTERNAS EN ACERO INOXIDABLE H= 0.80m L= 4.0m)</v>
          </cell>
          <cell r="D2010" t="str">
            <v>ML</v>
          </cell>
          <cell r="E2010">
            <v>507015</v>
          </cell>
        </row>
        <row r="2011">
          <cell r="B2011">
            <v>9859</v>
          </cell>
          <cell r="C2011" t="str">
            <v>CABINA PARA PAGO. INCLUYE VENTANAS PUNTO DE PAGO. SUMINISTRO E INSTALACION. (VENTANA FIJA MONTANTE Y VIDRIO TEMPLADO DE 6mm V-2 CUERPO DE 1.0mx0.36m); MESON EN ACERO DE 0.43mx2.56m, CAL. 18  4"x8" S</v>
          </cell>
          <cell r="D2011" t="str">
            <v>UN</v>
          </cell>
          <cell r="E2011">
            <v>19444456</v>
          </cell>
        </row>
        <row r="2012">
          <cell r="B2012">
            <v>9860</v>
          </cell>
          <cell r="C2012" t="str">
            <v>SEÑAL TEMPORAL MÓVIL ECONÓMICA CON TRÍPODE TIPO SIO, SP, SI, SR DE (100 x 50 - 75 x 75 - 80 x 50) LÁMINA GALVANIZADA CAL. 20 Y ÁNGULOS DE 1" x 1/2" x 1/8".</v>
          </cell>
          <cell r="D2012" t="str">
            <v>UN</v>
          </cell>
          <cell r="E2012">
            <v>107100</v>
          </cell>
        </row>
        <row r="2013">
          <cell r="B2013">
            <v>9861</v>
          </cell>
          <cell r="C2013" t="str">
            <v>BARRICADA METÁLICA CON SEÑAL DE DESVÍO O VÍA CERRADA DE 2.40 m CINTA GRADO INGENIERÍA SHEETING</v>
          </cell>
          <cell r="D2013" t="str">
            <v>UN</v>
          </cell>
          <cell r="E2013">
            <v>172550</v>
          </cell>
        </row>
        <row r="2014">
          <cell r="B2014">
            <v>9862</v>
          </cell>
          <cell r="C2014" t="str">
            <v>Permeabilidad de suelos granulares (Cabeza constante)</v>
          </cell>
          <cell r="D2014" t="str">
            <v>UN</v>
          </cell>
          <cell r="E2014">
            <v>368900</v>
          </cell>
        </row>
        <row r="2015">
          <cell r="B2015">
            <v>9863</v>
          </cell>
          <cell r="C2015" t="str">
            <v>pH de los suelos</v>
          </cell>
          <cell r="D2015" t="str">
            <v>UN</v>
          </cell>
          <cell r="E2015">
            <v>38675</v>
          </cell>
        </row>
        <row r="2016">
          <cell r="B2016">
            <v>9864</v>
          </cell>
          <cell r="C2016" t="str">
            <v>Permeabilidad del concreto al agua</v>
          </cell>
          <cell r="D2016" t="str">
            <v>UN</v>
          </cell>
          <cell r="E2016">
            <v>229075</v>
          </cell>
        </row>
        <row r="2017">
          <cell r="B2017">
            <v>9865</v>
          </cell>
          <cell r="C2017" t="str">
            <v>Relaciones humedad-densidad de mezclas de suelo-cemento</v>
          </cell>
          <cell r="D2017" t="str">
            <v>UN</v>
          </cell>
          <cell r="E2017">
            <v>137445</v>
          </cell>
        </row>
        <row r="2018">
          <cell r="B2018">
            <v>9866</v>
          </cell>
          <cell r="C2018" t="str">
            <v>Humedecimiento y secado de mezclas compactadas de suelo-cemento</v>
          </cell>
          <cell r="D2018" t="str">
            <v>UN</v>
          </cell>
          <cell r="E2018">
            <v>595000</v>
          </cell>
        </row>
        <row r="2019">
          <cell r="B2019">
            <v>9867</v>
          </cell>
          <cell r="C2019" t="str">
            <v>Preparación y curado de probetas de suelo-cemento para pruebas de compresión y flexión en el laboratorio</v>
          </cell>
          <cell r="D2019" t="str">
            <v>UN</v>
          </cell>
          <cell r="E2019">
            <v>17850</v>
          </cell>
        </row>
        <row r="2020">
          <cell r="B2020">
            <v>9868</v>
          </cell>
          <cell r="C2020" t="str">
            <v>Resistencia a la compresión de cilindros moldeados de suelo-cemento</v>
          </cell>
          <cell r="D2020" t="str">
            <v>UN</v>
          </cell>
          <cell r="E2020">
            <v>9639</v>
          </cell>
        </row>
        <row r="2021">
          <cell r="B2021">
            <v>9869</v>
          </cell>
          <cell r="C2021" t="str">
            <v>Diseño de mezcla de suelo - cemento</v>
          </cell>
          <cell r="D2021" t="str">
            <v>UN</v>
          </cell>
          <cell r="E2021">
            <v>499800</v>
          </cell>
        </row>
        <row r="2022">
          <cell r="B2022">
            <v>9870</v>
          </cell>
          <cell r="C2022" t="str">
            <v>Análisis cuantitativo sobre perla por Fluorescencia de Rayos X por longitud de Onda. Metodo de preparación pastilla prensada</v>
          </cell>
          <cell r="D2022" t="str">
            <v>UN</v>
          </cell>
          <cell r="E2022">
            <v>178500</v>
          </cell>
        </row>
        <row r="2023">
          <cell r="B2023">
            <v>9871</v>
          </cell>
          <cell r="C2023" t="str">
            <v>Análisis cuantitativo por Difracción de Rayos X (DRX) utilizando el método Rietveld</v>
          </cell>
          <cell r="D2023" t="str">
            <v>UN</v>
          </cell>
          <cell r="E2023">
            <v>357000</v>
          </cell>
        </row>
        <row r="2024">
          <cell r="B2024">
            <v>9872</v>
          </cell>
          <cell r="C2024" t="str">
            <v>Análisis cuantitativo por Difracción de Rayos X (DRX) calculando % de amorfos</v>
          </cell>
          <cell r="D2024" t="str">
            <v>UN</v>
          </cell>
          <cell r="E2024">
            <v>476000</v>
          </cell>
        </row>
        <row r="2025">
          <cell r="B2025">
            <v>9873</v>
          </cell>
          <cell r="C2025" t="str">
            <v>Ensayo de clasificación de los componentes de los áridos gruesos reciclados  (*)</v>
          </cell>
          <cell r="D2025" t="str">
            <v>UN</v>
          </cell>
          <cell r="E2025">
            <v>61859</v>
          </cell>
        </row>
        <row r="2026">
          <cell r="B2026">
            <v>9874</v>
          </cell>
          <cell r="C2026" t="str">
            <v>MEDICIÓN DE PERFIL TRANSVERSAL PARA DETERMINACIÓN DEL AHUELLAMIENTO (100 M)</v>
          </cell>
          <cell r="D2026" t="str">
            <v>UN</v>
          </cell>
          <cell r="E2026">
            <v>464243</v>
          </cell>
        </row>
        <row r="2027">
          <cell r="B2027">
            <v>9875</v>
          </cell>
          <cell r="C2027" t="str">
            <v>Apique con equipo mecánico hasta 2 m de 1.5 m x 1.5 m - extracción de muestras, CBR - relleno y adecuación - incluye transporte</v>
          </cell>
          <cell r="D2027" t="str">
            <v>UN</v>
          </cell>
          <cell r="E2027">
            <v>1011500</v>
          </cell>
        </row>
        <row r="2028">
          <cell r="B2028">
            <v>9876</v>
          </cell>
          <cell r="C2028" t="str">
            <v>Apique manual hasta 2 m de 1.5 m x 1.5 m - relleno y adecuación del sitio - incluye transporte</v>
          </cell>
          <cell r="D2028" t="str">
            <v>UN</v>
          </cell>
          <cell r="E2028">
            <v>366758</v>
          </cell>
        </row>
        <row r="2029">
          <cell r="B2029">
            <v>9877</v>
          </cell>
          <cell r="C2029" t="str">
            <v>EXTRACCIÓN DE NÚCLEO DE CONCRETO 2" DE DIÁMETRO</v>
          </cell>
          <cell r="D2029" t="str">
            <v>UN</v>
          </cell>
          <cell r="E2029">
            <v>113050</v>
          </cell>
        </row>
        <row r="2030">
          <cell r="B2030">
            <v>9878</v>
          </cell>
          <cell r="C2030" t="str">
            <v>DETECCIÓN DE REFUERZO CON PS20</v>
          </cell>
          <cell r="D2030" t="str">
            <v>UN</v>
          </cell>
          <cell r="E2030">
            <v>90628</v>
          </cell>
        </row>
        <row r="2031">
          <cell r="B2031">
            <v>9879</v>
          </cell>
          <cell r="C2031" t="str">
            <v>CONDUCTIVIDAD</v>
          </cell>
          <cell r="D2031" t="str">
            <v>UN</v>
          </cell>
          <cell r="E2031">
            <v>23700</v>
          </cell>
        </row>
        <row r="2032">
          <cell r="B2032">
            <v>9880</v>
          </cell>
          <cell r="C2032" t="str">
            <v>OLOR</v>
          </cell>
          <cell r="D2032" t="str">
            <v>UN</v>
          </cell>
          <cell r="E2032">
            <v>13500</v>
          </cell>
        </row>
        <row r="2033">
          <cell r="B2033">
            <v>9881</v>
          </cell>
          <cell r="C2033" t="str">
            <v>CADMIO TOTAL</v>
          </cell>
          <cell r="D2033" t="str">
            <v>UN</v>
          </cell>
          <cell r="E2033">
            <v>48200</v>
          </cell>
        </row>
        <row r="2034">
          <cell r="B2034">
            <v>9882</v>
          </cell>
          <cell r="C2034" t="str">
            <v>COBRE TOTAL</v>
          </cell>
          <cell r="D2034" t="str">
            <v>UN</v>
          </cell>
          <cell r="E2034">
            <v>48200</v>
          </cell>
        </row>
        <row r="2035">
          <cell r="B2035">
            <v>9883</v>
          </cell>
          <cell r="C2035" t="str">
            <v>MERCURIO TOTAL</v>
          </cell>
          <cell r="D2035" t="str">
            <v>UN</v>
          </cell>
          <cell r="E2035">
            <v>48200</v>
          </cell>
        </row>
        <row r="2036">
          <cell r="B2036">
            <v>9884</v>
          </cell>
          <cell r="C2036" t="str">
            <v>NIQUEL TOTAL</v>
          </cell>
          <cell r="D2036" t="str">
            <v>UN</v>
          </cell>
          <cell r="E2036">
            <v>48200</v>
          </cell>
        </row>
        <row r="2037">
          <cell r="B2037">
            <v>9885</v>
          </cell>
          <cell r="C2037" t="str">
            <v>PLOMO TOTAL</v>
          </cell>
          <cell r="D2037" t="str">
            <v>UN</v>
          </cell>
          <cell r="E2037">
            <v>48200</v>
          </cell>
        </row>
        <row r="2038">
          <cell r="B2038">
            <v>9886</v>
          </cell>
          <cell r="C2038" t="str">
            <v>ZINC TOTAL</v>
          </cell>
          <cell r="D2038" t="str">
            <v>UN</v>
          </cell>
          <cell r="E2038">
            <v>48200</v>
          </cell>
        </row>
        <row r="2039">
          <cell r="B2039">
            <v>9887</v>
          </cell>
          <cell r="C2039" t="str">
            <v>DUREZA TOTAL</v>
          </cell>
          <cell r="D2039" t="str">
            <v>UN</v>
          </cell>
          <cell r="E2039">
            <v>20129</v>
          </cell>
        </row>
        <row r="2040">
          <cell r="B2040">
            <v>9888</v>
          </cell>
          <cell r="C2040" t="str">
            <v>FOSFATOS</v>
          </cell>
          <cell r="D2040" t="str">
            <v>UN</v>
          </cell>
          <cell r="E2040">
            <v>32783</v>
          </cell>
        </row>
        <row r="2041">
          <cell r="B2041">
            <v>9889</v>
          </cell>
          <cell r="C2041" t="str">
            <v>CONDUCTIVIDAD HIDRÁULICA</v>
          </cell>
          <cell r="D2041" t="str">
            <v>UN</v>
          </cell>
          <cell r="E2041">
            <v>23700</v>
          </cell>
        </row>
        <row r="2042">
          <cell r="B2042">
            <v>9891</v>
          </cell>
          <cell r="C2042" t="str">
            <v>Observación por microscopio de barrido electrónico SEM / EDX</v>
          </cell>
          <cell r="D2042" t="str">
            <v>UN</v>
          </cell>
          <cell r="E2042">
            <v>188100</v>
          </cell>
        </row>
        <row r="2043">
          <cell r="B2043">
            <v>9892</v>
          </cell>
          <cell r="C2043" t="str">
            <v>Escáner diferencial de temperatura DSC</v>
          </cell>
          <cell r="D2043" t="str">
            <v>HR</v>
          </cell>
          <cell r="E2043">
            <v>190000</v>
          </cell>
        </row>
        <row r="2044">
          <cell r="B2044">
            <v>9893</v>
          </cell>
          <cell r="C2044" t="str">
            <v>Análisis Termogravímetro TGA</v>
          </cell>
          <cell r="D2044" t="str">
            <v>HR</v>
          </cell>
          <cell r="E2044">
            <v>190000</v>
          </cell>
        </row>
        <row r="2045">
          <cell r="B2045">
            <v>9894</v>
          </cell>
          <cell r="C2045" t="str">
            <v>Espectrospocía de infrarrojo FTIR</v>
          </cell>
          <cell r="D2045" t="str">
            <v>HR</v>
          </cell>
          <cell r="E2045">
            <v>160000</v>
          </cell>
        </row>
        <row r="2046">
          <cell r="B2046">
            <v>9896</v>
          </cell>
          <cell r="C2046" t="str">
            <v>LUMINARIA DE EMERGENCIA LED R2 2.4W  P24255-39  6500K  120 o 277V  180 lm DE 60 x 130 x 300 mm</v>
          </cell>
          <cell r="D2046" t="str">
            <v>UN</v>
          </cell>
          <cell r="E2046">
            <v>63542</v>
          </cell>
        </row>
        <row r="2047">
          <cell r="B2047">
            <v>9897</v>
          </cell>
          <cell r="C2047" t="str">
            <v>TABLERO TRANSFERENCIA AUTOMÁTICA 400A, CON DOBLE TIRO DE 400AC1/400AC3 PARA 152KVA/122KW A 220 VAC 3F. Incluye control de transferencia, llaves de control automático-manual.</v>
          </cell>
          <cell r="D2047" t="str">
            <v>UN</v>
          </cell>
          <cell r="E2047">
            <v>5350000</v>
          </cell>
        </row>
        <row r="2048">
          <cell r="B2048">
            <v>9898</v>
          </cell>
          <cell r="C2048" t="str">
            <v>LUMINARIA LED EATON, SERIE FMLED SKU 11WR40R 14W, 120V c.a.</v>
          </cell>
          <cell r="D2048" t="str">
            <v>UN</v>
          </cell>
          <cell r="E2048">
            <v>92217</v>
          </cell>
        </row>
        <row r="2049">
          <cell r="B2049">
            <v>9899</v>
          </cell>
          <cell r="C2049" t="str">
            <v>LUMINARIA LED EATON VENTUS E04 LED 97.2 W, 120 V c.a., FLUJO LUMINOSO DE 12348 Lm, IP 66. CERTIFICADO DE CONFORMIDAD RETIE VIGENTE</v>
          </cell>
          <cell r="D2049" t="str">
            <v>UN</v>
          </cell>
          <cell r="E2049">
            <v>3095025</v>
          </cell>
        </row>
        <row r="2050">
          <cell r="B2050">
            <v>9900</v>
          </cell>
          <cell r="C2050" t="str">
            <v>LUMINARIA LED EATON, 62W, SKU 4WSI-ID2-65-SPS-UNV-L840-CD1-U, 120 V c.a., TEMP COLOR 4000 K, FLUJO LUMINOSO DE 6591 Lm, IP 66. EQUIVALENTE CON CERTIFICADO DE CONFORMIDAD RETIE VIGENTE</v>
          </cell>
          <cell r="D2050" t="str">
            <v>UN</v>
          </cell>
          <cell r="E2050">
            <v>778079</v>
          </cell>
        </row>
        <row r="2051">
          <cell r="B2051">
            <v>9901</v>
          </cell>
          <cell r="C2051" t="str">
            <v>CABLE MONOPOLAR DE ALUMINIO, CPT HFFR LS PARA 600 V c.a., 75°C CT, CALIBRE 4/0 AWG AA8000 (SIW)</v>
          </cell>
          <cell r="D2051" t="str">
            <v>ML</v>
          </cell>
          <cell r="E2051">
            <v>8693</v>
          </cell>
        </row>
        <row r="2052">
          <cell r="B2052">
            <v>9902</v>
          </cell>
          <cell r="C2052" t="str">
            <v>BORNA TERMINAL DE AUMINIO 1 HUECO, 4/0 AWG</v>
          </cell>
          <cell r="D2052" t="str">
            <v>ML</v>
          </cell>
          <cell r="E2052">
            <v>27928</v>
          </cell>
        </row>
        <row r="2053">
          <cell r="B2053">
            <v>9903</v>
          </cell>
          <cell r="C2053" t="str">
            <v>PLANTA ELÉCTRICA CUMMINS ENCABINADA DIESEL 120 Kw a 2600 m.s.n.m.</v>
          </cell>
          <cell r="D2053" t="str">
            <v>UN</v>
          </cell>
          <cell r="E2053">
            <v>53930000</v>
          </cell>
        </row>
        <row r="2054">
          <cell r="B2054">
            <v>9904</v>
          </cell>
          <cell r="C2054" t="str">
            <v>COSTO CERTIFICACIÓN RETIE</v>
          </cell>
          <cell r="D2054" t="str">
            <v>GLB</v>
          </cell>
          <cell r="E2054">
            <v>3695055</v>
          </cell>
        </row>
        <row r="2055">
          <cell r="B2055">
            <v>9905</v>
          </cell>
          <cell r="C2055" t="str">
            <v>CABLE 10 AWG EN COBRE CPR HFFR LS 600 V  75° C CT</v>
          </cell>
          <cell r="D2055" t="str">
            <v>ML</v>
          </cell>
          <cell r="E2055">
            <v>2027</v>
          </cell>
        </row>
        <row r="2056">
          <cell r="B2056">
            <v>9906</v>
          </cell>
          <cell r="C2056" t="str">
            <v>REDUCCIÓN EMT 2" A 3/4"</v>
          </cell>
          <cell r="D2056" t="str">
            <v>UN</v>
          </cell>
          <cell r="E2056">
            <v>13685</v>
          </cell>
        </row>
        <row r="2057">
          <cell r="B2057">
            <v>9907</v>
          </cell>
          <cell r="C2057" t="str">
            <v>CONDULETA TIPO T DE 2"</v>
          </cell>
          <cell r="D2057" t="str">
            <v>UN</v>
          </cell>
          <cell r="E2057">
            <v>91950</v>
          </cell>
        </row>
        <row r="2058">
          <cell r="B2058">
            <v>9908</v>
          </cell>
          <cell r="C2058" t="str">
            <v>TUBERÍA CORAZA LIQUID TIGHT 3/4"</v>
          </cell>
          <cell r="D2058" t="str">
            <v>ML</v>
          </cell>
          <cell r="E2058">
            <v>3056</v>
          </cell>
        </row>
        <row r="2059">
          <cell r="B2059">
            <v>9909</v>
          </cell>
          <cell r="C2059" t="str">
            <v>CONECTOR RECTO LIQUID TIGHT 3/4"</v>
          </cell>
          <cell r="D2059" t="str">
            <v>ML</v>
          </cell>
          <cell r="E2059">
            <v>2380</v>
          </cell>
        </row>
        <row r="2060">
          <cell r="B2060">
            <v>9910</v>
          </cell>
          <cell r="C2060" t="str">
            <v>PERFORACIÓN MECÁNICA EN SUELO ROCA DE 10 m A 30 m</v>
          </cell>
          <cell r="D2060" t="str">
            <v>ML</v>
          </cell>
          <cell r="E2060">
            <v>360932</v>
          </cell>
        </row>
        <row r="2061">
          <cell r="B2061">
            <v>9911</v>
          </cell>
          <cell r="C2061" t="str">
            <v>PERFORACIÓN MECÁNICA EN SUELO ROCA DE 30 m A 50 m</v>
          </cell>
          <cell r="D2061" t="str">
            <v>ML</v>
          </cell>
          <cell r="E2061">
            <v>378237</v>
          </cell>
        </row>
        <row r="2062">
          <cell r="B2062">
            <v>9912</v>
          </cell>
          <cell r="C2062" t="str">
            <v>MEDICIÓN DE CAMPOS ELECTROMAGNÉTICOS. Incluye personal y equipo: Detectores de campo eléctrico y magnético de baja y alta frecuencia. Telurómetros. Tecat Plus. Cámara fotográfica. Computadoras fijas</v>
          </cell>
          <cell r="D2062" t="str">
            <v>TRAMO</v>
          </cell>
          <cell r="E2062">
            <v>600000</v>
          </cell>
        </row>
        <row r="2063">
          <cell r="B2063">
            <v>9913</v>
          </cell>
          <cell r="C2063" t="str">
            <v>MEDICIÓN DE RESISTIVIDAD. Incluye personal y equipo: Detectores de campo eléctrico y magnético de baja y alta frecuencia. Telurómetros. Tecat Plus. Cámara fotográfica. Computadoras fijas</v>
          </cell>
          <cell r="D2063" t="str">
            <v>TRAMO</v>
          </cell>
          <cell r="E2063">
            <v>468405</v>
          </cell>
        </row>
        <row r="2064">
          <cell r="B2064">
            <v>9914</v>
          </cell>
          <cell r="C2064" t="str">
            <v>DISEÑO Y MODELAMIENTO PUESTA A TIERRA TIPO. Incl. personal-equipo: Detectores de campo eléctrico y magnético de baja y alta frecuencia. Telurómetros. Tecat Plus. Cámara fotográfica. Computadoras fijas</v>
          </cell>
          <cell r="D2064" t="str">
            <v>TRAMO</v>
          </cell>
          <cell r="E2064">
            <v>468405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nsporte"/>
      <sheetName val="Datos básicos"/>
      <sheetName val="Equipo"/>
      <sheetName val="Materiales"/>
      <sheetName val="M-O"/>
      <sheetName val="7.1.1"/>
      <sheetName val="7.2.1"/>
      <sheetName val="7.2.2"/>
      <sheetName val="7.2.3"/>
      <sheetName val="7.2.4"/>
      <sheetName val="7.2.5"/>
      <sheetName val="7.2.6"/>
      <sheetName val="7.2.7"/>
      <sheetName val="7.2.8"/>
      <sheetName val="7.2.9"/>
      <sheetName val="7.2.10"/>
      <sheetName val="7.2.11"/>
      <sheetName val="7.2.12"/>
      <sheetName val="7.2.13"/>
      <sheetName val="7.2.14"/>
      <sheetName val="7.2.15"/>
      <sheetName val="7.2.16"/>
      <sheetName val="7.2.17"/>
      <sheetName val="7.2.18"/>
      <sheetName val="7.2.19"/>
      <sheetName val="7.2.21"/>
      <sheetName val="7.2.22"/>
      <sheetName val="7.2.23"/>
      <sheetName val="7.2.24"/>
      <sheetName val="7.2.25"/>
      <sheetName val="7.2.26"/>
      <sheetName val="7.2.27"/>
      <sheetName val="7.2.28"/>
      <sheetName val="7.2.29"/>
      <sheetName val="7.2.31"/>
      <sheetName val="7.2.32"/>
      <sheetName val="7.2.33"/>
      <sheetName val="7.2.34"/>
      <sheetName val="7.2.35"/>
      <sheetName val="7.2.36"/>
      <sheetName val="7.2.37"/>
      <sheetName val="7.3.1"/>
      <sheetName val="7.3.2"/>
      <sheetName val="7.3.3"/>
      <sheetName val="7.3.4"/>
      <sheetName val="7.3.5"/>
      <sheetName val="7.3.6"/>
      <sheetName val="7.3.7"/>
      <sheetName val="7.3.8"/>
      <sheetName val="7.3.10"/>
      <sheetName val="7,2,42,"/>
      <sheetName val="7.4.1"/>
      <sheetName val="7.4.2"/>
      <sheetName val="7.4.3"/>
      <sheetName val="7.4.4"/>
      <sheetName val="7.4.5"/>
      <sheetName val="7.4.6"/>
      <sheetName val="7.4.7"/>
      <sheetName val="7.4.8"/>
      <sheetName val="7.4.9"/>
      <sheetName val="7.4.10"/>
      <sheetName val="7.4.11"/>
      <sheetName val="7.4.12"/>
      <sheetName val="7.4.13"/>
      <sheetName val="7.4.14"/>
      <sheetName val="7.4.15"/>
      <sheetName val="7.4.16"/>
      <sheetName val="7.5.1"/>
      <sheetName val="7.4.2 (2)"/>
      <sheetName val="7.4.3 (2)"/>
      <sheetName val="7.4.4 (2)"/>
      <sheetName val="7.4.5 (2)"/>
      <sheetName val="7.4.6 (2)"/>
      <sheetName val="7.4.7 (2)"/>
      <sheetName val="7.4.8 (2)"/>
      <sheetName val="7.4.9 (2)"/>
      <sheetName val="7.4.10 (2)"/>
      <sheetName val="7.4.11 (2)"/>
      <sheetName val="7.4.12 (2)"/>
      <sheetName val="7.4.13 (2)"/>
      <sheetName val="7.4.14 (2)"/>
      <sheetName val="7.4.15 (2)"/>
      <sheetName val="7.4.16 (2)"/>
      <sheetName val="7.2.35 A"/>
      <sheetName val="Item"/>
      <sheetName val="C400P"/>
      <sheetName val="C600P"/>
      <sheetName val="C900P"/>
      <sheetName val="C1800P"/>
      <sheetName val="C1200P"/>
      <sheetName val="C1500P"/>
      <sheetName val="C2400P"/>
      <sheetName val="E900P"/>
      <sheetName val="E400P"/>
      <sheetName val="E600P"/>
      <sheetName val="E1200P"/>
      <sheetName val="E1500P"/>
      <sheetName val="E1800P"/>
      <sheetName val="7.2.10B"/>
      <sheetName val="7.2.11B"/>
      <sheetName val="R900P"/>
      <sheetName val="R1200P"/>
      <sheetName val="7.2.18A"/>
      <sheetName val="7.2.18B"/>
      <sheetName val="7.2.18C"/>
      <sheetName val="7.2.18D"/>
      <sheetName val="7.2.18E"/>
      <sheetName val="7.2.18F"/>
      <sheetName val="7.2.23B"/>
      <sheetName val="7.2.21B"/>
      <sheetName val="7.2.21C"/>
      <sheetName val="7.2.8A"/>
      <sheetName val="7.2.17B"/>
      <sheetName val="7.3.7A"/>
      <sheetName val="7.3.7B"/>
      <sheetName val="7.2.9A"/>
      <sheetName val="7,2,4"/>
      <sheetName val="7,2,9A"/>
      <sheetName val="7,3,7B"/>
      <sheetName val="7,3,7A"/>
      <sheetName val="7,2,8A"/>
      <sheetName val="7,2,17B"/>
      <sheetName val="7,2,2,21B"/>
      <sheetName val="7,2,23B"/>
      <sheetName val="7,2,18F"/>
      <sheetName val="7,2,18E"/>
      <sheetName val="7,2,18D"/>
      <sheetName val="7,2,18C"/>
      <sheetName val="7,2,18B"/>
      <sheetName val="7,2,18A"/>
      <sheetName val="R1200P,"/>
      <sheetName val="R900P,"/>
      <sheetName val="7,2,11B"/>
      <sheetName val="7,2,10B"/>
      <sheetName val="E1500P,"/>
      <sheetName val="E1800,P"/>
      <sheetName val="E1200P,"/>
      <sheetName val="E600P,"/>
      <sheetName val="E400P,"/>
      <sheetName val="E900P,"/>
      <sheetName val="C2400P,"/>
      <sheetName val="C1500P,"/>
      <sheetName val="C400P,"/>
      <sheetName val="C600P,"/>
      <sheetName val="C900P,"/>
      <sheetName val="C1800P,"/>
      <sheetName val="C1200P,"/>
      <sheetName val="7,2,5,"/>
      <sheetName val="7,2,10"/>
      <sheetName val="7,2,12"/>
      <sheetName val="7,2,13,"/>
      <sheetName val="7,2,14,"/>
      <sheetName val="7,2,15,"/>
      <sheetName val="7,2,16,"/>
      <sheetName val="7,2,17,"/>
      <sheetName val="7,2,18,"/>
      <sheetName val="7,2,19,"/>
      <sheetName val="7,2,21,"/>
      <sheetName val="7,2,23,"/>
      <sheetName val="7,2,24,"/>
      <sheetName val="7,2,25,"/>
      <sheetName val="7,2,31,"/>
      <sheetName val="7,2,32,"/>
      <sheetName val="7,2,33,"/>
      <sheetName val="7,2,43"/>
      <sheetName val="7,2,45,"/>
      <sheetName val="7,2,46,"/>
      <sheetName val="7,2,49,"/>
      <sheetName val="7,2,55,"/>
      <sheetName val="7,2,58,"/>
      <sheetName val="7,2,61,"/>
      <sheetName val="7,2,64,"/>
      <sheetName val="7,2,65,"/>
      <sheetName val="7,2,122,"/>
      <sheetName val="7,2,131,"/>
      <sheetName val="7,2,132,"/>
      <sheetName val="7.2.20"/>
      <sheetName val="7,2,152"/>
      <sheetName val=""/>
      <sheetName val="PR 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row r="2">
          <cell r="A2" t="str">
            <v>7</v>
          </cell>
          <cell r="B2" t="str">
            <v>SECCIÓN 7: OBRAS DE REDES TELEFÓNICAS  DE ETB, COLOMBIA TELECOMUNICACIONES, EPM</v>
          </cell>
        </row>
        <row r="3">
          <cell r="A3" t="str">
            <v>7.1</v>
          </cell>
          <cell r="B3" t="str">
            <v>Excavaciones (Incluye transporte y disposición en zonas de desecho)</v>
          </cell>
        </row>
        <row r="4">
          <cell r="A4" t="str">
            <v>7.1.1</v>
          </cell>
          <cell r="B4" t="str">
            <v>Excavación "Manual" de 0.00 a 2.00 m  de profundidad  (incluye retiro y disposición de sobrantes)</v>
          </cell>
          <cell r="C4" t="str">
            <v>m3</v>
          </cell>
        </row>
        <row r="5">
          <cell r="A5" t="str">
            <v>7.2</v>
          </cell>
          <cell r="B5" t="str">
            <v>Redes  de teléfonos ETB</v>
          </cell>
        </row>
        <row r="6">
          <cell r="A6" t="str">
            <v>7.2.1</v>
          </cell>
          <cell r="B6" t="str">
            <v>Aplomar poste ETB  8*510</v>
          </cell>
          <cell r="C6" t="str">
            <v>un</v>
          </cell>
        </row>
        <row r="7">
          <cell r="A7" t="str">
            <v>7.2.2</v>
          </cell>
          <cell r="B7" t="str">
            <v>Suministro e instalación de poste ETB  8*510</v>
          </cell>
          <cell r="C7" t="str">
            <v>ml</v>
          </cell>
        </row>
        <row r="8">
          <cell r="A8" t="str">
            <v>7.2.3</v>
          </cell>
          <cell r="B8" t="str">
            <v xml:space="preserve">Reubicación  poste ETB 8*510        </v>
          </cell>
          <cell r="C8" t="str">
            <v>un</v>
          </cell>
        </row>
        <row r="9">
          <cell r="A9" t="str">
            <v>7.2.4</v>
          </cell>
          <cell r="B9" t="str">
            <v>Suministro e instalacion de 4 cables primarios 1200 pares</v>
          </cell>
          <cell r="C9" t="str">
            <v>un</v>
          </cell>
        </row>
        <row r="10">
          <cell r="A10" t="str">
            <v>7.2.5</v>
          </cell>
          <cell r="B10" t="str">
            <v>Retiro poste en concreto con reintegro a ETB</v>
          </cell>
          <cell r="C10" t="str">
            <v>un</v>
          </cell>
        </row>
        <row r="11">
          <cell r="A11" t="str">
            <v>7.2.6</v>
          </cell>
          <cell r="B11" t="str">
            <v>Retiro poste en madera con reintegro a ETB</v>
          </cell>
          <cell r="C11" t="str">
            <v>un</v>
          </cell>
        </row>
        <row r="12">
          <cell r="A12" t="str">
            <v>7.2.7</v>
          </cell>
          <cell r="B12" t="str">
            <v>Subterranizacion de red aerea telefónica incluye desconexión y conexión de redes</v>
          </cell>
          <cell r="C12" t="str">
            <v>ml</v>
          </cell>
        </row>
        <row r="13">
          <cell r="A13" t="str">
            <v>7.2.8</v>
          </cell>
          <cell r="B13" t="str">
            <v>Traslado de armario telefónico incluye desconexión y conexión de redes</v>
          </cell>
          <cell r="C13" t="str">
            <v>ml</v>
          </cell>
        </row>
        <row r="14">
          <cell r="A14" t="str">
            <v>7.2.9</v>
          </cell>
          <cell r="B14" t="str">
            <v>Suministro de tubo galvanizado IMC de 2 pul ( incluye desconexión y conexión de cables existentes)</v>
          </cell>
          <cell r="C14" t="str">
            <v>ml</v>
          </cell>
        </row>
        <row r="15">
          <cell r="A15" t="str">
            <v>7.2.10</v>
          </cell>
          <cell r="B15" t="str">
            <v xml:space="preserve">Construcción de Cárcamo de protección de 4 ductos de 4" </v>
          </cell>
          <cell r="C15" t="str">
            <v>ml</v>
          </cell>
        </row>
        <row r="16">
          <cell r="A16" t="str">
            <v>7.2.11</v>
          </cell>
          <cell r="B16" t="str">
            <v>Demolicion de Cárcamo de protección</v>
          </cell>
          <cell r="C16" t="str">
            <v>un</v>
          </cell>
        </row>
        <row r="17">
          <cell r="A17" t="str">
            <v>7.2.12</v>
          </cell>
          <cell r="B17" t="str">
            <v>Renivelación y refuerzo  de Cámaras Telefónicas</v>
          </cell>
          <cell r="C17" t="str">
            <v>un</v>
          </cell>
        </row>
        <row r="18">
          <cell r="A18" t="str">
            <v>7.2.13</v>
          </cell>
          <cell r="B18" t="str">
            <v>Construcción Cámara Telefónica T-14</v>
          </cell>
          <cell r="C18" t="str">
            <v>un</v>
          </cell>
        </row>
        <row r="19">
          <cell r="A19" t="str">
            <v>7.2.14</v>
          </cell>
          <cell r="B19" t="str">
            <v>Construcción Cámara Telefónica T-16</v>
          </cell>
          <cell r="C19" t="str">
            <v>un</v>
          </cell>
        </row>
        <row r="20">
          <cell r="A20" t="str">
            <v>7.2.15</v>
          </cell>
          <cell r="B20" t="str">
            <v>Canalización 4 ductos 4" TDP (Incluye relleno con arena de peña y base  B-600)</v>
          </cell>
          <cell r="C20" t="str">
            <v>ml</v>
          </cell>
        </row>
        <row r="21">
          <cell r="A21" t="str">
            <v>7.2.16</v>
          </cell>
          <cell r="B21" t="str">
            <v>Construcción Cámara Telefónica T-13</v>
          </cell>
          <cell r="C21" t="str">
            <v>un</v>
          </cell>
        </row>
        <row r="22">
          <cell r="A22" t="str">
            <v>7.2.17</v>
          </cell>
          <cell r="B22" t="str">
            <v xml:space="preserve">Construcción  Cámara de  inspección CPD </v>
          </cell>
          <cell r="C22" t="str">
            <v>un</v>
          </cell>
        </row>
        <row r="23">
          <cell r="A23" t="str">
            <v>7.2.18</v>
          </cell>
          <cell r="B23" t="str">
            <v xml:space="preserve">Canalización 8 ductos 4" TDP (Incluye relleno con arena de peña y base B-600) </v>
          </cell>
          <cell r="C23" t="str">
            <v>ml</v>
          </cell>
        </row>
        <row r="24">
          <cell r="A24" t="str">
            <v>7.2.19</v>
          </cell>
          <cell r="B24" t="str">
            <v>Canalización 2 ductos 4" TDP  (Incluye relleno con arena de peña y base B-600)</v>
          </cell>
          <cell r="C24" t="str">
            <v>ml</v>
          </cell>
        </row>
        <row r="25">
          <cell r="A25" t="str">
            <v>7.2.20</v>
          </cell>
          <cell r="B25" t="str">
            <v>Demolicion Cámara Telefónica T-13</v>
          </cell>
          <cell r="C25" t="str">
            <v>un</v>
          </cell>
        </row>
        <row r="26">
          <cell r="A26" t="str">
            <v>7.2.21</v>
          </cell>
          <cell r="B26" t="str">
            <v>Demolición Cámara Telefónica T-14 ( Incluye retiro y disposicion de escrombros)</v>
          </cell>
          <cell r="C26" t="str">
            <v>un</v>
          </cell>
        </row>
        <row r="27">
          <cell r="A27" t="str">
            <v>7.2.22</v>
          </cell>
          <cell r="B27" t="str">
            <v>Demolición Cámara de Inspección CPD  ( Incluye retiro y disposicion de escrombros)</v>
          </cell>
          <cell r="C27" t="str">
            <v>un</v>
          </cell>
        </row>
        <row r="28">
          <cell r="A28" t="str">
            <v>7.2.23</v>
          </cell>
          <cell r="B28" t="str">
            <v>Construcción Cámara Telefónica T-14A</v>
          </cell>
          <cell r="C28" t="str">
            <v>un</v>
          </cell>
        </row>
        <row r="29">
          <cell r="A29" t="str">
            <v>7.2.24</v>
          </cell>
          <cell r="B29" t="str">
            <v>Construcción Cámara Telefónica T-13A</v>
          </cell>
          <cell r="C29" t="str">
            <v>un</v>
          </cell>
        </row>
        <row r="30">
          <cell r="A30" t="str">
            <v>7.2.25</v>
          </cell>
          <cell r="B30" t="str">
            <v>Construcción Cámara de Paso CPS</v>
          </cell>
          <cell r="C30" t="str">
            <v>un</v>
          </cell>
        </row>
        <row r="31">
          <cell r="A31" t="str">
            <v>7.2.26</v>
          </cell>
          <cell r="B31" t="str">
            <v>Tendido de 4 cables telefónicos de 1200 pares</v>
          </cell>
          <cell r="C31" t="str">
            <v>ml</v>
          </cell>
        </row>
        <row r="32">
          <cell r="A32" t="str">
            <v>7.2.27</v>
          </cell>
          <cell r="B32" t="str">
            <v>Construcción de Cárcamo de protección de 8 ductos de 4"</v>
          </cell>
          <cell r="C32" t="str">
            <v>ml</v>
          </cell>
        </row>
        <row r="33">
          <cell r="A33" t="str">
            <v>7.2.28</v>
          </cell>
          <cell r="B33" t="str">
            <v>Suministro de tapa para cámara T</v>
          </cell>
          <cell r="C33" t="str">
            <v>un</v>
          </cell>
        </row>
        <row r="34">
          <cell r="A34" t="str">
            <v>7.2.29</v>
          </cell>
          <cell r="B34" t="str">
            <v>Demolicion Cámara de Inspección CPS   ( Incluye retiro y disposicion de escrombros)</v>
          </cell>
          <cell r="C34" t="str">
            <v>un</v>
          </cell>
        </row>
        <row r="35">
          <cell r="A35" t="str">
            <v>7.2.30</v>
          </cell>
          <cell r="B35" t="str">
            <v xml:space="preserve">Empalme de cable telefónico </v>
          </cell>
          <cell r="C35" t="str">
            <v>un</v>
          </cell>
        </row>
        <row r="36">
          <cell r="A36" t="str">
            <v>7.2.31</v>
          </cell>
          <cell r="B36" t="str">
            <v>Construcción de Cárcamo de protección de 12 ductos de 4"</v>
          </cell>
          <cell r="C36" t="str">
            <v>un</v>
          </cell>
        </row>
        <row r="37">
          <cell r="A37" t="str">
            <v>7.2.32</v>
          </cell>
          <cell r="B37" t="str">
            <v>Construcción de Cárcamo de protección de 16 ductos de 4"</v>
          </cell>
          <cell r="C37" t="str">
            <v>un</v>
          </cell>
        </row>
        <row r="38">
          <cell r="A38" t="str">
            <v>7.2.33</v>
          </cell>
          <cell r="B38" t="str">
            <v>Construcción de Cárcamo de protección de 24 ductos de 4"</v>
          </cell>
          <cell r="C38" t="str">
            <v>un</v>
          </cell>
        </row>
        <row r="39">
          <cell r="A39" t="str">
            <v>7.2.34</v>
          </cell>
          <cell r="B39" t="str">
            <v>Suministro e instalación de pedestal para teléfono público</v>
          </cell>
          <cell r="C39" t="str">
            <v>un</v>
          </cell>
        </row>
        <row r="40">
          <cell r="A40" t="str">
            <v>7.2.35</v>
          </cell>
          <cell r="B40" t="str">
            <v>Suministro e instalación de ducto 2" DB (Incluye relleno con arena de peña )</v>
          </cell>
          <cell r="C40" t="str">
            <v>ml</v>
          </cell>
        </row>
        <row r="41">
          <cell r="A41" t="str">
            <v>7.2.36</v>
          </cell>
          <cell r="B41" t="str">
            <v>Drenague de Camara</v>
          </cell>
          <cell r="C41" t="str">
            <v>ml</v>
          </cell>
        </row>
        <row r="42">
          <cell r="A42" t="str">
            <v>7.2.37</v>
          </cell>
          <cell r="B42" t="str">
            <v>Sondeo ducto libre ( incluye sondeo, paso de mandril y guia)</v>
          </cell>
          <cell r="C42" t="str">
            <v>ml</v>
          </cell>
        </row>
        <row r="43">
          <cell r="A43" t="str">
            <v>7.2.36</v>
          </cell>
          <cell r="B43" t="str">
            <v>Drenague de Camara</v>
          </cell>
          <cell r="C43" t="str">
            <v>ml</v>
          </cell>
        </row>
        <row r="44">
          <cell r="A44" t="str">
            <v>7.2.37</v>
          </cell>
          <cell r="B44" t="str">
            <v>Sondeo ducto libre (incluye sondeo, paso de mandril y guia)</v>
          </cell>
          <cell r="C44" t="str">
            <v>ml</v>
          </cell>
        </row>
        <row r="45">
          <cell r="A45" t="str">
            <v>7.2.38</v>
          </cell>
          <cell r="B45" t="str">
            <v>Demolición camara T-13A  ( Incluye retiro y disposicion de escrombros)</v>
          </cell>
          <cell r="C45" t="str">
            <v>un</v>
          </cell>
        </row>
        <row r="46">
          <cell r="A46" t="str">
            <v>7.2.39</v>
          </cell>
          <cell r="B46" t="str">
            <v>Demolición camara T-16   ( Incluye retiro y disposicion de escrombros)</v>
          </cell>
          <cell r="C46" t="str">
            <v>un</v>
          </cell>
        </row>
        <row r="47">
          <cell r="A47" t="str">
            <v>7.2.40</v>
          </cell>
          <cell r="B47" t="str">
            <v xml:space="preserve">Canalización 3 ductos 4" TDP (Incluye relleno con arena de peña y base B-600) </v>
          </cell>
          <cell r="C47" t="str">
            <v>ml</v>
          </cell>
        </row>
        <row r="48">
          <cell r="A48" t="str">
            <v>7.2.41</v>
          </cell>
          <cell r="B48" t="str">
            <v xml:space="preserve">Canalización 6 ductos 4" TDP (Incluye relleno con arena de peña y base B-600) </v>
          </cell>
          <cell r="C48" t="str">
            <v>ml</v>
          </cell>
        </row>
        <row r="49">
          <cell r="A49" t="str">
            <v>7.2.42</v>
          </cell>
          <cell r="B49" t="str">
            <v xml:space="preserve">Canalización 12 ductos 4" TDP (Incluye relleno con arena de peña y base B-600) </v>
          </cell>
          <cell r="C49" t="str">
            <v>ml</v>
          </cell>
        </row>
        <row r="50">
          <cell r="A50" t="str">
            <v>7.2.43</v>
          </cell>
          <cell r="B50" t="str">
            <v>Construcción de Cárcamo de protección de 2 ductos de 4"</v>
          </cell>
          <cell r="C50" t="str">
            <v>ml</v>
          </cell>
        </row>
        <row r="51">
          <cell r="A51" t="str">
            <v>7.2.44</v>
          </cell>
          <cell r="B51" t="str">
            <v>Retiro armario telefónico</v>
          </cell>
          <cell r="C51" t="str">
            <v>un</v>
          </cell>
        </row>
        <row r="52">
          <cell r="A52" t="str">
            <v>7.2.45</v>
          </cell>
          <cell r="B52" t="str">
            <v>Construcción Cámara Telefónica T-18( incluye marco y tapa)</v>
          </cell>
          <cell r="C52" t="str">
            <v>un</v>
          </cell>
        </row>
        <row r="53">
          <cell r="A53" t="str">
            <v>7.2.46</v>
          </cell>
          <cell r="B53" t="str">
            <v xml:space="preserve">Canalización 1 ductos 2" TDP (Incluye relleno con arena de peña y base B-600) </v>
          </cell>
          <cell r="C53" t="str">
            <v>ml</v>
          </cell>
        </row>
        <row r="54">
          <cell r="A54" t="str">
            <v>7.2.47</v>
          </cell>
          <cell r="B54" t="str">
            <v xml:space="preserve">Canalización 7 ductos 4" TDP (Incluye relleno con arena de peña y base B-600) </v>
          </cell>
          <cell r="C54" t="str">
            <v>ml</v>
          </cell>
        </row>
        <row r="55">
          <cell r="A55" t="str">
            <v>7.2.48</v>
          </cell>
          <cell r="B55" t="str">
            <v xml:space="preserve">Retiro poste concreto ETB 8*510        </v>
          </cell>
          <cell r="C55" t="str">
            <v>un</v>
          </cell>
        </row>
        <row r="56">
          <cell r="A56" t="str">
            <v>7.2.49</v>
          </cell>
          <cell r="B56" t="str">
            <v xml:space="preserve">Retiro red aerea      </v>
          </cell>
          <cell r="C56" t="str">
            <v>ml</v>
          </cell>
        </row>
        <row r="57">
          <cell r="A57" t="str">
            <v>7.2.50</v>
          </cell>
          <cell r="B57" t="str">
            <v>Demolición canalización calzada</v>
          </cell>
          <cell r="C57" t="str">
            <v>ml</v>
          </cell>
        </row>
        <row r="58">
          <cell r="A58" t="str">
            <v>7.2.51</v>
          </cell>
          <cell r="B58" t="str">
            <v xml:space="preserve">Traslado de 2 cables subterraneos telefonicos de 10 pares ( Traslado entre 0 y 10 m) </v>
          </cell>
          <cell r="C58" t="str">
            <v>ml</v>
          </cell>
        </row>
        <row r="59">
          <cell r="A59" t="str">
            <v>7.2.52</v>
          </cell>
          <cell r="B59" t="str">
            <v xml:space="preserve">Traslado de 1 cable subterraneo telefonicos de 200 pares ( Traslado entre 0 y 10 m) </v>
          </cell>
          <cell r="C59" t="str">
            <v>ml</v>
          </cell>
        </row>
        <row r="60">
          <cell r="A60" t="str">
            <v>7.2.53</v>
          </cell>
          <cell r="B60" t="str">
            <v xml:space="preserve">Traslado de 1 cable subterraneo telefonicos de 300 pares ( Traslado entre 0 y 10 m) </v>
          </cell>
          <cell r="C60" t="str">
            <v>ml</v>
          </cell>
        </row>
        <row r="61">
          <cell r="A61" t="str">
            <v>7.2.54</v>
          </cell>
          <cell r="B61" t="str">
            <v xml:space="preserve">Traslado de 1 cable subterraneo telefonicos de 1200 pares ( Traslado entre 0 y 10 m) </v>
          </cell>
          <cell r="C61" t="str">
            <v>ml</v>
          </cell>
        </row>
        <row r="62">
          <cell r="A62" t="str">
            <v>7.2.55</v>
          </cell>
          <cell r="B62" t="str">
            <v>Construcción Cámara Telefónica T-16A,  ( Incluye retiro y disposicion de escrombros) Incluye marco y tapa</v>
          </cell>
          <cell r="C62" t="str">
            <v>und</v>
          </cell>
        </row>
        <row r="63">
          <cell r="A63" t="str">
            <v>7.2.56</v>
          </cell>
          <cell r="B63" t="str">
            <v>Demolición camara Telefónica T-18  ( Incluye retiro y disposicion de escrombros)</v>
          </cell>
          <cell r="C63" t="str">
            <v>und</v>
          </cell>
        </row>
        <row r="64">
          <cell r="A64" t="str">
            <v>7.2.57</v>
          </cell>
          <cell r="B64" t="str">
            <v>Demolición camara Telefónica T-14A  ( Incluye retiro y disposicion de escrombros)</v>
          </cell>
          <cell r="C64" t="str">
            <v>und</v>
          </cell>
        </row>
        <row r="65">
          <cell r="A65" t="str">
            <v>7.2.58</v>
          </cell>
          <cell r="B65" t="str">
            <v>Demolición camara Telefónica T-18A  ( Incluye retiro y disposicion de escrombros)</v>
          </cell>
          <cell r="C65" t="str">
            <v>und</v>
          </cell>
        </row>
        <row r="66">
          <cell r="A66" t="str">
            <v>7.2.59</v>
          </cell>
          <cell r="B66" t="str">
            <v>Demolición camara Telefónica T-16  ( Incluye retiro y disposicion de escrombros)</v>
          </cell>
          <cell r="C66" t="str">
            <v>und</v>
          </cell>
        </row>
        <row r="67">
          <cell r="A67" t="str">
            <v>7.2.60</v>
          </cell>
          <cell r="B67" t="str">
            <v xml:space="preserve">Canalización 9 ductos 4" TDP (Incluye relleno con arena de peña y base B-600) </v>
          </cell>
          <cell r="C67" t="str">
            <v>ml</v>
          </cell>
        </row>
        <row r="68">
          <cell r="A68" t="str">
            <v>7.2.61</v>
          </cell>
          <cell r="B68" t="str">
            <v xml:space="preserve">Canalización 24 ductos 4" TDP (Incluye relleno con arena de peña y base B-600) </v>
          </cell>
          <cell r="C68" t="str">
            <v>ml</v>
          </cell>
        </row>
        <row r="69">
          <cell r="A69" t="str">
            <v>7.2.62</v>
          </cell>
          <cell r="B69" t="str">
            <v xml:space="preserve">Canalización 11 ductos 4" TDP (Incluye relleno con arena de peña y base B-600) </v>
          </cell>
          <cell r="C69" t="str">
            <v>ml</v>
          </cell>
        </row>
        <row r="70">
          <cell r="A70" t="str">
            <v>7.2.63</v>
          </cell>
          <cell r="B70" t="str">
            <v xml:space="preserve">Canalización 2 ductos 2" TDP (Incluye relleno con arena de peña y base B-600) </v>
          </cell>
          <cell r="C70" t="str">
            <v>ml</v>
          </cell>
        </row>
        <row r="71">
          <cell r="A71" t="str">
            <v>7.2.64</v>
          </cell>
          <cell r="B71" t="str">
            <v xml:space="preserve">Canalización 16 ductos 4" TDP (Incluye relleno con arena de peña y base B-600) </v>
          </cell>
          <cell r="C71" t="str">
            <v>ml</v>
          </cell>
        </row>
        <row r="72">
          <cell r="A72" t="str">
            <v>7.2.65</v>
          </cell>
          <cell r="B72" t="str">
            <v xml:space="preserve">Canalización 20 ductos 4" TDP (Incluye relleno con arena de peña y base B-600) </v>
          </cell>
          <cell r="C72" t="str">
            <v>ml</v>
          </cell>
        </row>
        <row r="73">
          <cell r="A73" t="str">
            <v>7.2.66</v>
          </cell>
          <cell r="B73" t="str">
            <v xml:space="preserve">Canalización 14 ductos 4" TDP (Incluye relleno con arena de peña y base B-600) </v>
          </cell>
          <cell r="C73" t="str">
            <v>ml</v>
          </cell>
        </row>
        <row r="74">
          <cell r="A74" t="str">
            <v>7.2.67</v>
          </cell>
          <cell r="B74" t="str">
            <v>Demolición canalización anden bancos entre 8Ø4 y 22Ø4</v>
          </cell>
          <cell r="C74" t="str">
            <v>ml</v>
          </cell>
        </row>
        <row r="75">
          <cell r="A75" t="str">
            <v>7.2.68</v>
          </cell>
          <cell r="B75" t="str">
            <v>Traslado de 1 cable subterraneo telefónico de 10 pares   (Traslado entre 0 y 10m)</v>
          </cell>
          <cell r="C75" t="str">
            <v>ml</v>
          </cell>
        </row>
        <row r="76">
          <cell r="A76" t="str">
            <v>7.2.69</v>
          </cell>
          <cell r="B76" t="str">
            <v>Traslado de 7 cables subterraneos telefónicos de 200 pares  (Traslado entre 0 y 10m)</v>
          </cell>
          <cell r="C76" t="str">
            <v>ml</v>
          </cell>
        </row>
        <row r="77">
          <cell r="A77" t="str">
            <v>7.2.70</v>
          </cell>
          <cell r="B77" t="str">
            <v>Traslado de 2 cables subterraneos telefónicos de200 pares  (Traslado entre 0 y 10m)</v>
          </cell>
          <cell r="C77" t="str">
            <v>ml</v>
          </cell>
        </row>
        <row r="78">
          <cell r="A78" t="str">
            <v>7.2.71</v>
          </cell>
          <cell r="B78" t="str">
            <v>Traslado de 3 cables subterraneos telefónicos de 200 pares  (Traslado entre 0 y 10m)</v>
          </cell>
          <cell r="C78" t="str">
            <v>ml</v>
          </cell>
        </row>
        <row r="79">
          <cell r="A79" t="str">
            <v>7.2.72</v>
          </cell>
          <cell r="B79" t="str">
            <v>Traslado de 6 cables telefónicos de 300 pares  (Traslado entre 0 y 10m)</v>
          </cell>
          <cell r="C79" t="str">
            <v>ml</v>
          </cell>
        </row>
        <row r="80">
          <cell r="A80" t="str">
            <v>7.2.73</v>
          </cell>
          <cell r="B80" t="str">
            <v xml:space="preserve">Traslado de 2 cables subterraneos telefónicos de300 pares  (Traslado entre 0 y 10m) </v>
          </cell>
          <cell r="C80" t="str">
            <v>ml</v>
          </cell>
        </row>
        <row r="81">
          <cell r="A81" t="str">
            <v>7.2.74</v>
          </cell>
          <cell r="B81" t="str">
            <v xml:space="preserve">Traslado de 4 cables telefónicos de 300 pares   (Traslado entre 0 y 10m) </v>
          </cell>
          <cell r="C81" t="str">
            <v>ml</v>
          </cell>
        </row>
        <row r="82">
          <cell r="A82" t="str">
            <v>7.2.75</v>
          </cell>
          <cell r="B82" t="str">
            <v>Traslado de 3 cables subterraneos telefónicos de 300 pares   (Traslado entre 0 y 10m)</v>
          </cell>
          <cell r="C82" t="str">
            <v>ml</v>
          </cell>
        </row>
        <row r="83">
          <cell r="A83" t="str">
            <v>7.2.76</v>
          </cell>
          <cell r="B83" t="str">
            <v>Traslado de 2 cables subterraneos telefónicos de1200 pares   (Traslado entre 0 y 10m)</v>
          </cell>
          <cell r="C83" t="str">
            <v>ml</v>
          </cell>
        </row>
        <row r="84">
          <cell r="A84" t="str">
            <v>7.2.77</v>
          </cell>
          <cell r="B84" t="str">
            <v>Traslado de 1 cable subterraneos telefónicos de 400 pares   (Traslado entre 0 y 10m)</v>
          </cell>
          <cell r="C84" t="str">
            <v>ml</v>
          </cell>
        </row>
        <row r="85">
          <cell r="A85" t="str">
            <v>7.2.78</v>
          </cell>
          <cell r="B85" t="str">
            <v>Traslado de 2 cables subterraneos telefónicos de400 pares   (Traslado entre 0 y 10m)</v>
          </cell>
          <cell r="C85" t="str">
            <v>ml</v>
          </cell>
        </row>
        <row r="86">
          <cell r="A86" t="str">
            <v>7.2.79</v>
          </cell>
          <cell r="B86" t="str">
            <v>Traslado de 1 cable subterraneo telefónico de 900 pares   (Traslado entre 0 y 10m)</v>
          </cell>
          <cell r="C86" t="str">
            <v>ml</v>
          </cell>
        </row>
        <row r="87">
          <cell r="A87" t="str">
            <v>7.2.80</v>
          </cell>
          <cell r="B87" t="str">
            <v>Traslado de 2 cables subterraneos telefónicos de900 pares   (Traslado entre 0 y 10m)</v>
          </cell>
          <cell r="C87" t="str">
            <v>ml</v>
          </cell>
        </row>
        <row r="88">
          <cell r="A88" t="str">
            <v>7.2.81</v>
          </cell>
          <cell r="B88" t="str">
            <v>Traslado de 2 cables subterraneos telefónicos de20 pares   (Traslado entre 0 y 10m)</v>
          </cell>
          <cell r="C88" t="str">
            <v>ml</v>
          </cell>
        </row>
        <row r="89">
          <cell r="A89" t="str">
            <v>7.2.82</v>
          </cell>
          <cell r="B89" t="str">
            <v>Traslado de 1 cable subterraneo telefónico de 20 pares   (Traslado entre 0 y 10m)</v>
          </cell>
          <cell r="C89" t="str">
            <v>ml</v>
          </cell>
        </row>
        <row r="90">
          <cell r="A90" t="str">
            <v>7.2.83</v>
          </cell>
          <cell r="B90" t="str">
            <v>Traslado de 3 cables subterraneos telefónicos de 20 pares   (Traslado entre 0 y 10m)</v>
          </cell>
          <cell r="C90" t="str">
            <v>ml</v>
          </cell>
        </row>
        <row r="91">
          <cell r="A91" t="str">
            <v>7.2.84</v>
          </cell>
          <cell r="B91" t="str">
            <v>Traslado de 3 cables subterraneos telefónicos de 50 pares   (Traslado entre 0 y 10m)</v>
          </cell>
          <cell r="C91" t="str">
            <v>ml</v>
          </cell>
        </row>
        <row r="92">
          <cell r="A92" t="str">
            <v>7.2.85</v>
          </cell>
          <cell r="B92" t="str">
            <v>Traslado de 1 cable subterraneo telefónico de 50 pares   (Traslado entre 0 y 10m)</v>
          </cell>
          <cell r="C92" t="str">
            <v>ml</v>
          </cell>
        </row>
        <row r="93">
          <cell r="A93" t="str">
            <v>7.2.86</v>
          </cell>
          <cell r="B93" t="str">
            <v>Traslado de 2 cable subterraneos  telefónicos de 50 pares   (Traslado entre 0 y 10m)</v>
          </cell>
          <cell r="C93" t="str">
            <v>ml</v>
          </cell>
        </row>
        <row r="94">
          <cell r="A94" t="str">
            <v>7.2.87</v>
          </cell>
          <cell r="B94" t="str">
            <v>Traslado de 1 cable subterraneo telefónico de 2400 pares   (Traslado entre 0 y 10m)</v>
          </cell>
          <cell r="C94" t="str">
            <v>ml</v>
          </cell>
        </row>
        <row r="95">
          <cell r="A95" t="str">
            <v>7.2.88</v>
          </cell>
          <cell r="B95" t="str">
            <v>Traslado de 2 cables subterraneos telefónicos de600 pares   (Traslado entre 0 y 10m)</v>
          </cell>
          <cell r="C95" t="str">
            <v>ml</v>
          </cell>
        </row>
        <row r="96">
          <cell r="A96" t="str">
            <v>7.2.89</v>
          </cell>
          <cell r="B96" t="str">
            <v>Traslado de 3 cables subterraneos telefónicos de 600 pares   (Traslado entre 0 y 10m)</v>
          </cell>
          <cell r="C96" t="str">
            <v>ml</v>
          </cell>
        </row>
        <row r="97">
          <cell r="A97" t="str">
            <v>7.2.90</v>
          </cell>
          <cell r="B97" t="str">
            <v>Traslado de 4 cables subterraneos telefónicos de 600 pares   (Traslado entre 0 y 10m)</v>
          </cell>
          <cell r="C97" t="str">
            <v>ml</v>
          </cell>
        </row>
        <row r="98">
          <cell r="A98" t="str">
            <v>7.2.91</v>
          </cell>
          <cell r="B98" t="str">
            <v>Traslado de 1 cable subterraneos telefónicos de 600 pares   (Traslado entre 0 y 10m)</v>
          </cell>
          <cell r="C98" t="str">
            <v>ml</v>
          </cell>
        </row>
        <row r="99">
          <cell r="A99" t="str">
            <v>7.2.92</v>
          </cell>
          <cell r="B99" t="str">
            <v>Traslado de 1 cable subterraneo telefónico de 100 pares   (Traslado entre 0 y 10m)</v>
          </cell>
          <cell r="C99" t="str">
            <v>ml</v>
          </cell>
        </row>
        <row r="100">
          <cell r="A100" t="str">
            <v>7.2.93</v>
          </cell>
          <cell r="B100" t="str">
            <v>Traslado de 2 cables subterraneos telefónicos de100 pares   (Traslado entre 0 y 10m)</v>
          </cell>
          <cell r="C100" t="str">
            <v>ml</v>
          </cell>
        </row>
        <row r="101">
          <cell r="A101" t="str">
            <v>7.2.94</v>
          </cell>
          <cell r="B101" t="str">
            <v>Traslado de 3 cables subterraneos telefónicos de 100 pares   (Traslado entre 0 y 10m)</v>
          </cell>
          <cell r="C101" t="str">
            <v>ml</v>
          </cell>
        </row>
        <row r="102">
          <cell r="A102" t="str">
            <v>7.2.95</v>
          </cell>
          <cell r="B102" t="str">
            <v>Traslado de 7 cables subterraneos telefónicos de 100 pares   (Traslado entre 0 y 10m)</v>
          </cell>
          <cell r="C102" t="str">
            <v>ml</v>
          </cell>
        </row>
        <row r="103">
          <cell r="A103" t="str">
            <v>7.2.96</v>
          </cell>
          <cell r="B103" t="str">
            <v>Traslado de 10 cables subterraneos telefónicos ≤ 1200 pares   (Traslado entre 0 y 10m)</v>
          </cell>
          <cell r="C103" t="str">
            <v>ml</v>
          </cell>
        </row>
        <row r="104">
          <cell r="A104" t="str">
            <v>7.2.97</v>
          </cell>
          <cell r="B104" t="str">
            <v>Traslado de 11 cables subterraneos telefónicos ≤ 1200 pares   (Traslado entre 0 y 10m)</v>
          </cell>
          <cell r="C104" t="str">
            <v>ml</v>
          </cell>
        </row>
        <row r="105">
          <cell r="A105" t="str">
            <v>7.2.98</v>
          </cell>
          <cell r="B105" t="str">
            <v>Traslado de 12 cables subterraneos telefónicos ≤ 1200 pares   (Traslado entre 0 y 10m)</v>
          </cell>
          <cell r="C105" t="str">
            <v>ml</v>
          </cell>
        </row>
        <row r="106">
          <cell r="A106" t="str">
            <v>7.2.99</v>
          </cell>
          <cell r="B106" t="str">
            <v>Traslado de 9 cables subterraneos telefónicos ≤ 1200 pares   (Traslado entre 0 y 10m)</v>
          </cell>
          <cell r="C106" t="str">
            <v>ml</v>
          </cell>
        </row>
        <row r="107">
          <cell r="A107" t="str">
            <v>7.2.100</v>
          </cell>
          <cell r="B107" t="str">
            <v>Traslado de 14 cables subterraneos telefónicos ≤ 1200 pares   (Traslado entre 0 y 10m)</v>
          </cell>
          <cell r="C107" t="str">
            <v>ml</v>
          </cell>
        </row>
        <row r="108">
          <cell r="A108" t="str">
            <v>7.2.101</v>
          </cell>
          <cell r="B108" t="str">
            <v>Traslado de 21 cables subterraneos telefónicos ≤ 1200 pares   (Traslado entre 0 y 10m)</v>
          </cell>
          <cell r="C108" t="str">
            <v>ml</v>
          </cell>
        </row>
        <row r="109">
          <cell r="A109" t="str">
            <v>7.2.102</v>
          </cell>
          <cell r="B109" t="str">
            <v>Traslado de 26 cables subterraneos telefónicos ≤ 1200 pares   (Traslado entre 0 y 10m)</v>
          </cell>
          <cell r="C109" t="str">
            <v>ml</v>
          </cell>
        </row>
        <row r="110">
          <cell r="A110" t="str">
            <v>7.2.103</v>
          </cell>
          <cell r="B110" t="str">
            <v>Traslado de 2 cables subterraneos telefónicos≤ 1200 pares   (Traslado entre 0 y 10m)</v>
          </cell>
          <cell r="C110" t="str">
            <v>ml</v>
          </cell>
        </row>
        <row r="111">
          <cell r="A111" t="str">
            <v>7.2.104</v>
          </cell>
          <cell r="B111" t="str">
            <v>Traslado de 36 cables subterraneos telefónicos ≤ 1200 pares   (Traslado entre 0 y 10m)</v>
          </cell>
          <cell r="C111" t="str">
            <v>ml</v>
          </cell>
        </row>
        <row r="112">
          <cell r="A112" t="str">
            <v>7.2.105</v>
          </cell>
          <cell r="B112" t="str">
            <v>Traslado de 27 cables subterraneos telefónicos ≤ 200 pares   (Traslado entre 0 y 10m)</v>
          </cell>
          <cell r="C112" t="str">
            <v>ml</v>
          </cell>
        </row>
        <row r="113">
          <cell r="A113" t="str">
            <v>7.2.106</v>
          </cell>
          <cell r="B113" t="str">
            <v>Traslado de 7 cables subterraneos telefónicos ≤ 1800 pares   (Traslado entre 0 y 10m)</v>
          </cell>
          <cell r="C113" t="str">
            <v>ml</v>
          </cell>
        </row>
        <row r="114">
          <cell r="A114" t="str">
            <v>7.2.107</v>
          </cell>
          <cell r="B114" t="str">
            <v>Traslado de 1 cable subterraneo telefónico ≤ 30 pares   (Traslado entre 0 y 10m)</v>
          </cell>
          <cell r="C114" t="str">
            <v>ml</v>
          </cell>
        </row>
        <row r="115">
          <cell r="A115" t="str">
            <v>7.2.108</v>
          </cell>
          <cell r="B115" t="str">
            <v>Traslado de 1 cable subterraneo telefónico ≤ 10 pares   (Traslado entre 0 y 10m)</v>
          </cell>
          <cell r="C115" t="str">
            <v>ml</v>
          </cell>
        </row>
        <row r="116">
          <cell r="A116" t="str">
            <v>7.2.109</v>
          </cell>
          <cell r="B116" t="str">
            <v>Traslado de 13 cables subterraneos telefónicos ≤ 200 pares   (Traslado entre 0 y 10m)</v>
          </cell>
          <cell r="C116" t="str">
            <v>ml</v>
          </cell>
        </row>
        <row r="117">
          <cell r="A117" t="str">
            <v>7.2.110</v>
          </cell>
          <cell r="B117" t="str">
            <v>Traslado de 12 cables subterraneos telefónicos ≤ 200 pares   (Traslado entre 0 y 10m)</v>
          </cell>
          <cell r="C117" t="str">
            <v>ml</v>
          </cell>
        </row>
        <row r="118">
          <cell r="A118" t="str">
            <v>7.2.111</v>
          </cell>
          <cell r="B118" t="str">
            <v>Traslado de 5 cables subterraneos telefónicos ≤ 100 pares   (Traslado entre 0 y 10m)</v>
          </cell>
          <cell r="C118" t="str">
            <v>ml</v>
          </cell>
        </row>
        <row r="119">
          <cell r="A119" t="str">
            <v>7.2.112</v>
          </cell>
          <cell r="B119" t="str">
            <v>Traslado de 9 cables subterraneos telefónicos ≤ 600 pares   (Traslado entre 0 y 10m)</v>
          </cell>
          <cell r="C119" t="str">
            <v>ml</v>
          </cell>
        </row>
        <row r="120">
          <cell r="A120" t="str">
            <v>7.2.113</v>
          </cell>
          <cell r="B120" t="str">
            <v>Traslado de 5 cables subterraneos telefónicos ≤ 600 pares   (Traslado entre 0 y 10m)</v>
          </cell>
          <cell r="C120" t="str">
            <v>ml</v>
          </cell>
        </row>
        <row r="121">
          <cell r="A121" t="str">
            <v>7.2.114</v>
          </cell>
          <cell r="B121" t="str">
            <v xml:space="preserve">Traslado de 1 cable subterraneo de fibra optica subterranea  (Traslado entre 0 y 10m) </v>
          </cell>
          <cell r="C121" t="str">
            <v>ml</v>
          </cell>
        </row>
        <row r="122">
          <cell r="A122" t="str">
            <v>7.2.115</v>
          </cell>
          <cell r="B122" t="str">
            <v>Traslado de 5 cable de fibra optica subterranea  (Traslado entre 0 y 10m)</v>
          </cell>
          <cell r="C122" t="str">
            <v>ml</v>
          </cell>
        </row>
        <row r="123">
          <cell r="A123" t="str">
            <v>7.2.116</v>
          </cell>
          <cell r="B123" t="str">
            <v>Traslado de 6 cable de fibra optica subterranea  (Traslado entre 0 y 10m)</v>
          </cell>
          <cell r="C123" t="str">
            <v>ml</v>
          </cell>
        </row>
        <row r="124">
          <cell r="A124" t="str">
            <v>7.2.117</v>
          </cell>
          <cell r="B124" t="str">
            <v>Construcción de Cárcamo de protección de 26 ductos de 4"</v>
          </cell>
          <cell r="C124" t="str">
            <v>ml</v>
          </cell>
        </row>
        <row r="125">
          <cell r="A125" t="str">
            <v>7.2.118</v>
          </cell>
          <cell r="B125" t="str">
            <v>Construcción de Cárcamo de protección de 32 ductos de 4"</v>
          </cell>
          <cell r="C125" t="str">
            <v>ml</v>
          </cell>
        </row>
        <row r="126">
          <cell r="A126" t="str">
            <v>7.2.119</v>
          </cell>
          <cell r="B126" t="str">
            <v>Construcción de Cárcamo de protección de 28 ductos de 4"</v>
          </cell>
          <cell r="C126" t="str">
            <v>ml</v>
          </cell>
        </row>
        <row r="127">
          <cell r="A127" t="str">
            <v>7.2.120</v>
          </cell>
          <cell r="B127" t="str">
            <v>Construcción de Cárcamo de protección de 9 ductos de 4"</v>
          </cell>
          <cell r="C127" t="str">
            <v>ml</v>
          </cell>
        </row>
        <row r="128">
          <cell r="A128" t="str">
            <v>7.2.121</v>
          </cell>
          <cell r="B128" t="str">
            <v>Construcción de Cárcamo de protección de 33 ductos de 4"</v>
          </cell>
          <cell r="C128" t="str">
            <v>ml</v>
          </cell>
        </row>
        <row r="129">
          <cell r="A129" t="str">
            <v>7.2.122</v>
          </cell>
          <cell r="B129" t="str">
            <v>Construcción de Cárcamo de protección de 20 ductos de 4"</v>
          </cell>
          <cell r="C129" t="str">
            <v>ml</v>
          </cell>
        </row>
        <row r="130">
          <cell r="A130" t="str">
            <v>7.2.123</v>
          </cell>
          <cell r="B130" t="str">
            <v>Construcción de Cárcamo de protección de 11 ductos de 4"</v>
          </cell>
          <cell r="C130" t="str">
            <v>ml</v>
          </cell>
        </row>
        <row r="131">
          <cell r="A131" t="str">
            <v>7.2.124</v>
          </cell>
          <cell r="B131" t="str">
            <v>Construcción de Cárcamo de protección de 22 ductos de 4"</v>
          </cell>
          <cell r="C131" t="str">
            <v>ml</v>
          </cell>
        </row>
        <row r="132">
          <cell r="A132" t="str">
            <v>7.2.125</v>
          </cell>
          <cell r="B132" t="str">
            <v>Construcción de Cárcamo de protección de 4 ductos de 4" y 9 tritubos</v>
          </cell>
          <cell r="C132" t="str">
            <v>ml</v>
          </cell>
        </row>
        <row r="133">
          <cell r="A133" t="str">
            <v>7.2.126</v>
          </cell>
          <cell r="B133" t="str">
            <v>Construcción de Cárcamo de protección de 16 ductos de 4" y 9 tritubos</v>
          </cell>
          <cell r="C133" t="str">
            <v>ml</v>
          </cell>
        </row>
        <row r="134">
          <cell r="A134" t="str">
            <v>7.2.127</v>
          </cell>
          <cell r="B134" t="str">
            <v>Construcción de Cárcamo de protección de 9 tritubos</v>
          </cell>
          <cell r="C134" t="str">
            <v>ml</v>
          </cell>
        </row>
        <row r="135">
          <cell r="A135" t="str">
            <v>7.2.128</v>
          </cell>
          <cell r="B135" t="str">
            <v>Construcción de Cárcamo de protección de 3 tritubos</v>
          </cell>
          <cell r="C135" t="str">
            <v>ml</v>
          </cell>
        </row>
        <row r="136">
          <cell r="A136" t="str">
            <v>7.2.129</v>
          </cell>
          <cell r="B136" t="str">
            <v>Construcción de Cárcamo de protección de 6 ductos de 4"</v>
          </cell>
          <cell r="C136" t="str">
            <v>ml</v>
          </cell>
        </row>
        <row r="137">
          <cell r="A137" t="str">
            <v>7.2.130</v>
          </cell>
          <cell r="B137" t="str">
            <v>Construcción de Cárcamo de protección de 9 ductos de 4"</v>
          </cell>
          <cell r="C137" t="str">
            <v>ml</v>
          </cell>
        </row>
        <row r="138">
          <cell r="A138" t="str">
            <v>7.2.131</v>
          </cell>
          <cell r="B138" t="str">
            <v>Construcción de Cárcamo de protección de 8 ductos de 4"</v>
          </cell>
          <cell r="C138" t="str">
            <v>ml</v>
          </cell>
        </row>
        <row r="139">
          <cell r="A139" t="str">
            <v>7.2.132</v>
          </cell>
          <cell r="B139" t="str">
            <v>Construcción de Cárcamo de protección de 2 ductos de 4"</v>
          </cell>
          <cell r="C139" t="str">
            <v>ml</v>
          </cell>
        </row>
        <row r="140">
          <cell r="A140" t="str">
            <v>7.2.133</v>
          </cell>
          <cell r="B140" t="str">
            <v>Construcción de Cárcamo de protección de 19 ductos de 4"</v>
          </cell>
          <cell r="C140" t="str">
            <v>ml</v>
          </cell>
        </row>
        <row r="141">
          <cell r="A141" t="str">
            <v>7.2.134</v>
          </cell>
          <cell r="B141" t="str">
            <v>Construcción de Cárcamo de protección de 21 ductos de 4"</v>
          </cell>
          <cell r="C141" t="str">
            <v>ml</v>
          </cell>
        </row>
        <row r="142">
          <cell r="A142" t="str">
            <v>7.2.135</v>
          </cell>
          <cell r="B142" t="str">
            <v>Construcción de Cárcamo de protección de 30 ductos de 4"</v>
          </cell>
          <cell r="C142" t="str">
            <v>ml</v>
          </cell>
        </row>
        <row r="143">
          <cell r="A143" t="str">
            <v>7.2.136</v>
          </cell>
          <cell r="B143" t="str">
            <v>Construcción de Cárcamo de protección de 6 tritubos</v>
          </cell>
          <cell r="C143" t="str">
            <v>ml</v>
          </cell>
        </row>
        <row r="144">
          <cell r="A144" t="str">
            <v>7.2.137</v>
          </cell>
          <cell r="B144" t="str">
            <v>Traslado poste ETB con mara de seguridad (Traslado entre 0 y 10m)</v>
          </cell>
          <cell r="C144" t="str">
            <v>ml</v>
          </cell>
        </row>
        <row r="145">
          <cell r="A145" t="str">
            <v>7.2.138</v>
          </cell>
          <cell r="B145" t="str">
            <v>Suministro e instalacion de telefono publico</v>
          </cell>
          <cell r="C145" t="str">
            <v>ml</v>
          </cell>
        </row>
        <row r="146">
          <cell r="A146" t="str">
            <v>7.2.139</v>
          </cell>
          <cell r="B146" t="str">
            <v>Retiro telefono publico con reintegro a ETB</v>
          </cell>
          <cell r="C146" t="str">
            <v>ml</v>
          </cell>
        </row>
        <row r="147">
          <cell r="A147" t="str">
            <v>7.2.140</v>
          </cell>
          <cell r="B147" t="str">
            <v xml:space="preserve">traslado telefono publico  (Traslado entre 0 y 10m) </v>
          </cell>
          <cell r="C147" t="str">
            <v>ml</v>
          </cell>
        </row>
        <row r="148">
          <cell r="A148" t="str">
            <v>7.2.141</v>
          </cell>
          <cell r="B148" t="str">
            <v>Tendido de 1 cables telefónicos de 100 pares</v>
          </cell>
          <cell r="C148" t="str">
            <v>ml</v>
          </cell>
        </row>
        <row r="149">
          <cell r="A149" t="str">
            <v>7.2.142</v>
          </cell>
          <cell r="B149" t="str">
            <v>Tendido de 1 cables telefónicos de 300 pares</v>
          </cell>
          <cell r="C149" t="str">
            <v>ml</v>
          </cell>
        </row>
        <row r="150">
          <cell r="A150" t="str">
            <v>7.2.143</v>
          </cell>
          <cell r="B150" t="str">
            <v>Tendido de 2 cables telefónicos de 600 pares</v>
          </cell>
          <cell r="C150" t="str">
            <v>ml</v>
          </cell>
        </row>
        <row r="151">
          <cell r="A151" t="str">
            <v>7.2.144</v>
          </cell>
          <cell r="B151" t="str">
            <v>Tendido de 7 cables telefónicos de 100 pares</v>
          </cell>
          <cell r="C151" t="str">
            <v>ml</v>
          </cell>
        </row>
        <row r="152">
          <cell r="A152" t="str">
            <v>7.2.145</v>
          </cell>
          <cell r="B152" t="str">
            <v>Tendido de 2 cables telefónicos de 200 pares</v>
          </cell>
          <cell r="C152" t="str">
            <v>ml</v>
          </cell>
        </row>
        <row r="153">
          <cell r="A153" t="str">
            <v>7.2.146</v>
          </cell>
          <cell r="B153" t="str">
            <v>Tendido de 1 cables telefónicos de 900 pares</v>
          </cell>
          <cell r="C153" t="str">
            <v>ml</v>
          </cell>
        </row>
        <row r="154">
          <cell r="A154" t="str">
            <v>7.2.147</v>
          </cell>
          <cell r="B154" t="str">
            <v>Tendido de 1 cables telefónicos de 1200 pares</v>
          </cell>
          <cell r="C154" t="str">
            <v>ml</v>
          </cell>
        </row>
        <row r="155">
          <cell r="A155" t="str">
            <v>7.2.148</v>
          </cell>
          <cell r="B155" t="str">
            <v>Tendido de 1 cables telefónicos de 600 pares</v>
          </cell>
          <cell r="C155" t="str">
            <v>ml</v>
          </cell>
        </row>
        <row r="156">
          <cell r="A156" t="str">
            <v>7.2.149</v>
          </cell>
          <cell r="B156" t="str">
            <v>Caja mural</v>
          </cell>
          <cell r="C156" t="str">
            <v>ml</v>
          </cell>
        </row>
        <row r="157">
          <cell r="A157" t="str">
            <v>7.2.150</v>
          </cell>
          <cell r="B157" t="str">
            <v>tubo galvanizado 1 ducto de 2" de 3m</v>
          </cell>
          <cell r="C157" t="str">
            <v>ml</v>
          </cell>
        </row>
        <row r="158">
          <cell r="A158" t="str">
            <v>7.2.151</v>
          </cell>
          <cell r="B158" t="str">
            <v>Curva 1 ducto de 2" e PVC</v>
          </cell>
          <cell r="C158" t="str">
            <v>ml</v>
          </cell>
        </row>
        <row r="159">
          <cell r="A159" t="str">
            <v>7.2.152</v>
          </cell>
          <cell r="B159" t="str">
            <v>Demolición camara Telefónica T-16  ( Incluye retiro y disposicion de escrombros)</v>
          </cell>
          <cell r="C159" t="str">
            <v>und</v>
          </cell>
        </row>
        <row r="160">
          <cell r="A160" t="str">
            <v>7.3</v>
          </cell>
          <cell r="B160" t="str">
            <v>Redes  de teléfonos COLOMBIA TELECOMUNICACIONES</v>
          </cell>
        </row>
        <row r="161">
          <cell r="A161" t="str">
            <v>7.3.1</v>
          </cell>
          <cell r="B161" t="str">
            <v>Construcción de Cárcamo de protección de 4 ductos de 4"</v>
          </cell>
          <cell r="C161" t="str">
            <v>ml</v>
          </cell>
        </row>
        <row r="162">
          <cell r="A162" t="str">
            <v>7.3.2</v>
          </cell>
          <cell r="B162" t="str">
            <v>Renivelación y refuerzo  de Cámaras Telefónicas</v>
          </cell>
          <cell r="C162" t="str">
            <v>un</v>
          </cell>
        </row>
        <row r="163">
          <cell r="A163" t="str">
            <v>7.3.3</v>
          </cell>
          <cell r="B163" t="str">
            <v xml:space="preserve">Reubicación  poste COLOMBIA TELECOMUNICACIONES 8*510        </v>
          </cell>
          <cell r="C163" t="str">
            <v>un</v>
          </cell>
        </row>
        <row r="164">
          <cell r="A164" t="str">
            <v>7.3.4</v>
          </cell>
          <cell r="B164" t="str">
            <v>Suministro de tubo galvanizado IMC de  2 pul ( incluye desconexión y conexión de cables existentes)</v>
          </cell>
          <cell r="C164" t="str">
            <v>ml</v>
          </cell>
        </row>
        <row r="165">
          <cell r="A165" t="str">
            <v>7.3.5</v>
          </cell>
          <cell r="B165" t="str">
            <v>Demolición Cámara Telefónica</v>
          </cell>
          <cell r="C165" t="str">
            <v>un</v>
          </cell>
        </row>
        <row r="166">
          <cell r="A166" t="str">
            <v>7.3.6</v>
          </cell>
          <cell r="B166" t="str">
            <v xml:space="preserve">Construcción Cámara Telefónica  XD (AC) </v>
          </cell>
          <cell r="C166" t="str">
            <v>un</v>
          </cell>
        </row>
        <row r="167">
          <cell r="A167" t="str">
            <v>7.3.7</v>
          </cell>
          <cell r="B167" t="str">
            <v>Construcción de Cárcamo de protección de 2 ductos de 4"</v>
          </cell>
          <cell r="C167" t="str">
            <v>ml</v>
          </cell>
        </row>
        <row r="168">
          <cell r="A168" t="str">
            <v>7.3.8</v>
          </cell>
          <cell r="B168" t="str">
            <v xml:space="preserve">Suministro e instalación de tapa para cámara  XD (AC) </v>
          </cell>
          <cell r="C168" t="str">
            <v>un</v>
          </cell>
        </row>
        <row r="169">
          <cell r="A169" t="str">
            <v>7.3.10</v>
          </cell>
          <cell r="B169" t="str">
            <v>Sondeo ducto libre ( incluye sondeo, paso de mandril y guía)</v>
          </cell>
          <cell r="C169" t="str">
            <v>ml</v>
          </cell>
        </row>
        <row r="170">
          <cell r="A170" t="str">
            <v>7.3.11</v>
          </cell>
          <cell r="B170" t="str">
            <v>Construcción de cámara telefónica (incluye marco y tapa)  F1</v>
          </cell>
          <cell r="C170" t="str">
            <v>un</v>
          </cell>
        </row>
        <row r="171">
          <cell r="A171" t="str">
            <v>7.3.12</v>
          </cell>
          <cell r="B171" t="str">
            <v>Construcción de cámara telefónica (incluye marco y tapa)  2F1</v>
          </cell>
          <cell r="C171" t="str">
            <v>un</v>
          </cell>
        </row>
        <row r="172">
          <cell r="A172" t="str">
            <v>7.3.13</v>
          </cell>
          <cell r="B172" t="str">
            <v>Construcción de cámara telefónica (incluye marco y tapa)  F2</v>
          </cell>
          <cell r="C172" t="str">
            <v>un</v>
          </cell>
        </row>
        <row r="173">
          <cell r="A173" t="str">
            <v>7.3.14</v>
          </cell>
          <cell r="B173" t="str">
            <v>Construcción de cámara telefónica (incluye marco y tapa)  tipo A</v>
          </cell>
          <cell r="C173" t="str">
            <v>un</v>
          </cell>
        </row>
        <row r="174">
          <cell r="A174" t="str">
            <v>7.3.15</v>
          </cell>
          <cell r="B174" t="str">
            <v>Construcción de cámara telefónica (incluye marco y tapa)  tipo D</v>
          </cell>
          <cell r="C174" t="str">
            <v>un</v>
          </cell>
        </row>
        <row r="175">
          <cell r="A175" t="str">
            <v>7.3.16</v>
          </cell>
          <cell r="B175" t="str">
            <v>Construcción de cámara telefónica (incluye marco y tapa)  tipo JA</v>
          </cell>
          <cell r="C175" t="str">
            <v>un</v>
          </cell>
        </row>
        <row r="176">
          <cell r="A176" t="str">
            <v>7.3.17</v>
          </cell>
          <cell r="B176" t="str">
            <v>Construcción de cámara telefónica (incluye marco y tapa)  tipo LA</v>
          </cell>
          <cell r="C176" t="str">
            <v>un</v>
          </cell>
        </row>
        <row r="177">
          <cell r="A177" t="str">
            <v>7.3.18</v>
          </cell>
          <cell r="B177" t="str">
            <v>Construcción de cámara telefónica (incluye marco y tapa)  tipo LD</v>
          </cell>
          <cell r="C177" t="str">
            <v>un</v>
          </cell>
        </row>
        <row r="178">
          <cell r="A178" t="str">
            <v>7.3.19</v>
          </cell>
          <cell r="B178" t="str">
            <v>Construcción de cámara telefónica (incluye marco y tapa)  tipo JD</v>
          </cell>
          <cell r="C178" t="str">
            <v>un</v>
          </cell>
        </row>
        <row r="179">
          <cell r="A179" t="str">
            <v>7.3.20</v>
          </cell>
          <cell r="B179" t="str">
            <v>Construcción de cámara telefónica (incluye marco y tapa)  tipo XA</v>
          </cell>
          <cell r="C179" t="str">
            <v>un</v>
          </cell>
        </row>
        <row r="180">
          <cell r="A180" t="str">
            <v>7.3.21</v>
          </cell>
          <cell r="B180" t="str">
            <v>Construcción de Cárcamo de protección de 6 ductos de 4"</v>
          </cell>
          <cell r="C180" t="str">
            <v>ml</v>
          </cell>
        </row>
        <row r="181">
          <cell r="A181" t="str">
            <v>7.3.22</v>
          </cell>
          <cell r="B181" t="str">
            <v>Construcción de Cárcamo de protección de 2 ductos de 2"</v>
          </cell>
          <cell r="C181" t="str">
            <v>ml</v>
          </cell>
        </row>
        <row r="182">
          <cell r="A182" t="str">
            <v>7.3.23</v>
          </cell>
          <cell r="B182" t="str">
            <v>Canalización 2 ductos 4" PVC TDP</v>
          </cell>
          <cell r="C182" t="str">
            <v>ml</v>
          </cell>
        </row>
        <row r="183">
          <cell r="A183" t="str">
            <v>7.3.24</v>
          </cell>
          <cell r="B183" t="str">
            <v xml:space="preserve">Canalización 2 ductos 2" PVC </v>
          </cell>
          <cell r="C183" t="str">
            <v>ml</v>
          </cell>
        </row>
        <row r="184">
          <cell r="A184" t="str">
            <v>7.3.25</v>
          </cell>
          <cell r="B184" t="str">
            <v>Canalización 6 ductos 4" PVC TDP + 2 tritubos</v>
          </cell>
          <cell r="C184" t="str">
            <v>ml</v>
          </cell>
        </row>
        <row r="185">
          <cell r="A185" t="str">
            <v>7.3.26</v>
          </cell>
          <cell r="B185" t="str">
            <v xml:space="preserve">Canalización 1 ductos 2" PVC </v>
          </cell>
          <cell r="C185" t="str">
            <v>ml</v>
          </cell>
        </row>
        <row r="186">
          <cell r="A186" t="str">
            <v>7.3.27</v>
          </cell>
          <cell r="B186" t="str">
            <v>Canalización 4 ductos de 4"PVC TDP</v>
          </cell>
          <cell r="C186" t="str">
            <v>ml</v>
          </cell>
        </row>
        <row r="187">
          <cell r="A187" t="str">
            <v>7.3.28</v>
          </cell>
          <cell r="B187" t="str">
            <v>Canalización 1ductos de 4"PVC TDP</v>
          </cell>
          <cell r="C187" t="str">
            <v>ml</v>
          </cell>
        </row>
        <row r="188">
          <cell r="A188" t="str">
            <v>7.3.29</v>
          </cell>
          <cell r="B188" t="str">
            <v>Canalización 6 ductos 4" PVC TDP</v>
          </cell>
          <cell r="C188" t="str">
            <v>ml</v>
          </cell>
        </row>
        <row r="189">
          <cell r="A189" t="str">
            <v>7.3.30</v>
          </cell>
          <cell r="B189" t="str">
            <v xml:space="preserve">Demolición canalización de 2 ductos de 4"  </v>
          </cell>
          <cell r="C189" t="str">
            <v>ml</v>
          </cell>
        </row>
        <row r="190">
          <cell r="A190" t="str">
            <v>7.3.31</v>
          </cell>
          <cell r="B190" t="str">
            <v xml:space="preserve">Demolición canalización de 2 ducto de 2"  </v>
          </cell>
          <cell r="C190" t="str">
            <v>ml</v>
          </cell>
        </row>
        <row r="191">
          <cell r="A191" t="str">
            <v>7.3.32</v>
          </cell>
          <cell r="B191" t="str">
            <v>Canalización 3 ductos 4" PVC TDP + 1 Tritubo</v>
          </cell>
          <cell r="C191" t="str">
            <v>ml</v>
          </cell>
        </row>
        <row r="192">
          <cell r="A192" t="str">
            <v>7.3.33</v>
          </cell>
          <cell r="B192" t="str">
            <v>Retiro red aérea de teléfonos</v>
          </cell>
          <cell r="C192" t="str">
            <v>ml</v>
          </cell>
        </row>
        <row r="193">
          <cell r="A193" t="str">
            <v>7.3.34</v>
          </cell>
          <cell r="B193" t="str">
            <v>Retiro poste para red aérea de teléfonos</v>
          </cell>
          <cell r="C193" t="str">
            <v>Un</v>
          </cell>
        </row>
        <row r="194">
          <cell r="A194" t="str">
            <v>7.3.35</v>
          </cell>
          <cell r="B194" t="str">
            <v>Suministro de tubo galvanizado IMC de  2 pul ( incluye desconexión y conexión de cables existentes)</v>
          </cell>
          <cell r="C194" t="str">
            <v>ml</v>
          </cell>
        </row>
        <row r="195">
          <cell r="A195" t="str">
            <v>7.3.36</v>
          </cell>
          <cell r="B195" t="str">
            <v>Traslado red aerea</v>
          </cell>
          <cell r="C195" t="str">
            <v>ml</v>
          </cell>
        </row>
        <row r="196">
          <cell r="A196" t="str">
            <v>7.3.37</v>
          </cell>
          <cell r="B196" t="str">
            <v>Canalización 3 ductos 4" PVC TDP</v>
          </cell>
          <cell r="C196" t="str">
            <v>ml</v>
          </cell>
        </row>
        <row r="197">
          <cell r="A197" t="str">
            <v>7.3.38</v>
          </cell>
          <cell r="B197" t="str">
            <v>Adicionar 1 tritubo</v>
          </cell>
          <cell r="C197" t="str">
            <v>ml</v>
          </cell>
        </row>
        <row r="198">
          <cell r="A198" t="str">
            <v>7.4</v>
          </cell>
          <cell r="B198" t="str">
            <v>Redes  de teléfonos EPM</v>
          </cell>
        </row>
        <row r="199">
          <cell r="A199" t="str">
            <v>7.4.1</v>
          </cell>
          <cell r="B199" t="str">
            <v>Construcción de Cárcamo de protección de 4 ductos de 4"</v>
          </cell>
          <cell r="C199" t="str">
            <v>ml</v>
          </cell>
        </row>
        <row r="200">
          <cell r="A200" t="str">
            <v>7.4.2</v>
          </cell>
          <cell r="B200" t="str">
            <v>Construcción  Cámara de  inspección T</v>
          </cell>
          <cell r="C200" t="str">
            <v>un</v>
          </cell>
        </row>
        <row r="201">
          <cell r="A201" t="str">
            <v>7.4.3</v>
          </cell>
          <cell r="B201" t="str">
            <v>Construcción  Cámara de  inspección P#1</v>
          </cell>
          <cell r="C201" t="str">
            <v>un</v>
          </cell>
        </row>
        <row r="202">
          <cell r="A202" t="str">
            <v>7.4.4</v>
          </cell>
          <cell r="B202" t="str">
            <v>Construcción  Cámara de  Inspección DM</v>
          </cell>
          <cell r="C202" t="str">
            <v>un</v>
          </cell>
        </row>
        <row r="203">
          <cell r="A203" t="str">
            <v>7.4.5</v>
          </cell>
          <cell r="B203" t="str">
            <v>Canalización 4 ductos 4"  más un tritubo ( incluye atraque en relleno fluido)</v>
          </cell>
          <cell r="C203" t="str">
            <v>ml</v>
          </cell>
        </row>
        <row r="204">
          <cell r="A204" t="str">
            <v>7.4.6</v>
          </cell>
          <cell r="B204" t="str">
            <v>Canalización 8 ductos 4"  más un tritubo  ( incluye atraque en relleno fluido)</v>
          </cell>
          <cell r="C204" t="str">
            <v>ml</v>
          </cell>
        </row>
        <row r="205">
          <cell r="A205" t="str">
            <v>7.4.7</v>
          </cell>
          <cell r="B205" t="str">
            <v>Canalización 2 ductos 4"  ( incluye atraque en relleno fluido)</v>
          </cell>
          <cell r="C205" t="str">
            <v>ml</v>
          </cell>
        </row>
        <row r="206">
          <cell r="A206" t="str">
            <v>7.4.8</v>
          </cell>
          <cell r="B206" t="str">
            <v>Canalización 1 ducto 2"   ( incluye atraque en relleno fluido)</v>
          </cell>
          <cell r="C206" t="str">
            <v>ml</v>
          </cell>
        </row>
        <row r="207">
          <cell r="A207" t="str">
            <v>7.4.9</v>
          </cell>
          <cell r="B207" t="str">
            <v>Retiro cable existente (Incluye devolucion a EPM)</v>
          </cell>
          <cell r="C207" t="str">
            <v>ml</v>
          </cell>
        </row>
        <row r="208">
          <cell r="A208" t="str">
            <v>7.4.10</v>
          </cell>
          <cell r="B208" t="str">
            <v>Reubicacion cable existente menor a 200 pares con reintegro a  EPM</v>
          </cell>
          <cell r="C208" t="str">
            <v>ml</v>
          </cell>
        </row>
        <row r="209">
          <cell r="A209" t="str">
            <v>7.4.11</v>
          </cell>
          <cell r="B209" t="str">
            <v xml:space="preserve">Reubicación  poste EPM 8*510        </v>
          </cell>
          <cell r="C209" t="str">
            <v>un</v>
          </cell>
        </row>
        <row r="210">
          <cell r="A210" t="str">
            <v>7.4.12</v>
          </cell>
          <cell r="B210" t="str">
            <v>Retiro poste en concreto con reintegro a EPM</v>
          </cell>
          <cell r="C210" t="str">
            <v>un</v>
          </cell>
        </row>
        <row r="211">
          <cell r="A211" t="str">
            <v>7.4.13</v>
          </cell>
          <cell r="B211" t="str">
            <v>Canalizacion de 2 ductos de  4" + tritubo (Incluye relleno con arena de peña y recebo B-600)</v>
          </cell>
          <cell r="C211" t="str">
            <v>ml</v>
          </cell>
        </row>
        <row r="212">
          <cell r="A212" t="str">
            <v>7.4.14</v>
          </cell>
          <cell r="B212" t="str">
            <v>Canalizacion de 4 ductos de  4" (Incluye relleno con arena de peña y recebo B-600)</v>
          </cell>
          <cell r="C212" t="str">
            <v>ml</v>
          </cell>
        </row>
        <row r="213">
          <cell r="A213" t="str">
            <v>7.4.15</v>
          </cell>
          <cell r="B213" t="str">
            <v>Construcción  Cámara de  Inspección P#3</v>
          </cell>
          <cell r="C213" t="str">
            <v>un</v>
          </cell>
        </row>
      </sheetData>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Instructivo"/>
      <sheetName val="MATRIZ_PRESUP_obra_PP127"/>
      <sheetName val="MATRIZ_PRESUP_REDES_PP127"/>
      <sheetName val="MATRIZ_CANT__OBRA"/>
      <sheetName val="COSTOS_OFICINA"/>
      <sheetName val="COSTOS_CAMPAMENTO"/>
      <sheetName val="ANEXO_GAST__OPERAC__AIU_CONST,"/>
      <sheetName val="AIU_CONSTRUCCION"/>
      <sheetName val="PMT_PEATONALES"/>
      <sheetName val="AIU_PMT_NUEVO"/>
      <sheetName val="PPTO_MANTENIMIENTO"/>
      <sheetName val="AIU_mantenimto_nuevo"/>
      <sheetName val="ANEXO_GAST__OPERAC__AIU_MANT,"/>
      <sheetName val="AIU_social_nuevo"/>
      <sheetName val="AMBIENTAL_308_RYS"/>
      <sheetName val="AIU_ambiental_corregido"/>
      <sheetName val="PPTO_INTERVENTORIA_"/>
      <sheetName val="PPTO_PRECONSTRUCCION"/>
      <sheetName val="PPTO_MANTENIMIENTO_R1"/>
      <sheetName val="DetalleMovimientoCuenta"/>
      <sheetName val="Cuadro6. Cump"/>
      <sheetName val="Datos básicos"/>
      <sheetName val="Datos"/>
      <sheetName val="Datos de entrada"/>
      <sheetName val="Hoja1"/>
      <sheetName val="TOTALES"/>
      <sheetName val="MATRIZ_PRESUP_obra_PP1271"/>
      <sheetName val="MATRIZ_PRESUP_REDES_PP1271"/>
      <sheetName val="MATRIZ_CANT__OBRA1"/>
      <sheetName val="COSTOS_OFICINA1"/>
      <sheetName val="COSTOS_CAMPAMENTO1"/>
      <sheetName val="ANEXO_GAST__OPERAC__AIU_CONST,1"/>
      <sheetName val="AIU_CONSTRUCCION1"/>
      <sheetName val="PMT_PEATONALES1"/>
      <sheetName val="AIU_PMT_NUEVO1"/>
      <sheetName val="PPTO_MANTENIMIENTO1"/>
      <sheetName val="AIU_mantenimto_nuevo1"/>
      <sheetName val="ANEXO_GAST__OPERAC__AIU_MANT,1"/>
      <sheetName val="AIU_social_nuevo1"/>
      <sheetName val="AMBIENTAL_308_RYS1"/>
      <sheetName val="AIU_ambiental_corregido1"/>
      <sheetName val="PPTO_INTERVENTORIA_1"/>
      <sheetName val="PPTO_PRECONSTRUCCION1"/>
      <sheetName val="PPTO_MANTENIMIENTO_R11"/>
      <sheetName val="Cuadro6__Cump"/>
      <sheetName val="Datos_básicos"/>
      <sheetName val="MATRIZ_PRESUP_obra_PP1272"/>
      <sheetName val="MATRIZ_PRESUP_REDES_PP1272"/>
      <sheetName val="MATRIZ_CANT__OBRA2"/>
      <sheetName val="COSTOS_OFICINA2"/>
      <sheetName val="COSTOS_CAMPAMENTO2"/>
      <sheetName val="ANEXO_GAST__OPERAC__AIU_CONST,2"/>
      <sheetName val="AIU_CONSTRUCCION2"/>
      <sheetName val="PMT_PEATONALES2"/>
      <sheetName val="AIU_PMT_NUEVO2"/>
      <sheetName val="PPTO_MANTENIMIENTO2"/>
      <sheetName val="AIU_mantenimto_nuevo2"/>
      <sheetName val="ANEXO_GAST__OPERAC__AIU_MANT,2"/>
      <sheetName val="AIU_social_nuevo2"/>
      <sheetName val="AMBIENTAL_308_RYS2"/>
      <sheetName val="AIU_ambiental_corregido2"/>
      <sheetName val="PPTO_INTERVENTORIA_2"/>
      <sheetName val="PPTO_PRECONSTRUCCION2"/>
      <sheetName val="PPTO_MANTENIMIENTO_R12"/>
      <sheetName val="Cuadro6__Cump1"/>
      <sheetName val="Datos_básicos1"/>
      <sheetName val="MATRIZ_PRESUP_obra_PP1275"/>
      <sheetName val="MATRIZ_PRESUP_REDES_PP1275"/>
      <sheetName val="MATRIZ_CANT__OBRA5"/>
      <sheetName val="COSTOS_OFICINA5"/>
      <sheetName val="COSTOS_CAMPAMENTO5"/>
      <sheetName val="ANEXO_GAST__OPERAC__AIU_CONST,5"/>
      <sheetName val="AIU_CONSTRUCCION5"/>
      <sheetName val="PMT_PEATONALES5"/>
      <sheetName val="AIU_PMT_NUEVO5"/>
      <sheetName val="PPTO_MANTENIMIENTO5"/>
      <sheetName val="AIU_mantenimto_nuevo5"/>
      <sheetName val="ANEXO_GAST__OPERAC__AIU_MANT,5"/>
      <sheetName val="AIU_social_nuevo5"/>
      <sheetName val="AMBIENTAL_308_RYS5"/>
      <sheetName val="AIU_ambiental_corregido5"/>
      <sheetName val="PPTO_INTERVENTORIA_5"/>
      <sheetName val="PPTO_PRECONSTRUCCION5"/>
      <sheetName val="PPTO_MANTENIMIENTO_R15"/>
      <sheetName val="MATRIZ_PRESUP_obra_PP1274"/>
      <sheetName val="MATRIZ_PRESUP_REDES_PP1274"/>
      <sheetName val="MATRIZ_CANT__OBRA4"/>
      <sheetName val="COSTOS_OFICINA4"/>
      <sheetName val="COSTOS_CAMPAMENTO4"/>
      <sheetName val="ANEXO_GAST__OPERAC__AIU_CONST,4"/>
      <sheetName val="AIU_CONSTRUCCION4"/>
      <sheetName val="PMT_PEATONALES4"/>
      <sheetName val="AIU_PMT_NUEVO4"/>
      <sheetName val="PPTO_MANTENIMIENTO4"/>
      <sheetName val="AIU_mantenimto_nuevo4"/>
      <sheetName val="ANEXO_GAST__OPERAC__AIU_MANT,4"/>
      <sheetName val="AIU_social_nuevo4"/>
      <sheetName val="AMBIENTAL_308_RYS4"/>
      <sheetName val="AIU_ambiental_corregido4"/>
      <sheetName val="PPTO_INTERVENTORIA_4"/>
      <sheetName val="PPTO_PRECONSTRUCCION4"/>
      <sheetName val="PPTO_MANTENIMIENTO_R14"/>
      <sheetName val="MATRIZ_PRESUP_obra_PP1273"/>
      <sheetName val="MATRIZ_PRESUP_REDES_PP1273"/>
      <sheetName val="MATRIZ_CANT__OBRA3"/>
      <sheetName val="COSTOS_OFICINA3"/>
      <sheetName val="COSTOS_CAMPAMENTO3"/>
      <sheetName val="ANEXO_GAST__OPERAC__AIU_CONST,3"/>
      <sheetName val="AIU_CONSTRUCCION3"/>
      <sheetName val="PMT_PEATONALES3"/>
      <sheetName val="AIU_PMT_NUEVO3"/>
      <sheetName val="PPTO_MANTENIMIENTO3"/>
      <sheetName val="AIU_mantenimto_nuevo3"/>
      <sheetName val="ANEXO_GAST__OPERAC__AIU_MANT,3"/>
      <sheetName val="AIU_social_nuevo3"/>
      <sheetName val="AMBIENTAL_308_RYS3"/>
      <sheetName val="AIU_ambiental_corregido3"/>
      <sheetName val="PPTO_INTERVENTORIA_3"/>
      <sheetName val="PPTO_PRECONSTRUCCION3"/>
      <sheetName val="PPTO_MANTENIMIENTO_R13"/>
      <sheetName val="MATRIZ_PRESUP_obra_PP1276"/>
      <sheetName val="MATRIZ_PRESUP_REDES_PP1276"/>
      <sheetName val="MATRIZ_CANT__OBRA6"/>
      <sheetName val="COSTOS_OFICINA6"/>
      <sheetName val="COSTOS_CAMPAMENTO6"/>
      <sheetName val="ANEXO_GAST__OPERAC__AIU_CONST,6"/>
      <sheetName val="AIU_CONSTRUCCION6"/>
      <sheetName val="PMT_PEATONALES6"/>
      <sheetName val="AIU_PMT_NUEVO6"/>
      <sheetName val="PPTO_MANTENIMIENTO6"/>
      <sheetName val="AIU_mantenimto_nuevo6"/>
      <sheetName val="ANEXO_GAST__OPERAC__AIU_MANT,6"/>
      <sheetName val="AIU_social_nuevo6"/>
      <sheetName val="AMBIENTAL_308_RYS6"/>
      <sheetName val="AIU_ambiental_corregido6"/>
      <sheetName val="PPTO_INTERVENTORIA_6"/>
      <sheetName val="PPTO_PRECONSTRUCCION6"/>
      <sheetName val="PPTO_MANTENIMIENTO_R16"/>
      <sheetName val="MATRIZ_PRESUP_obra_PP1277"/>
      <sheetName val="MATRIZ_PRESUP_REDES_PP1277"/>
      <sheetName val="MATRIZ_CANT__OBRA7"/>
      <sheetName val="COSTOS_OFICINA7"/>
      <sheetName val="COSTOS_CAMPAMENTO7"/>
      <sheetName val="ANEXO_GAST__OPERAC__AIU_CONST,7"/>
      <sheetName val="AIU_CONSTRUCCION7"/>
      <sheetName val="PMT_PEATONALES7"/>
      <sheetName val="AIU_PMT_NUEVO7"/>
      <sheetName val="PPTO_MANTENIMIENTO7"/>
      <sheetName val="AIU_mantenimto_nuevo7"/>
      <sheetName val="ANEXO_GAST__OPERAC__AIU_MANT,7"/>
      <sheetName val="AIU_social_nuevo7"/>
      <sheetName val="AMBIENTAL_308_RYS7"/>
      <sheetName val="AIU_ambiental_corregido7"/>
      <sheetName val="PPTO_INTERVENTORIA_7"/>
      <sheetName val="PPTO_PRECONSTRUCCION7"/>
      <sheetName val="PPTO_MANTENIMIENTO_R17"/>
      <sheetName val="precios"/>
      <sheetName val="MATRIZ_PRESUP_obra_PP1279"/>
      <sheetName val="MATRIZ_PRESUP_REDES_PP1279"/>
      <sheetName val="MATRIZ_CANT__OBRA9"/>
      <sheetName val="COSTOS_OFICINA9"/>
      <sheetName val="COSTOS_CAMPAMENTO9"/>
      <sheetName val="ANEXO_GAST__OPERAC__AIU_CONST,9"/>
      <sheetName val="AIU_CONSTRUCCION9"/>
      <sheetName val="PMT_PEATONALES9"/>
      <sheetName val="AIU_PMT_NUEVO9"/>
      <sheetName val="PPTO_MANTENIMIENTO9"/>
      <sheetName val="AIU_mantenimto_nuevo9"/>
      <sheetName val="ANEXO_GAST__OPERAC__AIU_MANT,9"/>
      <sheetName val="AIU_social_nuevo9"/>
      <sheetName val="AMBIENTAL_308_RYS9"/>
      <sheetName val="AIU_ambiental_corregido9"/>
      <sheetName val="PPTO_INTERVENTORIA_9"/>
      <sheetName val="PPTO_PRECONSTRUCCION9"/>
      <sheetName val="PPTO_MANTENIMIENTO_R19"/>
      <sheetName val="MATRIZ_PRESUP_obra_PP1278"/>
      <sheetName val="MATRIZ_PRESUP_REDES_PP1278"/>
      <sheetName val="MATRIZ_CANT__OBRA8"/>
      <sheetName val="COSTOS_OFICINA8"/>
      <sheetName val="COSTOS_CAMPAMENTO8"/>
      <sheetName val="ANEXO_GAST__OPERAC__AIU_CONST,8"/>
      <sheetName val="AIU_CONSTRUCCION8"/>
      <sheetName val="PMT_PEATONALES8"/>
      <sheetName val="AIU_PMT_NUEVO8"/>
      <sheetName val="PPTO_MANTENIMIENTO8"/>
      <sheetName val="AIU_mantenimto_nuevo8"/>
      <sheetName val="ANEXO_GAST__OPERAC__AIU_MANT,8"/>
      <sheetName val="AIU_social_nuevo8"/>
      <sheetName val="AMBIENTAL_308_RYS8"/>
      <sheetName val="AIU_ambiental_corregido8"/>
      <sheetName val="PPTO_INTERVENTORIA_8"/>
      <sheetName val="PPTO_PRECONSTRUCCION8"/>
      <sheetName val="PPTO_MANTENIMIENTO_R18"/>
      <sheetName val="MATRIZ_PRESUP_obra_PP12710"/>
      <sheetName val="MATRIZ_PRESUP_REDES_PP12710"/>
      <sheetName val="MATRIZ_CANT__OBRA10"/>
      <sheetName val="COSTOS_OFICINA10"/>
      <sheetName val="COSTOS_CAMPAMENTO10"/>
      <sheetName val="ANEXO_GAST__OPERAC__AIU_CONST10"/>
      <sheetName val="AIU_CONSTRUCCION10"/>
      <sheetName val="PMT_PEATONALES10"/>
      <sheetName val="AIU_PMT_NUEVO10"/>
      <sheetName val="PPTO_MANTENIMIENTO10"/>
      <sheetName val="AIU_mantenimto_nuevo10"/>
      <sheetName val="ANEXO_GAST__OPERAC__AIU_MANT,10"/>
      <sheetName val="AIU_social_nuevo10"/>
      <sheetName val="AMBIENTAL_308_RYS10"/>
      <sheetName val="AIU_ambiental_corregido10"/>
      <sheetName val="PPTO_INTERVENTORIA_10"/>
      <sheetName val="PPTO_PRECONSTRUCCION10"/>
      <sheetName val="PPTO_MANTENIMIENTO_R110"/>
      <sheetName val="PRESUPUESTO PYTO"/>
      <sheetName val="Cronograma inversión_actividad"/>
      <sheetName val="Actividad 1.1"/>
      <sheetName val="Actividad 1.2"/>
      <sheetName val="Actividad 1.3"/>
      <sheetName val="Actividad 2.1"/>
      <sheetName val="Actividad 2.2"/>
      <sheetName val=" ADMINISTRACION OK"/>
      <sheetName val="INTERVENTORIA"/>
      <sheetName val="FACTOR MULTIPLICADOR"/>
      <sheetName val="PORCENTAJES "/>
      <sheetName val="Hoja2"/>
      <sheetName val="ESTADO VÍA-CRIT.TECNICO"/>
      <sheetName val="Diametros internos"/>
      <sheetName val="Cuadro 10.7"/>
      <sheetName val="Circu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eño"/>
      <sheetName val="Interve"/>
      <sheetName val="EPP Consultoria"/>
      <sheetName val="% EyD"/>
      <sheetName val="% Int"/>
      <sheetName val="$BASE"/>
      <sheetName val="F.M."/>
      <sheetName val="ANALISIS COSTOS"/>
      <sheetName val="FLUJO DE CAJA"/>
      <sheetName val="Licencia"/>
      <sheetName val="#¡REF"/>
    </sheetNames>
    <sheetDataSet>
      <sheetData sheetId="0"/>
      <sheetData sheetId="1"/>
      <sheetData sheetId="2"/>
      <sheetData sheetId="3"/>
      <sheetData sheetId="4"/>
      <sheetData sheetId="5"/>
      <sheetData sheetId="6">
        <row r="3">
          <cell r="C3">
            <v>737717</v>
          </cell>
        </row>
      </sheetData>
      <sheetData sheetId="7"/>
      <sheetData sheetId="8"/>
      <sheetData sheetId="9"/>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permeabOTRO"/>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bajo_Base_DATOS"/>
      <sheetName val="INICIO"/>
      <sheetName val="INSUMO VIAS"/>
      <sheetName val="INSUMO Espacio_Publico"/>
      <sheetName val="Indice IDU Malla vial 2019"/>
      <sheetName val="Indices IDU EP 2019"/>
      <sheetName val="Visitas(20190516)Vnp28"/>
      <sheetName val="Visitas(20190522)Vnp27"/>
      <sheetName val="Visitas(20190522)Vnp24"/>
      <sheetName val="Visitas(2019xxxx)Vnp71"/>
      <sheetName val="Visitas(2019xxxx)Vnp23"/>
      <sheetName val="Visitas(2019xxxx)Vnp18"/>
      <sheetName val="Seguimiento reservas"/>
      <sheetName val="Solicitud_Reserva_1-vias"/>
      <sheetName val="Resp_Reserva_IDU_1 Vias"/>
      <sheetName val="CRONOGRAMA"/>
      <sheetName val="Solicitud_Reserva_1-Andenes"/>
      <sheetName val="Resp_Reserva_IDU_1 Andenes"/>
      <sheetName val="Resumen intervención-vias"/>
      <sheetName val="AIU_OBRA-G1"/>
      <sheetName val="Costos_Personal"/>
      <sheetName val="INSUMOS IDU 2018-MO2019"/>
      <sheetName val="PERSONAL_OBRA"/>
      <sheetName val="PPTO_INTERVENTORIA-G1"/>
      <sheetName val="PPTO_INTERVENTORIA-G2"/>
      <sheetName val="PERSONAL_INTER"/>
      <sheetName val="Factor multiplicador"/>
      <sheetName val="FACTOR PRESTACIONAL 201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C1">
            <v>3</v>
          </cell>
          <cell r="X1">
            <v>24</v>
          </cell>
        </row>
        <row r="11">
          <cell r="C11">
            <v>1</v>
          </cell>
          <cell r="D11">
            <v>12</v>
          </cell>
          <cell r="E11">
            <v>10</v>
          </cell>
          <cell r="F11">
            <v>8943000</v>
          </cell>
          <cell r="G11">
            <v>15.2</v>
          </cell>
          <cell r="H11">
            <v>9116494</v>
          </cell>
          <cell r="I11">
            <v>14.8</v>
          </cell>
          <cell r="J11">
            <v>9450158</v>
          </cell>
          <cell r="K11">
            <v>14.7</v>
          </cell>
          <cell r="L11">
            <v>10089934</v>
          </cell>
          <cell r="M11">
            <v>14.6</v>
          </cell>
          <cell r="N11">
            <v>10670105</v>
          </cell>
          <cell r="O11">
            <v>14.5</v>
          </cell>
          <cell r="P11">
            <v>11106512</v>
          </cell>
          <cell r="Q11">
            <v>14.2</v>
          </cell>
          <cell r="R11">
            <v>11459000</v>
          </cell>
          <cell r="S11">
            <v>13.8</v>
          </cell>
          <cell r="T11">
            <v>1.5846919034575906</v>
          </cell>
          <cell r="U11"/>
          <cell r="V11"/>
          <cell r="W11"/>
          <cell r="X11">
            <v>9107</v>
          </cell>
        </row>
        <row r="12">
          <cell r="C12">
            <v>2</v>
          </cell>
          <cell r="D12">
            <v>10</v>
          </cell>
          <cell r="E12">
            <v>7</v>
          </cell>
          <cell r="F12">
            <v>6815000</v>
          </cell>
          <cell r="G12">
            <v>11.6</v>
          </cell>
          <cell r="H12">
            <v>6947211</v>
          </cell>
          <cell r="I12">
            <v>11.3</v>
          </cell>
          <cell r="J12">
            <v>7201479</v>
          </cell>
          <cell r="K12">
            <v>11.2</v>
          </cell>
          <cell r="L12">
            <v>7689019</v>
          </cell>
          <cell r="M12">
            <v>11.2</v>
          </cell>
          <cell r="N12">
            <v>8131138</v>
          </cell>
          <cell r="O12">
            <v>11</v>
          </cell>
          <cell r="P12">
            <v>8463702</v>
          </cell>
          <cell r="Q12">
            <v>10.8</v>
          </cell>
          <cell r="R12">
            <v>8733000</v>
          </cell>
          <cell r="S12">
            <v>10.5</v>
          </cell>
          <cell r="T12">
            <v>1.5852408437145558</v>
          </cell>
          <cell r="U12"/>
          <cell r="V12"/>
          <cell r="W12"/>
          <cell r="X12">
            <v>9108</v>
          </cell>
        </row>
        <row r="13">
          <cell r="C13">
            <v>3</v>
          </cell>
          <cell r="D13">
            <v>8</v>
          </cell>
          <cell r="E13">
            <v>5</v>
          </cell>
          <cell r="F13">
            <v>5751000</v>
          </cell>
          <cell r="G13">
            <v>9.8000000000000007</v>
          </cell>
          <cell r="H13">
            <v>5862569</v>
          </cell>
          <cell r="I13">
            <v>9.5</v>
          </cell>
          <cell r="J13">
            <v>6077139</v>
          </cell>
          <cell r="K13">
            <v>9.4</v>
          </cell>
          <cell r="L13">
            <v>6488561</v>
          </cell>
          <cell r="M13">
            <v>9.4</v>
          </cell>
          <cell r="N13">
            <v>6861653</v>
          </cell>
          <cell r="O13">
            <v>9.3000000000000007</v>
          </cell>
          <cell r="P13">
            <v>7142295</v>
          </cell>
          <cell r="Q13">
            <v>9.1</v>
          </cell>
          <cell r="R13">
            <v>7370000</v>
          </cell>
          <cell r="S13">
            <v>8.9</v>
          </cell>
          <cell r="T13">
            <v>1.4506675923141539</v>
          </cell>
          <cell r="U13"/>
          <cell r="V13"/>
          <cell r="W13"/>
          <cell r="X13">
            <v>9109</v>
          </cell>
        </row>
        <row r="14">
          <cell r="C14">
            <v>4</v>
          </cell>
          <cell r="D14">
            <v>6</v>
          </cell>
          <cell r="E14">
            <v>4</v>
          </cell>
          <cell r="F14">
            <v>4898000</v>
          </cell>
          <cell r="G14">
            <v>8.3000000000000007</v>
          </cell>
          <cell r="H14">
            <v>4993021</v>
          </cell>
          <cell r="I14">
            <v>8.1</v>
          </cell>
          <cell r="J14">
            <v>5175766</v>
          </cell>
          <cell r="K14">
            <v>8</v>
          </cell>
          <cell r="L14">
            <v>5526165</v>
          </cell>
          <cell r="M14">
            <v>8</v>
          </cell>
          <cell r="N14">
            <v>5843919</v>
          </cell>
          <cell r="O14">
            <v>7.9</v>
          </cell>
          <cell r="P14">
            <v>6082935</v>
          </cell>
          <cell r="Q14">
            <v>7.8</v>
          </cell>
          <cell r="R14">
            <v>6276000</v>
          </cell>
          <cell r="S14">
            <v>7.6</v>
          </cell>
          <cell r="T14">
            <v>1.4511440594936709</v>
          </cell>
          <cell r="U14"/>
          <cell r="V14"/>
          <cell r="W14"/>
          <cell r="X14">
            <v>9110</v>
          </cell>
        </row>
        <row r="15">
          <cell r="C15">
            <v>5</v>
          </cell>
          <cell r="D15">
            <v>4</v>
          </cell>
          <cell r="E15">
            <v>3</v>
          </cell>
          <cell r="F15">
            <v>4416000</v>
          </cell>
          <cell r="G15">
            <v>7.5</v>
          </cell>
          <cell r="H15">
            <v>4501670</v>
          </cell>
          <cell r="I15">
            <v>7.3</v>
          </cell>
          <cell r="J15">
            <v>4666431</v>
          </cell>
          <cell r="K15">
            <v>7.2</v>
          </cell>
          <cell r="L15">
            <v>4982348</v>
          </cell>
          <cell r="M15">
            <v>7.2</v>
          </cell>
          <cell r="N15">
            <v>5268833</v>
          </cell>
          <cell r="O15">
            <v>7.1</v>
          </cell>
          <cell r="P15">
            <v>5484328</v>
          </cell>
          <cell r="Q15">
            <v>7</v>
          </cell>
          <cell r="R15">
            <v>5660000</v>
          </cell>
          <cell r="S15">
            <v>6.8</v>
          </cell>
          <cell r="T15">
            <v>1.451493462231134</v>
          </cell>
          <cell r="U15"/>
          <cell r="V15"/>
          <cell r="W15"/>
          <cell r="X15">
            <v>9111</v>
          </cell>
        </row>
        <row r="16">
          <cell r="C16">
            <v>6</v>
          </cell>
          <cell r="D16">
            <v>3</v>
          </cell>
          <cell r="E16">
            <v>1</v>
          </cell>
          <cell r="F16">
            <v>3939000</v>
          </cell>
          <cell r="G16">
            <v>6.7</v>
          </cell>
          <cell r="H16">
            <v>4015417</v>
          </cell>
          <cell r="I16">
            <v>6.5</v>
          </cell>
          <cell r="J16">
            <v>4162381</v>
          </cell>
          <cell r="K16">
            <v>6.5</v>
          </cell>
          <cell r="L16">
            <v>4444174</v>
          </cell>
          <cell r="M16">
            <v>6.4</v>
          </cell>
          <cell r="N16">
            <v>4699714</v>
          </cell>
          <cell r="O16">
            <v>6.4</v>
          </cell>
          <cell r="P16">
            <v>4891932</v>
          </cell>
          <cell r="Q16">
            <v>6.3</v>
          </cell>
          <cell r="R16">
            <v>5048000</v>
          </cell>
          <cell r="S16">
            <v>6.1</v>
          </cell>
          <cell r="T16">
            <v>1.4519257468520033</v>
          </cell>
          <cell r="U16"/>
          <cell r="V16"/>
          <cell r="W16"/>
          <cell r="X16">
            <v>9112</v>
          </cell>
        </row>
        <row r="17">
          <cell r="C17">
            <v>7</v>
          </cell>
          <cell r="D17">
            <v>2</v>
          </cell>
          <cell r="E17">
            <v>0</v>
          </cell>
          <cell r="F17">
            <v>2978000</v>
          </cell>
          <cell r="G17">
            <v>5.0999999999999996</v>
          </cell>
          <cell r="H17">
            <v>3035773</v>
          </cell>
          <cell r="I17">
            <v>4.9000000000000004</v>
          </cell>
          <cell r="J17">
            <v>3146882</v>
          </cell>
          <cell r="K17">
            <v>4.9000000000000004</v>
          </cell>
          <cell r="L17">
            <v>3359926</v>
          </cell>
          <cell r="M17">
            <v>4.9000000000000004</v>
          </cell>
          <cell r="N17">
            <v>3553122</v>
          </cell>
          <cell r="O17">
            <v>4.8</v>
          </cell>
          <cell r="P17">
            <v>3698445</v>
          </cell>
          <cell r="Q17">
            <v>4.7</v>
          </cell>
          <cell r="R17">
            <v>3816000</v>
          </cell>
          <cell r="S17">
            <v>4.5999999999999996</v>
          </cell>
          <cell r="T17">
            <v>1.4532148170362358</v>
          </cell>
          <cell r="U17"/>
          <cell r="V17"/>
          <cell r="W17"/>
          <cell r="X17">
            <v>9113</v>
          </cell>
        </row>
        <row r="18">
          <cell r="C18">
            <v>8</v>
          </cell>
          <cell r="D18">
            <v>0</v>
          </cell>
          <cell r="E18">
            <v>0</v>
          </cell>
          <cell r="F18">
            <v>2810000</v>
          </cell>
          <cell r="G18">
            <v>4.8</v>
          </cell>
          <cell r="H18">
            <v>2864514</v>
          </cell>
          <cell r="I18">
            <v>4.7</v>
          </cell>
          <cell r="J18">
            <v>2969355</v>
          </cell>
          <cell r="K18">
            <v>4.5999999999999996</v>
          </cell>
          <cell r="L18">
            <v>3170380</v>
          </cell>
          <cell r="M18">
            <v>4.5999999999999996</v>
          </cell>
          <cell r="N18">
            <v>3352677</v>
          </cell>
          <cell r="O18">
            <v>4.5</v>
          </cell>
          <cell r="P18">
            <v>3489801</v>
          </cell>
          <cell r="Q18">
            <v>4.5</v>
          </cell>
          <cell r="R18">
            <v>3601000</v>
          </cell>
          <cell r="S18">
            <v>4.3</v>
          </cell>
          <cell r="T18">
            <v>1.4535295893982809</v>
          </cell>
          <cell r="U18"/>
          <cell r="V18"/>
          <cell r="W18"/>
          <cell r="X18">
            <v>9114</v>
          </cell>
        </row>
      </sheetData>
      <sheetData sheetId="21" refreshError="1"/>
      <sheetData sheetId="22" refreshError="1">
        <row r="3">
          <cell r="B3" t="str">
            <v>Cargo</v>
          </cell>
          <cell r="C3" t="str">
            <v>Cantidad</v>
          </cell>
          <cell r="D3" t="str">
            <v>Categoría</v>
          </cell>
        </row>
        <row r="4">
          <cell r="B4" t="str">
            <v>DIRECTOR DE OBRA</v>
          </cell>
          <cell r="C4">
            <v>1</v>
          </cell>
          <cell r="D4">
            <v>4</v>
          </cell>
        </row>
        <row r="5">
          <cell r="B5"/>
          <cell r="C5"/>
          <cell r="D5"/>
        </row>
        <row r="6">
          <cell r="B6"/>
          <cell r="C6"/>
          <cell r="D6"/>
        </row>
        <row r="7">
          <cell r="B7"/>
          <cell r="C7"/>
          <cell r="D7"/>
        </row>
        <row r="8">
          <cell r="B8" t="str">
            <v>RESIDENTE DE OBRA</v>
          </cell>
          <cell r="C8">
            <v>1</v>
          </cell>
          <cell r="D8">
            <v>6</v>
          </cell>
        </row>
        <row r="9">
          <cell r="B9"/>
          <cell r="C9"/>
          <cell r="D9"/>
        </row>
        <row r="10">
          <cell r="B10"/>
          <cell r="C10"/>
          <cell r="D10"/>
        </row>
        <row r="11">
          <cell r="B11"/>
          <cell r="C11"/>
          <cell r="D11"/>
        </row>
        <row r="12">
          <cell r="B12" t="str">
            <v>ESPECIALISTA EN GEOTECNIA Y/O PAVIMENTOS</v>
          </cell>
          <cell r="C12">
            <v>1</v>
          </cell>
          <cell r="D12">
            <v>4</v>
          </cell>
        </row>
        <row r="13">
          <cell r="B13"/>
          <cell r="C13"/>
          <cell r="D13"/>
        </row>
        <row r="14">
          <cell r="B14"/>
          <cell r="C14"/>
          <cell r="D14"/>
        </row>
        <row r="15">
          <cell r="B15"/>
          <cell r="C15"/>
          <cell r="D15"/>
        </row>
        <row r="16">
          <cell r="B16" t="str">
            <v>Cargo</v>
          </cell>
          <cell r="C16" t="str">
            <v>Cantidad</v>
          </cell>
          <cell r="D16" t="str">
            <v>Categoría</v>
          </cell>
        </row>
        <row r="17">
          <cell r="B17" t="str">
            <v>ESPECIALISTA EN TRÁNSITO Y TRANSPORTE</v>
          </cell>
          <cell r="C17">
            <v>1</v>
          </cell>
          <cell r="D17">
            <v>4</v>
          </cell>
        </row>
        <row r="18">
          <cell r="B18"/>
          <cell r="C18"/>
          <cell r="D18"/>
        </row>
        <row r="19">
          <cell r="B19"/>
          <cell r="C19"/>
          <cell r="D19"/>
        </row>
        <row r="20">
          <cell r="B20"/>
          <cell r="C20"/>
          <cell r="D20"/>
        </row>
        <row r="21">
          <cell r="B21" t="str">
            <v>Cargo</v>
          </cell>
          <cell r="C21" t="str">
            <v>Cantidad</v>
          </cell>
          <cell r="D21" t="str">
            <v>Categoría</v>
          </cell>
        </row>
        <row r="22">
          <cell r="B22" t="str">
            <v>ESPECIALISTAS EN REDES HIDROSANITARIAS, REDES HUMEDAS</v>
          </cell>
          <cell r="C22">
            <v>1</v>
          </cell>
          <cell r="D22">
            <v>6</v>
          </cell>
        </row>
        <row r="23">
          <cell r="B23"/>
          <cell r="C23"/>
          <cell r="D23"/>
        </row>
        <row r="24">
          <cell r="B24"/>
          <cell r="C24"/>
          <cell r="D24"/>
        </row>
        <row r="25">
          <cell r="B25"/>
          <cell r="C25"/>
          <cell r="D25"/>
        </row>
        <row r="26">
          <cell r="B26" t="str">
            <v>Cargo</v>
          </cell>
          <cell r="C26" t="str">
            <v>Cantidad</v>
          </cell>
          <cell r="D26" t="str">
            <v>Categoría</v>
          </cell>
        </row>
        <row r="27">
          <cell r="B27" t="str">
            <v>PROFESIONAL EN REDES ELECTRICAS, GAS, TELEFONICAS, CABLE, FIBRA OPTICA</v>
          </cell>
          <cell r="C27">
            <v>1</v>
          </cell>
          <cell r="D27">
            <v>6</v>
          </cell>
        </row>
        <row r="28">
          <cell r="B28"/>
          <cell r="C28"/>
          <cell r="D28"/>
        </row>
        <row r="29">
          <cell r="B29"/>
          <cell r="C29"/>
          <cell r="D29"/>
        </row>
        <row r="30">
          <cell r="B30"/>
          <cell r="C30"/>
          <cell r="D30"/>
        </row>
        <row r="31">
          <cell r="B31" t="str">
            <v>Cargo</v>
          </cell>
          <cell r="C31" t="str">
            <v>Cantidad</v>
          </cell>
          <cell r="D31" t="str">
            <v>Categoría</v>
          </cell>
        </row>
        <row r="32">
          <cell r="B32" t="str">
            <v>PROFESIONAL EN COSTOS, PRESUPUESTOS Y PROGRAMACIÓN</v>
          </cell>
          <cell r="C32">
            <v>1</v>
          </cell>
          <cell r="D32">
            <v>7</v>
          </cell>
        </row>
        <row r="33">
          <cell r="B33"/>
          <cell r="C33"/>
          <cell r="D33"/>
        </row>
        <row r="34">
          <cell r="B34"/>
          <cell r="C34"/>
          <cell r="D34"/>
        </row>
        <row r="35">
          <cell r="B35"/>
          <cell r="C35"/>
          <cell r="D35"/>
        </row>
        <row r="36">
          <cell r="B36" t="str">
            <v>Cargo</v>
          </cell>
          <cell r="C36" t="str">
            <v>Cantidad</v>
          </cell>
          <cell r="D36" t="str">
            <v>Categoría</v>
          </cell>
        </row>
        <row r="37">
          <cell r="B37" t="str">
            <v>ESPECIALISTA AMBIENTAL</v>
          </cell>
          <cell r="C37">
            <v>1</v>
          </cell>
          <cell r="D37">
            <v>6</v>
          </cell>
        </row>
        <row r="38">
          <cell r="B38"/>
          <cell r="C38"/>
          <cell r="D38"/>
        </row>
        <row r="39">
          <cell r="B39"/>
          <cell r="C39"/>
          <cell r="D39"/>
        </row>
        <row r="40">
          <cell r="B40"/>
          <cell r="C40"/>
          <cell r="D40"/>
        </row>
        <row r="41">
          <cell r="B41" t="str">
            <v>Cargo</v>
          </cell>
          <cell r="C41" t="str">
            <v>Cantidad</v>
          </cell>
          <cell r="D41" t="str">
            <v>Categoría</v>
          </cell>
        </row>
        <row r="42">
          <cell r="B42" t="str">
            <v>PROFESIONAL FORESTAL</v>
          </cell>
          <cell r="C42">
            <v>1</v>
          </cell>
          <cell r="D42">
            <v>6</v>
          </cell>
        </row>
        <row r="43">
          <cell r="B43"/>
          <cell r="C43"/>
          <cell r="D43"/>
        </row>
        <row r="44">
          <cell r="B44"/>
          <cell r="C44"/>
          <cell r="D44"/>
        </row>
        <row r="45">
          <cell r="B45"/>
          <cell r="C45"/>
          <cell r="D45"/>
        </row>
        <row r="46">
          <cell r="B46" t="str">
            <v>Cargo</v>
          </cell>
          <cell r="C46" t="str">
            <v>Cantidad</v>
          </cell>
          <cell r="D46" t="str">
            <v>Categoría</v>
          </cell>
        </row>
        <row r="47">
          <cell r="B47" t="str">
            <v>ARQUEOLOGO</v>
          </cell>
          <cell r="C47">
            <v>1</v>
          </cell>
          <cell r="D47">
            <v>7</v>
          </cell>
        </row>
        <row r="48">
          <cell r="B48"/>
          <cell r="C48"/>
          <cell r="D48"/>
        </row>
        <row r="49">
          <cell r="B49"/>
          <cell r="C49"/>
          <cell r="D49"/>
        </row>
        <row r="50">
          <cell r="B50"/>
          <cell r="C50"/>
          <cell r="D50"/>
        </row>
        <row r="51">
          <cell r="B51" t="str">
            <v>Cargo</v>
          </cell>
          <cell r="C51" t="str">
            <v>Cantidad</v>
          </cell>
          <cell r="D51" t="str">
            <v>Categoría</v>
          </cell>
        </row>
        <row r="52">
          <cell r="B52" t="str">
            <v>PROFESIONAL SOCIAL</v>
          </cell>
          <cell r="C52">
            <v>1</v>
          </cell>
          <cell r="D52">
            <v>7</v>
          </cell>
        </row>
        <row r="53">
          <cell r="B53"/>
          <cell r="C53"/>
          <cell r="D53"/>
        </row>
        <row r="54">
          <cell r="B54"/>
          <cell r="C54"/>
          <cell r="D54"/>
        </row>
        <row r="55">
          <cell r="B55"/>
          <cell r="C55"/>
          <cell r="D55"/>
        </row>
        <row r="56">
          <cell r="B56" t="str">
            <v>Cargo</v>
          </cell>
          <cell r="C56" t="str">
            <v>Cantidad</v>
          </cell>
          <cell r="D56" t="str">
            <v>Categoría</v>
          </cell>
        </row>
        <row r="57">
          <cell r="B57" t="str">
            <v>INGENIERO CATASTRAL O TOPOGRAFO</v>
          </cell>
          <cell r="C57">
            <v>1</v>
          </cell>
          <cell r="D57">
            <v>6</v>
          </cell>
        </row>
        <row r="58">
          <cell r="B58"/>
          <cell r="C58"/>
          <cell r="D58"/>
        </row>
        <row r="59">
          <cell r="B59"/>
          <cell r="C59"/>
          <cell r="D59"/>
        </row>
        <row r="60">
          <cell r="B60"/>
          <cell r="C60"/>
          <cell r="D60"/>
        </row>
      </sheetData>
      <sheetData sheetId="23" refreshError="1"/>
      <sheetData sheetId="24" refreshError="1"/>
      <sheetData sheetId="25" refreshError="1"/>
      <sheetData sheetId="26" refreshError="1"/>
      <sheetData sheetId="27"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xml"/><Relationship Id="rId1" Type="http://schemas.openxmlformats.org/officeDocument/2006/relationships/printerSettings" Target="../printerSettings/printerSettings7.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3B192-4B90-433C-8C45-4A4BD3F8F537}">
  <dimension ref="A1:H219"/>
  <sheetViews>
    <sheetView topLeftCell="A162" zoomScale="55" zoomScaleNormal="55" workbookViewId="0">
      <selection activeCell="D174" sqref="D174"/>
    </sheetView>
  </sheetViews>
  <sheetFormatPr baseColWidth="10" defaultColWidth="11.46484375" defaultRowHeight="14.25"/>
  <cols>
    <col min="1" max="1" width="0.1328125" style="193" customWidth="1"/>
    <col min="2" max="2" width="19.33203125" style="193" customWidth="1"/>
    <col min="3" max="3" width="16.1328125" style="193" customWidth="1"/>
    <col min="4" max="4" width="88.6640625" style="193" customWidth="1"/>
    <col min="5" max="5" width="15.86328125" style="193" customWidth="1"/>
    <col min="6" max="6" width="20.33203125" style="265" customWidth="1"/>
    <col min="7" max="7" width="17" style="266" customWidth="1"/>
    <col min="8" max="8" width="33.6640625" style="193" customWidth="1"/>
    <col min="9" max="16384" width="11.46484375" style="193"/>
  </cols>
  <sheetData>
    <row r="1" spans="1:8" ht="31.5" customHeight="1">
      <c r="A1" s="191"/>
      <c r="B1" s="638" t="s">
        <v>8197</v>
      </c>
      <c r="C1" s="638"/>
      <c r="D1" s="638"/>
      <c r="E1" s="638"/>
      <c r="F1" s="638"/>
      <c r="G1" s="639" t="s">
        <v>0</v>
      </c>
      <c r="H1" s="640"/>
    </row>
    <row r="2" spans="1:8" ht="43.5" customHeight="1">
      <c r="A2" s="191"/>
      <c r="B2" s="641" t="s">
        <v>1</v>
      </c>
      <c r="C2" s="642"/>
      <c r="D2" s="643"/>
      <c r="E2" s="1" t="s">
        <v>2</v>
      </c>
      <c r="F2" s="194" t="s">
        <v>3</v>
      </c>
      <c r="G2" s="2" t="s">
        <v>4</v>
      </c>
      <c r="H2" s="195" t="s">
        <v>5</v>
      </c>
    </row>
    <row r="3" spans="1:8" ht="13.5" customHeight="1">
      <c r="A3" s="191"/>
      <c r="B3" s="196"/>
      <c r="C3" s="197"/>
      <c r="D3" s="198"/>
      <c r="E3" s="192"/>
      <c r="F3" s="199"/>
      <c r="G3" s="200"/>
      <c r="H3" s="192"/>
    </row>
    <row r="4" spans="1:8" s="8" customFormat="1" ht="39.75" customHeight="1">
      <c r="A4" s="3"/>
      <c r="B4" s="4" t="s">
        <v>6</v>
      </c>
      <c r="C4" s="4" t="s">
        <v>7</v>
      </c>
      <c r="D4" s="4" t="s">
        <v>8</v>
      </c>
      <c r="E4" s="5" t="s">
        <v>2</v>
      </c>
      <c r="F4" s="6" t="s">
        <v>5</v>
      </c>
      <c r="G4" s="7" t="s">
        <v>9</v>
      </c>
      <c r="H4" s="4" t="s">
        <v>5</v>
      </c>
    </row>
    <row r="5" spans="1:8" ht="21.75" customHeight="1">
      <c r="B5" s="201">
        <v>1</v>
      </c>
      <c r="C5" s="9"/>
      <c r="D5" s="202" t="s">
        <v>8198</v>
      </c>
      <c r="E5" s="10"/>
      <c r="F5" s="11"/>
      <c r="G5" s="203"/>
      <c r="H5" s="204"/>
    </row>
    <row r="6" spans="1:8" ht="33" customHeight="1">
      <c r="B6" s="205">
        <v>1</v>
      </c>
      <c r="C6" s="205">
        <v>3007</v>
      </c>
      <c r="D6" s="12" t="s">
        <v>10</v>
      </c>
      <c r="E6" s="13" t="s">
        <v>11</v>
      </c>
      <c r="F6" s="206">
        <v>619</v>
      </c>
      <c r="G6" s="207">
        <v>4666.6000000000004</v>
      </c>
      <c r="H6" s="208">
        <f>F6*G6</f>
        <v>2888625.4000000004</v>
      </c>
    </row>
    <row r="7" spans="1:8" s="209" customFormat="1" ht="33.75" customHeight="1">
      <c r="B7" s="210">
        <v>2</v>
      </c>
      <c r="C7" s="210">
        <v>3464</v>
      </c>
      <c r="D7" s="14" t="s">
        <v>12</v>
      </c>
      <c r="E7" s="15" t="s">
        <v>13</v>
      </c>
      <c r="F7" s="206">
        <v>29765</v>
      </c>
      <c r="G7" s="207">
        <v>304.71000000000004</v>
      </c>
      <c r="H7" s="208">
        <f>F7*G7</f>
        <v>9069693.1500000004</v>
      </c>
    </row>
    <row r="8" spans="1:8" s="209" customFormat="1" ht="30.75" customHeight="1">
      <c r="B8" s="210">
        <v>3</v>
      </c>
      <c r="C8" s="210">
        <v>3710</v>
      </c>
      <c r="D8" s="14" t="s">
        <v>14</v>
      </c>
      <c r="E8" s="15" t="s">
        <v>13</v>
      </c>
      <c r="F8" s="206">
        <v>4630</v>
      </c>
      <c r="G8" s="207">
        <v>1211.6100000000001</v>
      </c>
      <c r="H8" s="208">
        <f t="shared" ref="H8:H71" si="0">F8*G8</f>
        <v>5609754.3000000007</v>
      </c>
    </row>
    <row r="9" spans="1:8" ht="31.5" customHeight="1">
      <c r="B9" s="205">
        <v>4</v>
      </c>
      <c r="C9" s="205">
        <v>3010</v>
      </c>
      <c r="D9" s="12" t="s">
        <v>8199</v>
      </c>
      <c r="E9" s="13" t="s">
        <v>13</v>
      </c>
      <c r="F9" s="206">
        <v>32202</v>
      </c>
      <c r="G9" s="207">
        <v>269.12</v>
      </c>
      <c r="H9" s="208">
        <f t="shared" si="0"/>
        <v>8666202.2400000002</v>
      </c>
    </row>
    <row r="10" spans="1:8" ht="31.5">
      <c r="B10" s="16">
        <v>5</v>
      </c>
      <c r="C10" s="16">
        <v>3022</v>
      </c>
      <c r="D10" s="17" t="s">
        <v>15</v>
      </c>
      <c r="E10" s="13" t="s">
        <v>13</v>
      </c>
      <c r="F10" s="206">
        <v>49440</v>
      </c>
      <c r="G10" s="207">
        <v>0</v>
      </c>
      <c r="H10" s="208">
        <f t="shared" si="0"/>
        <v>0</v>
      </c>
    </row>
    <row r="11" spans="1:8" ht="31.5">
      <c r="B11" s="205">
        <v>6</v>
      </c>
      <c r="C11" s="205">
        <v>3486</v>
      </c>
      <c r="D11" s="12" t="s">
        <v>16</v>
      </c>
      <c r="E11" s="13" t="s">
        <v>13</v>
      </c>
      <c r="F11" s="206">
        <v>168030</v>
      </c>
      <c r="G11" s="207">
        <v>60.019999999999996</v>
      </c>
      <c r="H11" s="208">
        <f t="shared" si="0"/>
        <v>10085160.6</v>
      </c>
    </row>
    <row r="12" spans="1:8" ht="31.5">
      <c r="B12" s="205">
        <v>7</v>
      </c>
      <c r="C12" s="205">
        <v>4848</v>
      </c>
      <c r="D12" s="12" t="s">
        <v>17</v>
      </c>
      <c r="E12" s="13" t="s">
        <v>18</v>
      </c>
      <c r="F12" s="206">
        <v>8130</v>
      </c>
      <c r="G12" s="207">
        <v>224.29999999999998</v>
      </c>
      <c r="H12" s="208">
        <f t="shared" si="0"/>
        <v>1823558.9999999998</v>
      </c>
    </row>
    <row r="13" spans="1:8" s="211" customFormat="1" ht="32.25" customHeight="1">
      <c r="B13" s="210">
        <v>8</v>
      </c>
      <c r="C13" s="210">
        <v>4849</v>
      </c>
      <c r="D13" s="14" t="s">
        <v>19</v>
      </c>
      <c r="E13" s="15" t="s">
        <v>18</v>
      </c>
      <c r="F13" s="206">
        <v>2115</v>
      </c>
      <c r="G13" s="207">
        <v>0</v>
      </c>
      <c r="H13" s="208">
        <f t="shared" si="0"/>
        <v>0</v>
      </c>
    </row>
    <row r="14" spans="1:8" ht="53.25" customHeight="1">
      <c r="B14" s="205">
        <v>9</v>
      </c>
      <c r="C14" s="205">
        <v>4850</v>
      </c>
      <c r="D14" s="12" t="s">
        <v>20</v>
      </c>
      <c r="E14" s="13" t="s">
        <v>13</v>
      </c>
      <c r="F14" s="206">
        <v>240833</v>
      </c>
      <c r="G14" s="207">
        <v>1.1399999999999999</v>
      </c>
      <c r="H14" s="208">
        <f t="shared" si="0"/>
        <v>274549.62</v>
      </c>
    </row>
    <row r="15" spans="1:8" ht="29.25" customHeight="1">
      <c r="B15" s="205">
        <v>10</v>
      </c>
      <c r="C15" s="205">
        <v>3017</v>
      </c>
      <c r="D15" s="12" t="s">
        <v>21</v>
      </c>
      <c r="E15" s="13" t="s">
        <v>13</v>
      </c>
      <c r="F15" s="206">
        <v>32149</v>
      </c>
      <c r="G15" s="207">
        <v>2579.0156499999998</v>
      </c>
      <c r="H15" s="208">
        <f t="shared" si="0"/>
        <v>82912774.131849989</v>
      </c>
    </row>
    <row r="16" spans="1:8" s="211" customFormat="1" ht="31.5">
      <c r="B16" s="210">
        <v>11</v>
      </c>
      <c r="C16" s="210">
        <v>4613</v>
      </c>
      <c r="D16" s="14" t="s">
        <v>22</v>
      </c>
      <c r="E16" s="15" t="s">
        <v>13</v>
      </c>
      <c r="F16" s="206">
        <v>41623</v>
      </c>
      <c r="G16" s="207">
        <v>0</v>
      </c>
      <c r="H16" s="208">
        <f t="shared" si="0"/>
        <v>0</v>
      </c>
    </row>
    <row r="17" spans="2:8" ht="31.5">
      <c r="B17" s="205">
        <v>12</v>
      </c>
      <c r="C17" s="205">
        <v>5380</v>
      </c>
      <c r="D17" s="12" t="s">
        <v>23</v>
      </c>
      <c r="E17" s="13" t="s">
        <v>13</v>
      </c>
      <c r="F17" s="206">
        <v>33122</v>
      </c>
      <c r="G17" s="207">
        <v>0</v>
      </c>
      <c r="H17" s="208">
        <f t="shared" si="0"/>
        <v>0</v>
      </c>
    </row>
    <row r="18" spans="2:8" ht="31.5">
      <c r="B18" s="205">
        <v>13</v>
      </c>
      <c r="C18" s="205">
        <v>3050</v>
      </c>
      <c r="D18" s="12" t="s">
        <v>24</v>
      </c>
      <c r="E18" s="13" t="s">
        <v>13</v>
      </c>
      <c r="F18" s="206">
        <v>26559</v>
      </c>
      <c r="G18" s="207">
        <v>34.51</v>
      </c>
      <c r="H18" s="208">
        <f t="shared" si="0"/>
        <v>916551.09</v>
      </c>
    </row>
    <row r="19" spans="2:8" ht="31.5">
      <c r="B19" s="16">
        <v>14</v>
      </c>
      <c r="C19" s="16">
        <v>4792</v>
      </c>
      <c r="D19" s="17" t="s">
        <v>8200</v>
      </c>
      <c r="E19" s="13" t="s">
        <v>13</v>
      </c>
      <c r="F19" s="206">
        <v>73562</v>
      </c>
      <c r="G19" s="207">
        <v>43.56</v>
      </c>
      <c r="H19" s="208">
        <f t="shared" si="0"/>
        <v>3204360.72</v>
      </c>
    </row>
    <row r="20" spans="2:8" ht="60" customHeight="1">
      <c r="B20" s="205">
        <v>15</v>
      </c>
      <c r="C20" s="205">
        <v>4158</v>
      </c>
      <c r="D20" s="12" t="s">
        <v>25</v>
      </c>
      <c r="E20" s="13" t="s">
        <v>13</v>
      </c>
      <c r="F20" s="206">
        <v>128651</v>
      </c>
      <c r="G20" s="207">
        <v>0</v>
      </c>
      <c r="H20" s="208">
        <f t="shared" si="0"/>
        <v>0</v>
      </c>
    </row>
    <row r="21" spans="2:8" ht="31.5">
      <c r="B21" s="205">
        <v>16</v>
      </c>
      <c r="C21" s="205">
        <v>4159</v>
      </c>
      <c r="D21" s="12" t="s">
        <v>26</v>
      </c>
      <c r="E21" s="13" t="s">
        <v>13</v>
      </c>
      <c r="F21" s="206">
        <v>114202</v>
      </c>
      <c r="G21" s="207">
        <v>0</v>
      </c>
      <c r="H21" s="208">
        <f t="shared" si="0"/>
        <v>0</v>
      </c>
    </row>
    <row r="22" spans="2:8" ht="35.25" customHeight="1">
      <c r="B22" s="205">
        <v>17</v>
      </c>
      <c r="C22" s="205">
        <v>4160</v>
      </c>
      <c r="D22" s="12" t="s">
        <v>27</v>
      </c>
      <c r="E22" s="13" t="s">
        <v>13</v>
      </c>
      <c r="F22" s="206">
        <v>117092</v>
      </c>
      <c r="G22" s="207">
        <v>0</v>
      </c>
      <c r="H22" s="208">
        <f t="shared" si="0"/>
        <v>0</v>
      </c>
    </row>
    <row r="23" spans="2:8" ht="31.5">
      <c r="B23" s="205">
        <v>18</v>
      </c>
      <c r="C23" s="205">
        <v>4161</v>
      </c>
      <c r="D23" s="12" t="s">
        <v>28</v>
      </c>
      <c r="E23" s="13" t="s">
        <v>13</v>
      </c>
      <c r="F23" s="206">
        <v>124316</v>
      </c>
      <c r="G23" s="207">
        <v>0</v>
      </c>
      <c r="H23" s="208">
        <f t="shared" si="0"/>
        <v>0</v>
      </c>
    </row>
    <row r="24" spans="2:8" ht="37.25" customHeight="1">
      <c r="B24" s="205">
        <v>19</v>
      </c>
      <c r="C24" s="205">
        <v>4157</v>
      </c>
      <c r="D24" s="12" t="s">
        <v>29</v>
      </c>
      <c r="E24" s="13" t="s">
        <v>13</v>
      </c>
      <c r="F24" s="206">
        <v>121427</v>
      </c>
      <c r="G24" s="207">
        <v>125.95999999999998</v>
      </c>
      <c r="H24" s="208">
        <f t="shared" si="0"/>
        <v>15294944.919999998</v>
      </c>
    </row>
    <row r="25" spans="2:8" ht="45" customHeight="1">
      <c r="B25" s="205">
        <v>20</v>
      </c>
      <c r="C25" s="205">
        <v>4743</v>
      </c>
      <c r="D25" s="12" t="s">
        <v>30</v>
      </c>
      <c r="E25" s="13" t="s">
        <v>13</v>
      </c>
      <c r="F25" s="206">
        <v>128651</v>
      </c>
      <c r="G25" s="207">
        <v>0</v>
      </c>
      <c r="H25" s="208">
        <f t="shared" si="0"/>
        <v>0</v>
      </c>
    </row>
    <row r="26" spans="2:8" ht="51" customHeight="1">
      <c r="B26" s="205">
        <v>21</v>
      </c>
      <c r="C26" s="205">
        <v>4744</v>
      </c>
      <c r="D26" s="12" t="s">
        <v>31</v>
      </c>
      <c r="E26" s="13" t="s">
        <v>13</v>
      </c>
      <c r="F26" s="206">
        <v>143100</v>
      </c>
      <c r="G26" s="207">
        <v>0</v>
      </c>
      <c r="H26" s="208">
        <f t="shared" si="0"/>
        <v>0</v>
      </c>
    </row>
    <row r="27" spans="2:8" ht="31.5">
      <c r="B27" s="205">
        <v>22</v>
      </c>
      <c r="C27" s="205">
        <v>4746</v>
      </c>
      <c r="D27" s="12" t="s">
        <v>32</v>
      </c>
      <c r="E27" s="13" t="s">
        <v>13</v>
      </c>
      <c r="F27" s="206">
        <v>124316</v>
      </c>
      <c r="G27" s="207">
        <v>0</v>
      </c>
      <c r="H27" s="208">
        <f t="shared" si="0"/>
        <v>0</v>
      </c>
    </row>
    <row r="28" spans="2:8" s="211" customFormat="1" ht="48" customHeight="1">
      <c r="B28" s="210">
        <v>23</v>
      </c>
      <c r="C28" s="210">
        <v>4747</v>
      </c>
      <c r="D28" s="14" t="s">
        <v>33</v>
      </c>
      <c r="E28" s="15" t="s">
        <v>13</v>
      </c>
      <c r="F28" s="206">
        <v>121427</v>
      </c>
      <c r="G28" s="207">
        <v>0</v>
      </c>
      <c r="H28" s="208">
        <f t="shared" si="0"/>
        <v>0</v>
      </c>
    </row>
    <row r="29" spans="2:8" ht="58.5" customHeight="1">
      <c r="B29" s="205">
        <v>24</v>
      </c>
      <c r="C29" s="205">
        <v>4749</v>
      </c>
      <c r="D29" s="12" t="s">
        <v>34</v>
      </c>
      <c r="E29" s="13" t="s">
        <v>13</v>
      </c>
      <c r="F29" s="206">
        <v>115870</v>
      </c>
      <c r="G29" s="207">
        <v>0</v>
      </c>
      <c r="H29" s="208">
        <f t="shared" si="0"/>
        <v>0</v>
      </c>
    </row>
    <row r="30" spans="2:8" ht="31.5">
      <c r="B30" s="205">
        <v>25</v>
      </c>
      <c r="C30" s="400">
        <v>4943</v>
      </c>
      <c r="D30" s="12" t="s">
        <v>35</v>
      </c>
      <c r="E30" s="13" t="s">
        <v>13</v>
      </c>
      <c r="F30" s="206">
        <v>223864</v>
      </c>
      <c r="G30" s="207">
        <v>43.069999999999993</v>
      </c>
      <c r="H30" s="208">
        <f t="shared" si="0"/>
        <v>9641822.4799999986</v>
      </c>
    </row>
    <row r="31" spans="2:8" s="209" customFormat="1" ht="52.5" customHeight="1">
      <c r="B31" s="210">
        <v>26</v>
      </c>
      <c r="C31" s="210">
        <v>6016</v>
      </c>
      <c r="D31" s="14" t="s">
        <v>36</v>
      </c>
      <c r="E31" s="15" t="s">
        <v>13</v>
      </c>
      <c r="F31" s="206">
        <v>98474</v>
      </c>
      <c r="G31" s="207">
        <v>0</v>
      </c>
      <c r="H31" s="208">
        <f t="shared" si="0"/>
        <v>0</v>
      </c>
    </row>
    <row r="32" spans="2:8" s="209" customFormat="1" ht="49.5" customHeight="1">
      <c r="B32" s="210">
        <v>27</v>
      </c>
      <c r="C32" s="210">
        <v>5363</v>
      </c>
      <c r="D32" s="14" t="s">
        <v>37</v>
      </c>
      <c r="E32" s="15" t="s">
        <v>13</v>
      </c>
      <c r="F32" s="206">
        <v>237947</v>
      </c>
      <c r="G32" s="207">
        <v>0</v>
      </c>
      <c r="H32" s="208">
        <f t="shared" si="0"/>
        <v>0</v>
      </c>
    </row>
    <row r="33" spans="2:8" ht="57.75" customHeight="1">
      <c r="B33" s="205">
        <v>28</v>
      </c>
      <c r="C33" s="205">
        <v>5364</v>
      </c>
      <c r="D33" s="12" t="s">
        <v>38</v>
      </c>
      <c r="E33" s="13" t="s">
        <v>13</v>
      </c>
      <c r="F33" s="206">
        <v>234656</v>
      </c>
      <c r="G33" s="207">
        <v>0</v>
      </c>
      <c r="H33" s="208">
        <f t="shared" si="0"/>
        <v>0</v>
      </c>
    </row>
    <row r="34" spans="2:8" ht="54.75" customHeight="1">
      <c r="B34" s="205">
        <v>29</v>
      </c>
      <c r="C34" s="205">
        <v>5374</v>
      </c>
      <c r="D34" s="12" t="s">
        <v>39</v>
      </c>
      <c r="E34" s="13" t="s">
        <v>13</v>
      </c>
      <c r="F34" s="206">
        <v>148556</v>
      </c>
      <c r="G34" s="207">
        <v>0</v>
      </c>
      <c r="H34" s="208">
        <f t="shared" si="0"/>
        <v>0</v>
      </c>
    </row>
    <row r="35" spans="2:8" ht="31.5">
      <c r="B35" s="16">
        <v>30</v>
      </c>
      <c r="C35" s="16">
        <v>7751</v>
      </c>
      <c r="D35" s="17" t="s">
        <v>40</v>
      </c>
      <c r="E35" s="13" t="s">
        <v>13</v>
      </c>
      <c r="F35" s="206">
        <v>77746</v>
      </c>
      <c r="G35" s="207">
        <v>0</v>
      </c>
      <c r="H35" s="208">
        <f t="shared" si="0"/>
        <v>0</v>
      </c>
    </row>
    <row r="36" spans="2:8" ht="47.25">
      <c r="B36" s="205">
        <v>31</v>
      </c>
      <c r="C36" s="205">
        <v>4926</v>
      </c>
      <c r="D36" s="12" t="s">
        <v>8201</v>
      </c>
      <c r="E36" s="13" t="s">
        <v>13</v>
      </c>
      <c r="F36" s="206">
        <v>174972</v>
      </c>
      <c r="G36" s="207">
        <v>0</v>
      </c>
      <c r="H36" s="208">
        <f t="shared" si="0"/>
        <v>0</v>
      </c>
    </row>
    <row r="37" spans="2:8" ht="47.25">
      <c r="B37" s="205">
        <v>32</v>
      </c>
      <c r="C37" s="205">
        <v>4925</v>
      </c>
      <c r="D37" s="12" t="s">
        <v>8202</v>
      </c>
      <c r="E37" s="13" t="s">
        <v>13</v>
      </c>
      <c r="F37" s="206">
        <v>215573</v>
      </c>
      <c r="G37" s="207">
        <v>0</v>
      </c>
      <c r="H37" s="208">
        <f t="shared" si="0"/>
        <v>0</v>
      </c>
    </row>
    <row r="38" spans="2:8" ht="48" customHeight="1">
      <c r="B38" s="205">
        <v>33</v>
      </c>
      <c r="C38" s="205">
        <v>3811</v>
      </c>
      <c r="D38" s="12" t="s">
        <v>8203</v>
      </c>
      <c r="E38" s="13" t="s">
        <v>18</v>
      </c>
      <c r="F38" s="206">
        <v>1754</v>
      </c>
      <c r="G38" s="207">
        <v>0</v>
      </c>
      <c r="H38" s="208">
        <f t="shared" si="0"/>
        <v>0</v>
      </c>
    </row>
    <row r="39" spans="2:8" ht="31.5">
      <c r="B39" s="205">
        <v>34</v>
      </c>
      <c r="C39" s="205">
        <v>5205</v>
      </c>
      <c r="D39" s="12" t="s">
        <v>41</v>
      </c>
      <c r="E39" s="13" t="s">
        <v>18</v>
      </c>
      <c r="F39" s="206">
        <v>26973</v>
      </c>
      <c r="G39" s="207">
        <v>0</v>
      </c>
      <c r="H39" s="208">
        <f t="shared" si="0"/>
        <v>0</v>
      </c>
    </row>
    <row r="40" spans="2:8" ht="39" customHeight="1">
      <c r="B40" s="205">
        <v>35</v>
      </c>
      <c r="C40" s="205">
        <v>3864</v>
      </c>
      <c r="D40" s="12" t="s">
        <v>8204</v>
      </c>
      <c r="E40" s="13" t="s">
        <v>11</v>
      </c>
      <c r="F40" s="206">
        <v>1921</v>
      </c>
      <c r="G40" s="207">
        <v>588.53</v>
      </c>
      <c r="H40" s="208">
        <f t="shared" si="0"/>
        <v>1130566.1299999999</v>
      </c>
    </row>
    <row r="41" spans="2:8" ht="31.5">
      <c r="B41" s="205">
        <v>36</v>
      </c>
      <c r="C41" s="205">
        <v>4857</v>
      </c>
      <c r="D41" s="12" t="s">
        <v>8205</v>
      </c>
      <c r="E41" s="13" t="s">
        <v>11</v>
      </c>
      <c r="F41" s="206">
        <v>1698</v>
      </c>
      <c r="G41" s="207">
        <v>0</v>
      </c>
      <c r="H41" s="208">
        <f t="shared" si="0"/>
        <v>0</v>
      </c>
    </row>
    <row r="42" spans="2:8" ht="49.5" customHeight="1">
      <c r="B42" s="205">
        <v>37</v>
      </c>
      <c r="C42" s="205">
        <v>3866</v>
      </c>
      <c r="D42" s="12" t="s">
        <v>8206</v>
      </c>
      <c r="E42" s="13" t="s">
        <v>11</v>
      </c>
      <c r="F42" s="206">
        <v>1804</v>
      </c>
      <c r="G42" s="207">
        <v>240.6</v>
      </c>
      <c r="H42" s="208">
        <f t="shared" si="0"/>
        <v>434042.39999999997</v>
      </c>
    </row>
    <row r="43" spans="2:8" ht="42.75" customHeight="1">
      <c r="B43" s="205">
        <v>38</v>
      </c>
      <c r="C43" s="205">
        <v>3867</v>
      </c>
      <c r="D43" s="12" t="s">
        <v>8207</v>
      </c>
      <c r="E43" s="13" t="s">
        <v>11</v>
      </c>
      <c r="F43" s="206">
        <v>2383</v>
      </c>
      <c r="G43" s="207">
        <v>707.44</v>
      </c>
      <c r="H43" s="208">
        <f t="shared" si="0"/>
        <v>1685829.52</v>
      </c>
    </row>
    <row r="44" spans="2:8" ht="31.5">
      <c r="B44" s="205">
        <v>39</v>
      </c>
      <c r="C44" s="16">
        <v>5212</v>
      </c>
      <c r="D44" s="17" t="s">
        <v>42</v>
      </c>
      <c r="E44" s="13" t="s">
        <v>18</v>
      </c>
      <c r="F44" s="206">
        <v>13519</v>
      </c>
      <c r="G44" s="207">
        <v>0</v>
      </c>
      <c r="H44" s="208">
        <f t="shared" si="0"/>
        <v>0</v>
      </c>
    </row>
    <row r="45" spans="2:8" ht="32.25" customHeight="1">
      <c r="B45" s="205">
        <v>40</v>
      </c>
      <c r="C45" s="205">
        <v>5843</v>
      </c>
      <c r="D45" s="12" t="s">
        <v>43</v>
      </c>
      <c r="E45" s="13" t="s">
        <v>11</v>
      </c>
      <c r="F45" s="206">
        <v>17384</v>
      </c>
      <c r="G45" s="207">
        <v>0</v>
      </c>
      <c r="H45" s="208">
        <f t="shared" si="0"/>
        <v>0</v>
      </c>
    </row>
    <row r="46" spans="2:8" ht="48" customHeight="1">
      <c r="B46" s="205">
        <v>41</v>
      </c>
      <c r="C46" s="205">
        <v>4015</v>
      </c>
      <c r="D46" s="12" t="s">
        <v>44</v>
      </c>
      <c r="E46" s="13" t="s">
        <v>11</v>
      </c>
      <c r="F46" s="206">
        <v>7757</v>
      </c>
      <c r="G46" s="207">
        <v>0</v>
      </c>
      <c r="H46" s="208">
        <f t="shared" si="0"/>
        <v>0</v>
      </c>
    </row>
    <row r="47" spans="2:8" ht="33.75" customHeight="1">
      <c r="B47" s="205">
        <v>42</v>
      </c>
      <c r="C47" s="205">
        <v>4019</v>
      </c>
      <c r="D47" s="12" t="s">
        <v>45</v>
      </c>
      <c r="E47" s="13" t="s">
        <v>11</v>
      </c>
      <c r="F47" s="206">
        <v>5073</v>
      </c>
      <c r="G47" s="207">
        <v>0</v>
      </c>
      <c r="H47" s="208">
        <f t="shared" si="0"/>
        <v>0</v>
      </c>
    </row>
    <row r="48" spans="2:8" ht="41.25" customHeight="1">
      <c r="B48" s="205">
        <v>43</v>
      </c>
      <c r="C48" s="205">
        <v>4020</v>
      </c>
      <c r="D48" s="12" t="s">
        <v>46</v>
      </c>
      <c r="E48" s="13" t="s">
        <v>11</v>
      </c>
      <c r="F48" s="206">
        <v>6056</v>
      </c>
      <c r="G48" s="207">
        <v>356.35</v>
      </c>
      <c r="H48" s="208">
        <f t="shared" si="0"/>
        <v>2158055.6</v>
      </c>
    </row>
    <row r="49" spans="2:8" ht="31.5">
      <c r="B49" s="205">
        <v>44</v>
      </c>
      <c r="C49" s="205">
        <v>4016</v>
      </c>
      <c r="D49" s="12" t="s">
        <v>47</v>
      </c>
      <c r="E49" s="13" t="s">
        <v>11</v>
      </c>
      <c r="F49" s="206">
        <v>11234</v>
      </c>
      <c r="G49" s="207">
        <v>0</v>
      </c>
      <c r="H49" s="208">
        <f t="shared" si="0"/>
        <v>0</v>
      </c>
    </row>
    <row r="50" spans="2:8" ht="31.5">
      <c r="B50" s="205">
        <v>45</v>
      </c>
      <c r="C50" s="205">
        <v>4017</v>
      </c>
      <c r="D50" s="12" t="s">
        <v>48</v>
      </c>
      <c r="E50" s="13" t="s">
        <v>11</v>
      </c>
      <c r="F50" s="206">
        <v>10930</v>
      </c>
      <c r="G50" s="207">
        <v>0</v>
      </c>
      <c r="H50" s="208">
        <f t="shared" si="0"/>
        <v>0</v>
      </c>
    </row>
    <row r="51" spans="2:8" ht="31.5">
      <c r="B51" s="205">
        <v>46</v>
      </c>
      <c r="C51" s="205">
        <v>3204</v>
      </c>
      <c r="D51" s="12" t="s">
        <v>49</v>
      </c>
      <c r="E51" s="13" t="s">
        <v>13</v>
      </c>
      <c r="F51" s="206">
        <v>514386</v>
      </c>
      <c r="G51" s="207">
        <v>0</v>
      </c>
      <c r="H51" s="208">
        <f t="shared" si="0"/>
        <v>0</v>
      </c>
    </row>
    <row r="52" spans="2:8" ht="31.5">
      <c r="B52" s="205">
        <v>47</v>
      </c>
      <c r="C52" s="205">
        <v>4229</v>
      </c>
      <c r="D52" s="12" t="s">
        <v>50</v>
      </c>
      <c r="E52" s="13" t="s">
        <v>13</v>
      </c>
      <c r="F52" s="206">
        <v>467704</v>
      </c>
      <c r="G52" s="207">
        <v>0</v>
      </c>
      <c r="H52" s="208">
        <f t="shared" si="0"/>
        <v>0</v>
      </c>
    </row>
    <row r="53" spans="2:8" ht="43.5" customHeight="1">
      <c r="B53" s="205">
        <v>48</v>
      </c>
      <c r="C53" s="205">
        <v>3394</v>
      </c>
      <c r="D53" s="12" t="s">
        <v>51</v>
      </c>
      <c r="E53" s="13" t="s">
        <v>13</v>
      </c>
      <c r="F53" s="206">
        <v>482876</v>
      </c>
      <c r="G53" s="207">
        <v>0</v>
      </c>
      <c r="H53" s="208">
        <f t="shared" si="0"/>
        <v>0</v>
      </c>
    </row>
    <row r="54" spans="2:8" ht="18">
      <c r="B54" s="205">
        <v>49</v>
      </c>
      <c r="C54" s="205">
        <v>3806</v>
      </c>
      <c r="D54" s="12" t="s">
        <v>52</v>
      </c>
      <c r="E54" s="13" t="s">
        <v>11</v>
      </c>
      <c r="F54" s="206">
        <v>1421</v>
      </c>
      <c r="G54" s="207">
        <v>0</v>
      </c>
      <c r="H54" s="208">
        <f t="shared" si="0"/>
        <v>0</v>
      </c>
    </row>
    <row r="55" spans="2:8" ht="47.25">
      <c r="B55" s="205">
        <v>50</v>
      </c>
      <c r="C55" s="205">
        <v>3811</v>
      </c>
      <c r="D55" s="12" t="s">
        <v>8203</v>
      </c>
      <c r="E55" s="13" t="s">
        <v>18</v>
      </c>
      <c r="F55" s="206">
        <v>1754</v>
      </c>
      <c r="G55" s="207">
        <v>0</v>
      </c>
      <c r="H55" s="208">
        <f t="shared" si="0"/>
        <v>0</v>
      </c>
    </row>
    <row r="56" spans="2:8" ht="31.5">
      <c r="B56" s="205">
        <v>51</v>
      </c>
      <c r="C56" s="205">
        <v>4394</v>
      </c>
      <c r="D56" s="12" t="s">
        <v>53</v>
      </c>
      <c r="E56" s="13" t="s">
        <v>11</v>
      </c>
      <c r="F56" s="206">
        <v>65780</v>
      </c>
      <c r="G56" s="207">
        <v>0</v>
      </c>
      <c r="H56" s="208">
        <f t="shared" si="0"/>
        <v>0</v>
      </c>
    </row>
    <row r="57" spans="2:8" ht="31.5">
      <c r="B57" s="205">
        <v>52</v>
      </c>
      <c r="C57" s="205">
        <v>4395</v>
      </c>
      <c r="D57" s="12" t="s">
        <v>54</v>
      </c>
      <c r="E57" s="13" t="s">
        <v>11</v>
      </c>
      <c r="F57" s="206">
        <v>62283</v>
      </c>
      <c r="G57" s="207">
        <v>0</v>
      </c>
      <c r="H57" s="208">
        <f t="shared" si="0"/>
        <v>0</v>
      </c>
    </row>
    <row r="58" spans="2:8" ht="31.5">
      <c r="B58" s="205">
        <v>53</v>
      </c>
      <c r="C58" s="205">
        <v>3397</v>
      </c>
      <c r="D58" s="12" t="s">
        <v>55</v>
      </c>
      <c r="E58" s="13" t="s">
        <v>56</v>
      </c>
      <c r="F58" s="206">
        <v>287613</v>
      </c>
      <c r="G58" s="207">
        <v>0</v>
      </c>
      <c r="H58" s="208">
        <f t="shared" si="0"/>
        <v>0</v>
      </c>
    </row>
    <row r="59" spans="2:8" ht="43.5" customHeight="1">
      <c r="B59" s="205">
        <v>54</v>
      </c>
      <c r="C59" s="205">
        <v>3401</v>
      </c>
      <c r="D59" s="12" t="s">
        <v>57</v>
      </c>
      <c r="E59" s="13" t="s">
        <v>56</v>
      </c>
      <c r="F59" s="206">
        <v>304215</v>
      </c>
      <c r="G59" s="207">
        <v>0</v>
      </c>
      <c r="H59" s="208">
        <f t="shared" si="0"/>
        <v>0</v>
      </c>
    </row>
    <row r="60" spans="2:8" ht="31.5">
      <c r="B60" s="16">
        <v>55</v>
      </c>
      <c r="C60" s="16">
        <v>3548</v>
      </c>
      <c r="D60" s="17" t="s">
        <v>58</v>
      </c>
      <c r="E60" s="13" t="s">
        <v>56</v>
      </c>
      <c r="F60" s="206">
        <v>133293</v>
      </c>
      <c r="G60" s="207">
        <v>0</v>
      </c>
      <c r="H60" s="208">
        <f t="shared" si="0"/>
        <v>0</v>
      </c>
    </row>
    <row r="61" spans="2:8" ht="47.25" customHeight="1">
      <c r="B61" s="205">
        <v>56</v>
      </c>
      <c r="C61" s="205">
        <v>3549</v>
      </c>
      <c r="D61" s="12" t="s">
        <v>59</v>
      </c>
      <c r="E61" s="13" t="s">
        <v>56</v>
      </c>
      <c r="F61" s="206">
        <v>115399</v>
      </c>
      <c r="G61" s="207">
        <v>0</v>
      </c>
      <c r="H61" s="208">
        <f t="shared" si="0"/>
        <v>0</v>
      </c>
    </row>
    <row r="62" spans="2:8" ht="31.5">
      <c r="B62" s="205">
        <v>57</v>
      </c>
      <c r="C62" s="205">
        <v>3841</v>
      </c>
      <c r="D62" s="12" t="s">
        <v>60</v>
      </c>
      <c r="E62" s="13" t="s">
        <v>13</v>
      </c>
      <c r="F62" s="206">
        <v>702828</v>
      </c>
      <c r="G62" s="207">
        <v>0</v>
      </c>
      <c r="H62" s="208">
        <f t="shared" si="0"/>
        <v>0</v>
      </c>
    </row>
    <row r="63" spans="2:8" ht="31.5">
      <c r="B63" s="205">
        <v>58</v>
      </c>
      <c r="C63" s="205">
        <v>4200</v>
      </c>
      <c r="D63" s="12" t="s">
        <v>8208</v>
      </c>
      <c r="E63" s="13" t="s">
        <v>13</v>
      </c>
      <c r="F63" s="206">
        <v>575133</v>
      </c>
      <c r="G63" s="207">
        <v>0</v>
      </c>
      <c r="H63" s="208">
        <f t="shared" si="0"/>
        <v>0</v>
      </c>
    </row>
    <row r="64" spans="2:8" ht="47.25">
      <c r="B64" s="205">
        <v>59</v>
      </c>
      <c r="C64" s="205">
        <v>4203</v>
      </c>
      <c r="D64" s="12" t="s">
        <v>8209</v>
      </c>
      <c r="E64" s="13" t="s">
        <v>13</v>
      </c>
      <c r="F64" s="206">
        <v>716721</v>
      </c>
      <c r="G64" s="207">
        <v>19.3</v>
      </c>
      <c r="H64" s="208">
        <f t="shared" si="0"/>
        <v>13832715.300000001</v>
      </c>
    </row>
    <row r="65" spans="2:8" ht="47.25">
      <c r="B65" s="205">
        <v>60</v>
      </c>
      <c r="C65" s="205">
        <v>4515</v>
      </c>
      <c r="D65" s="12" t="s">
        <v>8210</v>
      </c>
      <c r="E65" s="13" t="s">
        <v>11</v>
      </c>
      <c r="F65" s="206">
        <v>166934</v>
      </c>
      <c r="G65" s="207">
        <v>0</v>
      </c>
      <c r="H65" s="208">
        <f t="shared" si="0"/>
        <v>0</v>
      </c>
    </row>
    <row r="66" spans="2:8" ht="47.25">
      <c r="B66" s="205">
        <v>61</v>
      </c>
      <c r="C66" s="205">
        <v>4506</v>
      </c>
      <c r="D66" s="12" t="s">
        <v>61</v>
      </c>
      <c r="E66" s="13" t="s">
        <v>11</v>
      </c>
      <c r="F66" s="206">
        <v>142015</v>
      </c>
      <c r="G66" s="207">
        <v>0</v>
      </c>
      <c r="H66" s="208">
        <f t="shared" si="0"/>
        <v>0</v>
      </c>
    </row>
    <row r="67" spans="2:8" ht="47.25">
      <c r="B67" s="205">
        <v>62</v>
      </c>
      <c r="C67" s="205">
        <v>4514</v>
      </c>
      <c r="D67" s="12" t="s">
        <v>8211</v>
      </c>
      <c r="E67" s="13" t="s">
        <v>11</v>
      </c>
      <c r="F67" s="206">
        <v>124951</v>
      </c>
      <c r="G67" s="207">
        <v>0</v>
      </c>
      <c r="H67" s="208">
        <f t="shared" si="0"/>
        <v>0</v>
      </c>
    </row>
    <row r="68" spans="2:8" ht="39.75" customHeight="1">
      <c r="B68" s="205">
        <v>63</v>
      </c>
      <c r="C68" s="205">
        <v>4517</v>
      </c>
      <c r="D68" s="12" t="s">
        <v>62</v>
      </c>
      <c r="E68" s="13" t="s">
        <v>11</v>
      </c>
      <c r="F68" s="206">
        <v>201836</v>
      </c>
      <c r="G68" s="207">
        <v>0</v>
      </c>
      <c r="H68" s="208">
        <f t="shared" si="0"/>
        <v>0</v>
      </c>
    </row>
    <row r="69" spans="2:8" ht="31.5">
      <c r="B69" s="205">
        <v>64</v>
      </c>
      <c r="C69" s="205">
        <v>4525</v>
      </c>
      <c r="D69" s="12" t="s">
        <v>63</v>
      </c>
      <c r="E69" s="13" t="s">
        <v>18</v>
      </c>
      <c r="F69" s="206">
        <v>5676</v>
      </c>
      <c r="G69" s="207">
        <v>0</v>
      </c>
      <c r="H69" s="208">
        <f t="shared" si="0"/>
        <v>0</v>
      </c>
    </row>
    <row r="70" spans="2:8" ht="47.25">
      <c r="B70" s="205">
        <v>65</v>
      </c>
      <c r="C70" s="205">
        <v>4541</v>
      </c>
      <c r="D70" s="12" t="s">
        <v>64</v>
      </c>
      <c r="E70" s="13" t="s">
        <v>13</v>
      </c>
      <c r="F70" s="206">
        <v>853514</v>
      </c>
      <c r="G70" s="207">
        <v>0</v>
      </c>
      <c r="H70" s="208">
        <f t="shared" si="0"/>
        <v>0</v>
      </c>
    </row>
    <row r="71" spans="2:8" ht="18">
      <c r="B71" s="205">
        <v>66</v>
      </c>
      <c r="C71" s="205">
        <v>4598</v>
      </c>
      <c r="D71" s="12" t="s">
        <v>65</v>
      </c>
      <c r="E71" s="13" t="s">
        <v>18</v>
      </c>
      <c r="F71" s="206">
        <v>7564</v>
      </c>
      <c r="G71" s="207">
        <v>0</v>
      </c>
      <c r="H71" s="208">
        <f t="shared" si="0"/>
        <v>0</v>
      </c>
    </row>
    <row r="72" spans="2:8" ht="18">
      <c r="B72" s="205">
        <v>67</v>
      </c>
      <c r="C72" s="205">
        <v>4712</v>
      </c>
      <c r="D72" s="12" t="s">
        <v>8212</v>
      </c>
      <c r="E72" s="13" t="s">
        <v>13</v>
      </c>
      <c r="F72" s="206">
        <v>1016797</v>
      </c>
      <c r="G72" s="207">
        <v>0</v>
      </c>
      <c r="H72" s="208">
        <f t="shared" ref="H72:H135" si="1">F72*G72</f>
        <v>0</v>
      </c>
    </row>
    <row r="73" spans="2:8" ht="18">
      <c r="B73" s="205">
        <v>68</v>
      </c>
      <c r="C73" s="205">
        <v>4758</v>
      </c>
      <c r="D73" s="12" t="s">
        <v>66</v>
      </c>
      <c r="E73" s="13" t="s">
        <v>18</v>
      </c>
      <c r="F73" s="206">
        <v>6349</v>
      </c>
      <c r="G73" s="207">
        <v>0</v>
      </c>
      <c r="H73" s="208">
        <f t="shared" si="1"/>
        <v>0</v>
      </c>
    </row>
    <row r="74" spans="2:8" ht="18">
      <c r="B74" s="205">
        <v>69</v>
      </c>
      <c r="C74" s="205">
        <v>3708</v>
      </c>
      <c r="D74" s="12" t="s">
        <v>8213</v>
      </c>
      <c r="E74" s="13" t="s">
        <v>67</v>
      </c>
      <c r="F74" s="206">
        <v>3709</v>
      </c>
      <c r="G74" s="207">
        <v>0</v>
      </c>
      <c r="H74" s="208">
        <f t="shared" si="1"/>
        <v>0</v>
      </c>
    </row>
    <row r="75" spans="2:8" ht="31.5">
      <c r="B75" s="205">
        <v>70</v>
      </c>
      <c r="C75" s="205">
        <v>4959</v>
      </c>
      <c r="D75" s="12" t="s">
        <v>68</v>
      </c>
      <c r="E75" s="13" t="s">
        <v>67</v>
      </c>
      <c r="F75" s="206">
        <v>3000</v>
      </c>
      <c r="G75" s="207">
        <v>0</v>
      </c>
      <c r="H75" s="208">
        <f t="shared" si="1"/>
        <v>0</v>
      </c>
    </row>
    <row r="76" spans="2:8" ht="18">
      <c r="B76" s="205">
        <v>71</v>
      </c>
      <c r="C76" s="205">
        <v>5404</v>
      </c>
      <c r="D76" s="12" t="s">
        <v>69</v>
      </c>
      <c r="E76" s="13" t="s">
        <v>67</v>
      </c>
      <c r="F76" s="206">
        <v>4657</v>
      </c>
      <c r="G76" s="207">
        <v>0</v>
      </c>
      <c r="H76" s="208">
        <f t="shared" si="1"/>
        <v>0</v>
      </c>
    </row>
    <row r="77" spans="2:8" ht="31.5">
      <c r="B77" s="205">
        <v>72</v>
      </c>
      <c r="C77" s="205">
        <v>7713</v>
      </c>
      <c r="D77" s="12" t="s">
        <v>70</v>
      </c>
      <c r="E77" s="13" t="s">
        <v>67</v>
      </c>
      <c r="F77" s="206">
        <v>3769</v>
      </c>
      <c r="G77" s="207">
        <v>0</v>
      </c>
      <c r="H77" s="208">
        <f t="shared" si="1"/>
        <v>0</v>
      </c>
    </row>
    <row r="78" spans="2:8" ht="31.5">
      <c r="B78" s="205">
        <v>73</v>
      </c>
      <c r="C78" s="205">
        <v>7714</v>
      </c>
      <c r="D78" s="12" t="s">
        <v>71</v>
      </c>
      <c r="E78" s="13" t="s">
        <v>67</v>
      </c>
      <c r="F78" s="206">
        <v>3467</v>
      </c>
      <c r="G78" s="207">
        <v>0</v>
      </c>
      <c r="H78" s="208">
        <f t="shared" si="1"/>
        <v>0</v>
      </c>
    </row>
    <row r="79" spans="2:8" ht="31.5">
      <c r="B79" s="205">
        <v>74</v>
      </c>
      <c r="C79" s="205">
        <v>4557</v>
      </c>
      <c r="D79" s="12" t="s">
        <v>72</v>
      </c>
      <c r="E79" s="13" t="s">
        <v>13</v>
      </c>
      <c r="F79" s="206">
        <v>120739</v>
      </c>
      <c r="G79" s="207">
        <v>0</v>
      </c>
      <c r="H79" s="208">
        <f t="shared" si="1"/>
        <v>0</v>
      </c>
    </row>
    <row r="80" spans="2:8" ht="31.5">
      <c r="B80" s="205">
        <v>75</v>
      </c>
      <c r="C80" s="205">
        <v>3425</v>
      </c>
      <c r="D80" s="12" t="s">
        <v>73</v>
      </c>
      <c r="E80" s="13" t="s">
        <v>11</v>
      </c>
      <c r="F80" s="206">
        <v>52522</v>
      </c>
      <c r="G80" s="207">
        <v>0</v>
      </c>
      <c r="H80" s="208">
        <f t="shared" si="1"/>
        <v>0</v>
      </c>
    </row>
    <row r="81" spans="2:8" ht="31.5">
      <c r="B81" s="205">
        <v>76</v>
      </c>
      <c r="C81" s="205">
        <v>3210</v>
      </c>
      <c r="D81" s="12" t="s">
        <v>74</v>
      </c>
      <c r="E81" s="13" t="s">
        <v>18</v>
      </c>
      <c r="F81" s="206">
        <v>40858</v>
      </c>
      <c r="G81" s="207">
        <v>0</v>
      </c>
      <c r="H81" s="208">
        <f t="shared" si="1"/>
        <v>0</v>
      </c>
    </row>
    <row r="82" spans="2:8" ht="18">
      <c r="B82" s="205">
        <v>77</v>
      </c>
      <c r="C82" s="205">
        <v>4088</v>
      </c>
      <c r="D82" s="12" t="s">
        <v>75</v>
      </c>
      <c r="E82" s="13" t="s">
        <v>18</v>
      </c>
      <c r="F82" s="206">
        <v>39221</v>
      </c>
      <c r="G82" s="207">
        <v>67.31</v>
      </c>
      <c r="H82" s="208">
        <f t="shared" si="1"/>
        <v>2639965.5100000002</v>
      </c>
    </row>
    <row r="83" spans="2:8" ht="31.5">
      <c r="B83" s="205">
        <v>78</v>
      </c>
      <c r="C83" s="205">
        <v>4052</v>
      </c>
      <c r="D83" s="12" t="s">
        <v>76</v>
      </c>
      <c r="E83" s="13" t="s">
        <v>56</v>
      </c>
      <c r="F83" s="206">
        <v>39093</v>
      </c>
      <c r="G83" s="207">
        <v>0</v>
      </c>
      <c r="H83" s="208">
        <f t="shared" si="1"/>
        <v>0</v>
      </c>
    </row>
    <row r="84" spans="2:8" ht="18">
      <c r="B84" s="205">
        <v>79</v>
      </c>
      <c r="C84" s="205">
        <v>3621</v>
      </c>
      <c r="D84" s="12" t="s">
        <v>8214</v>
      </c>
      <c r="E84" s="13" t="s">
        <v>56</v>
      </c>
      <c r="F84" s="206">
        <v>592527</v>
      </c>
      <c r="G84" s="207">
        <v>0</v>
      </c>
      <c r="H84" s="208">
        <f t="shared" si="1"/>
        <v>0</v>
      </c>
    </row>
    <row r="85" spans="2:8" ht="31.5">
      <c r="B85" s="205">
        <v>80</v>
      </c>
      <c r="C85" s="205">
        <v>3011</v>
      </c>
      <c r="D85" s="12" t="s">
        <v>77</v>
      </c>
      <c r="E85" s="13" t="s">
        <v>18</v>
      </c>
      <c r="F85" s="206">
        <v>4217</v>
      </c>
      <c r="G85" s="207">
        <v>312.45</v>
      </c>
      <c r="H85" s="208">
        <f t="shared" si="1"/>
        <v>1317601.6499999999</v>
      </c>
    </row>
    <row r="86" spans="2:8" ht="31.5">
      <c r="B86" s="205">
        <v>81</v>
      </c>
      <c r="C86" s="205">
        <v>3062</v>
      </c>
      <c r="D86" s="12" t="s">
        <v>78</v>
      </c>
      <c r="E86" s="13" t="s">
        <v>11</v>
      </c>
      <c r="F86" s="206">
        <v>58859</v>
      </c>
      <c r="G86" s="207">
        <v>0</v>
      </c>
      <c r="H86" s="208">
        <f t="shared" si="1"/>
        <v>0</v>
      </c>
    </row>
    <row r="87" spans="2:8" ht="31.5">
      <c r="B87" s="205">
        <v>82</v>
      </c>
      <c r="C87" s="205">
        <v>4073</v>
      </c>
      <c r="D87" s="12" t="s">
        <v>79</v>
      </c>
      <c r="E87" s="13" t="s">
        <v>11</v>
      </c>
      <c r="F87" s="206">
        <v>70365</v>
      </c>
      <c r="G87" s="207">
        <v>0</v>
      </c>
      <c r="H87" s="208">
        <f t="shared" si="1"/>
        <v>0</v>
      </c>
    </row>
    <row r="88" spans="2:8" ht="31.5">
      <c r="B88" s="205">
        <v>83</v>
      </c>
      <c r="C88" s="205">
        <v>4079</v>
      </c>
      <c r="D88" s="12" t="s">
        <v>80</v>
      </c>
      <c r="E88" s="13" t="s">
        <v>11</v>
      </c>
      <c r="F88" s="206">
        <v>86552</v>
      </c>
      <c r="G88" s="207">
        <v>0</v>
      </c>
      <c r="H88" s="208">
        <f t="shared" si="1"/>
        <v>0</v>
      </c>
    </row>
    <row r="89" spans="2:8" ht="18">
      <c r="B89" s="205">
        <v>84</v>
      </c>
      <c r="C89" s="205">
        <v>4581</v>
      </c>
      <c r="D89" s="12" t="s">
        <v>81</v>
      </c>
      <c r="E89" s="13" t="s">
        <v>11</v>
      </c>
      <c r="F89" s="206">
        <v>2029</v>
      </c>
      <c r="G89" s="207">
        <v>0</v>
      </c>
      <c r="H89" s="208">
        <f t="shared" si="1"/>
        <v>0</v>
      </c>
    </row>
    <row r="90" spans="2:8" ht="18">
      <c r="B90" s="205">
        <v>85</v>
      </c>
      <c r="C90" s="205">
        <v>4592</v>
      </c>
      <c r="D90" s="12" t="s">
        <v>82</v>
      </c>
      <c r="E90" s="13" t="s">
        <v>11</v>
      </c>
      <c r="F90" s="206">
        <v>1290</v>
      </c>
      <c r="G90" s="207">
        <v>0</v>
      </c>
      <c r="H90" s="208">
        <f t="shared" si="1"/>
        <v>0</v>
      </c>
    </row>
    <row r="91" spans="2:8" ht="18">
      <c r="B91" s="205">
        <v>86</v>
      </c>
      <c r="C91" s="205">
        <v>4703</v>
      </c>
      <c r="D91" s="12" t="s">
        <v>83</v>
      </c>
      <c r="E91" s="13" t="s">
        <v>11</v>
      </c>
      <c r="F91" s="206">
        <v>2177</v>
      </c>
      <c r="G91" s="207">
        <v>0</v>
      </c>
      <c r="H91" s="208">
        <f t="shared" si="1"/>
        <v>0</v>
      </c>
    </row>
    <row r="92" spans="2:8" ht="18">
      <c r="B92" s="205">
        <v>87</v>
      </c>
      <c r="C92" s="205">
        <v>4704</v>
      </c>
      <c r="D92" s="12" t="s">
        <v>84</v>
      </c>
      <c r="E92" s="13" t="s">
        <v>11</v>
      </c>
      <c r="F92" s="206">
        <v>2303</v>
      </c>
      <c r="G92" s="207">
        <v>0</v>
      </c>
      <c r="H92" s="208">
        <f t="shared" si="1"/>
        <v>0</v>
      </c>
    </row>
    <row r="93" spans="2:8" ht="47.25">
      <c r="B93" s="205">
        <v>88</v>
      </c>
      <c r="C93" s="205">
        <v>4856</v>
      </c>
      <c r="D93" s="12" t="s">
        <v>85</v>
      </c>
      <c r="E93" s="13" t="s">
        <v>11</v>
      </c>
      <c r="F93" s="206">
        <v>65332</v>
      </c>
      <c r="G93" s="207">
        <v>0</v>
      </c>
      <c r="H93" s="208">
        <f t="shared" si="1"/>
        <v>0</v>
      </c>
    </row>
    <row r="94" spans="2:8" ht="31.5">
      <c r="B94" s="205">
        <v>89</v>
      </c>
      <c r="C94" s="205">
        <v>4859</v>
      </c>
      <c r="D94" s="12" t="s">
        <v>86</v>
      </c>
      <c r="E94" s="13" t="s">
        <v>18</v>
      </c>
      <c r="F94" s="206">
        <v>29778</v>
      </c>
      <c r="G94" s="207">
        <v>0</v>
      </c>
      <c r="H94" s="208">
        <f t="shared" si="1"/>
        <v>0</v>
      </c>
    </row>
    <row r="95" spans="2:8" ht="31.5">
      <c r="B95" s="205">
        <v>90</v>
      </c>
      <c r="C95" s="205">
        <v>3696</v>
      </c>
      <c r="D95" s="12" t="s">
        <v>87</v>
      </c>
      <c r="E95" s="13" t="s">
        <v>11</v>
      </c>
      <c r="F95" s="206">
        <v>57336</v>
      </c>
      <c r="G95" s="207">
        <v>0</v>
      </c>
      <c r="H95" s="208">
        <f t="shared" si="1"/>
        <v>0</v>
      </c>
    </row>
    <row r="96" spans="2:8" ht="18">
      <c r="B96" s="205">
        <v>91</v>
      </c>
      <c r="C96" s="205">
        <v>3027</v>
      </c>
      <c r="D96" s="12" t="s">
        <v>88</v>
      </c>
      <c r="E96" s="13" t="s">
        <v>18</v>
      </c>
      <c r="F96" s="206">
        <v>49224</v>
      </c>
      <c r="G96" s="207">
        <v>97.1</v>
      </c>
      <c r="H96" s="208">
        <f t="shared" si="1"/>
        <v>4779650.3999999994</v>
      </c>
    </row>
    <row r="97" spans="2:8" ht="31.5">
      <c r="B97" s="205">
        <v>92</v>
      </c>
      <c r="C97" s="205">
        <v>4575</v>
      </c>
      <c r="D97" s="12" t="s">
        <v>89</v>
      </c>
      <c r="E97" s="13" t="s">
        <v>11</v>
      </c>
      <c r="F97" s="206">
        <v>141134</v>
      </c>
      <c r="G97" s="207">
        <v>0</v>
      </c>
      <c r="H97" s="208">
        <f t="shared" si="1"/>
        <v>0</v>
      </c>
    </row>
    <row r="98" spans="2:8" ht="31.5">
      <c r="B98" s="205">
        <v>93</v>
      </c>
      <c r="C98" s="205">
        <v>4576</v>
      </c>
      <c r="D98" s="12" t="s">
        <v>90</v>
      </c>
      <c r="E98" s="13" t="s">
        <v>11</v>
      </c>
      <c r="F98" s="206">
        <v>145095</v>
      </c>
      <c r="G98" s="207">
        <v>0</v>
      </c>
      <c r="H98" s="208">
        <f t="shared" si="1"/>
        <v>0</v>
      </c>
    </row>
    <row r="99" spans="2:8" ht="31.5">
      <c r="B99" s="205">
        <v>94</v>
      </c>
      <c r="C99" s="205">
        <v>4242</v>
      </c>
      <c r="D99" s="12" t="s">
        <v>91</v>
      </c>
      <c r="E99" s="13" t="s">
        <v>18</v>
      </c>
      <c r="F99" s="206">
        <v>13759</v>
      </c>
      <c r="G99" s="207">
        <v>0</v>
      </c>
      <c r="H99" s="208">
        <f t="shared" si="1"/>
        <v>0</v>
      </c>
    </row>
    <row r="100" spans="2:8" ht="31.5">
      <c r="B100" s="205">
        <v>95</v>
      </c>
      <c r="C100" s="205">
        <v>3178</v>
      </c>
      <c r="D100" s="12" t="s">
        <v>92</v>
      </c>
      <c r="E100" s="13" t="s">
        <v>11</v>
      </c>
      <c r="F100" s="206">
        <v>26668</v>
      </c>
      <c r="G100" s="207">
        <v>0</v>
      </c>
      <c r="H100" s="208">
        <f t="shared" si="1"/>
        <v>0</v>
      </c>
    </row>
    <row r="101" spans="2:8" ht="31.5">
      <c r="B101" s="205">
        <v>96</v>
      </c>
      <c r="C101" s="205">
        <v>3180</v>
      </c>
      <c r="D101" s="12" t="s">
        <v>93</v>
      </c>
      <c r="E101" s="13" t="s">
        <v>18</v>
      </c>
      <c r="F101" s="206">
        <v>1206</v>
      </c>
      <c r="G101" s="207">
        <v>0</v>
      </c>
      <c r="H101" s="208">
        <f t="shared" si="1"/>
        <v>0</v>
      </c>
    </row>
    <row r="102" spans="2:8" ht="31.5">
      <c r="B102" s="205">
        <v>97</v>
      </c>
      <c r="C102" s="205">
        <v>4243</v>
      </c>
      <c r="D102" s="12" t="s">
        <v>94</v>
      </c>
      <c r="E102" s="13" t="s">
        <v>18</v>
      </c>
      <c r="F102" s="206">
        <v>13759</v>
      </c>
      <c r="G102" s="207">
        <v>0</v>
      </c>
      <c r="H102" s="208">
        <f t="shared" si="1"/>
        <v>0</v>
      </c>
    </row>
    <row r="103" spans="2:8" ht="47.25">
      <c r="B103" s="205">
        <v>98</v>
      </c>
      <c r="C103" s="205">
        <v>4246</v>
      </c>
      <c r="D103" s="12" t="s">
        <v>95</v>
      </c>
      <c r="E103" s="13" t="s">
        <v>56</v>
      </c>
      <c r="F103" s="206">
        <v>110121</v>
      </c>
      <c r="G103" s="207">
        <v>0</v>
      </c>
      <c r="H103" s="208">
        <f t="shared" si="1"/>
        <v>0</v>
      </c>
    </row>
    <row r="104" spans="2:8" ht="47.25">
      <c r="B104" s="205">
        <v>99</v>
      </c>
      <c r="C104" s="205">
        <v>4245</v>
      </c>
      <c r="D104" s="12" t="s">
        <v>96</v>
      </c>
      <c r="E104" s="13" t="s">
        <v>56</v>
      </c>
      <c r="F104" s="206">
        <v>200060</v>
      </c>
      <c r="G104" s="207">
        <v>0</v>
      </c>
      <c r="H104" s="208">
        <f t="shared" si="1"/>
        <v>0</v>
      </c>
    </row>
    <row r="105" spans="2:8" ht="18">
      <c r="B105" s="205">
        <v>100</v>
      </c>
      <c r="C105" s="205">
        <v>3430</v>
      </c>
      <c r="D105" s="12" t="s">
        <v>97</v>
      </c>
      <c r="E105" s="13" t="s">
        <v>56</v>
      </c>
      <c r="F105" s="206">
        <v>266873</v>
      </c>
      <c r="G105" s="207">
        <v>0</v>
      </c>
      <c r="H105" s="208">
        <f t="shared" si="1"/>
        <v>0</v>
      </c>
    </row>
    <row r="106" spans="2:8" ht="18">
      <c r="B106" s="205">
        <v>101</v>
      </c>
      <c r="C106" s="205">
        <v>3433</v>
      </c>
      <c r="D106" s="12" t="s">
        <v>98</v>
      </c>
      <c r="E106" s="13" t="s">
        <v>56</v>
      </c>
      <c r="F106" s="206">
        <v>5858</v>
      </c>
      <c r="G106" s="207">
        <v>0</v>
      </c>
      <c r="H106" s="208">
        <f t="shared" si="1"/>
        <v>0</v>
      </c>
    </row>
    <row r="107" spans="2:8" ht="18">
      <c r="B107" s="205">
        <v>102</v>
      </c>
      <c r="C107" s="205">
        <v>3688</v>
      </c>
      <c r="D107" s="12" t="s">
        <v>99</v>
      </c>
      <c r="E107" s="13" t="s">
        <v>56</v>
      </c>
      <c r="F107" s="206">
        <v>38878</v>
      </c>
      <c r="G107" s="207">
        <v>0</v>
      </c>
      <c r="H107" s="208">
        <f t="shared" si="1"/>
        <v>0</v>
      </c>
    </row>
    <row r="108" spans="2:8" ht="30.75" customHeight="1">
      <c r="B108" s="205">
        <v>103</v>
      </c>
      <c r="C108" s="205">
        <v>5230</v>
      </c>
      <c r="D108" s="12" t="s">
        <v>100</v>
      </c>
      <c r="E108" s="13" t="s">
        <v>18</v>
      </c>
      <c r="F108" s="206">
        <v>9181</v>
      </c>
      <c r="G108" s="207">
        <v>0</v>
      </c>
      <c r="H108" s="208">
        <f t="shared" si="1"/>
        <v>0</v>
      </c>
    </row>
    <row r="109" spans="2:8" ht="29.25" customHeight="1">
      <c r="B109" s="205">
        <v>104</v>
      </c>
      <c r="C109" s="205">
        <v>7881</v>
      </c>
      <c r="D109" s="12" t="s">
        <v>101</v>
      </c>
      <c r="E109" s="13" t="s">
        <v>56</v>
      </c>
      <c r="F109" s="206">
        <v>6884</v>
      </c>
      <c r="G109" s="207">
        <v>0</v>
      </c>
      <c r="H109" s="208">
        <f t="shared" si="1"/>
        <v>0</v>
      </c>
    </row>
    <row r="110" spans="2:8" ht="31.5">
      <c r="B110" s="205">
        <v>105</v>
      </c>
      <c r="C110" s="205">
        <v>7957</v>
      </c>
      <c r="D110" s="12" t="s">
        <v>8215</v>
      </c>
      <c r="E110" s="13" t="s">
        <v>18</v>
      </c>
      <c r="F110" s="206">
        <v>49849</v>
      </c>
      <c r="G110" s="207">
        <v>0</v>
      </c>
      <c r="H110" s="208">
        <f t="shared" si="1"/>
        <v>0</v>
      </c>
    </row>
    <row r="111" spans="2:8" ht="31.5">
      <c r="B111" s="205">
        <v>106</v>
      </c>
      <c r="C111" s="205">
        <v>4247</v>
      </c>
      <c r="D111" s="12" t="s">
        <v>102</v>
      </c>
      <c r="E111" s="13" t="s">
        <v>11</v>
      </c>
      <c r="F111" s="206">
        <v>91766</v>
      </c>
      <c r="G111" s="207">
        <v>0</v>
      </c>
      <c r="H111" s="208">
        <f t="shared" si="1"/>
        <v>0</v>
      </c>
    </row>
    <row r="112" spans="2:8" ht="18">
      <c r="B112" s="205">
        <v>107</v>
      </c>
      <c r="C112" s="205">
        <v>3009</v>
      </c>
      <c r="D112" s="12" t="s">
        <v>103</v>
      </c>
      <c r="E112" s="13" t="s">
        <v>13</v>
      </c>
      <c r="F112" s="206">
        <v>29765</v>
      </c>
      <c r="G112" s="207">
        <v>0</v>
      </c>
      <c r="H112" s="208">
        <f t="shared" si="1"/>
        <v>0</v>
      </c>
    </row>
    <row r="113" spans="2:8" ht="32.25" customHeight="1">
      <c r="B113" s="205">
        <v>108</v>
      </c>
      <c r="C113" s="205">
        <v>3478</v>
      </c>
      <c r="D113" s="12" t="s">
        <v>104</v>
      </c>
      <c r="E113" s="13" t="s">
        <v>13</v>
      </c>
      <c r="F113" s="206">
        <v>91873</v>
      </c>
      <c r="G113" s="207">
        <v>77.836000000000013</v>
      </c>
      <c r="H113" s="208">
        <f t="shared" si="1"/>
        <v>7151026.8280000016</v>
      </c>
    </row>
    <row r="114" spans="2:8" ht="31.5">
      <c r="B114" s="205">
        <v>109</v>
      </c>
      <c r="C114" s="205">
        <v>4837</v>
      </c>
      <c r="D114" s="12" t="s">
        <v>105</v>
      </c>
      <c r="E114" s="13" t="s">
        <v>13</v>
      </c>
      <c r="F114" s="206">
        <v>154279</v>
      </c>
      <c r="G114" s="207">
        <v>0</v>
      </c>
      <c r="H114" s="208">
        <f t="shared" si="1"/>
        <v>0</v>
      </c>
    </row>
    <row r="115" spans="2:8" ht="31.5">
      <c r="B115" s="205">
        <v>110</v>
      </c>
      <c r="C115" s="205">
        <v>3024</v>
      </c>
      <c r="D115" s="12" t="s">
        <v>106</v>
      </c>
      <c r="E115" s="13" t="s">
        <v>13</v>
      </c>
      <c r="F115" s="206">
        <v>98400</v>
      </c>
      <c r="G115" s="207">
        <v>0</v>
      </c>
      <c r="H115" s="208">
        <f t="shared" si="1"/>
        <v>0</v>
      </c>
    </row>
    <row r="116" spans="2:8" ht="31.5">
      <c r="B116" s="205">
        <v>111</v>
      </c>
      <c r="C116" s="205">
        <v>3878</v>
      </c>
      <c r="D116" s="12" t="s">
        <v>107</v>
      </c>
      <c r="E116" s="13" t="s">
        <v>56</v>
      </c>
      <c r="F116" s="206">
        <v>1047074</v>
      </c>
      <c r="G116" s="207">
        <v>8</v>
      </c>
      <c r="H116" s="208">
        <f t="shared" si="1"/>
        <v>8376592</v>
      </c>
    </row>
    <row r="117" spans="2:8" ht="31.5">
      <c r="B117" s="205">
        <v>112</v>
      </c>
      <c r="C117" s="205">
        <v>3712</v>
      </c>
      <c r="D117" s="12" t="s">
        <v>108</v>
      </c>
      <c r="E117" s="13" t="s">
        <v>56</v>
      </c>
      <c r="F117" s="206">
        <v>1831338</v>
      </c>
      <c r="G117" s="207">
        <v>0</v>
      </c>
      <c r="H117" s="208">
        <f t="shared" si="1"/>
        <v>0</v>
      </c>
    </row>
    <row r="118" spans="2:8" ht="31.5">
      <c r="B118" s="205">
        <v>113</v>
      </c>
      <c r="C118" s="205">
        <v>3151</v>
      </c>
      <c r="D118" s="12" t="s">
        <v>109</v>
      </c>
      <c r="E118" s="13" t="s">
        <v>56</v>
      </c>
      <c r="F118" s="206">
        <v>1733339</v>
      </c>
      <c r="G118" s="207">
        <v>0</v>
      </c>
      <c r="H118" s="208">
        <f t="shared" si="1"/>
        <v>0</v>
      </c>
    </row>
    <row r="119" spans="2:8" ht="31.5">
      <c r="B119" s="205">
        <v>114</v>
      </c>
      <c r="C119" s="205">
        <v>3779</v>
      </c>
      <c r="D119" s="12" t="s">
        <v>110</v>
      </c>
      <c r="E119" s="13" t="s">
        <v>56</v>
      </c>
      <c r="F119" s="206">
        <v>321736</v>
      </c>
      <c r="G119" s="207">
        <v>0</v>
      </c>
      <c r="H119" s="208">
        <f t="shared" si="1"/>
        <v>0</v>
      </c>
    </row>
    <row r="120" spans="2:8" ht="18">
      <c r="B120" s="205">
        <v>115</v>
      </c>
      <c r="C120" s="205">
        <v>4291</v>
      </c>
      <c r="D120" s="12" t="s">
        <v>111</v>
      </c>
      <c r="E120" s="13" t="s">
        <v>18</v>
      </c>
      <c r="F120" s="206">
        <v>378928</v>
      </c>
      <c r="G120" s="207">
        <v>0</v>
      </c>
      <c r="H120" s="208">
        <f t="shared" si="1"/>
        <v>0</v>
      </c>
    </row>
    <row r="121" spans="2:8" ht="18">
      <c r="B121" s="205">
        <v>116</v>
      </c>
      <c r="C121" s="205">
        <v>4049</v>
      </c>
      <c r="D121" s="12" t="s">
        <v>112</v>
      </c>
      <c r="E121" s="13" t="s">
        <v>18</v>
      </c>
      <c r="F121" s="206">
        <v>44318</v>
      </c>
      <c r="G121" s="207">
        <v>0</v>
      </c>
      <c r="H121" s="208">
        <f t="shared" si="1"/>
        <v>0</v>
      </c>
    </row>
    <row r="122" spans="2:8" ht="31.5">
      <c r="B122" s="205">
        <v>117</v>
      </c>
      <c r="C122" s="205">
        <v>3567</v>
      </c>
      <c r="D122" s="12" t="s">
        <v>113</v>
      </c>
      <c r="E122" s="13" t="s">
        <v>11</v>
      </c>
      <c r="F122" s="206">
        <v>73413</v>
      </c>
      <c r="G122" s="207">
        <v>0</v>
      </c>
      <c r="H122" s="208">
        <f t="shared" si="1"/>
        <v>0</v>
      </c>
    </row>
    <row r="123" spans="2:8" ht="18">
      <c r="B123" s="205">
        <v>118</v>
      </c>
      <c r="C123" s="205">
        <v>4878</v>
      </c>
      <c r="D123" s="12" t="s">
        <v>114</v>
      </c>
      <c r="E123" s="13" t="s">
        <v>56</v>
      </c>
      <c r="F123" s="206">
        <v>88973</v>
      </c>
      <c r="G123" s="207">
        <v>7</v>
      </c>
      <c r="H123" s="208">
        <f t="shared" si="1"/>
        <v>622811</v>
      </c>
    </row>
    <row r="124" spans="2:8" ht="18">
      <c r="B124" s="205">
        <v>119</v>
      </c>
      <c r="C124" s="205">
        <v>3306</v>
      </c>
      <c r="D124" s="12" t="s">
        <v>115</v>
      </c>
      <c r="E124" s="13" t="s">
        <v>56</v>
      </c>
      <c r="F124" s="206">
        <v>329135</v>
      </c>
      <c r="G124" s="207">
        <v>0</v>
      </c>
      <c r="H124" s="208">
        <f t="shared" si="1"/>
        <v>0</v>
      </c>
    </row>
    <row r="125" spans="2:8" ht="18">
      <c r="B125" s="205">
        <v>120</v>
      </c>
      <c r="C125" s="205">
        <v>3294</v>
      </c>
      <c r="D125" s="12" t="s">
        <v>116</v>
      </c>
      <c r="E125" s="13" t="s">
        <v>56</v>
      </c>
      <c r="F125" s="206">
        <v>385133</v>
      </c>
      <c r="G125" s="207">
        <v>0</v>
      </c>
      <c r="H125" s="208">
        <f t="shared" si="1"/>
        <v>0</v>
      </c>
    </row>
    <row r="126" spans="2:8" ht="18">
      <c r="B126" s="205">
        <v>121</v>
      </c>
      <c r="C126" s="205">
        <v>3308</v>
      </c>
      <c r="D126" s="12" t="s">
        <v>117</v>
      </c>
      <c r="E126" s="13" t="s">
        <v>56</v>
      </c>
      <c r="F126" s="206">
        <v>1073116</v>
      </c>
      <c r="G126" s="207">
        <v>0</v>
      </c>
      <c r="H126" s="208">
        <f t="shared" si="1"/>
        <v>0</v>
      </c>
    </row>
    <row r="127" spans="2:8" ht="31.5">
      <c r="B127" s="205">
        <v>122</v>
      </c>
      <c r="C127" s="205">
        <v>3729</v>
      </c>
      <c r="D127" s="12" t="s">
        <v>118</v>
      </c>
      <c r="E127" s="13" t="s">
        <v>13</v>
      </c>
      <c r="F127" s="206">
        <v>370726</v>
      </c>
      <c r="G127" s="207">
        <v>0</v>
      </c>
      <c r="H127" s="208">
        <f t="shared" si="1"/>
        <v>0</v>
      </c>
    </row>
    <row r="128" spans="2:8" ht="31.5">
      <c r="B128" s="205">
        <v>123</v>
      </c>
      <c r="C128" s="205">
        <v>3471</v>
      </c>
      <c r="D128" s="12" t="s">
        <v>119</v>
      </c>
      <c r="E128" s="13" t="s">
        <v>18</v>
      </c>
      <c r="F128" s="206">
        <v>467393</v>
      </c>
      <c r="G128" s="207">
        <v>7.99</v>
      </c>
      <c r="H128" s="208">
        <f t="shared" si="1"/>
        <v>3734470.0700000003</v>
      </c>
    </row>
    <row r="129" spans="2:8" ht="31.5">
      <c r="B129" s="205">
        <v>124</v>
      </c>
      <c r="C129" s="205">
        <v>3722</v>
      </c>
      <c r="D129" s="12" t="s">
        <v>120</v>
      </c>
      <c r="E129" s="13" t="s">
        <v>56</v>
      </c>
      <c r="F129" s="206">
        <v>95486</v>
      </c>
      <c r="G129" s="207">
        <v>2</v>
      </c>
      <c r="H129" s="208">
        <f t="shared" si="1"/>
        <v>190972</v>
      </c>
    </row>
    <row r="130" spans="2:8" ht="33.75" customHeight="1">
      <c r="B130" s="205">
        <v>125</v>
      </c>
      <c r="C130" s="205">
        <v>4265</v>
      </c>
      <c r="D130" s="12" t="s">
        <v>121</v>
      </c>
      <c r="E130" s="13" t="s">
        <v>18</v>
      </c>
      <c r="F130" s="206">
        <v>87121</v>
      </c>
      <c r="G130" s="207">
        <v>0</v>
      </c>
      <c r="H130" s="208">
        <f t="shared" si="1"/>
        <v>0</v>
      </c>
    </row>
    <row r="131" spans="2:8" ht="18">
      <c r="B131" s="205">
        <v>126</v>
      </c>
      <c r="C131" s="205">
        <v>3412</v>
      </c>
      <c r="D131" s="12" t="s">
        <v>122</v>
      </c>
      <c r="E131" s="13" t="s">
        <v>56</v>
      </c>
      <c r="F131" s="206">
        <v>277842</v>
      </c>
      <c r="G131" s="207">
        <v>0</v>
      </c>
      <c r="H131" s="208">
        <f t="shared" si="1"/>
        <v>0</v>
      </c>
    </row>
    <row r="132" spans="2:8" ht="36.75" customHeight="1">
      <c r="B132" s="205">
        <v>127</v>
      </c>
      <c r="C132" s="205">
        <v>3937</v>
      </c>
      <c r="D132" s="12" t="s">
        <v>123</v>
      </c>
      <c r="E132" s="13" t="s">
        <v>18</v>
      </c>
      <c r="F132" s="206">
        <v>260877</v>
      </c>
      <c r="G132" s="207">
        <v>0</v>
      </c>
      <c r="H132" s="208">
        <f t="shared" si="1"/>
        <v>0</v>
      </c>
    </row>
    <row r="133" spans="2:8" ht="18">
      <c r="B133" s="205">
        <v>128</v>
      </c>
      <c r="C133" s="205">
        <v>3271</v>
      </c>
      <c r="D133" s="12" t="s">
        <v>124</v>
      </c>
      <c r="E133" s="13" t="s">
        <v>56</v>
      </c>
      <c r="F133" s="206">
        <v>2438773</v>
      </c>
      <c r="G133" s="207">
        <v>0</v>
      </c>
      <c r="H133" s="208">
        <f t="shared" si="1"/>
        <v>0</v>
      </c>
    </row>
    <row r="134" spans="2:8" ht="18">
      <c r="B134" s="205">
        <v>129</v>
      </c>
      <c r="C134" s="205">
        <v>3272</v>
      </c>
      <c r="D134" s="12" t="s">
        <v>125</v>
      </c>
      <c r="E134" s="13" t="s">
        <v>56</v>
      </c>
      <c r="F134" s="206">
        <v>2562198</v>
      </c>
      <c r="G134" s="207">
        <v>0</v>
      </c>
      <c r="H134" s="208">
        <f t="shared" si="1"/>
        <v>0</v>
      </c>
    </row>
    <row r="135" spans="2:8" ht="31.5">
      <c r="B135" s="205">
        <v>130</v>
      </c>
      <c r="C135" s="205">
        <v>3043</v>
      </c>
      <c r="D135" s="12" t="s">
        <v>126</v>
      </c>
      <c r="E135" s="13" t="s">
        <v>18</v>
      </c>
      <c r="F135" s="206">
        <v>54441</v>
      </c>
      <c r="G135" s="207">
        <v>126.96000000000001</v>
      </c>
      <c r="H135" s="208">
        <f t="shared" si="1"/>
        <v>6911829.3600000003</v>
      </c>
    </row>
    <row r="136" spans="2:8" ht="31.5">
      <c r="B136" s="205">
        <v>131</v>
      </c>
      <c r="C136" s="205">
        <v>3044</v>
      </c>
      <c r="D136" s="12" t="s">
        <v>127</v>
      </c>
      <c r="E136" s="13" t="s">
        <v>18</v>
      </c>
      <c r="F136" s="206">
        <v>76875</v>
      </c>
      <c r="G136" s="207">
        <v>0</v>
      </c>
      <c r="H136" s="208">
        <f t="shared" ref="H136:H189" si="2">F136*G136</f>
        <v>0</v>
      </c>
    </row>
    <row r="137" spans="2:8" ht="31.5">
      <c r="B137" s="205">
        <v>132</v>
      </c>
      <c r="C137" s="205">
        <v>3045</v>
      </c>
      <c r="D137" s="12" t="s">
        <v>128</v>
      </c>
      <c r="E137" s="13" t="s">
        <v>18</v>
      </c>
      <c r="F137" s="206">
        <v>107498</v>
      </c>
      <c r="G137" s="207">
        <v>53.11</v>
      </c>
      <c r="H137" s="208">
        <f t="shared" si="2"/>
        <v>5709218.7800000003</v>
      </c>
    </row>
    <row r="138" spans="2:8" ht="31.5">
      <c r="B138" s="205">
        <v>133</v>
      </c>
      <c r="C138" s="205">
        <v>3047</v>
      </c>
      <c r="D138" s="12" t="s">
        <v>129</v>
      </c>
      <c r="E138" s="13" t="s">
        <v>18</v>
      </c>
      <c r="F138" s="206">
        <v>244226</v>
      </c>
      <c r="G138" s="207">
        <v>0</v>
      </c>
      <c r="H138" s="208">
        <f t="shared" si="2"/>
        <v>0</v>
      </c>
    </row>
    <row r="139" spans="2:8" ht="18">
      <c r="B139" s="205">
        <v>134</v>
      </c>
      <c r="C139" s="205">
        <v>7901</v>
      </c>
      <c r="D139" s="12" t="s">
        <v>130</v>
      </c>
      <c r="E139" s="13" t="s">
        <v>18</v>
      </c>
      <c r="F139" s="206">
        <v>9344</v>
      </c>
      <c r="G139" s="207">
        <v>0</v>
      </c>
      <c r="H139" s="208">
        <f t="shared" si="2"/>
        <v>0</v>
      </c>
    </row>
    <row r="140" spans="2:8" ht="31.5">
      <c r="B140" s="205">
        <v>135</v>
      </c>
      <c r="C140" s="205">
        <v>7869</v>
      </c>
      <c r="D140" s="12" t="s">
        <v>131</v>
      </c>
      <c r="E140" s="13" t="s">
        <v>13</v>
      </c>
      <c r="F140" s="206">
        <v>53557</v>
      </c>
      <c r="G140" s="207">
        <v>0</v>
      </c>
      <c r="H140" s="208">
        <f t="shared" si="2"/>
        <v>0</v>
      </c>
    </row>
    <row r="141" spans="2:8" ht="18">
      <c r="B141" s="205">
        <v>136</v>
      </c>
      <c r="C141" s="205">
        <v>3723</v>
      </c>
      <c r="D141" s="12" t="s">
        <v>132</v>
      </c>
      <c r="E141" s="13" t="s">
        <v>56</v>
      </c>
      <c r="F141" s="206">
        <v>69984</v>
      </c>
      <c r="G141" s="207">
        <v>0</v>
      </c>
      <c r="H141" s="208">
        <f t="shared" si="2"/>
        <v>0</v>
      </c>
    </row>
    <row r="142" spans="2:8" ht="32.25" customHeight="1">
      <c r="B142" s="205">
        <v>137</v>
      </c>
      <c r="C142" s="205">
        <v>3724</v>
      </c>
      <c r="D142" s="12" t="s">
        <v>133</v>
      </c>
      <c r="E142" s="13" t="s">
        <v>56</v>
      </c>
      <c r="F142" s="206">
        <v>69984</v>
      </c>
      <c r="G142" s="207">
        <v>0</v>
      </c>
      <c r="H142" s="208">
        <f t="shared" si="2"/>
        <v>0</v>
      </c>
    </row>
    <row r="143" spans="2:8" ht="47.25">
      <c r="B143" s="205">
        <v>138</v>
      </c>
      <c r="C143" s="205">
        <v>6438</v>
      </c>
      <c r="D143" s="12" t="s">
        <v>8216</v>
      </c>
      <c r="E143" s="13" t="s">
        <v>18</v>
      </c>
      <c r="F143" s="206">
        <v>15276</v>
      </c>
      <c r="G143" s="207">
        <v>336.03</v>
      </c>
      <c r="H143" s="208">
        <f t="shared" si="2"/>
        <v>5133194.2799999993</v>
      </c>
    </row>
    <row r="144" spans="2:8" ht="53.25" customHeight="1">
      <c r="B144" s="205">
        <v>139</v>
      </c>
      <c r="C144" s="205">
        <v>6439</v>
      </c>
      <c r="D144" s="12" t="s">
        <v>8217</v>
      </c>
      <c r="E144" s="13" t="s">
        <v>18</v>
      </c>
      <c r="F144" s="206">
        <v>16498</v>
      </c>
      <c r="G144" s="207">
        <v>167.26</v>
      </c>
      <c r="H144" s="208">
        <f t="shared" si="2"/>
        <v>2759455.48</v>
      </c>
    </row>
    <row r="145" spans="2:8" ht="29.25" customHeight="1">
      <c r="B145" s="205">
        <v>140</v>
      </c>
      <c r="C145" s="205">
        <v>6161</v>
      </c>
      <c r="D145" s="12" t="s">
        <v>8218</v>
      </c>
      <c r="E145" s="13" t="s">
        <v>18</v>
      </c>
      <c r="F145" s="206">
        <v>9885</v>
      </c>
      <c r="G145" s="207">
        <v>461.31</v>
      </c>
      <c r="H145" s="208">
        <f t="shared" si="2"/>
        <v>4560049.3499999996</v>
      </c>
    </row>
    <row r="146" spans="2:8" ht="26.25" customHeight="1">
      <c r="B146" s="205">
        <v>141</v>
      </c>
      <c r="C146" s="205">
        <v>7873</v>
      </c>
      <c r="D146" s="12" t="s">
        <v>134</v>
      </c>
      <c r="E146" s="13" t="s">
        <v>67</v>
      </c>
      <c r="F146" s="206">
        <v>882</v>
      </c>
      <c r="G146" s="207">
        <v>0</v>
      </c>
      <c r="H146" s="208">
        <f t="shared" si="2"/>
        <v>0</v>
      </c>
    </row>
    <row r="147" spans="2:8" ht="18">
      <c r="B147" s="205">
        <v>142</v>
      </c>
      <c r="C147" s="16"/>
      <c r="D147" s="17" t="s">
        <v>8219</v>
      </c>
      <c r="E147" s="13" t="s">
        <v>135</v>
      </c>
      <c r="F147" s="206">
        <v>294544</v>
      </c>
      <c r="G147" s="207">
        <v>10.5</v>
      </c>
      <c r="H147" s="208">
        <f t="shared" si="2"/>
        <v>3092712</v>
      </c>
    </row>
    <row r="148" spans="2:8" ht="36" customHeight="1">
      <c r="B148" s="205">
        <v>143</v>
      </c>
      <c r="C148" s="205"/>
      <c r="D148" s="12" t="s">
        <v>8220</v>
      </c>
      <c r="E148" s="13" t="s">
        <v>136</v>
      </c>
      <c r="F148" s="206">
        <v>518250</v>
      </c>
      <c r="G148" s="207">
        <v>3</v>
      </c>
      <c r="H148" s="208">
        <f t="shared" si="2"/>
        <v>1554750</v>
      </c>
    </row>
    <row r="149" spans="2:8" ht="48" customHeight="1">
      <c r="B149" s="205">
        <v>144</v>
      </c>
      <c r="C149" s="205">
        <v>11966</v>
      </c>
      <c r="D149" s="12" t="s">
        <v>137</v>
      </c>
      <c r="E149" s="13" t="s">
        <v>13</v>
      </c>
      <c r="F149" s="206">
        <v>667704</v>
      </c>
      <c r="G149" s="207">
        <v>0</v>
      </c>
      <c r="H149" s="208">
        <f t="shared" si="2"/>
        <v>0</v>
      </c>
    </row>
    <row r="150" spans="2:8" ht="51.75" customHeight="1">
      <c r="B150" s="205">
        <v>145</v>
      </c>
      <c r="C150" s="205">
        <v>11967</v>
      </c>
      <c r="D150" s="12" t="s">
        <v>138</v>
      </c>
      <c r="E150" s="13" t="s">
        <v>13</v>
      </c>
      <c r="F150" s="206">
        <v>664491</v>
      </c>
      <c r="G150" s="207">
        <v>0</v>
      </c>
      <c r="H150" s="208">
        <f t="shared" si="2"/>
        <v>0</v>
      </c>
    </row>
    <row r="151" spans="2:8" ht="30" customHeight="1">
      <c r="B151" s="205">
        <v>146</v>
      </c>
      <c r="C151" s="205">
        <v>4504</v>
      </c>
      <c r="D151" s="12" t="s">
        <v>139</v>
      </c>
      <c r="E151" s="13" t="s">
        <v>11</v>
      </c>
      <c r="F151" s="206">
        <v>247199</v>
      </c>
      <c r="G151" s="207">
        <v>0</v>
      </c>
      <c r="H151" s="208">
        <f t="shared" si="2"/>
        <v>0</v>
      </c>
    </row>
    <row r="152" spans="2:8" ht="18">
      <c r="B152" s="16">
        <v>147</v>
      </c>
      <c r="C152" s="16">
        <v>4512</v>
      </c>
      <c r="D152" s="17" t="s">
        <v>140</v>
      </c>
      <c r="E152" s="13" t="s">
        <v>11</v>
      </c>
      <c r="F152" s="206">
        <v>246929</v>
      </c>
      <c r="G152" s="207">
        <v>0</v>
      </c>
      <c r="H152" s="208">
        <f t="shared" si="2"/>
        <v>0</v>
      </c>
    </row>
    <row r="153" spans="2:8" ht="30.75" customHeight="1">
      <c r="B153" s="205">
        <v>148</v>
      </c>
      <c r="C153" s="205">
        <v>4667</v>
      </c>
      <c r="D153" s="12" t="s">
        <v>141</v>
      </c>
      <c r="E153" s="13" t="s">
        <v>11</v>
      </c>
      <c r="F153" s="206">
        <v>259340</v>
      </c>
      <c r="G153" s="207">
        <v>0</v>
      </c>
      <c r="H153" s="208">
        <f t="shared" si="2"/>
        <v>0</v>
      </c>
    </row>
    <row r="154" spans="2:8" ht="30.75" customHeight="1">
      <c r="B154" s="9">
        <v>2</v>
      </c>
      <c r="C154" s="9"/>
      <c r="D154" s="202" t="s">
        <v>8221</v>
      </c>
      <c r="E154" s="10"/>
      <c r="F154" s="11">
        <v>0</v>
      </c>
      <c r="G154" s="212">
        <v>0</v>
      </c>
      <c r="H154" s="208">
        <f t="shared" si="2"/>
        <v>0</v>
      </c>
    </row>
    <row r="155" spans="2:8" ht="41.25" customHeight="1">
      <c r="B155" s="205">
        <v>2001</v>
      </c>
      <c r="C155" s="205">
        <v>4936</v>
      </c>
      <c r="D155" s="12" t="s">
        <v>142</v>
      </c>
      <c r="E155" s="13" t="s">
        <v>56</v>
      </c>
      <c r="F155" s="206">
        <v>25594</v>
      </c>
      <c r="G155" s="207">
        <v>7</v>
      </c>
      <c r="H155" s="208">
        <f t="shared" si="2"/>
        <v>179158</v>
      </c>
    </row>
    <row r="156" spans="2:8" ht="46.5" customHeight="1">
      <c r="B156" s="205">
        <v>2002</v>
      </c>
      <c r="C156" s="205">
        <v>7819</v>
      </c>
      <c r="D156" s="12" t="s">
        <v>8222</v>
      </c>
      <c r="E156" s="13" t="s">
        <v>8223</v>
      </c>
      <c r="F156" s="206">
        <v>3225</v>
      </c>
      <c r="G156" s="207">
        <v>36.5</v>
      </c>
      <c r="H156" s="208">
        <f t="shared" si="2"/>
        <v>117712.5</v>
      </c>
    </row>
    <row r="157" spans="2:8" ht="47.25">
      <c r="B157" s="205">
        <v>2003</v>
      </c>
      <c r="C157" s="205">
        <v>7820</v>
      </c>
      <c r="D157" s="12" t="s">
        <v>8224</v>
      </c>
      <c r="E157" s="13" t="s">
        <v>56</v>
      </c>
      <c r="F157" s="206">
        <v>18965</v>
      </c>
      <c r="G157" s="207">
        <v>10</v>
      </c>
      <c r="H157" s="208">
        <f t="shared" si="2"/>
        <v>189650</v>
      </c>
    </row>
    <row r="158" spans="2:8" ht="36" customHeight="1">
      <c r="B158" s="205">
        <v>2004</v>
      </c>
      <c r="C158" s="205">
        <v>8000</v>
      </c>
      <c r="D158" s="12" t="s">
        <v>8225</v>
      </c>
      <c r="E158" s="13" t="s">
        <v>8223</v>
      </c>
      <c r="F158" s="206">
        <v>3225</v>
      </c>
      <c r="G158" s="207">
        <v>0</v>
      </c>
      <c r="H158" s="208">
        <f t="shared" si="2"/>
        <v>0</v>
      </c>
    </row>
    <row r="159" spans="2:8" ht="20.25" customHeight="1">
      <c r="B159" s="213">
        <v>3</v>
      </c>
      <c r="C159" s="9"/>
      <c r="D159" s="202" t="s">
        <v>8226</v>
      </c>
      <c r="E159" s="10"/>
      <c r="F159" s="11">
        <v>0</v>
      </c>
      <c r="G159" s="212">
        <v>0</v>
      </c>
      <c r="H159" s="208">
        <f t="shared" si="2"/>
        <v>0</v>
      </c>
    </row>
    <row r="160" spans="2:8" ht="38.450000000000003" customHeight="1">
      <c r="B160" s="205">
        <v>3001</v>
      </c>
      <c r="C160" s="205">
        <v>6061</v>
      </c>
      <c r="D160" s="12" t="s">
        <v>8227</v>
      </c>
      <c r="E160" s="13" t="s">
        <v>56</v>
      </c>
      <c r="F160" s="206">
        <v>283021</v>
      </c>
      <c r="G160" s="207">
        <v>0</v>
      </c>
      <c r="H160" s="208">
        <f t="shared" si="2"/>
        <v>0</v>
      </c>
    </row>
    <row r="161" spans="2:8" ht="38.450000000000003" customHeight="1">
      <c r="B161" s="205">
        <v>3002</v>
      </c>
      <c r="C161" s="205">
        <v>4933</v>
      </c>
      <c r="D161" s="12" t="s">
        <v>8228</v>
      </c>
      <c r="E161" s="13" t="s">
        <v>56</v>
      </c>
      <c r="F161" s="206">
        <v>389004</v>
      </c>
      <c r="G161" s="207">
        <v>1</v>
      </c>
      <c r="H161" s="208">
        <f t="shared" si="2"/>
        <v>389004</v>
      </c>
    </row>
    <row r="162" spans="2:8" ht="38.25" customHeight="1">
      <c r="B162" s="205">
        <v>3003</v>
      </c>
      <c r="C162" s="205">
        <v>6085</v>
      </c>
      <c r="D162" s="17" t="s">
        <v>143</v>
      </c>
      <c r="E162" s="13" t="s">
        <v>56</v>
      </c>
      <c r="F162" s="206">
        <v>28147</v>
      </c>
      <c r="G162" s="207">
        <v>130</v>
      </c>
      <c r="H162" s="208">
        <f t="shared" si="2"/>
        <v>3659110</v>
      </c>
    </row>
    <row r="163" spans="2:8" ht="27" customHeight="1">
      <c r="B163" s="213">
        <v>4</v>
      </c>
      <c r="C163" s="9"/>
      <c r="D163" s="202" t="s">
        <v>8229</v>
      </c>
      <c r="E163" s="10"/>
      <c r="F163" s="11">
        <v>0</v>
      </c>
      <c r="G163" s="212">
        <v>0</v>
      </c>
      <c r="H163" s="208">
        <f t="shared" si="2"/>
        <v>0</v>
      </c>
    </row>
    <row r="164" spans="2:8" ht="66.75" customHeight="1">
      <c r="B164" s="205">
        <v>4001</v>
      </c>
      <c r="C164" s="205">
        <v>4945</v>
      </c>
      <c r="D164" s="12" t="s">
        <v>144</v>
      </c>
      <c r="E164" s="13" t="s">
        <v>8230</v>
      </c>
      <c r="F164" s="206">
        <v>6064</v>
      </c>
      <c r="G164" s="207">
        <v>0</v>
      </c>
      <c r="H164" s="208">
        <f t="shared" si="2"/>
        <v>0</v>
      </c>
    </row>
    <row r="165" spans="2:8" ht="68.25" customHeight="1">
      <c r="B165" s="205">
        <v>4002</v>
      </c>
      <c r="C165" s="205">
        <v>4946</v>
      </c>
      <c r="D165" s="12" t="s">
        <v>8231</v>
      </c>
      <c r="E165" s="13" t="s">
        <v>8230</v>
      </c>
      <c r="F165" s="206">
        <v>16456</v>
      </c>
      <c r="G165" s="207">
        <v>1289.3300000000002</v>
      </c>
      <c r="H165" s="208">
        <f t="shared" si="2"/>
        <v>21217214.480000004</v>
      </c>
    </row>
    <row r="166" spans="2:8" ht="58.5" customHeight="1">
      <c r="B166" s="205">
        <v>4003</v>
      </c>
      <c r="C166" s="205">
        <v>5166</v>
      </c>
      <c r="D166" s="12" t="s">
        <v>8232</v>
      </c>
      <c r="E166" s="13" t="s">
        <v>8230</v>
      </c>
      <c r="F166" s="206">
        <v>3460</v>
      </c>
      <c r="G166" s="207">
        <v>185.62666666666664</v>
      </c>
      <c r="H166" s="208">
        <f t="shared" si="2"/>
        <v>642268.2666666666</v>
      </c>
    </row>
    <row r="167" spans="2:8" ht="70.5" customHeight="1">
      <c r="B167" s="205">
        <v>4004</v>
      </c>
      <c r="C167" s="205">
        <v>6190</v>
      </c>
      <c r="D167" s="12" t="s">
        <v>145</v>
      </c>
      <c r="E167" s="13" t="s">
        <v>8233</v>
      </c>
      <c r="F167" s="206">
        <v>403</v>
      </c>
      <c r="G167" s="207">
        <v>0</v>
      </c>
      <c r="H167" s="208">
        <f t="shared" si="2"/>
        <v>0</v>
      </c>
    </row>
    <row r="168" spans="2:8" ht="42" customHeight="1">
      <c r="B168" s="205">
        <v>4005</v>
      </c>
      <c r="C168" s="205">
        <v>7380</v>
      </c>
      <c r="D168" s="12" t="s">
        <v>8234</v>
      </c>
      <c r="E168" s="13" t="s">
        <v>135</v>
      </c>
      <c r="F168" s="206">
        <v>12054</v>
      </c>
      <c r="G168" s="207">
        <v>0</v>
      </c>
      <c r="H168" s="208">
        <f t="shared" si="2"/>
        <v>0</v>
      </c>
    </row>
    <row r="169" spans="2:8" ht="27.75" customHeight="1">
      <c r="B169" s="213" t="s">
        <v>8235</v>
      </c>
      <c r="C169" s="213"/>
      <c r="D169" s="202" t="s">
        <v>8236</v>
      </c>
      <c r="E169" s="10"/>
      <c r="F169" s="11">
        <v>0</v>
      </c>
      <c r="G169" s="212">
        <v>0</v>
      </c>
      <c r="H169" s="208">
        <f t="shared" si="2"/>
        <v>0</v>
      </c>
    </row>
    <row r="170" spans="2:8" ht="31.5">
      <c r="B170" s="214" t="s">
        <v>8237</v>
      </c>
      <c r="C170" s="215">
        <v>4982</v>
      </c>
      <c r="D170" s="18" t="s">
        <v>8238</v>
      </c>
      <c r="E170" s="19" t="s">
        <v>56</v>
      </c>
      <c r="F170" s="216">
        <v>155762</v>
      </c>
      <c r="G170" s="207">
        <v>1</v>
      </c>
      <c r="H170" s="208">
        <f t="shared" si="2"/>
        <v>155762</v>
      </c>
    </row>
    <row r="171" spans="2:8" ht="18">
      <c r="B171" s="214" t="s">
        <v>8239</v>
      </c>
      <c r="C171" s="215">
        <v>7900</v>
      </c>
      <c r="D171" s="18" t="s">
        <v>8240</v>
      </c>
      <c r="E171" s="19" t="s">
        <v>146</v>
      </c>
      <c r="F171" s="216">
        <v>68946</v>
      </c>
      <c r="G171" s="207">
        <v>1086.5500000000002</v>
      </c>
      <c r="H171" s="208">
        <f t="shared" si="2"/>
        <v>74913276.300000012</v>
      </c>
    </row>
    <row r="172" spans="2:8" ht="50.45" customHeight="1">
      <c r="B172" s="214" t="s">
        <v>8241</v>
      </c>
      <c r="C172" s="215"/>
      <c r="D172" s="18" t="s">
        <v>8242</v>
      </c>
      <c r="E172" s="19" t="s">
        <v>147</v>
      </c>
      <c r="F172" s="216">
        <v>783482</v>
      </c>
      <c r="G172" s="207">
        <v>36.03</v>
      </c>
      <c r="H172" s="208">
        <f t="shared" si="2"/>
        <v>28228856.460000001</v>
      </c>
    </row>
    <row r="173" spans="2:8" ht="36.75" customHeight="1">
      <c r="B173" s="214" t="s">
        <v>8243</v>
      </c>
      <c r="C173" s="215">
        <v>7972</v>
      </c>
      <c r="D173" s="18" t="s">
        <v>8244</v>
      </c>
      <c r="E173" s="19" t="s">
        <v>147</v>
      </c>
      <c r="F173" s="216">
        <v>18740</v>
      </c>
      <c r="G173" s="207">
        <v>0</v>
      </c>
      <c r="H173" s="208">
        <f t="shared" si="2"/>
        <v>0</v>
      </c>
    </row>
    <row r="174" spans="2:8" ht="63">
      <c r="B174" s="214" t="s">
        <v>8245</v>
      </c>
      <c r="C174" s="215"/>
      <c r="D174" s="18" t="s">
        <v>148</v>
      </c>
      <c r="E174" s="19" t="s">
        <v>147</v>
      </c>
      <c r="F174" s="216">
        <v>1126993</v>
      </c>
      <c r="G174" s="207">
        <v>256</v>
      </c>
      <c r="H174" s="208">
        <f t="shared" si="2"/>
        <v>288510208</v>
      </c>
    </row>
    <row r="175" spans="2:8" ht="18">
      <c r="B175" s="214" t="s">
        <v>8246</v>
      </c>
      <c r="C175" s="215">
        <v>3800</v>
      </c>
      <c r="D175" s="18" t="s">
        <v>8247</v>
      </c>
      <c r="E175" s="19" t="s">
        <v>146</v>
      </c>
      <c r="F175" s="216">
        <v>1303</v>
      </c>
      <c r="G175" s="207">
        <v>3032.19</v>
      </c>
      <c r="H175" s="208">
        <f t="shared" si="2"/>
        <v>3950943.5700000003</v>
      </c>
    </row>
    <row r="176" spans="2:8" ht="31.5">
      <c r="B176" s="214" t="s">
        <v>8248</v>
      </c>
      <c r="C176" s="205"/>
      <c r="D176" s="20" t="s">
        <v>149</v>
      </c>
      <c r="E176" s="21" t="s">
        <v>150</v>
      </c>
      <c r="F176" s="217">
        <v>340241</v>
      </c>
      <c r="G176" s="207">
        <v>49.89</v>
      </c>
      <c r="H176" s="208">
        <f t="shared" si="2"/>
        <v>16974623.489999998</v>
      </c>
    </row>
    <row r="177" spans="2:8" ht="31.5">
      <c r="B177" s="214" t="s">
        <v>8249</v>
      </c>
      <c r="C177" s="205"/>
      <c r="D177" s="20" t="s">
        <v>151</v>
      </c>
      <c r="E177" s="21" t="s">
        <v>150</v>
      </c>
      <c r="F177" s="217">
        <v>51914</v>
      </c>
      <c r="G177" s="207">
        <v>89.5</v>
      </c>
      <c r="H177" s="208">
        <f t="shared" si="2"/>
        <v>4646303</v>
      </c>
    </row>
    <row r="178" spans="2:8" ht="36.75" customHeight="1">
      <c r="B178" s="214" t="s">
        <v>8250</v>
      </c>
      <c r="C178" s="205"/>
      <c r="D178" s="20" t="s">
        <v>152</v>
      </c>
      <c r="E178" s="22" t="s">
        <v>146</v>
      </c>
      <c r="F178" s="217">
        <v>37044</v>
      </c>
      <c r="G178" s="207">
        <v>689.53579999999999</v>
      </c>
      <c r="H178" s="208">
        <f t="shared" si="2"/>
        <v>25543164.1752</v>
      </c>
    </row>
    <row r="179" spans="2:8" ht="18">
      <c r="B179" s="214" t="s">
        <v>8251</v>
      </c>
      <c r="C179" s="205"/>
      <c r="D179" s="20" t="s">
        <v>8252</v>
      </c>
      <c r="E179" s="22" t="s">
        <v>56</v>
      </c>
      <c r="F179" s="217">
        <v>598684</v>
      </c>
      <c r="G179" s="207">
        <v>2</v>
      </c>
      <c r="H179" s="208">
        <f t="shared" si="2"/>
        <v>1197368</v>
      </c>
    </row>
    <row r="180" spans="2:8" ht="18">
      <c r="B180" s="214" t="s">
        <v>8253</v>
      </c>
      <c r="C180" s="205"/>
      <c r="D180" s="20" t="s">
        <v>153</v>
      </c>
      <c r="E180" s="22" t="s">
        <v>56</v>
      </c>
      <c r="F180" s="217">
        <v>61165</v>
      </c>
      <c r="G180" s="207">
        <v>0</v>
      </c>
      <c r="H180" s="208">
        <f t="shared" si="2"/>
        <v>0</v>
      </c>
    </row>
    <row r="181" spans="2:8" ht="31.5">
      <c r="B181" s="214" t="s">
        <v>8254</v>
      </c>
      <c r="C181" s="205"/>
      <c r="D181" s="20" t="s">
        <v>154</v>
      </c>
      <c r="E181" s="22" t="s">
        <v>56</v>
      </c>
      <c r="F181" s="217">
        <v>568639</v>
      </c>
      <c r="G181" s="207">
        <v>0</v>
      </c>
      <c r="H181" s="208">
        <f t="shared" si="2"/>
        <v>0</v>
      </c>
    </row>
    <row r="182" spans="2:8" ht="18">
      <c r="B182" s="214" t="s">
        <v>8255</v>
      </c>
      <c r="C182" s="205"/>
      <c r="D182" s="20" t="s">
        <v>8256</v>
      </c>
      <c r="E182" s="22" t="s">
        <v>56</v>
      </c>
      <c r="F182" s="217">
        <v>209978</v>
      </c>
      <c r="G182" s="207">
        <v>2</v>
      </c>
      <c r="H182" s="208">
        <f t="shared" si="2"/>
        <v>419956</v>
      </c>
    </row>
    <row r="183" spans="2:8" ht="31.5">
      <c r="B183" s="214" t="s">
        <v>8257</v>
      </c>
      <c r="C183" s="205"/>
      <c r="D183" s="20" t="s">
        <v>155</v>
      </c>
      <c r="E183" s="22" t="s">
        <v>56</v>
      </c>
      <c r="F183" s="217">
        <v>714962</v>
      </c>
      <c r="G183" s="207">
        <v>1</v>
      </c>
      <c r="H183" s="208">
        <f t="shared" si="2"/>
        <v>714962</v>
      </c>
    </row>
    <row r="184" spans="2:8" ht="31.5">
      <c r="B184" s="214" t="s">
        <v>8258</v>
      </c>
      <c r="C184" s="205"/>
      <c r="D184" s="20" t="s">
        <v>156</v>
      </c>
      <c r="E184" s="21" t="s">
        <v>157</v>
      </c>
      <c r="F184" s="217">
        <v>785256</v>
      </c>
      <c r="G184" s="207">
        <v>7</v>
      </c>
      <c r="H184" s="208">
        <f t="shared" si="2"/>
        <v>5496792</v>
      </c>
    </row>
    <row r="185" spans="2:8" ht="31.5">
      <c r="B185" s="214" t="s">
        <v>8259</v>
      </c>
      <c r="C185" s="205">
        <v>8622</v>
      </c>
      <c r="D185" s="12" t="s">
        <v>8260</v>
      </c>
      <c r="E185" s="22" t="s">
        <v>146</v>
      </c>
      <c r="F185" s="206">
        <v>9326</v>
      </c>
      <c r="G185" s="207">
        <v>1335.17</v>
      </c>
      <c r="H185" s="208">
        <f t="shared" si="2"/>
        <v>12451795.42</v>
      </c>
    </row>
    <row r="186" spans="2:8" ht="31.5">
      <c r="B186" s="214" t="s">
        <v>8261</v>
      </c>
      <c r="C186" s="205">
        <v>4748</v>
      </c>
      <c r="D186" s="12" t="s">
        <v>8262</v>
      </c>
      <c r="E186" s="22" t="s">
        <v>147</v>
      </c>
      <c r="F186" s="206">
        <v>135326</v>
      </c>
      <c r="G186" s="207">
        <v>229.54</v>
      </c>
      <c r="H186" s="208">
        <f t="shared" si="2"/>
        <v>31062730.039999999</v>
      </c>
    </row>
    <row r="187" spans="2:8" ht="31.5">
      <c r="B187" s="214" t="s">
        <v>8263</v>
      </c>
      <c r="C187" s="218">
        <v>3052</v>
      </c>
      <c r="D187" s="23" t="s">
        <v>8264</v>
      </c>
      <c r="E187" s="22" t="s">
        <v>147</v>
      </c>
      <c r="F187" s="219">
        <v>85181</v>
      </c>
      <c r="G187" s="207">
        <v>327.91919999999993</v>
      </c>
      <c r="H187" s="208">
        <f t="shared" si="2"/>
        <v>27932485.375199996</v>
      </c>
    </row>
    <row r="188" spans="2:8" ht="18">
      <c r="B188" s="220"/>
      <c r="C188" s="218"/>
      <c r="D188" s="221"/>
      <c r="E188" s="222"/>
      <c r="F188" s="219"/>
      <c r="G188" s="207">
        <v>0</v>
      </c>
      <c r="H188" s="208">
        <f t="shared" si="2"/>
        <v>0</v>
      </c>
    </row>
    <row r="189" spans="2:8" ht="18">
      <c r="B189" s="205"/>
      <c r="C189" s="205"/>
      <c r="D189" s="223"/>
      <c r="E189" s="224"/>
      <c r="F189" s="225"/>
      <c r="G189" s="207">
        <v>0</v>
      </c>
      <c r="H189" s="208">
        <f t="shared" si="2"/>
        <v>0</v>
      </c>
    </row>
    <row r="190" spans="2:8" ht="21">
      <c r="B190" s="226"/>
      <c r="C190" s="227"/>
      <c r="D190" s="228" t="s">
        <v>158</v>
      </c>
      <c r="E190" s="229"/>
      <c r="F190" s="230"/>
      <c r="G190" s="207">
        <v>0</v>
      </c>
      <c r="H190" s="231">
        <f>SUM(H6:H189)</f>
        <v>776756848.38691664</v>
      </c>
    </row>
    <row r="191" spans="2:8" ht="8" customHeight="1">
      <c r="B191" s="232"/>
      <c r="C191" s="227"/>
      <c r="D191" s="233"/>
      <c r="E191" s="234"/>
      <c r="F191" s="235"/>
      <c r="G191" s="236">
        <v>0</v>
      </c>
      <c r="H191" s="237"/>
    </row>
    <row r="192" spans="2:8" ht="21">
      <c r="B192" s="232"/>
      <c r="C192" s="227"/>
      <c r="D192" s="238" t="s">
        <v>159</v>
      </c>
      <c r="E192" s="239">
        <v>0.2407</v>
      </c>
      <c r="F192" s="235"/>
      <c r="G192" s="207">
        <v>0</v>
      </c>
      <c r="H192" s="240">
        <f>E192*H190</f>
        <v>186965373.40673083</v>
      </c>
    </row>
    <row r="193" spans="2:8" ht="21">
      <c r="B193" s="232"/>
      <c r="C193" s="227"/>
      <c r="D193" s="238" t="s">
        <v>160</v>
      </c>
      <c r="E193" s="239">
        <v>0.01</v>
      </c>
      <c r="F193" s="235"/>
      <c r="G193" s="207"/>
      <c r="H193" s="240">
        <f>E193*H190</f>
        <v>7767568.4838691661</v>
      </c>
    </row>
    <row r="194" spans="2:8" ht="21">
      <c r="B194" s="232"/>
      <c r="C194" s="227"/>
      <c r="D194" s="238" t="s">
        <v>161</v>
      </c>
      <c r="E194" s="239">
        <v>0.04</v>
      </c>
      <c r="F194" s="235"/>
      <c r="G194" s="207"/>
      <c r="H194" s="240">
        <f>E194*H190</f>
        <v>31070273.935476664</v>
      </c>
    </row>
    <row r="195" spans="2:8" ht="9.6" customHeight="1">
      <c r="B195" s="241"/>
      <c r="C195" s="242"/>
      <c r="D195" s="243"/>
      <c r="E195" s="242"/>
      <c r="F195" s="244"/>
      <c r="G195" s="236">
        <v>0</v>
      </c>
      <c r="H195" s="237"/>
    </row>
    <row r="196" spans="2:8" ht="21">
      <c r="B196" s="241"/>
      <c r="C196" s="242"/>
      <c r="D196" s="228" t="s">
        <v>162</v>
      </c>
      <c r="E196" s="242"/>
      <c r="F196" s="244"/>
      <c r="G196" s="207">
        <v>0</v>
      </c>
      <c r="H196" s="231">
        <f>SUM(H192:H194)</f>
        <v>225803215.82607666</v>
      </c>
    </row>
    <row r="197" spans="2:8">
      <c r="B197" s="245"/>
      <c r="D197" s="246"/>
      <c r="F197" s="247"/>
      <c r="G197" s="193"/>
    </row>
    <row r="198" spans="2:8">
      <c r="B198" s="245"/>
      <c r="D198" s="246"/>
      <c r="F198" s="247"/>
      <c r="G198" s="193"/>
    </row>
    <row r="199" spans="2:8" ht="21">
      <c r="B199" s="245"/>
      <c r="D199" s="248" t="s">
        <v>163</v>
      </c>
      <c r="E199" s="249"/>
      <c r="F199" s="193"/>
      <c r="G199" s="193"/>
      <c r="H199" s="240">
        <v>103901356</v>
      </c>
    </row>
    <row r="200" spans="2:8" ht="21">
      <c r="B200" s="245"/>
      <c r="D200" s="248" t="s">
        <v>164</v>
      </c>
      <c r="E200" s="249"/>
      <c r="F200" s="193"/>
      <c r="G200" s="193"/>
      <c r="H200" s="240">
        <v>103901356</v>
      </c>
    </row>
    <row r="201" spans="2:8" ht="21">
      <c r="B201" s="245"/>
      <c r="D201" s="250" t="s">
        <v>165</v>
      </c>
      <c r="E201" s="251"/>
      <c r="F201" s="193"/>
      <c r="G201" s="193"/>
      <c r="H201" s="240">
        <v>103901356</v>
      </c>
    </row>
    <row r="202" spans="2:8" ht="39" customHeight="1">
      <c r="B202" s="245"/>
      <c r="D202" s="644" t="s">
        <v>166</v>
      </c>
      <c r="E202" s="645"/>
      <c r="F202" s="193"/>
      <c r="G202" s="193"/>
      <c r="H202" s="240">
        <v>103901356</v>
      </c>
    </row>
    <row r="203" spans="2:8" ht="6" customHeight="1">
      <c r="B203" s="245"/>
      <c r="F203" s="247"/>
      <c r="G203" s="193"/>
    </row>
    <row r="204" spans="2:8" ht="21">
      <c r="B204" s="245"/>
      <c r="D204" s="646" t="s">
        <v>167</v>
      </c>
      <c r="E204" s="647"/>
      <c r="F204" s="247"/>
      <c r="G204" s="193"/>
    </row>
    <row r="205" spans="2:8" ht="21">
      <c r="B205" s="245"/>
      <c r="D205" s="646" t="s">
        <v>168</v>
      </c>
      <c r="E205" s="647"/>
      <c r="F205" s="247"/>
      <c r="G205" s="193"/>
    </row>
    <row r="206" spans="2:8" ht="12" customHeight="1">
      <c r="B206" s="245"/>
      <c r="D206" s="252"/>
      <c r="E206" s="253"/>
      <c r="F206" s="247"/>
      <c r="G206" s="193"/>
    </row>
    <row r="207" spans="2:8" ht="21">
      <c r="B207" s="254"/>
      <c r="C207" s="255"/>
      <c r="D207" s="634" t="s">
        <v>169</v>
      </c>
      <c r="E207" s="635"/>
      <c r="F207" s="256"/>
      <c r="G207" s="193"/>
    </row>
    <row r="208" spans="2:8" ht="27" customHeight="1" thickBot="1">
      <c r="B208" s="254"/>
      <c r="C208" s="255"/>
      <c r="D208" s="257"/>
      <c r="E208" s="257"/>
      <c r="F208" s="256"/>
      <c r="G208" s="193"/>
    </row>
    <row r="209" spans="2:8" ht="25.9" thickBot="1">
      <c r="B209" s="254"/>
      <c r="C209" s="255"/>
      <c r="D209" s="636" t="s">
        <v>170</v>
      </c>
      <c r="E209" s="637"/>
      <c r="F209" s="247"/>
      <c r="G209" s="258"/>
      <c r="H209" s="259"/>
    </row>
    <row r="210" spans="2:8" ht="21">
      <c r="B210" s="254"/>
      <c r="C210" s="255"/>
      <c r="D210" s="260" t="s">
        <v>158</v>
      </c>
      <c r="E210" s="261"/>
      <c r="F210" s="247"/>
      <c r="G210" s="258"/>
      <c r="H210" s="262">
        <f>H190+H196+H199+H200+H201+H202</f>
        <v>1418165488.2129931</v>
      </c>
    </row>
    <row r="211" spans="2:8" ht="11.25" customHeight="1">
      <c r="B211" s="254"/>
      <c r="C211" s="255"/>
      <c r="D211" s="233"/>
      <c r="E211" s="234"/>
      <c r="F211" s="247"/>
      <c r="G211" s="258"/>
      <c r="H211" s="263"/>
    </row>
    <row r="212" spans="2:8" ht="21">
      <c r="B212" s="254"/>
      <c r="C212" s="255"/>
      <c r="D212" s="238" t="s">
        <v>159</v>
      </c>
      <c r="E212" s="239">
        <v>0.245</v>
      </c>
      <c r="F212" s="247"/>
      <c r="G212" s="258"/>
      <c r="H212" s="263">
        <f>$H$210*$E$212</f>
        <v>347450544.61218333</v>
      </c>
    </row>
    <row r="213" spans="2:8" ht="21">
      <c r="B213" s="254"/>
      <c r="C213" s="255"/>
      <c r="D213" s="238" t="s">
        <v>160</v>
      </c>
      <c r="E213" s="239">
        <v>0.01</v>
      </c>
      <c r="F213" s="247"/>
      <c r="G213" s="258"/>
      <c r="H213" s="263">
        <f t="shared" ref="H213:H214" si="3">$H$210*$E$212</f>
        <v>347450544.61218333</v>
      </c>
    </row>
    <row r="214" spans="2:8" ht="21">
      <c r="B214" s="254"/>
      <c r="C214" s="255"/>
      <c r="D214" s="238" t="s">
        <v>161</v>
      </c>
      <c r="E214" s="239">
        <v>0.04</v>
      </c>
      <c r="F214" s="247"/>
      <c r="G214" s="258"/>
      <c r="H214" s="263">
        <f t="shared" si="3"/>
        <v>347450544.61218333</v>
      </c>
    </row>
    <row r="215" spans="2:8" ht="21">
      <c r="B215" s="254"/>
      <c r="C215" s="255"/>
      <c r="D215" s="243"/>
      <c r="E215" s="242"/>
      <c r="F215" s="247"/>
      <c r="G215" s="258"/>
      <c r="H215" s="263"/>
    </row>
    <row r="216" spans="2:8" ht="21">
      <c r="B216" s="254"/>
      <c r="C216" s="255"/>
      <c r="D216" s="228" t="s">
        <v>162</v>
      </c>
      <c r="E216" s="242"/>
      <c r="F216" s="247"/>
      <c r="G216" s="258"/>
      <c r="H216" s="262">
        <f>H210+H212+H213+H214</f>
        <v>2460517122.0495434</v>
      </c>
    </row>
    <row r="217" spans="2:8" ht="8.25" customHeight="1">
      <c r="B217" s="254"/>
      <c r="C217" s="255"/>
      <c r="D217" s="264"/>
      <c r="E217" s="242"/>
      <c r="F217" s="247"/>
      <c r="G217" s="258"/>
      <c r="H217" s="263"/>
    </row>
    <row r="219" spans="2:8" ht="18">
      <c r="H219" s="262">
        <v>6777150000</v>
      </c>
    </row>
  </sheetData>
  <mergeCells count="8">
    <mergeCell ref="D207:E207"/>
    <mergeCell ref="D209:E209"/>
    <mergeCell ref="B1:F1"/>
    <mergeCell ref="G1:H1"/>
    <mergeCell ref="B2:D2"/>
    <mergeCell ref="D202:E202"/>
    <mergeCell ref="D204:E204"/>
    <mergeCell ref="D205:E20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56AA1C-CFA3-46B4-AFCE-F0CF8A39B2B2}">
  <dimension ref="A2:Q3191"/>
  <sheetViews>
    <sheetView topLeftCell="B361" zoomScale="70" zoomScaleNormal="70" workbookViewId="0">
      <selection activeCell="C372" sqref="C372"/>
    </sheetView>
  </sheetViews>
  <sheetFormatPr baseColWidth="10" defaultRowHeight="14.25"/>
  <cols>
    <col min="1" max="1" width="36.796875" bestFit="1" customWidth="1"/>
    <col min="2" max="3" width="69" bestFit="1" customWidth="1"/>
    <col min="4" max="4" width="7.6640625" bestFit="1" customWidth="1"/>
    <col min="5" max="5" width="14" bestFit="1" customWidth="1"/>
    <col min="6" max="6" width="34.53125" bestFit="1" customWidth="1"/>
    <col min="10" max="10" width="15.33203125" bestFit="1" customWidth="1"/>
  </cols>
  <sheetData>
    <row r="2" spans="1:14" ht="16.5">
      <c r="A2" s="588" t="s">
        <v>171</v>
      </c>
      <c r="B2" s="589" t="s">
        <v>172</v>
      </c>
      <c r="C2" s="589" t="s">
        <v>173</v>
      </c>
      <c r="D2" s="590" t="s">
        <v>174</v>
      </c>
      <c r="E2" s="591" t="s">
        <v>177</v>
      </c>
      <c r="F2" s="592" t="s">
        <v>178</v>
      </c>
    </row>
    <row r="3" spans="1:14" ht="15.75">
      <c r="A3" s="593" t="s">
        <v>179</v>
      </c>
      <c r="B3" s="593" t="s">
        <v>180</v>
      </c>
      <c r="C3" s="593" t="s">
        <v>181</v>
      </c>
      <c r="D3" s="594">
        <v>3007</v>
      </c>
      <c r="E3" s="595">
        <v>909</v>
      </c>
      <c r="F3" s="596" t="s">
        <v>8396</v>
      </c>
      <c r="I3" s="579">
        <v>3007</v>
      </c>
      <c r="J3">
        <f>VLOOKUP(I3,$D$3:$E$3191,2,FALSE)</f>
        <v>909</v>
      </c>
      <c r="M3" s="598">
        <v>322</v>
      </c>
      <c r="N3" s="599">
        <v>536920</v>
      </c>
    </row>
    <row r="4" spans="1:14" ht="15.75">
      <c r="A4" s="593" t="s">
        <v>179</v>
      </c>
      <c r="B4" s="593" t="s">
        <v>180</v>
      </c>
      <c r="C4" s="593" t="s">
        <v>184</v>
      </c>
      <c r="D4" s="594">
        <v>3009</v>
      </c>
      <c r="E4" s="597">
        <v>46379</v>
      </c>
      <c r="F4" s="593" t="s">
        <v>8396</v>
      </c>
      <c r="I4" s="579">
        <v>3464</v>
      </c>
      <c r="J4">
        <f>VLOOKUP(I4,$D$3:$E$3191,2,FALSE)</f>
        <v>46379</v>
      </c>
      <c r="M4" s="598">
        <v>323</v>
      </c>
      <c r="N4" s="599">
        <v>575187</v>
      </c>
    </row>
    <row r="5" spans="1:14" ht="15.75">
      <c r="A5" s="593" t="s">
        <v>179</v>
      </c>
      <c r="B5" s="593" t="s">
        <v>187</v>
      </c>
      <c r="C5" s="593" t="s">
        <v>187</v>
      </c>
      <c r="D5" s="594">
        <v>3010</v>
      </c>
      <c r="E5" s="597">
        <v>38781</v>
      </c>
      <c r="F5" s="593" t="s">
        <v>8396</v>
      </c>
      <c r="I5" s="579">
        <v>3710</v>
      </c>
      <c r="J5">
        <f>VLOOKUP(I5,$D$3:$E$3191,2,FALSE)</f>
        <v>5741</v>
      </c>
      <c r="M5" s="598">
        <v>324</v>
      </c>
      <c r="N5" s="599">
        <v>573851</v>
      </c>
    </row>
    <row r="6" spans="1:14" ht="15.75">
      <c r="A6" s="593" t="s">
        <v>179</v>
      </c>
      <c r="B6" s="593" t="s">
        <v>187</v>
      </c>
      <c r="C6" s="593" t="s">
        <v>187</v>
      </c>
      <c r="D6" s="594">
        <v>3011</v>
      </c>
      <c r="E6" s="597">
        <v>6417</v>
      </c>
      <c r="F6" s="593" t="s">
        <v>8396</v>
      </c>
      <c r="I6" s="579">
        <v>3010</v>
      </c>
      <c r="J6">
        <f t="shared" ref="J6:J67" si="0">VLOOKUP(I6,$D$3:$E$3191,2,FALSE)</f>
        <v>38781</v>
      </c>
      <c r="M6" s="598">
        <v>325</v>
      </c>
      <c r="N6" s="599">
        <v>589499</v>
      </c>
    </row>
    <row r="7" spans="1:14" ht="15.75">
      <c r="A7" s="593" t="s">
        <v>179</v>
      </c>
      <c r="B7" s="593" t="s">
        <v>187</v>
      </c>
      <c r="C7" s="593" t="s">
        <v>187</v>
      </c>
      <c r="D7" s="594">
        <v>3012</v>
      </c>
      <c r="E7" s="597">
        <v>8262</v>
      </c>
      <c r="F7" s="593" t="s">
        <v>8396</v>
      </c>
      <c r="I7" s="579">
        <v>3022</v>
      </c>
      <c r="J7">
        <f t="shared" si="0"/>
        <v>58281</v>
      </c>
      <c r="M7" s="598">
        <v>326</v>
      </c>
      <c r="N7" s="599">
        <v>610583</v>
      </c>
    </row>
    <row r="8" spans="1:14" ht="15.75">
      <c r="A8" s="593" t="s">
        <v>179</v>
      </c>
      <c r="B8" s="593" t="s">
        <v>192</v>
      </c>
      <c r="C8" s="593" t="s">
        <v>1553</v>
      </c>
      <c r="D8" s="594">
        <v>3015</v>
      </c>
      <c r="E8" s="597">
        <v>251585</v>
      </c>
      <c r="F8" s="593" t="s">
        <v>8397</v>
      </c>
      <c r="I8" s="579">
        <v>3486</v>
      </c>
      <c r="J8">
        <f t="shared" si="0"/>
        <v>187178</v>
      </c>
      <c r="M8" s="598">
        <v>328</v>
      </c>
      <c r="N8" s="599">
        <v>637049</v>
      </c>
    </row>
    <row r="9" spans="1:14" ht="15.75">
      <c r="A9" s="593" t="s">
        <v>179</v>
      </c>
      <c r="B9" s="593" t="s">
        <v>195</v>
      </c>
      <c r="C9" s="593" t="s">
        <v>195</v>
      </c>
      <c r="D9" s="594">
        <v>3017</v>
      </c>
      <c r="E9" s="597">
        <v>45600</v>
      </c>
      <c r="F9" s="593" t="s">
        <v>8397</v>
      </c>
      <c r="I9" s="579">
        <v>4848</v>
      </c>
      <c r="J9">
        <f t="shared" si="0"/>
        <v>10836</v>
      </c>
      <c r="M9" s="598">
        <v>333</v>
      </c>
      <c r="N9" s="599">
        <v>586995</v>
      </c>
    </row>
    <row r="10" spans="1:14" ht="15.75">
      <c r="A10" s="593" t="s">
        <v>179</v>
      </c>
      <c r="B10" s="593" t="s">
        <v>198</v>
      </c>
      <c r="C10" s="593" t="s">
        <v>199</v>
      </c>
      <c r="D10" s="594">
        <v>3018</v>
      </c>
      <c r="E10" s="595">
        <v>98470</v>
      </c>
      <c r="F10" s="596" t="s">
        <v>8396</v>
      </c>
      <c r="I10" s="579">
        <v>4849</v>
      </c>
      <c r="J10">
        <f t="shared" si="0"/>
        <v>3383</v>
      </c>
      <c r="M10" s="598">
        <v>366</v>
      </c>
      <c r="N10" s="599">
        <v>623456</v>
      </c>
    </row>
    <row r="11" spans="1:14" ht="15.75">
      <c r="A11" s="593" t="s">
        <v>179</v>
      </c>
      <c r="B11" s="593" t="s">
        <v>187</v>
      </c>
      <c r="C11" s="593" t="s">
        <v>187</v>
      </c>
      <c r="D11" s="594">
        <v>3021</v>
      </c>
      <c r="E11" s="597">
        <v>7446</v>
      </c>
      <c r="F11" s="593" t="s">
        <v>8396</v>
      </c>
      <c r="I11" s="579">
        <v>4850</v>
      </c>
      <c r="J11">
        <f>VLOOKUP(I11,$D$3:$E$3191,2,FALSE)</f>
        <v>304921</v>
      </c>
      <c r="M11" s="598">
        <v>1505</v>
      </c>
      <c r="N11" s="599">
        <v>189970</v>
      </c>
    </row>
    <row r="12" spans="1:14" ht="15.75">
      <c r="A12" s="593" t="s">
        <v>179</v>
      </c>
      <c r="B12" s="593" t="s">
        <v>187</v>
      </c>
      <c r="C12" s="593" t="s">
        <v>187</v>
      </c>
      <c r="D12" s="594">
        <v>3022</v>
      </c>
      <c r="E12" s="597">
        <v>58281</v>
      </c>
      <c r="F12" s="593" t="s">
        <v>8396</v>
      </c>
      <c r="I12" s="579">
        <v>3017</v>
      </c>
      <c r="J12">
        <f t="shared" si="0"/>
        <v>45600</v>
      </c>
      <c r="M12" s="598">
        <v>1512</v>
      </c>
      <c r="N12" s="599">
        <v>17850</v>
      </c>
    </row>
    <row r="13" spans="1:14" ht="15.75">
      <c r="A13" s="593" t="s">
        <v>179</v>
      </c>
      <c r="B13" s="593" t="s">
        <v>198</v>
      </c>
      <c r="C13" s="593" t="s">
        <v>203</v>
      </c>
      <c r="D13" s="594">
        <v>3024</v>
      </c>
      <c r="E13" s="597">
        <v>155503</v>
      </c>
      <c r="F13" s="593" t="s">
        <v>8397</v>
      </c>
      <c r="I13" s="579">
        <v>4613</v>
      </c>
      <c r="J13">
        <f t="shared" si="0"/>
        <v>58200</v>
      </c>
      <c r="M13" s="598">
        <v>1515</v>
      </c>
      <c r="N13" s="599">
        <v>1131</v>
      </c>
    </row>
    <row r="14" spans="1:14" ht="15.75">
      <c r="A14" s="593" t="s">
        <v>179</v>
      </c>
      <c r="B14" s="593" t="s">
        <v>205</v>
      </c>
      <c r="C14" s="593" t="s">
        <v>206</v>
      </c>
      <c r="D14" s="594">
        <v>3027</v>
      </c>
      <c r="E14" s="597">
        <v>80323</v>
      </c>
      <c r="F14" s="593" t="s">
        <v>8397</v>
      </c>
      <c r="I14" s="579">
        <v>5380</v>
      </c>
      <c r="J14">
        <f t="shared" si="0"/>
        <v>44369</v>
      </c>
      <c r="M14" s="598">
        <v>1794</v>
      </c>
      <c r="N14" s="599">
        <v>5501</v>
      </c>
    </row>
    <row r="15" spans="1:14" ht="15.75">
      <c r="A15" s="593" t="s">
        <v>179</v>
      </c>
      <c r="B15" s="593" t="s">
        <v>208</v>
      </c>
      <c r="C15" s="593" t="s">
        <v>208</v>
      </c>
      <c r="D15" s="594">
        <v>3041</v>
      </c>
      <c r="E15" s="595">
        <v>37349</v>
      </c>
      <c r="F15" s="596" t="s">
        <v>8397</v>
      </c>
      <c r="I15" s="579">
        <v>3050</v>
      </c>
      <c r="J15">
        <f t="shared" si="0"/>
        <v>39211</v>
      </c>
      <c r="M15" s="598">
        <v>2273</v>
      </c>
      <c r="N15" s="599">
        <v>967</v>
      </c>
    </row>
    <row r="16" spans="1:14" ht="15.75">
      <c r="A16" s="593" t="s">
        <v>179</v>
      </c>
      <c r="B16" s="593" t="s">
        <v>208</v>
      </c>
      <c r="C16" s="593" t="s">
        <v>208</v>
      </c>
      <c r="D16" s="594">
        <v>3042</v>
      </c>
      <c r="E16" s="595">
        <v>63957</v>
      </c>
      <c r="F16" s="596" t="s">
        <v>8397</v>
      </c>
      <c r="I16" s="579">
        <v>4792</v>
      </c>
      <c r="J16">
        <f t="shared" si="0"/>
        <v>100367</v>
      </c>
      <c r="M16" s="598">
        <v>2307</v>
      </c>
      <c r="N16" s="599">
        <v>65450</v>
      </c>
    </row>
    <row r="17" spans="1:14" ht="15.75">
      <c r="A17" s="593" t="s">
        <v>179</v>
      </c>
      <c r="B17" s="593" t="s">
        <v>208</v>
      </c>
      <c r="C17" s="593" t="s">
        <v>208</v>
      </c>
      <c r="D17" s="594">
        <v>3043</v>
      </c>
      <c r="E17" s="595">
        <v>88930</v>
      </c>
      <c r="F17" s="596" t="s">
        <v>8397</v>
      </c>
      <c r="I17" s="579">
        <v>4158</v>
      </c>
      <c r="J17">
        <f t="shared" si="0"/>
        <v>191915</v>
      </c>
      <c r="M17" s="598">
        <v>2308</v>
      </c>
      <c r="N17" s="599">
        <v>130900</v>
      </c>
    </row>
    <row r="18" spans="1:14" ht="15.75">
      <c r="A18" s="593" t="s">
        <v>179</v>
      </c>
      <c r="B18" s="593" t="s">
        <v>208</v>
      </c>
      <c r="C18" s="593" t="s">
        <v>208</v>
      </c>
      <c r="D18" s="594">
        <v>3044</v>
      </c>
      <c r="E18" s="595">
        <v>125950</v>
      </c>
      <c r="F18" s="596" t="s">
        <v>8397</v>
      </c>
      <c r="I18" s="579">
        <v>4159</v>
      </c>
      <c r="J18">
        <f t="shared" si="0"/>
        <v>167049</v>
      </c>
      <c r="M18" s="598">
        <v>2551</v>
      </c>
      <c r="N18" s="599">
        <v>178500</v>
      </c>
    </row>
    <row r="19" spans="1:14" ht="15.75">
      <c r="A19" s="593" t="s">
        <v>179</v>
      </c>
      <c r="B19" s="593" t="s">
        <v>208</v>
      </c>
      <c r="C19" s="593" t="s">
        <v>208</v>
      </c>
      <c r="D19" s="594">
        <v>3045</v>
      </c>
      <c r="E19" s="595">
        <v>176674</v>
      </c>
      <c r="F19" s="596" t="s">
        <v>8397</v>
      </c>
      <c r="I19" s="579">
        <v>4160</v>
      </c>
      <c r="J19">
        <f t="shared" si="0"/>
        <v>170143</v>
      </c>
      <c r="M19" s="598">
        <v>2798</v>
      </c>
      <c r="N19" s="599">
        <v>700</v>
      </c>
    </row>
    <row r="20" spans="1:14" ht="15.75">
      <c r="A20" s="593" t="s">
        <v>179</v>
      </c>
      <c r="B20" s="593" t="s">
        <v>208</v>
      </c>
      <c r="C20" s="593" t="s">
        <v>208</v>
      </c>
      <c r="D20" s="594">
        <v>3046</v>
      </c>
      <c r="E20" s="595">
        <v>314109</v>
      </c>
      <c r="F20" s="596" t="s">
        <v>8397</v>
      </c>
      <c r="I20" s="579">
        <v>4161</v>
      </c>
      <c r="J20">
        <f t="shared" si="0"/>
        <v>175866</v>
      </c>
      <c r="M20" s="598">
        <v>2910</v>
      </c>
      <c r="N20" s="599">
        <v>7140</v>
      </c>
    </row>
    <row r="21" spans="1:14" ht="15.75">
      <c r="A21" s="593" t="s">
        <v>179</v>
      </c>
      <c r="B21" s="593" t="s">
        <v>208</v>
      </c>
      <c r="C21" s="593" t="s">
        <v>208</v>
      </c>
      <c r="D21" s="594">
        <v>3047</v>
      </c>
      <c r="E21" s="595">
        <v>426915</v>
      </c>
      <c r="F21" s="596" t="s">
        <v>8397</v>
      </c>
      <c r="I21" s="579">
        <v>4157</v>
      </c>
      <c r="J21">
        <f t="shared" si="0"/>
        <v>187846</v>
      </c>
      <c r="M21" s="598">
        <v>3386</v>
      </c>
      <c r="N21" s="599">
        <v>12134</v>
      </c>
    </row>
    <row r="22" spans="1:14" ht="15.75">
      <c r="A22" s="593" t="s">
        <v>179</v>
      </c>
      <c r="B22" s="593" t="s">
        <v>208</v>
      </c>
      <c r="C22" s="593" t="s">
        <v>208</v>
      </c>
      <c r="D22" s="594">
        <v>3048</v>
      </c>
      <c r="E22" s="595">
        <v>520777</v>
      </c>
      <c r="F22" s="596" t="s">
        <v>8397</v>
      </c>
      <c r="I22" s="579">
        <v>4743</v>
      </c>
      <c r="J22">
        <f t="shared" si="0"/>
        <v>175972</v>
      </c>
      <c r="M22" s="598">
        <v>3995</v>
      </c>
      <c r="N22" s="599">
        <v>30615</v>
      </c>
    </row>
    <row r="23" spans="1:14" ht="15.75">
      <c r="A23" s="593" t="s">
        <v>179</v>
      </c>
      <c r="B23" s="593" t="s">
        <v>198</v>
      </c>
      <c r="C23" s="593" t="s">
        <v>203</v>
      </c>
      <c r="D23" s="594">
        <v>3050</v>
      </c>
      <c r="E23" s="597">
        <v>39211</v>
      </c>
      <c r="F23" s="593" t="s">
        <v>8397</v>
      </c>
      <c r="I23" s="579">
        <v>4744</v>
      </c>
      <c r="J23">
        <f t="shared" si="0"/>
        <v>192883</v>
      </c>
      <c r="M23" s="598">
        <v>4513</v>
      </c>
      <c r="N23" s="599">
        <v>16925</v>
      </c>
    </row>
    <row r="24" spans="1:14" ht="15.75">
      <c r="A24" s="593" t="s">
        <v>179</v>
      </c>
      <c r="B24" s="593" t="s">
        <v>198</v>
      </c>
      <c r="C24" s="593" t="s">
        <v>203</v>
      </c>
      <c r="D24" s="594">
        <v>3052</v>
      </c>
      <c r="E24" s="597">
        <v>111213</v>
      </c>
      <c r="F24" s="593" t="s">
        <v>8397</v>
      </c>
      <c r="I24" s="579">
        <v>4746</v>
      </c>
      <c r="J24">
        <f t="shared" si="0"/>
        <v>166345</v>
      </c>
      <c r="M24" s="598">
        <v>4514</v>
      </c>
      <c r="N24" s="599">
        <v>29139</v>
      </c>
    </row>
    <row r="25" spans="1:14" ht="15.75">
      <c r="A25" s="593" t="s">
        <v>179</v>
      </c>
      <c r="B25" s="593" t="s">
        <v>217</v>
      </c>
      <c r="C25" s="593" t="s">
        <v>218</v>
      </c>
      <c r="D25" s="594">
        <v>3055</v>
      </c>
      <c r="E25" s="595">
        <v>358778</v>
      </c>
      <c r="F25" s="596" t="s">
        <v>8397</v>
      </c>
      <c r="I25" s="580">
        <v>4747</v>
      </c>
      <c r="J25">
        <f t="shared" si="0"/>
        <v>163490</v>
      </c>
      <c r="M25" s="598">
        <v>4520</v>
      </c>
      <c r="N25" s="599">
        <v>24074</v>
      </c>
    </row>
    <row r="26" spans="1:14" ht="15.75">
      <c r="A26" s="593" t="s">
        <v>179</v>
      </c>
      <c r="B26" s="593" t="s">
        <v>217</v>
      </c>
      <c r="C26" s="593" t="s">
        <v>218</v>
      </c>
      <c r="D26" s="594">
        <v>3056</v>
      </c>
      <c r="E26" s="595">
        <v>476297</v>
      </c>
      <c r="F26" s="596" t="s">
        <v>8397</v>
      </c>
      <c r="I26" s="579">
        <v>4749</v>
      </c>
      <c r="J26">
        <f t="shared" si="0"/>
        <v>173487</v>
      </c>
      <c r="M26" s="598">
        <v>4521</v>
      </c>
      <c r="N26" s="599">
        <v>28524</v>
      </c>
    </row>
    <row r="27" spans="1:14" ht="15.75">
      <c r="A27" s="593" t="s">
        <v>179</v>
      </c>
      <c r="B27" s="593" t="s">
        <v>217</v>
      </c>
      <c r="C27" s="593" t="s">
        <v>218</v>
      </c>
      <c r="D27" s="594">
        <v>3057</v>
      </c>
      <c r="E27" s="595">
        <v>5163895</v>
      </c>
      <c r="F27" s="596" t="s">
        <v>8397</v>
      </c>
      <c r="I27" s="581">
        <v>7999</v>
      </c>
      <c r="J27" t="e">
        <f t="shared" si="0"/>
        <v>#N/A</v>
      </c>
      <c r="M27" s="598">
        <v>4594</v>
      </c>
      <c r="N27" s="599">
        <v>88599</v>
      </c>
    </row>
    <row r="28" spans="1:14" ht="15.75">
      <c r="A28" s="593" t="s">
        <v>179</v>
      </c>
      <c r="B28" s="593" t="s">
        <v>217</v>
      </c>
      <c r="C28" s="593" t="s">
        <v>218</v>
      </c>
      <c r="D28" s="594">
        <v>3058</v>
      </c>
      <c r="E28" s="595">
        <v>8530230</v>
      </c>
      <c r="F28" s="596" t="s">
        <v>8397</v>
      </c>
      <c r="I28" s="580">
        <v>6016</v>
      </c>
      <c r="J28">
        <f t="shared" si="0"/>
        <v>147164</v>
      </c>
      <c r="M28" s="598">
        <v>4596</v>
      </c>
      <c r="N28" s="599">
        <v>176735</v>
      </c>
    </row>
    <row r="29" spans="1:14" ht="15.75">
      <c r="A29" s="593" t="s">
        <v>179</v>
      </c>
      <c r="B29" s="593" t="s">
        <v>217</v>
      </c>
      <c r="C29" s="593" t="s">
        <v>218</v>
      </c>
      <c r="D29" s="594">
        <v>3059</v>
      </c>
      <c r="E29" s="595">
        <v>5087235</v>
      </c>
      <c r="F29" s="596" t="s">
        <v>8397</v>
      </c>
      <c r="I29" s="580">
        <v>5363</v>
      </c>
      <c r="J29">
        <f t="shared" si="0"/>
        <v>357310</v>
      </c>
      <c r="M29" s="598">
        <v>4598</v>
      </c>
      <c r="N29" s="599">
        <v>1323832</v>
      </c>
    </row>
    <row r="30" spans="1:14" ht="15.75">
      <c r="A30" s="593" t="s">
        <v>179</v>
      </c>
      <c r="B30" s="593" t="s">
        <v>208</v>
      </c>
      <c r="C30" s="593" t="s">
        <v>208</v>
      </c>
      <c r="D30" s="594">
        <v>3064</v>
      </c>
      <c r="E30" s="597">
        <v>95983</v>
      </c>
      <c r="F30" s="593" t="s">
        <v>8397</v>
      </c>
      <c r="I30" s="579">
        <v>5364</v>
      </c>
      <c r="J30">
        <f t="shared" si="0"/>
        <v>355277</v>
      </c>
      <c r="M30" s="598">
        <v>4600</v>
      </c>
      <c r="N30" s="599">
        <v>3907698</v>
      </c>
    </row>
    <row r="31" spans="1:14" ht="15.75">
      <c r="A31" s="593" t="s">
        <v>179</v>
      </c>
      <c r="B31" s="593" t="s">
        <v>208</v>
      </c>
      <c r="C31" s="593" t="s">
        <v>208</v>
      </c>
      <c r="D31" s="594">
        <v>3065</v>
      </c>
      <c r="E31" s="597">
        <v>115733</v>
      </c>
      <c r="F31" s="593" t="s">
        <v>8397</v>
      </c>
      <c r="I31" s="579">
        <v>5374</v>
      </c>
      <c r="J31">
        <f t="shared" si="0"/>
        <v>280109</v>
      </c>
      <c r="M31" s="598">
        <v>4608</v>
      </c>
      <c r="N31" s="599">
        <v>42792</v>
      </c>
    </row>
    <row r="32" spans="1:14" ht="15.75">
      <c r="A32" s="593" t="s">
        <v>179</v>
      </c>
      <c r="B32" s="593" t="s">
        <v>208</v>
      </c>
      <c r="C32" s="593" t="s">
        <v>208</v>
      </c>
      <c r="D32" s="594">
        <v>3066</v>
      </c>
      <c r="E32" s="597">
        <v>153977</v>
      </c>
      <c r="F32" s="593" t="s">
        <v>8397</v>
      </c>
      <c r="I32" s="579">
        <v>7751</v>
      </c>
      <c r="J32">
        <f t="shared" si="0"/>
        <v>122468</v>
      </c>
      <c r="M32" s="598">
        <v>4609</v>
      </c>
      <c r="N32" s="599">
        <v>70485</v>
      </c>
    </row>
    <row r="33" spans="1:14" ht="15.75">
      <c r="A33" s="593" t="s">
        <v>179</v>
      </c>
      <c r="B33" s="593" t="s">
        <v>208</v>
      </c>
      <c r="C33" s="593" t="s">
        <v>208</v>
      </c>
      <c r="D33" s="594">
        <v>3067</v>
      </c>
      <c r="E33" s="597">
        <v>184133</v>
      </c>
      <c r="F33" s="593" t="s">
        <v>8397</v>
      </c>
      <c r="I33" s="579">
        <v>4926</v>
      </c>
      <c r="J33">
        <f t="shared" si="0"/>
        <v>272071</v>
      </c>
      <c r="M33" s="598">
        <v>4610</v>
      </c>
      <c r="N33" s="599">
        <v>102656</v>
      </c>
    </row>
    <row r="34" spans="1:14" ht="15.75">
      <c r="A34" s="593" t="s">
        <v>179</v>
      </c>
      <c r="B34" s="593" t="s">
        <v>208</v>
      </c>
      <c r="C34" s="593" t="s">
        <v>208</v>
      </c>
      <c r="D34" s="594">
        <v>3068</v>
      </c>
      <c r="E34" s="597">
        <v>236760</v>
      </c>
      <c r="F34" s="593" t="s">
        <v>8397</v>
      </c>
      <c r="I34" s="579">
        <v>4925</v>
      </c>
      <c r="J34">
        <f t="shared" si="0"/>
        <v>326071</v>
      </c>
      <c r="M34" s="598">
        <v>4611</v>
      </c>
      <c r="N34" s="599">
        <v>239697</v>
      </c>
    </row>
    <row r="35" spans="1:14" ht="15.75">
      <c r="A35" s="593" t="s">
        <v>179</v>
      </c>
      <c r="B35" s="593" t="s">
        <v>208</v>
      </c>
      <c r="C35" s="593" t="s">
        <v>208</v>
      </c>
      <c r="D35" s="594">
        <v>3069</v>
      </c>
      <c r="E35" s="597">
        <v>298450</v>
      </c>
      <c r="F35" s="593" t="s">
        <v>8397</v>
      </c>
      <c r="I35" s="579">
        <v>5205</v>
      </c>
      <c r="J35">
        <f t="shared" si="0"/>
        <v>51693</v>
      </c>
      <c r="M35" s="598">
        <v>4612</v>
      </c>
      <c r="N35" s="599">
        <v>440388</v>
      </c>
    </row>
    <row r="36" spans="1:14" ht="15.75">
      <c r="A36" s="593" t="s">
        <v>179</v>
      </c>
      <c r="B36" s="593" t="s">
        <v>208</v>
      </c>
      <c r="C36" s="593" t="s">
        <v>208</v>
      </c>
      <c r="D36" s="594">
        <v>3070</v>
      </c>
      <c r="E36" s="597">
        <v>382436</v>
      </c>
      <c r="F36" s="593" t="s">
        <v>8397</v>
      </c>
      <c r="I36" s="579">
        <v>3864</v>
      </c>
      <c r="J36">
        <f t="shared" si="0"/>
        <v>3189</v>
      </c>
      <c r="M36" s="598">
        <v>4613</v>
      </c>
      <c r="N36" s="599">
        <v>786838</v>
      </c>
    </row>
    <row r="37" spans="1:14" ht="15.75">
      <c r="A37" s="593" t="s">
        <v>179</v>
      </c>
      <c r="B37" s="593" t="s">
        <v>208</v>
      </c>
      <c r="C37" s="593" t="s">
        <v>208</v>
      </c>
      <c r="D37" s="594">
        <v>3071</v>
      </c>
      <c r="E37" s="597">
        <v>552455</v>
      </c>
      <c r="F37" s="593" t="s">
        <v>8397</v>
      </c>
      <c r="I37" s="579">
        <v>4857</v>
      </c>
      <c r="J37">
        <f t="shared" si="0"/>
        <v>3508</v>
      </c>
      <c r="M37" s="598">
        <v>4614</v>
      </c>
      <c r="N37" s="599">
        <v>1219423</v>
      </c>
    </row>
    <row r="38" spans="1:14" ht="15.75">
      <c r="A38" s="593" t="s">
        <v>179</v>
      </c>
      <c r="B38" s="593" t="s">
        <v>208</v>
      </c>
      <c r="C38" s="593" t="s">
        <v>208</v>
      </c>
      <c r="D38" s="594">
        <v>3151</v>
      </c>
      <c r="E38" s="595">
        <v>3117195</v>
      </c>
      <c r="F38" s="596" t="s">
        <v>8397</v>
      </c>
      <c r="I38" s="579">
        <v>3866</v>
      </c>
      <c r="J38">
        <f t="shared" si="0"/>
        <v>3605</v>
      </c>
      <c r="M38" s="598">
        <v>4675</v>
      </c>
      <c r="N38" s="599">
        <v>32500</v>
      </c>
    </row>
    <row r="39" spans="1:14" ht="15.75">
      <c r="A39" s="593" t="s">
        <v>179</v>
      </c>
      <c r="B39" s="593" t="s">
        <v>208</v>
      </c>
      <c r="C39" s="593" t="s">
        <v>208</v>
      </c>
      <c r="D39" s="594">
        <v>3155</v>
      </c>
      <c r="E39" s="597">
        <v>189054</v>
      </c>
      <c r="F39" s="593" t="s">
        <v>8396</v>
      </c>
      <c r="I39" s="579">
        <v>3867</v>
      </c>
      <c r="J39">
        <f t="shared" si="0"/>
        <v>3885</v>
      </c>
      <c r="M39" s="598">
        <v>4694</v>
      </c>
      <c r="N39" s="599">
        <v>36720</v>
      </c>
    </row>
    <row r="40" spans="1:14" ht="15.75">
      <c r="A40" s="593" t="s">
        <v>179</v>
      </c>
      <c r="B40" s="593" t="s">
        <v>192</v>
      </c>
      <c r="C40" s="593" t="s">
        <v>1553</v>
      </c>
      <c r="D40" s="594">
        <v>3159</v>
      </c>
      <c r="E40" s="595">
        <v>41013</v>
      </c>
      <c r="F40" s="596" t="s">
        <v>8397</v>
      </c>
      <c r="I40" s="579">
        <v>5212</v>
      </c>
      <c r="J40">
        <f t="shared" si="0"/>
        <v>25233</v>
      </c>
      <c r="M40" s="598">
        <v>4697</v>
      </c>
      <c r="N40" s="599">
        <v>43372</v>
      </c>
    </row>
    <row r="41" spans="1:14" ht="15.75">
      <c r="A41" s="593" t="s">
        <v>179</v>
      </c>
      <c r="B41" s="593" t="s">
        <v>205</v>
      </c>
      <c r="C41" s="593" t="s">
        <v>206</v>
      </c>
      <c r="D41" s="594">
        <v>3163</v>
      </c>
      <c r="E41" s="595">
        <v>361651</v>
      </c>
      <c r="F41" s="596" t="s">
        <v>8397</v>
      </c>
      <c r="I41" s="579">
        <v>5843</v>
      </c>
      <c r="J41">
        <f t="shared" si="0"/>
        <v>32622</v>
      </c>
      <c r="M41" s="598">
        <v>5038</v>
      </c>
      <c r="N41" s="599">
        <v>4657</v>
      </c>
    </row>
    <row r="42" spans="1:14" ht="15.75">
      <c r="A42" s="593" t="s">
        <v>179</v>
      </c>
      <c r="B42" s="593" t="s">
        <v>238</v>
      </c>
      <c r="C42" s="593" t="s">
        <v>239</v>
      </c>
      <c r="D42" s="594">
        <v>3172</v>
      </c>
      <c r="E42" s="595">
        <v>22575</v>
      </c>
      <c r="F42" s="596" t="s">
        <v>8396</v>
      </c>
      <c r="I42" s="579">
        <v>4015</v>
      </c>
      <c r="J42">
        <f t="shared" si="0"/>
        <v>13158</v>
      </c>
      <c r="M42" s="598">
        <v>5041</v>
      </c>
      <c r="N42" s="599">
        <v>4665</v>
      </c>
    </row>
    <row r="43" spans="1:14" ht="15.75">
      <c r="A43" s="593" t="s">
        <v>179</v>
      </c>
      <c r="B43" s="593" t="s">
        <v>241</v>
      </c>
      <c r="C43" s="593" t="s">
        <v>242</v>
      </c>
      <c r="D43" s="594">
        <v>3178</v>
      </c>
      <c r="E43" s="595">
        <v>40373</v>
      </c>
      <c r="F43" s="596" t="s">
        <v>8398</v>
      </c>
      <c r="I43" s="579">
        <v>4019</v>
      </c>
      <c r="J43">
        <f t="shared" si="0"/>
        <v>10318</v>
      </c>
      <c r="M43" s="598">
        <v>5042</v>
      </c>
      <c r="N43" s="599">
        <v>4665</v>
      </c>
    </row>
    <row r="44" spans="1:14" ht="15.75">
      <c r="A44" s="593" t="s">
        <v>179</v>
      </c>
      <c r="B44" s="593" t="s">
        <v>241</v>
      </c>
      <c r="C44" s="593" t="s">
        <v>242</v>
      </c>
      <c r="D44" s="594">
        <v>3180</v>
      </c>
      <c r="E44" s="595">
        <v>7028</v>
      </c>
      <c r="F44" s="596" t="s">
        <v>8398</v>
      </c>
      <c r="I44" s="579">
        <v>4020</v>
      </c>
      <c r="J44">
        <f t="shared" si="0"/>
        <v>11837</v>
      </c>
      <c r="M44" s="598">
        <v>5056</v>
      </c>
      <c r="N44" s="599">
        <v>612389</v>
      </c>
    </row>
    <row r="45" spans="1:14" ht="15.75">
      <c r="A45" s="593" t="s">
        <v>179</v>
      </c>
      <c r="B45" s="593" t="s">
        <v>192</v>
      </c>
      <c r="C45" s="593" t="s">
        <v>1553</v>
      </c>
      <c r="D45" s="594">
        <v>3189</v>
      </c>
      <c r="E45" s="595">
        <v>371603</v>
      </c>
      <c r="F45" s="596" t="s">
        <v>8397</v>
      </c>
      <c r="I45" s="579">
        <v>4016</v>
      </c>
      <c r="J45">
        <f t="shared" si="0"/>
        <v>17776</v>
      </c>
      <c r="M45" s="598">
        <v>5115</v>
      </c>
      <c r="N45" s="599">
        <v>10481</v>
      </c>
    </row>
    <row r="46" spans="1:14" ht="15.75">
      <c r="A46" s="593" t="s">
        <v>179</v>
      </c>
      <c r="B46" s="593" t="s">
        <v>217</v>
      </c>
      <c r="C46" s="593" t="s">
        <v>218</v>
      </c>
      <c r="D46" s="594">
        <v>3194</v>
      </c>
      <c r="E46" s="595">
        <v>152738</v>
      </c>
      <c r="F46" s="596" t="s">
        <v>8397</v>
      </c>
      <c r="I46" s="579">
        <v>4017</v>
      </c>
      <c r="J46">
        <f t="shared" si="0"/>
        <v>21140</v>
      </c>
      <c r="M46" s="598">
        <v>5481</v>
      </c>
      <c r="N46" s="599">
        <v>9500</v>
      </c>
    </row>
    <row r="47" spans="1:14" ht="15.75">
      <c r="A47" s="593" t="s">
        <v>179</v>
      </c>
      <c r="B47" s="593" t="s">
        <v>217</v>
      </c>
      <c r="C47" s="593" t="s">
        <v>218</v>
      </c>
      <c r="D47" s="594">
        <v>3195</v>
      </c>
      <c r="E47" s="595">
        <v>62720</v>
      </c>
      <c r="F47" s="596" t="s">
        <v>8397</v>
      </c>
      <c r="I47" s="579">
        <v>3204</v>
      </c>
      <c r="J47">
        <f t="shared" si="0"/>
        <v>890453</v>
      </c>
      <c r="M47" s="598">
        <v>5661</v>
      </c>
      <c r="N47" s="599">
        <v>57341</v>
      </c>
    </row>
    <row r="48" spans="1:14" ht="15.75">
      <c r="A48" s="593" t="s">
        <v>179</v>
      </c>
      <c r="B48" s="593" t="s">
        <v>248</v>
      </c>
      <c r="C48" s="593" t="s">
        <v>248</v>
      </c>
      <c r="D48" s="594">
        <v>3196</v>
      </c>
      <c r="E48" s="597">
        <v>182554</v>
      </c>
      <c r="F48" s="593" t="s">
        <v>8396</v>
      </c>
      <c r="I48" s="579">
        <v>4229</v>
      </c>
      <c r="J48">
        <f t="shared" si="0"/>
        <v>811122</v>
      </c>
      <c r="M48" s="598">
        <v>5890</v>
      </c>
      <c r="N48" s="599">
        <v>88387</v>
      </c>
    </row>
    <row r="49" spans="1:14" ht="15.75">
      <c r="A49" s="593" t="s">
        <v>179</v>
      </c>
      <c r="B49" s="593" t="s">
        <v>248</v>
      </c>
      <c r="C49" s="593" t="s">
        <v>248</v>
      </c>
      <c r="D49" s="594">
        <v>3197</v>
      </c>
      <c r="E49" s="597">
        <v>227715</v>
      </c>
      <c r="F49" s="593" t="s">
        <v>8396</v>
      </c>
      <c r="I49" s="579">
        <v>3394</v>
      </c>
      <c r="J49">
        <f t="shared" si="0"/>
        <v>875661</v>
      </c>
      <c r="M49" s="598">
        <v>5915</v>
      </c>
      <c r="N49" s="599">
        <v>95081</v>
      </c>
    </row>
    <row r="50" spans="1:14" ht="15.75">
      <c r="A50" s="593" t="s">
        <v>179</v>
      </c>
      <c r="B50" s="593" t="s">
        <v>248</v>
      </c>
      <c r="C50" s="593" t="s">
        <v>248</v>
      </c>
      <c r="D50" s="594">
        <v>3198</v>
      </c>
      <c r="E50" s="597">
        <v>309693</v>
      </c>
      <c r="F50" s="593" t="s">
        <v>8396</v>
      </c>
      <c r="I50" s="579">
        <v>3806</v>
      </c>
      <c r="J50">
        <f t="shared" si="0"/>
        <v>2554</v>
      </c>
      <c r="M50" s="598">
        <v>6013</v>
      </c>
      <c r="N50" s="599">
        <v>302067</v>
      </c>
    </row>
    <row r="51" spans="1:14" ht="15.75">
      <c r="A51" s="593" t="s">
        <v>179</v>
      </c>
      <c r="B51" s="593" t="s">
        <v>248</v>
      </c>
      <c r="C51" s="593" t="s">
        <v>248</v>
      </c>
      <c r="D51" s="594">
        <v>3199</v>
      </c>
      <c r="E51" s="597">
        <v>330014</v>
      </c>
      <c r="F51" s="593" t="s">
        <v>8396</v>
      </c>
      <c r="I51" s="579">
        <v>3811</v>
      </c>
      <c r="J51">
        <f t="shared" si="0"/>
        <v>2659</v>
      </c>
      <c r="M51" s="598">
        <v>6026</v>
      </c>
      <c r="N51" s="599">
        <v>164951</v>
      </c>
    </row>
    <row r="52" spans="1:14" ht="15.75">
      <c r="A52" s="593" t="s">
        <v>179</v>
      </c>
      <c r="B52" s="593" t="s">
        <v>248</v>
      </c>
      <c r="C52" s="593" t="s">
        <v>248</v>
      </c>
      <c r="D52" s="594">
        <v>3200</v>
      </c>
      <c r="E52" s="597">
        <v>618316</v>
      </c>
      <c r="F52" s="593" t="s">
        <v>8396</v>
      </c>
      <c r="I52" s="579">
        <v>4394</v>
      </c>
      <c r="J52">
        <f t="shared" si="0"/>
        <v>139936</v>
      </c>
      <c r="M52" s="598">
        <v>6062</v>
      </c>
      <c r="N52" s="599">
        <v>194119</v>
      </c>
    </row>
    <row r="53" spans="1:14" ht="15.75">
      <c r="A53" s="593" t="s">
        <v>179</v>
      </c>
      <c r="B53" s="593" t="s">
        <v>248</v>
      </c>
      <c r="C53" s="593" t="s">
        <v>248</v>
      </c>
      <c r="D53" s="594">
        <v>3201</v>
      </c>
      <c r="E53" s="597">
        <v>933606</v>
      </c>
      <c r="F53" s="593" t="s">
        <v>8397</v>
      </c>
      <c r="I53" s="579">
        <v>4395</v>
      </c>
      <c r="J53">
        <f t="shared" si="0"/>
        <v>109932</v>
      </c>
      <c r="M53" s="598">
        <v>6072</v>
      </c>
      <c r="N53" s="599">
        <v>702338</v>
      </c>
    </row>
    <row r="54" spans="1:14" ht="15.75">
      <c r="A54" s="593" t="s">
        <v>179</v>
      </c>
      <c r="B54" s="593" t="s">
        <v>255</v>
      </c>
      <c r="C54" s="593" t="s">
        <v>256</v>
      </c>
      <c r="D54" s="594">
        <v>3202</v>
      </c>
      <c r="E54" s="597">
        <v>695290</v>
      </c>
      <c r="F54" s="593" t="s">
        <v>8397</v>
      </c>
      <c r="I54" s="579">
        <v>3397</v>
      </c>
      <c r="J54">
        <f t="shared" si="0"/>
        <v>447913</v>
      </c>
      <c r="M54" s="598">
        <v>6073</v>
      </c>
      <c r="N54" s="599">
        <v>716425</v>
      </c>
    </row>
    <row r="55" spans="1:14" ht="15.75">
      <c r="A55" s="593" t="s">
        <v>179</v>
      </c>
      <c r="B55" s="593" t="s">
        <v>255</v>
      </c>
      <c r="C55" s="593" t="s">
        <v>256</v>
      </c>
      <c r="D55" s="594">
        <v>3203</v>
      </c>
      <c r="E55" s="597">
        <v>611839</v>
      </c>
      <c r="F55" s="593" t="s">
        <v>8397</v>
      </c>
      <c r="I55" s="579">
        <v>3401</v>
      </c>
      <c r="J55">
        <f t="shared" si="0"/>
        <v>500815</v>
      </c>
      <c r="M55" s="598">
        <v>6087</v>
      </c>
      <c r="N55" s="599">
        <v>79411</v>
      </c>
    </row>
    <row r="56" spans="1:14" ht="15.75">
      <c r="A56" s="593" t="s">
        <v>179</v>
      </c>
      <c r="B56" s="593" t="s">
        <v>259</v>
      </c>
      <c r="C56" s="593" t="s">
        <v>260</v>
      </c>
      <c r="D56" s="594">
        <v>3204</v>
      </c>
      <c r="E56" s="595">
        <v>890453</v>
      </c>
      <c r="F56" s="596" t="s">
        <v>8397</v>
      </c>
      <c r="I56" s="579">
        <v>3548</v>
      </c>
      <c r="J56">
        <f t="shared" si="0"/>
        <v>218497</v>
      </c>
      <c r="M56" s="598">
        <v>6088</v>
      </c>
      <c r="N56" s="599">
        <v>113763</v>
      </c>
    </row>
    <row r="57" spans="1:14" ht="15.75">
      <c r="A57" s="593" t="s">
        <v>179</v>
      </c>
      <c r="B57" s="593" t="s">
        <v>205</v>
      </c>
      <c r="C57" s="593" t="s">
        <v>206</v>
      </c>
      <c r="D57" s="594">
        <v>3207</v>
      </c>
      <c r="E57" s="597">
        <v>58670</v>
      </c>
      <c r="F57" s="593" t="s">
        <v>8397</v>
      </c>
      <c r="I57" s="579">
        <v>3549</v>
      </c>
      <c r="J57">
        <f t="shared" si="0"/>
        <v>229387</v>
      </c>
      <c r="M57" s="598">
        <v>6092</v>
      </c>
      <c r="N57" s="599">
        <v>2000</v>
      </c>
    </row>
    <row r="58" spans="1:14" ht="15.75">
      <c r="A58" s="593" t="s">
        <v>179</v>
      </c>
      <c r="B58" s="593" t="s">
        <v>205</v>
      </c>
      <c r="C58" s="593" t="s">
        <v>206</v>
      </c>
      <c r="D58" s="594">
        <v>3209</v>
      </c>
      <c r="E58" s="597">
        <v>465997</v>
      </c>
      <c r="F58" s="593" t="s">
        <v>8397</v>
      </c>
      <c r="I58" s="579">
        <v>3841</v>
      </c>
      <c r="J58">
        <f t="shared" si="0"/>
        <v>1341971</v>
      </c>
      <c r="M58" s="598">
        <v>6098</v>
      </c>
      <c r="N58" s="599">
        <v>25</v>
      </c>
    </row>
    <row r="59" spans="1:14" ht="15.75">
      <c r="A59" s="593" t="s">
        <v>179</v>
      </c>
      <c r="B59" s="593" t="s">
        <v>205</v>
      </c>
      <c r="C59" s="593" t="s">
        <v>206</v>
      </c>
      <c r="D59" s="594">
        <v>3210</v>
      </c>
      <c r="E59" s="597">
        <v>69041</v>
      </c>
      <c r="F59" s="593" t="s">
        <v>8397</v>
      </c>
      <c r="I59" s="579">
        <v>4200</v>
      </c>
      <c r="J59">
        <f t="shared" si="0"/>
        <v>1153387</v>
      </c>
      <c r="M59" s="598">
        <v>6107</v>
      </c>
      <c r="N59" s="599">
        <v>838593</v>
      </c>
    </row>
    <row r="60" spans="1:14" ht="15.75">
      <c r="A60" s="593" t="s">
        <v>179</v>
      </c>
      <c r="B60" s="593" t="s">
        <v>192</v>
      </c>
      <c r="C60" s="593" t="s">
        <v>1553</v>
      </c>
      <c r="D60" s="594">
        <v>3221</v>
      </c>
      <c r="E60" s="595">
        <v>823740</v>
      </c>
      <c r="F60" s="596" t="s">
        <v>8397</v>
      </c>
      <c r="I60" s="579">
        <v>4203</v>
      </c>
      <c r="J60">
        <f t="shared" si="0"/>
        <v>1369842</v>
      </c>
      <c r="M60" s="598">
        <v>6109</v>
      </c>
      <c r="N60" s="599">
        <v>48991</v>
      </c>
    </row>
    <row r="61" spans="1:14" ht="15.75">
      <c r="A61" s="593" t="s">
        <v>179</v>
      </c>
      <c r="B61" s="593" t="s">
        <v>248</v>
      </c>
      <c r="C61" s="593" t="s">
        <v>248</v>
      </c>
      <c r="D61" s="594">
        <v>3223</v>
      </c>
      <c r="E61" s="595">
        <v>25522</v>
      </c>
      <c r="F61" s="596" t="s">
        <v>8397</v>
      </c>
      <c r="I61" s="579">
        <v>4515</v>
      </c>
      <c r="J61">
        <f t="shared" si="0"/>
        <v>296209</v>
      </c>
      <c r="M61" s="598">
        <v>6115</v>
      </c>
      <c r="N61" s="599">
        <v>95223</v>
      </c>
    </row>
    <row r="62" spans="1:14" ht="15.75">
      <c r="A62" s="593" t="s">
        <v>179</v>
      </c>
      <c r="B62" s="593" t="s">
        <v>248</v>
      </c>
      <c r="C62" s="593" t="s">
        <v>248</v>
      </c>
      <c r="D62" s="594">
        <v>3224</v>
      </c>
      <c r="E62" s="595">
        <v>35431</v>
      </c>
      <c r="F62" s="596" t="s">
        <v>8397</v>
      </c>
      <c r="I62" s="579">
        <v>4506</v>
      </c>
      <c r="J62">
        <f t="shared" si="0"/>
        <v>246750</v>
      </c>
      <c r="M62" s="598">
        <v>6116</v>
      </c>
      <c r="N62" s="599">
        <v>40004</v>
      </c>
    </row>
    <row r="63" spans="1:14" ht="15.75">
      <c r="A63" s="593" t="s">
        <v>179</v>
      </c>
      <c r="B63" s="593" t="s">
        <v>248</v>
      </c>
      <c r="C63" s="593" t="s">
        <v>248</v>
      </c>
      <c r="D63" s="594">
        <v>3225</v>
      </c>
      <c r="E63" s="595">
        <v>58673</v>
      </c>
      <c r="F63" s="596" t="s">
        <v>8397</v>
      </c>
      <c r="I63" s="579">
        <v>4514</v>
      </c>
      <c r="J63">
        <f t="shared" si="0"/>
        <v>231200</v>
      </c>
      <c r="M63" s="598">
        <v>6117</v>
      </c>
      <c r="N63" s="599">
        <v>81601</v>
      </c>
    </row>
    <row r="64" spans="1:14" ht="15.75">
      <c r="A64" s="593" t="s">
        <v>179</v>
      </c>
      <c r="B64" s="593" t="s">
        <v>248</v>
      </c>
      <c r="C64" s="593" t="s">
        <v>248</v>
      </c>
      <c r="D64" s="594">
        <v>3226</v>
      </c>
      <c r="E64" s="595">
        <v>74440</v>
      </c>
      <c r="F64" s="596" t="s">
        <v>8397</v>
      </c>
      <c r="I64" s="579">
        <v>4517</v>
      </c>
      <c r="J64">
        <f t="shared" si="0"/>
        <v>317330</v>
      </c>
      <c r="M64" s="598">
        <v>6118</v>
      </c>
      <c r="N64" s="599">
        <v>42280</v>
      </c>
    </row>
    <row r="65" spans="1:14" ht="15.75">
      <c r="A65" s="593" t="s">
        <v>179</v>
      </c>
      <c r="B65" s="593" t="s">
        <v>248</v>
      </c>
      <c r="C65" s="593" t="s">
        <v>248</v>
      </c>
      <c r="D65" s="594">
        <v>3227</v>
      </c>
      <c r="E65" s="595">
        <v>149130</v>
      </c>
      <c r="F65" s="596" t="s">
        <v>8397</v>
      </c>
      <c r="I65" s="579">
        <v>4525</v>
      </c>
      <c r="J65">
        <f t="shared" si="0"/>
        <v>7115</v>
      </c>
      <c r="M65" s="598">
        <v>6122</v>
      </c>
      <c r="N65" s="599">
        <v>380800</v>
      </c>
    </row>
    <row r="66" spans="1:14" ht="15.75">
      <c r="A66" s="593" t="s">
        <v>179</v>
      </c>
      <c r="B66" s="593" t="s">
        <v>248</v>
      </c>
      <c r="C66" s="593" t="s">
        <v>248</v>
      </c>
      <c r="D66" s="594">
        <v>3228</v>
      </c>
      <c r="E66" s="595">
        <v>247386</v>
      </c>
      <c r="F66" s="596" t="s">
        <v>8397</v>
      </c>
      <c r="I66" s="579">
        <v>4541</v>
      </c>
      <c r="J66">
        <f t="shared" si="0"/>
        <v>1595448</v>
      </c>
      <c r="M66" s="598">
        <v>6126</v>
      </c>
      <c r="N66" s="599">
        <v>27659</v>
      </c>
    </row>
    <row r="67" spans="1:14" ht="15.75">
      <c r="A67" s="593" t="s">
        <v>179</v>
      </c>
      <c r="B67" s="593" t="s">
        <v>248</v>
      </c>
      <c r="C67" s="593" t="s">
        <v>248</v>
      </c>
      <c r="D67" s="594">
        <v>3229</v>
      </c>
      <c r="E67" s="595">
        <v>385809</v>
      </c>
      <c r="F67" s="596" t="s">
        <v>8397</v>
      </c>
      <c r="I67" s="579">
        <v>4598</v>
      </c>
      <c r="J67">
        <f t="shared" si="0"/>
        <v>10386</v>
      </c>
      <c r="M67" s="598">
        <v>6127</v>
      </c>
      <c r="N67" s="599">
        <v>52567</v>
      </c>
    </row>
    <row r="68" spans="1:14" ht="15.75">
      <c r="A68" s="593" t="s">
        <v>179</v>
      </c>
      <c r="B68" s="593" t="s">
        <v>248</v>
      </c>
      <c r="C68" s="593" t="s">
        <v>248</v>
      </c>
      <c r="D68" s="594">
        <v>3230</v>
      </c>
      <c r="E68" s="595">
        <v>530008</v>
      </c>
      <c r="F68" s="596" t="s">
        <v>8397</v>
      </c>
      <c r="I68" s="579">
        <v>4712</v>
      </c>
      <c r="J68">
        <f t="shared" ref="J68:J131" si="1">VLOOKUP(I68,$D$3:$E$3191,2,FALSE)</f>
        <v>1556215</v>
      </c>
      <c r="M68" s="598">
        <v>6128</v>
      </c>
      <c r="N68" s="599">
        <v>75144</v>
      </c>
    </row>
    <row r="69" spans="1:14" ht="15.75">
      <c r="A69" s="593" t="s">
        <v>179</v>
      </c>
      <c r="B69" s="593" t="s">
        <v>248</v>
      </c>
      <c r="C69" s="593" t="s">
        <v>248</v>
      </c>
      <c r="D69" s="594">
        <v>3231</v>
      </c>
      <c r="E69" s="595">
        <v>22077</v>
      </c>
      <c r="F69" s="596" t="s">
        <v>8397</v>
      </c>
      <c r="I69" s="579">
        <v>4758</v>
      </c>
      <c r="J69">
        <f t="shared" si="1"/>
        <v>8877</v>
      </c>
      <c r="M69" s="598">
        <v>6129</v>
      </c>
      <c r="N69" s="599">
        <v>109752</v>
      </c>
    </row>
    <row r="70" spans="1:14" ht="15.75">
      <c r="A70" s="593" t="s">
        <v>179</v>
      </c>
      <c r="B70" s="593" t="s">
        <v>248</v>
      </c>
      <c r="C70" s="593" t="s">
        <v>248</v>
      </c>
      <c r="D70" s="594">
        <v>3232</v>
      </c>
      <c r="E70" s="595">
        <v>30332</v>
      </c>
      <c r="F70" s="596" t="s">
        <v>8397</v>
      </c>
      <c r="I70" s="579">
        <v>3708</v>
      </c>
      <c r="J70">
        <f t="shared" si="1"/>
        <v>5591</v>
      </c>
      <c r="M70" s="598">
        <v>6130</v>
      </c>
      <c r="N70" s="599">
        <v>157926</v>
      </c>
    </row>
    <row r="71" spans="1:14" ht="15.75">
      <c r="A71" s="593" t="s">
        <v>179</v>
      </c>
      <c r="B71" s="593" t="s">
        <v>248</v>
      </c>
      <c r="C71" s="593" t="s">
        <v>248</v>
      </c>
      <c r="D71" s="594">
        <v>3233</v>
      </c>
      <c r="E71" s="595">
        <v>49629</v>
      </c>
      <c r="F71" s="596" t="s">
        <v>8397</v>
      </c>
      <c r="I71" s="579">
        <v>4959</v>
      </c>
      <c r="J71">
        <f t="shared" si="1"/>
        <v>8404</v>
      </c>
      <c r="M71" s="598">
        <v>6131</v>
      </c>
      <c r="N71" s="599">
        <v>289477</v>
      </c>
    </row>
    <row r="72" spans="1:14" ht="15.75">
      <c r="A72" s="593" t="s">
        <v>179</v>
      </c>
      <c r="B72" s="593" t="s">
        <v>248</v>
      </c>
      <c r="C72" s="593" t="s">
        <v>248</v>
      </c>
      <c r="D72" s="594">
        <v>3234</v>
      </c>
      <c r="E72" s="595">
        <v>63862</v>
      </c>
      <c r="F72" s="596" t="s">
        <v>8397</v>
      </c>
      <c r="I72" s="579">
        <v>5404</v>
      </c>
      <c r="J72">
        <f t="shared" si="1"/>
        <v>10578</v>
      </c>
      <c r="M72" s="598">
        <v>6132</v>
      </c>
      <c r="N72" s="599">
        <v>397651</v>
      </c>
    </row>
    <row r="73" spans="1:14" ht="15.75">
      <c r="A73" s="593" t="s">
        <v>179</v>
      </c>
      <c r="B73" s="593" t="s">
        <v>248</v>
      </c>
      <c r="C73" s="593" t="s">
        <v>248</v>
      </c>
      <c r="D73" s="594">
        <v>3235</v>
      </c>
      <c r="E73" s="595">
        <v>124243</v>
      </c>
      <c r="F73" s="596" t="s">
        <v>8397</v>
      </c>
      <c r="I73" s="579">
        <v>7713</v>
      </c>
      <c r="J73">
        <f t="shared" si="1"/>
        <v>7882</v>
      </c>
      <c r="M73" s="598">
        <v>6133</v>
      </c>
      <c r="N73" s="599">
        <v>487403</v>
      </c>
    </row>
    <row r="74" spans="1:14" ht="15.75">
      <c r="A74" s="593" t="s">
        <v>179</v>
      </c>
      <c r="B74" s="593" t="s">
        <v>248</v>
      </c>
      <c r="C74" s="593" t="s">
        <v>248</v>
      </c>
      <c r="D74" s="594">
        <v>3236</v>
      </c>
      <c r="E74" s="595">
        <v>206063</v>
      </c>
      <c r="F74" s="596" t="s">
        <v>8397</v>
      </c>
      <c r="I74" s="579">
        <v>7714</v>
      </c>
      <c r="J74">
        <f t="shared" si="1"/>
        <v>7882</v>
      </c>
      <c r="M74" s="598">
        <v>6140</v>
      </c>
      <c r="N74" s="599">
        <v>61977</v>
      </c>
    </row>
    <row r="75" spans="1:14" ht="15.75">
      <c r="A75" s="593" t="s">
        <v>179</v>
      </c>
      <c r="B75" s="593" t="s">
        <v>248</v>
      </c>
      <c r="C75" s="593" t="s">
        <v>248</v>
      </c>
      <c r="D75" s="594">
        <v>3237</v>
      </c>
      <c r="E75" s="595">
        <v>317370</v>
      </c>
      <c r="F75" s="596" t="s">
        <v>8397</v>
      </c>
      <c r="I75" s="579">
        <v>4557</v>
      </c>
      <c r="J75">
        <f t="shared" si="1"/>
        <v>173341</v>
      </c>
      <c r="M75" s="598">
        <v>6143</v>
      </c>
      <c r="N75" s="599">
        <v>15545</v>
      </c>
    </row>
    <row r="76" spans="1:14" ht="15.75">
      <c r="A76" s="593" t="s">
        <v>179</v>
      </c>
      <c r="B76" s="593" t="s">
        <v>248</v>
      </c>
      <c r="C76" s="593" t="s">
        <v>248</v>
      </c>
      <c r="D76" s="594">
        <v>3238</v>
      </c>
      <c r="E76" s="595">
        <v>456479</v>
      </c>
      <c r="F76" s="596" t="s">
        <v>8397</v>
      </c>
      <c r="I76" s="579">
        <v>3425</v>
      </c>
      <c r="J76">
        <f t="shared" si="1"/>
        <v>83828</v>
      </c>
      <c r="M76" s="598">
        <v>6147</v>
      </c>
      <c r="N76" s="599">
        <v>47841</v>
      </c>
    </row>
    <row r="77" spans="1:14" ht="15.75">
      <c r="A77" s="593" t="s">
        <v>179</v>
      </c>
      <c r="B77" s="593" t="s">
        <v>248</v>
      </c>
      <c r="C77" s="593" t="s">
        <v>248</v>
      </c>
      <c r="D77" s="594">
        <v>3239</v>
      </c>
      <c r="E77" s="595">
        <v>41099</v>
      </c>
      <c r="F77" s="596" t="s">
        <v>8397</v>
      </c>
      <c r="I77" s="579">
        <v>3210</v>
      </c>
      <c r="J77">
        <f t="shared" si="1"/>
        <v>69041</v>
      </c>
      <c r="M77" s="598">
        <v>6148</v>
      </c>
      <c r="N77" s="599">
        <v>80018</v>
      </c>
    </row>
    <row r="78" spans="1:14" ht="15.75">
      <c r="A78" s="593" t="s">
        <v>179</v>
      </c>
      <c r="B78" s="593" t="s">
        <v>248</v>
      </c>
      <c r="C78" s="593" t="s">
        <v>248</v>
      </c>
      <c r="D78" s="594">
        <v>3240</v>
      </c>
      <c r="E78" s="595">
        <v>52497</v>
      </c>
      <c r="F78" s="596" t="s">
        <v>8397</v>
      </c>
      <c r="I78" s="579">
        <v>4088</v>
      </c>
      <c r="J78">
        <f t="shared" si="1"/>
        <v>65490</v>
      </c>
      <c r="M78" s="598">
        <v>6149</v>
      </c>
      <c r="N78" s="599">
        <v>98207</v>
      </c>
    </row>
    <row r="79" spans="1:14" ht="15.75">
      <c r="A79" s="593" t="s">
        <v>179</v>
      </c>
      <c r="B79" s="593" t="s">
        <v>248</v>
      </c>
      <c r="C79" s="593" t="s">
        <v>248</v>
      </c>
      <c r="D79" s="594">
        <v>3241</v>
      </c>
      <c r="E79" s="595">
        <v>103512</v>
      </c>
      <c r="F79" s="596" t="s">
        <v>8397</v>
      </c>
      <c r="I79" s="579">
        <v>4052</v>
      </c>
      <c r="J79">
        <f t="shared" si="1"/>
        <v>59695</v>
      </c>
      <c r="M79" s="598">
        <v>6150</v>
      </c>
      <c r="N79" s="599">
        <v>116626</v>
      </c>
    </row>
    <row r="80" spans="1:14" ht="15.75">
      <c r="A80" s="593" t="s">
        <v>179</v>
      </c>
      <c r="B80" s="593" t="s">
        <v>248</v>
      </c>
      <c r="C80" s="593" t="s">
        <v>248</v>
      </c>
      <c r="D80" s="594">
        <v>3242</v>
      </c>
      <c r="E80" s="595">
        <v>170820</v>
      </c>
      <c r="F80" s="596" t="s">
        <v>8397</v>
      </c>
      <c r="I80" s="579">
        <v>3621</v>
      </c>
      <c r="J80">
        <f t="shared" si="1"/>
        <v>966133</v>
      </c>
      <c r="M80" s="598">
        <v>6151</v>
      </c>
      <c r="N80" s="599">
        <v>146782</v>
      </c>
    </row>
    <row r="81" spans="1:14" ht="15.75">
      <c r="A81" s="593" t="s">
        <v>179</v>
      </c>
      <c r="B81" s="593" t="s">
        <v>248</v>
      </c>
      <c r="C81" s="593" t="s">
        <v>248</v>
      </c>
      <c r="D81" s="594">
        <v>3243</v>
      </c>
      <c r="E81" s="595">
        <v>263552</v>
      </c>
      <c r="F81" s="596" t="s">
        <v>8397</v>
      </c>
      <c r="I81" s="579">
        <v>3011</v>
      </c>
      <c r="J81">
        <f t="shared" si="1"/>
        <v>6417</v>
      </c>
      <c r="M81" s="598">
        <v>6152</v>
      </c>
      <c r="N81" s="599">
        <v>193351</v>
      </c>
    </row>
    <row r="82" spans="1:14" ht="15.75">
      <c r="A82" s="593" t="s">
        <v>179</v>
      </c>
      <c r="B82" s="593" t="s">
        <v>248</v>
      </c>
      <c r="C82" s="593" t="s">
        <v>248</v>
      </c>
      <c r="D82" s="594">
        <v>3245</v>
      </c>
      <c r="E82" s="595">
        <v>376928</v>
      </c>
      <c r="F82" s="596" t="s">
        <v>8397</v>
      </c>
      <c r="I82" s="579">
        <v>3062</v>
      </c>
      <c r="J82" t="e">
        <f t="shared" si="1"/>
        <v>#N/A</v>
      </c>
      <c r="M82" s="598">
        <v>6153</v>
      </c>
      <c r="N82" s="599">
        <v>251003</v>
      </c>
    </row>
    <row r="83" spans="1:14" ht="15.75">
      <c r="A83" s="593" t="s">
        <v>179</v>
      </c>
      <c r="B83" s="593" t="s">
        <v>248</v>
      </c>
      <c r="C83" s="593" t="s">
        <v>248</v>
      </c>
      <c r="D83" s="594">
        <v>3246</v>
      </c>
      <c r="E83" s="595">
        <v>42445</v>
      </c>
      <c r="F83" s="596" t="s">
        <v>8397</v>
      </c>
      <c r="I83" s="579">
        <v>4073</v>
      </c>
      <c r="J83">
        <f t="shared" si="1"/>
        <v>124657</v>
      </c>
      <c r="M83" s="598">
        <v>6154</v>
      </c>
      <c r="N83" s="599">
        <v>324890</v>
      </c>
    </row>
    <row r="84" spans="1:14" ht="15.75">
      <c r="A84" s="593" t="s">
        <v>179</v>
      </c>
      <c r="B84" s="593" t="s">
        <v>248</v>
      </c>
      <c r="C84" s="593" t="s">
        <v>248</v>
      </c>
      <c r="D84" s="594">
        <v>3247</v>
      </c>
      <c r="E84" s="595">
        <v>85689</v>
      </c>
      <c r="F84" s="596" t="s">
        <v>8397</v>
      </c>
      <c r="I84" s="579">
        <v>4079</v>
      </c>
      <c r="J84">
        <f t="shared" si="1"/>
        <v>138637</v>
      </c>
      <c r="M84" s="598">
        <v>6155</v>
      </c>
      <c r="N84" s="599">
        <v>478755</v>
      </c>
    </row>
    <row r="85" spans="1:14" ht="15.75">
      <c r="A85" s="593" t="s">
        <v>179</v>
      </c>
      <c r="B85" s="593" t="s">
        <v>248</v>
      </c>
      <c r="C85" s="593" t="s">
        <v>248</v>
      </c>
      <c r="D85" s="594">
        <v>3248</v>
      </c>
      <c r="E85" s="595">
        <v>139568</v>
      </c>
      <c r="F85" s="596" t="s">
        <v>8397</v>
      </c>
      <c r="I85" s="579">
        <v>4581</v>
      </c>
      <c r="J85">
        <f t="shared" si="1"/>
        <v>2923</v>
      </c>
      <c r="M85" s="598">
        <v>6156</v>
      </c>
      <c r="N85" s="599">
        <v>58027</v>
      </c>
    </row>
    <row r="86" spans="1:14" ht="15.75">
      <c r="A86" s="593" t="s">
        <v>179</v>
      </c>
      <c r="B86" s="593" t="s">
        <v>248</v>
      </c>
      <c r="C86" s="593" t="s">
        <v>248</v>
      </c>
      <c r="D86" s="594">
        <v>3249</v>
      </c>
      <c r="E86" s="595">
        <v>214776</v>
      </c>
      <c r="F86" s="596" t="s">
        <v>8397</v>
      </c>
      <c r="I86" s="579">
        <v>4592</v>
      </c>
      <c r="J86">
        <f t="shared" si="1"/>
        <v>1760</v>
      </c>
      <c r="M86" s="598">
        <v>6157</v>
      </c>
      <c r="N86" s="599">
        <v>98392</v>
      </c>
    </row>
    <row r="87" spans="1:14" ht="15.75">
      <c r="A87" s="593" t="s">
        <v>179</v>
      </c>
      <c r="B87" s="593" t="s">
        <v>248</v>
      </c>
      <c r="C87" s="593" t="s">
        <v>248</v>
      </c>
      <c r="D87" s="594">
        <v>3250</v>
      </c>
      <c r="E87" s="595">
        <v>289088</v>
      </c>
      <c r="F87" s="596" t="s">
        <v>8397</v>
      </c>
      <c r="I87" s="579">
        <v>4703</v>
      </c>
      <c r="J87">
        <f t="shared" si="1"/>
        <v>2498</v>
      </c>
      <c r="M87" s="598">
        <v>6158</v>
      </c>
      <c r="N87" s="599">
        <v>126006</v>
      </c>
    </row>
    <row r="88" spans="1:14" ht="15.75">
      <c r="A88" s="593" t="s">
        <v>179</v>
      </c>
      <c r="B88" s="593" t="s">
        <v>248</v>
      </c>
      <c r="C88" s="593" t="s">
        <v>248</v>
      </c>
      <c r="D88" s="594">
        <v>3251</v>
      </c>
      <c r="E88" s="595">
        <v>556343</v>
      </c>
      <c r="F88" s="596" t="s">
        <v>8397</v>
      </c>
      <c r="I88" s="579">
        <v>4704</v>
      </c>
      <c r="J88">
        <f t="shared" si="1"/>
        <v>2697</v>
      </c>
      <c r="M88" s="598">
        <v>6159</v>
      </c>
      <c r="N88" s="599">
        <v>160742</v>
      </c>
    </row>
    <row r="89" spans="1:14" ht="15.75">
      <c r="A89" s="593" t="s">
        <v>179</v>
      </c>
      <c r="B89" s="593" t="s">
        <v>248</v>
      </c>
      <c r="C89" s="593" t="s">
        <v>248</v>
      </c>
      <c r="D89" s="594">
        <v>3252</v>
      </c>
      <c r="E89" s="595">
        <v>519352</v>
      </c>
      <c r="F89" s="596" t="s">
        <v>8397</v>
      </c>
      <c r="I89" s="579">
        <v>4856</v>
      </c>
      <c r="J89">
        <f t="shared" si="1"/>
        <v>115568</v>
      </c>
      <c r="M89" s="598">
        <v>6160</v>
      </c>
      <c r="N89" s="599">
        <v>213366</v>
      </c>
    </row>
    <row r="90" spans="1:14" ht="15.75">
      <c r="A90" s="593" t="s">
        <v>179</v>
      </c>
      <c r="B90" s="593" t="s">
        <v>248</v>
      </c>
      <c r="C90" s="593" t="s">
        <v>248</v>
      </c>
      <c r="D90" s="594">
        <v>3253</v>
      </c>
      <c r="E90" s="595">
        <v>567555</v>
      </c>
      <c r="F90" s="596" t="s">
        <v>8397</v>
      </c>
      <c r="I90" s="579">
        <v>4859</v>
      </c>
      <c r="J90">
        <f t="shared" si="1"/>
        <v>44130</v>
      </c>
      <c r="M90" s="598">
        <v>6161</v>
      </c>
      <c r="N90" s="599">
        <v>277502</v>
      </c>
    </row>
    <row r="91" spans="1:14" ht="15.75">
      <c r="A91" s="593" t="s">
        <v>179</v>
      </c>
      <c r="B91" s="593" t="s">
        <v>248</v>
      </c>
      <c r="C91" s="593" t="s">
        <v>248</v>
      </c>
      <c r="D91" s="594">
        <v>3254</v>
      </c>
      <c r="E91" s="595">
        <v>671219</v>
      </c>
      <c r="F91" s="596" t="s">
        <v>8397</v>
      </c>
      <c r="I91" s="579">
        <v>3696</v>
      </c>
      <c r="J91">
        <f t="shared" si="1"/>
        <v>92130</v>
      </c>
      <c r="M91" s="598">
        <v>6162</v>
      </c>
      <c r="N91" s="599">
        <v>373794</v>
      </c>
    </row>
    <row r="92" spans="1:14" ht="15.75">
      <c r="A92" s="593" t="s">
        <v>179</v>
      </c>
      <c r="B92" s="593" t="s">
        <v>248</v>
      </c>
      <c r="C92" s="593" t="s">
        <v>248</v>
      </c>
      <c r="D92" s="594">
        <v>3255</v>
      </c>
      <c r="E92" s="595">
        <v>764378</v>
      </c>
      <c r="F92" s="596" t="s">
        <v>8397</v>
      </c>
      <c r="I92" s="579">
        <v>3027</v>
      </c>
      <c r="J92">
        <f t="shared" si="1"/>
        <v>80323</v>
      </c>
      <c r="M92" s="598">
        <v>6163</v>
      </c>
      <c r="N92" s="599">
        <v>447630</v>
      </c>
    </row>
    <row r="93" spans="1:14" ht="15.75">
      <c r="A93" s="593" t="s">
        <v>179</v>
      </c>
      <c r="B93" s="593" t="s">
        <v>248</v>
      </c>
      <c r="C93" s="593" t="s">
        <v>248</v>
      </c>
      <c r="D93" s="594">
        <v>3256</v>
      </c>
      <c r="E93" s="595">
        <v>847678</v>
      </c>
      <c r="F93" s="596" t="s">
        <v>8397</v>
      </c>
      <c r="I93" s="579">
        <v>4575</v>
      </c>
      <c r="J93" t="e">
        <f t="shared" si="1"/>
        <v>#N/A</v>
      </c>
      <c r="M93" s="598">
        <v>6164</v>
      </c>
      <c r="N93" s="599">
        <v>643742</v>
      </c>
    </row>
    <row r="94" spans="1:14" ht="15.75">
      <c r="A94" s="593" t="s">
        <v>179</v>
      </c>
      <c r="B94" s="593" t="s">
        <v>248</v>
      </c>
      <c r="C94" s="593" t="s">
        <v>248</v>
      </c>
      <c r="D94" s="594">
        <v>3257</v>
      </c>
      <c r="E94" s="595">
        <v>867345</v>
      </c>
      <c r="F94" s="596" t="s">
        <v>8397</v>
      </c>
      <c r="I94" s="579">
        <v>4576</v>
      </c>
      <c r="J94" t="e">
        <f t="shared" si="1"/>
        <v>#N/A</v>
      </c>
      <c r="M94" s="598">
        <v>6165</v>
      </c>
      <c r="N94" s="599">
        <v>701999</v>
      </c>
    </row>
    <row r="95" spans="1:14" ht="15.75">
      <c r="A95" s="593" t="s">
        <v>179</v>
      </c>
      <c r="B95" s="593" t="s">
        <v>248</v>
      </c>
      <c r="C95" s="593" t="s">
        <v>248</v>
      </c>
      <c r="D95" s="594">
        <v>3258</v>
      </c>
      <c r="E95" s="595">
        <v>901228</v>
      </c>
      <c r="F95" s="596" t="s">
        <v>8397</v>
      </c>
      <c r="I95" s="579">
        <v>4242</v>
      </c>
      <c r="J95">
        <f t="shared" si="1"/>
        <v>22721</v>
      </c>
      <c r="M95" s="598">
        <v>6166</v>
      </c>
      <c r="N95" s="599">
        <v>856954</v>
      </c>
    </row>
    <row r="96" spans="1:14" ht="15.75">
      <c r="A96" s="593" t="s">
        <v>179</v>
      </c>
      <c r="B96" s="593" t="s">
        <v>248</v>
      </c>
      <c r="C96" s="593" t="s">
        <v>248</v>
      </c>
      <c r="D96" s="594">
        <v>3259</v>
      </c>
      <c r="E96" s="595">
        <v>1010816</v>
      </c>
      <c r="F96" s="596" t="s">
        <v>8397</v>
      </c>
      <c r="I96" s="579">
        <v>3178</v>
      </c>
      <c r="J96">
        <f t="shared" si="1"/>
        <v>40373</v>
      </c>
      <c r="M96" s="598">
        <v>6167</v>
      </c>
      <c r="N96" s="599">
        <v>1070247</v>
      </c>
    </row>
    <row r="97" spans="1:14" ht="15.75">
      <c r="A97" s="593" t="s">
        <v>179</v>
      </c>
      <c r="B97" s="593" t="s">
        <v>248</v>
      </c>
      <c r="C97" s="593" t="s">
        <v>248</v>
      </c>
      <c r="D97" s="594">
        <v>3260</v>
      </c>
      <c r="E97" s="595">
        <v>1332631</v>
      </c>
      <c r="F97" s="596" t="s">
        <v>8397</v>
      </c>
      <c r="I97" s="579">
        <v>3180</v>
      </c>
      <c r="J97">
        <f t="shared" si="1"/>
        <v>7028</v>
      </c>
      <c r="M97" s="598">
        <v>6168</v>
      </c>
      <c r="N97" s="599">
        <v>1346405</v>
      </c>
    </row>
    <row r="98" spans="1:14" ht="15.75">
      <c r="A98" s="593" t="s">
        <v>179</v>
      </c>
      <c r="B98" s="593" t="s">
        <v>248</v>
      </c>
      <c r="C98" s="593" t="s">
        <v>248</v>
      </c>
      <c r="D98" s="594">
        <v>3261</v>
      </c>
      <c r="E98" s="595">
        <v>1424650</v>
      </c>
      <c r="F98" s="596" t="s">
        <v>8397</v>
      </c>
      <c r="I98" s="579">
        <v>4243</v>
      </c>
      <c r="J98">
        <f t="shared" si="1"/>
        <v>22721</v>
      </c>
      <c r="M98" s="598">
        <v>6169</v>
      </c>
      <c r="N98" s="599">
        <v>1684080</v>
      </c>
    </row>
    <row r="99" spans="1:14" ht="15.75">
      <c r="A99" s="593" t="s">
        <v>179</v>
      </c>
      <c r="B99" s="593" t="s">
        <v>248</v>
      </c>
      <c r="C99" s="593" t="s">
        <v>248</v>
      </c>
      <c r="D99" s="594">
        <v>3262</v>
      </c>
      <c r="E99" s="595">
        <v>1464318</v>
      </c>
      <c r="F99" s="596" t="s">
        <v>8397</v>
      </c>
      <c r="I99" s="579">
        <v>4246</v>
      </c>
      <c r="J99">
        <f t="shared" si="1"/>
        <v>181765</v>
      </c>
      <c r="M99" s="598">
        <v>6170</v>
      </c>
      <c r="N99" s="599">
        <v>1895037</v>
      </c>
    </row>
    <row r="100" spans="1:14" ht="15.75">
      <c r="A100" s="593" t="s">
        <v>179</v>
      </c>
      <c r="B100" s="593" t="s">
        <v>248</v>
      </c>
      <c r="C100" s="593" t="s">
        <v>248</v>
      </c>
      <c r="D100" s="594">
        <v>3263</v>
      </c>
      <c r="E100" s="595">
        <v>1633694</v>
      </c>
      <c r="F100" s="596" t="s">
        <v>8397</v>
      </c>
      <c r="I100" s="579">
        <v>4245</v>
      </c>
      <c r="J100">
        <f t="shared" si="1"/>
        <v>330205</v>
      </c>
      <c r="M100" s="598">
        <v>6171</v>
      </c>
      <c r="N100" s="599">
        <v>2211051</v>
      </c>
    </row>
    <row r="101" spans="1:14" ht="15.75">
      <c r="A101" s="593" t="s">
        <v>179</v>
      </c>
      <c r="B101" s="593" t="s">
        <v>248</v>
      </c>
      <c r="C101" s="593" t="s">
        <v>248</v>
      </c>
      <c r="D101" s="594">
        <v>3264</v>
      </c>
      <c r="E101" s="595">
        <v>1880024</v>
      </c>
      <c r="F101" s="596" t="s">
        <v>8397</v>
      </c>
      <c r="I101" s="579">
        <v>3430</v>
      </c>
      <c r="J101">
        <f t="shared" si="1"/>
        <v>453918</v>
      </c>
      <c r="M101" s="598">
        <v>6172</v>
      </c>
      <c r="N101" s="599">
        <v>2448244</v>
      </c>
    </row>
    <row r="102" spans="1:14" ht="15.75">
      <c r="A102" s="593" t="s">
        <v>179</v>
      </c>
      <c r="B102" s="593" t="s">
        <v>248</v>
      </c>
      <c r="C102" s="593" t="s">
        <v>248</v>
      </c>
      <c r="D102" s="594">
        <v>3265</v>
      </c>
      <c r="E102" s="595">
        <v>2074081</v>
      </c>
      <c r="F102" s="596" t="s">
        <v>8397</v>
      </c>
      <c r="I102" s="579">
        <v>3433</v>
      </c>
      <c r="J102">
        <f t="shared" si="1"/>
        <v>9046</v>
      </c>
      <c r="M102" s="598">
        <v>6173</v>
      </c>
      <c r="N102" s="599">
        <v>2748707</v>
      </c>
    </row>
    <row r="103" spans="1:14" ht="15.75">
      <c r="A103" s="593" t="s">
        <v>179</v>
      </c>
      <c r="B103" s="593" t="s">
        <v>248</v>
      </c>
      <c r="C103" s="593" t="s">
        <v>248</v>
      </c>
      <c r="D103" s="594">
        <v>3267</v>
      </c>
      <c r="E103" s="595">
        <v>1946895</v>
      </c>
      <c r="F103" s="596" t="s">
        <v>8397</v>
      </c>
      <c r="I103" s="579">
        <v>3688</v>
      </c>
      <c r="J103">
        <f t="shared" si="1"/>
        <v>59926</v>
      </c>
      <c r="M103" s="598">
        <v>6174</v>
      </c>
      <c r="N103" s="599">
        <v>3052879</v>
      </c>
    </row>
    <row r="104" spans="1:14" ht="15.75">
      <c r="A104" s="593" t="s">
        <v>179</v>
      </c>
      <c r="B104" s="593" t="s">
        <v>248</v>
      </c>
      <c r="C104" s="593" t="s">
        <v>248</v>
      </c>
      <c r="D104" s="594">
        <v>3268</v>
      </c>
      <c r="E104" s="595">
        <v>2048143</v>
      </c>
      <c r="F104" s="596" t="s">
        <v>8397</v>
      </c>
      <c r="I104" s="579">
        <v>5230</v>
      </c>
      <c r="J104">
        <f t="shared" si="1"/>
        <v>16099</v>
      </c>
      <c r="M104" s="598">
        <v>6175</v>
      </c>
      <c r="N104" s="599">
        <v>3454091</v>
      </c>
    </row>
    <row r="105" spans="1:14" ht="15.75">
      <c r="A105" s="593" t="s">
        <v>179</v>
      </c>
      <c r="B105" s="593" t="s">
        <v>248</v>
      </c>
      <c r="C105" s="593" t="s">
        <v>248</v>
      </c>
      <c r="D105" s="594">
        <v>3269</v>
      </c>
      <c r="E105" s="595">
        <v>2256592</v>
      </c>
      <c r="F105" s="596" t="s">
        <v>8397</v>
      </c>
      <c r="I105" s="579">
        <v>7881</v>
      </c>
      <c r="J105">
        <f t="shared" si="1"/>
        <v>6365</v>
      </c>
      <c r="M105" s="598">
        <v>6176</v>
      </c>
      <c r="N105" s="599">
        <v>3904172</v>
      </c>
    </row>
    <row r="106" spans="1:14" ht="15.75">
      <c r="A106" s="593" t="s">
        <v>179</v>
      </c>
      <c r="B106" s="593" t="s">
        <v>248</v>
      </c>
      <c r="C106" s="593" t="s">
        <v>248</v>
      </c>
      <c r="D106" s="594">
        <v>3270</v>
      </c>
      <c r="E106" s="595">
        <v>2456086</v>
      </c>
      <c r="F106" s="596" t="s">
        <v>8397</v>
      </c>
      <c r="I106" s="579">
        <v>10262</v>
      </c>
      <c r="J106">
        <f t="shared" si="1"/>
        <v>52657</v>
      </c>
      <c r="M106" s="598">
        <v>6177</v>
      </c>
      <c r="N106" s="599">
        <v>4404663</v>
      </c>
    </row>
    <row r="107" spans="1:14" ht="15.75">
      <c r="A107" s="593" t="s">
        <v>179</v>
      </c>
      <c r="B107" s="593" t="s">
        <v>248</v>
      </c>
      <c r="C107" s="593" t="s">
        <v>248</v>
      </c>
      <c r="D107" s="594">
        <v>3271</v>
      </c>
      <c r="E107" s="595">
        <v>2738969</v>
      </c>
      <c r="F107" s="596" t="s">
        <v>8397</v>
      </c>
      <c r="I107" s="579">
        <v>4247</v>
      </c>
      <c r="J107">
        <f t="shared" si="1"/>
        <v>151470</v>
      </c>
      <c r="M107" s="598">
        <v>6178</v>
      </c>
      <c r="N107" s="599">
        <v>5536994</v>
      </c>
    </row>
    <row r="108" spans="1:14" ht="15.75">
      <c r="A108" s="593" t="s">
        <v>179</v>
      </c>
      <c r="B108" s="593" t="s">
        <v>248</v>
      </c>
      <c r="C108" s="593" t="s">
        <v>248</v>
      </c>
      <c r="D108" s="594">
        <v>3272</v>
      </c>
      <c r="E108" s="595">
        <v>3066524</v>
      </c>
      <c r="F108" s="596" t="s">
        <v>8397</v>
      </c>
      <c r="I108" s="579">
        <v>3009</v>
      </c>
      <c r="J108">
        <f t="shared" si="1"/>
        <v>46379</v>
      </c>
      <c r="M108" s="598">
        <v>6179</v>
      </c>
      <c r="N108" s="599">
        <v>6248396</v>
      </c>
    </row>
    <row r="109" spans="1:14" ht="15.75">
      <c r="A109" s="593" t="s">
        <v>179</v>
      </c>
      <c r="B109" s="593" t="s">
        <v>248</v>
      </c>
      <c r="C109" s="593" t="s">
        <v>248</v>
      </c>
      <c r="D109" s="594">
        <v>3273</v>
      </c>
      <c r="E109" s="595">
        <v>7355631</v>
      </c>
      <c r="F109" s="596" t="s">
        <v>8397</v>
      </c>
      <c r="I109" s="579">
        <v>3478</v>
      </c>
      <c r="J109">
        <f t="shared" si="1"/>
        <v>156640</v>
      </c>
      <c r="M109" s="598">
        <v>6180</v>
      </c>
      <c r="N109" s="599">
        <v>7032110</v>
      </c>
    </row>
    <row r="110" spans="1:14" ht="15.75">
      <c r="A110" s="593" t="s">
        <v>179</v>
      </c>
      <c r="B110" s="593" t="s">
        <v>248</v>
      </c>
      <c r="C110" s="593" t="s">
        <v>248</v>
      </c>
      <c r="D110" s="594">
        <v>3274</v>
      </c>
      <c r="E110" s="595">
        <v>8346438</v>
      </c>
      <c r="F110" s="596" t="s">
        <v>8397</v>
      </c>
      <c r="I110" s="579">
        <v>4837</v>
      </c>
      <c r="J110">
        <f t="shared" si="1"/>
        <v>214107</v>
      </c>
      <c r="M110" s="598">
        <v>6181</v>
      </c>
      <c r="N110" s="599">
        <v>701999</v>
      </c>
    </row>
    <row r="111" spans="1:14" ht="15.75">
      <c r="A111" s="593" t="s">
        <v>179</v>
      </c>
      <c r="B111" s="593" t="s">
        <v>248</v>
      </c>
      <c r="C111" s="593" t="s">
        <v>248</v>
      </c>
      <c r="D111" s="594">
        <v>3275</v>
      </c>
      <c r="E111" s="595">
        <v>9108598</v>
      </c>
      <c r="F111" s="596" t="s">
        <v>8397</v>
      </c>
      <c r="I111" s="579">
        <v>3024</v>
      </c>
      <c r="J111">
        <f t="shared" si="1"/>
        <v>155503</v>
      </c>
      <c r="M111" s="598">
        <v>6182</v>
      </c>
      <c r="N111" s="599">
        <v>881896</v>
      </c>
    </row>
    <row r="112" spans="1:14" ht="15.75">
      <c r="A112" s="593" t="s">
        <v>179</v>
      </c>
      <c r="B112" s="593" t="s">
        <v>248</v>
      </c>
      <c r="C112" s="593" t="s">
        <v>248</v>
      </c>
      <c r="D112" s="594">
        <v>3276</v>
      </c>
      <c r="E112" s="595">
        <v>9680217</v>
      </c>
      <c r="F112" s="596" t="s">
        <v>8397</v>
      </c>
      <c r="I112" s="579">
        <v>3878</v>
      </c>
      <c r="J112">
        <f t="shared" si="1"/>
        <v>1895915</v>
      </c>
      <c r="M112" s="598">
        <v>6183</v>
      </c>
      <c r="N112" s="599">
        <v>1101139</v>
      </c>
    </row>
    <row r="113" spans="1:14" ht="15.75">
      <c r="A113" s="593" t="s">
        <v>179</v>
      </c>
      <c r="B113" s="593" t="s">
        <v>248</v>
      </c>
      <c r="C113" s="593" t="s">
        <v>248</v>
      </c>
      <c r="D113" s="594">
        <v>3277</v>
      </c>
      <c r="E113" s="595">
        <v>10137513</v>
      </c>
      <c r="F113" s="596" t="s">
        <v>8397</v>
      </c>
      <c r="I113" s="579">
        <v>3712</v>
      </c>
      <c r="J113">
        <f t="shared" si="1"/>
        <v>5074043</v>
      </c>
      <c r="M113" s="598">
        <v>6184</v>
      </c>
      <c r="N113" s="599">
        <v>1381058</v>
      </c>
    </row>
    <row r="114" spans="1:14" ht="15.75">
      <c r="A114" s="593" t="s">
        <v>179</v>
      </c>
      <c r="B114" s="593" t="s">
        <v>248</v>
      </c>
      <c r="C114" s="593" t="s">
        <v>248</v>
      </c>
      <c r="D114" s="594">
        <v>3278</v>
      </c>
      <c r="E114" s="595">
        <v>10937780</v>
      </c>
      <c r="F114" s="596" t="s">
        <v>8397</v>
      </c>
      <c r="I114" s="579">
        <v>3151</v>
      </c>
      <c r="J114">
        <f t="shared" si="1"/>
        <v>3117195</v>
      </c>
      <c r="M114" s="598">
        <v>6185</v>
      </c>
      <c r="N114" s="599">
        <v>1728300</v>
      </c>
    </row>
    <row r="115" spans="1:14" ht="15.75">
      <c r="A115" s="593" t="s">
        <v>179</v>
      </c>
      <c r="B115" s="593" t="s">
        <v>248</v>
      </c>
      <c r="C115" s="593" t="s">
        <v>248</v>
      </c>
      <c r="D115" s="594">
        <v>3279</v>
      </c>
      <c r="E115" s="595">
        <v>11509400</v>
      </c>
      <c r="F115" s="596" t="s">
        <v>8397</v>
      </c>
      <c r="I115" s="579">
        <v>3779</v>
      </c>
      <c r="J115">
        <f t="shared" si="1"/>
        <v>525103</v>
      </c>
      <c r="M115" s="598">
        <v>6188</v>
      </c>
      <c r="N115" s="599">
        <v>1935545</v>
      </c>
    </row>
    <row r="116" spans="1:14" ht="15.75">
      <c r="A116" s="593" t="s">
        <v>179</v>
      </c>
      <c r="B116" s="593" t="s">
        <v>248</v>
      </c>
      <c r="C116" s="593" t="s">
        <v>248</v>
      </c>
      <c r="D116" s="594">
        <v>3280</v>
      </c>
      <c r="E116" s="595">
        <v>13109935</v>
      </c>
      <c r="F116" s="596" t="s">
        <v>8397</v>
      </c>
      <c r="I116" s="579">
        <v>4291</v>
      </c>
      <c r="J116" t="e">
        <f t="shared" si="1"/>
        <v>#N/A</v>
      </c>
      <c r="M116" s="598">
        <v>6189</v>
      </c>
      <c r="N116" s="599">
        <v>2268790</v>
      </c>
    </row>
    <row r="117" spans="1:14" ht="15.75">
      <c r="A117" s="593" t="s">
        <v>179</v>
      </c>
      <c r="B117" s="593" t="s">
        <v>248</v>
      </c>
      <c r="C117" s="593" t="s">
        <v>248</v>
      </c>
      <c r="D117" s="594">
        <v>3281</v>
      </c>
      <c r="E117" s="595">
        <v>320472</v>
      </c>
      <c r="F117" s="596" t="s">
        <v>8397</v>
      </c>
      <c r="I117" s="579">
        <v>4049</v>
      </c>
      <c r="J117">
        <f t="shared" si="1"/>
        <v>81732</v>
      </c>
      <c r="M117" s="598">
        <v>6190</v>
      </c>
      <c r="N117" s="599">
        <v>2517502</v>
      </c>
    </row>
    <row r="118" spans="1:14" ht="15.75">
      <c r="A118" s="593" t="s">
        <v>179</v>
      </c>
      <c r="B118" s="593" t="s">
        <v>248</v>
      </c>
      <c r="C118" s="593" t="s">
        <v>248</v>
      </c>
      <c r="D118" s="594">
        <v>3282</v>
      </c>
      <c r="E118" s="595">
        <v>389195</v>
      </c>
      <c r="F118" s="596" t="s">
        <v>8397</v>
      </c>
      <c r="I118" s="579">
        <v>3567</v>
      </c>
      <c r="J118">
        <f t="shared" si="1"/>
        <v>107915</v>
      </c>
      <c r="M118" s="598">
        <v>6191</v>
      </c>
      <c r="N118" s="599">
        <v>2789262</v>
      </c>
    </row>
    <row r="119" spans="1:14" ht="15.75">
      <c r="A119" s="593" t="s">
        <v>179</v>
      </c>
      <c r="B119" s="593" t="s">
        <v>192</v>
      </c>
      <c r="C119" s="593" t="s">
        <v>1553</v>
      </c>
      <c r="D119" s="594">
        <v>3283</v>
      </c>
      <c r="E119" s="595">
        <v>9032</v>
      </c>
      <c r="F119" s="596" t="s">
        <v>8397</v>
      </c>
      <c r="I119" s="579">
        <v>4878</v>
      </c>
      <c r="J119">
        <f t="shared" si="1"/>
        <v>222015</v>
      </c>
      <c r="M119" s="598">
        <v>6192</v>
      </c>
      <c r="N119" s="599">
        <v>3116473</v>
      </c>
    </row>
    <row r="120" spans="1:14" ht="15.75">
      <c r="A120" s="593" t="s">
        <v>179</v>
      </c>
      <c r="B120" s="593" t="s">
        <v>192</v>
      </c>
      <c r="C120" s="593" t="s">
        <v>1553</v>
      </c>
      <c r="D120" s="594">
        <v>3284</v>
      </c>
      <c r="E120" s="595">
        <v>14708</v>
      </c>
      <c r="F120" s="596" t="s">
        <v>8397</v>
      </c>
      <c r="I120" s="579">
        <v>3306</v>
      </c>
      <c r="J120">
        <f t="shared" si="1"/>
        <v>487487</v>
      </c>
      <c r="M120" s="598">
        <v>6193</v>
      </c>
      <c r="N120" s="599">
        <v>3542532</v>
      </c>
    </row>
    <row r="121" spans="1:14" ht="15.75">
      <c r="A121" s="593" t="s">
        <v>179</v>
      </c>
      <c r="B121" s="593" t="s">
        <v>192</v>
      </c>
      <c r="C121" s="593" t="s">
        <v>1553</v>
      </c>
      <c r="D121" s="594">
        <v>3285</v>
      </c>
      <c r="E121" s="595">
        <v>12226</v>
      </c>
      <c r="F121" s="596" t="s">
        <v>8397</v>
      </c>
      <c r="I121" s="579">
        <v>3294</v>
      </c>
      <c r="J121">
        <f t="shared" si="1"/>
        <v>570787</v>
      </c>
      <c r="M121" s="598">
        <v>6194</v>
      </c>
      <c r="N121" s="599">
        <v>4004179</v>
      </c>
    </row>
    <row r="122" spans="1:14" ht="15.75">
      <c r="A122" s="593" t="s">
        <v>179</v>
      </c>
      <c r="B122" s="593" t="s">
        <v>192</v>
      </c>
      <c r="C122" s="593" t="s">
        <v>1553</v>
      </c>
      <c r="D122" s="594">
        <v>3286</v>
      </c>
      <c r="E122" s="595">
        <v>20910</v>
      </c>
      <c r="F122" s="596" t="s">
        <v>8397</v>
      </c>
      <c r="I122" s="579">
        <v>3308</v>
      </c>
      <c r="J122">
        <f t="shared" si="1"/>
        <v>1278665</v>
      </c>
      <c r="M122" s="598">
        <v>6195</v>
      </c>
      <c r="N122" s="599">
        <v>4425750</v>
      </c>
    </row>
    <row r="123" spans="1:14" ht="15.75">
      <c r="A123" s="593" t="s">
        <v>179</v>
      </c>
      <c r="B123" s="593" t="s">
        <v>192</v>
      </c>
      <c r="C123" s="593" t="s">
        <v>1553</v>
      </c>
      <c r="D123" s="594">
        <v>3287</v>
      </c>
      <c r="E123" s="597">
        <v>49025</v>
      </c>
      <c r="F123" s="593" t="s">
        <v>8396</v>
      </c>
      <c r="I123" s="579">
        <v>3729</v>
      </c>
      <c r="J123">
        <f t="shared" si="1"/>
        <v>609612</v>
      </c>
      <c r="M123" s="598">
        <v>6196</v>
      </c>
      <c r="N123" s="599">
        <v>5563888</v>
      </c>
    </row>
    <row r="124" spans="1:14" ht="15.75">
      <c r="A124" s="593" t="s">
        <v>179</v>
      </c>
      <c r="B124" s="593" t="s">
        <v>192</v>
      </c>
      <c r="C124" s="593" t="s">
        <v>1553</v>
      </c>
      <c r="D124" s="594">
        <v>3288</v>
      </c>
      <c r="E124" s="597">
        <v>42040</v>
      </c>
      <c r="F124" s="593" t="s">
        <v>8396</v>
      </c>
      <c r="I124" s="579">
        <v>3471</v>
      </c>
      <c r="J124">
        <f t="shared" si="1"/>
        <v>739808</v>
      </c>
      <c r="M124" s="598">
        <v>6197</v>
      </c>
      <c r="N124" s="599">
        <v>6352354</v>
      </c>
    </row>
    <row r="125" spans="1:14" ht="15.75">
      <c r="A125" s="593" t="s">
        <v>179</v>
      </c>
      <c r="B125" s="593" t="s">
        <v>248</v>
      </c>
      <c r="C125" s="593" t="s">
        <v>248</v>
      </c>
      <c r="D125" s="594">
        <v>3291</v>
      </c>
      <c r="E125" s="595">
        <v>142655</v>
      </c>
      <c r="F125" s="596" t="s">
        <v>8397</v>
      </c>
      <c r="I125" s="579">
        <v>3722</v>
      </c>
      <c r="J125">
        <f t="shared" si="1"/>
        <v>135984</v>
      </c>
      <c r="M125" s="598">
        <v>6198</v>
      </c>
      <c r="N125" s="599">
        <v>7147683</v>
      </c>
    </row>
    <row r="126" spans="1:14" ht="15.75">
      <c r="A126" s="593" t="s">
        <v>179</v>
      </c>
      <c r="B126" s="593" t="s">
        <v>248</v>
      </c>
      <c r="C126" s="593" t="s">
        <v>248</v>
      </c>
      <c r="D126" s="594">
        <v>3292</v>
      </c>
      <c r="E126" s="595">
        <v>225327</v>
      </c>
      <c r="F126" s="596" t="s">
        <v>8397</v>
      </c>
      <c r="I126" s="579">
        <v>4265</v>
      </c>
      <c r="J126">
        <f t="shared" si="1"/>
        <v>143898</v>
      </c>
      <c r="M126" s="598">
        <v>6199</v>
      </c>
      <c r="N126" s="599">
        <v>701999</v>
      </c>
    </row>
    <row r="127" spans="1:14" ht="15.75">
      <c r="A127" s="593" t="s">
        <v>179</v>
      </c>
      <c r="B127" s="593" t="s">
        <v>248</v>
      </c>
      <c r="C127" s="593" t="s">
        <v>248</v>
      </c>
      <c r="D127" s="594">
        <v>3293</v>
      </c>
      <c r="E127" s="595">
        <v>303345</v>
      </c>
      <c r="F127" s="596" t="s">
        <v>8397</v>
      </c>
      <c r="I127" s="579">
        <v>3412</v>
      </c>
      <c r="J127">
        <f t="shared" si="1"/>
        <v>507224</v>
      </c>
      <c r="M127" s="598">
        <v>6200</v>
      </c>
      <c r="N127" s="599">
        <v>934114</v>
      </c>
    </row>
    <row r="128" spans="1:14" ht="15.75">
      <c r="A128" s="593" t="s">
        <v>179</v>
      </c>
      <c r="B128" s="593" t="s">
        <v>248</v>
      </c>
      <c r="C128" s="593" t="s">
        <v>248</v>
      </c>
      <c r="D128" s="594">
        <v>3294</v>
      </c>
      <c r="E128" s="595">
        <v>570787</v>
      </c>
      <c r="F128" s="596" t="s">
        <v>8397</v>
      </c>
      <c r="I128" s="579">
        <v>3937</v>
      </c>
      <c r="J128">
        <f t="shared" si="1"/>
        <v>421241</v>
      </c>
      <c r="M128" s="598">
        <v>6201</v>
      </c>
      <c r="N128" s="599">
        <v>1164638</v>
      </c>
    </row>
    <row r="129" spans="1:14" ht="15.75">
      <c r="A129" s="593" t="s">
        <v>179</v>
      </c>
      <c r="B129" s="593" t="s">
        <v>248</v>
      </c>
      <c r="C129" s="593" t="s">
        <v>248</v>
      </c>
      <c r="D129" s="594">
        <v>3295</v>
      </c>
      <c r="E129" s="595">
        <v>996950</v>
      </c>
      <c r="F129" s="596" t="s">
        <v>8397</v>
      </c>
      <c r="I129" s="579">
        <v>3271</v>
      </c>
      <c r="J129">
        <f t="shared" si="1"/>
        <v>2738969</v>
      </c>
      <c r="M129" s="598">
        <v>6202</v>
      </c>
      <c r="N129" s="599">
        <v>1460026</v>
      </c>
    </row>
    <row r="130" spans="1:14" ht="15.75">
      <c r="A130" s="593" t="s">
        <v>179</v>
      </c>
      <c r="B130" s="593" t="s">
        <v>248</v>
      </c>
      <c r="C130" s="593" t="s">
        <v>248</v>
      </c>
      <c r="D130" s="594">
        <v>3296</v>
      </c>
      <c r="E130" s="595">
        <v>1496931</v>
      </c>
      <c r="F130" s="596" t="s">
        <v>8397</v>
      </c>
      <c r="I130" s="579">
        <v>3272</v>
      </c>
      <c r="J130">
        <f t="shared" si="1"/>
        <v>3066524</v>
      </c>
      <c r="M130" s="598">
        <v>6203</v>
      </c>
      <c r="N130" s="599">
        <v>1830212</v>
      </c>
    </row>
    <row r="131" spans="1:14" ht="15.75">
      <c r="A131" s="593" t="s">
        <v>179</v>
      </c>
      <c r="B131" s="593" t="s">
        <v>248</v>
      </c>
      <c r="C131" s="593" t="s">
        <v>248</v>
      </c>
      <c r="D131" s="594">
        <v>3297</v>
      </c>
      <c r="E131" s="595">
        <v>2051819</v>
      </c>
      <c r="F131" s="596" t="s">
        <v>8397</v>
      </c>
      <c r="I131" s="579">
        <v>3043</v>
      </c>
      <c r="J131">
        <f t="shared" si="1"/>
        <v>88930</v>
      </c>
      <c r="M131" s="598">
        <v>6204</v>
      </c>
      <c r="N131" s="599">
        <v>2046929</v>
      </c>
    </row>
    <row r="132" spans="1:14" ht="15.75">
      <c r="A132" s="593" t="s">
        <v>179</v>
      </c>
      <c r="B132" s="593" t="s">
        <v>248</v>
      </c>
      <c r="C132" s="593" t="s">
        <v>248</v>
      </c>
      <c r="D132" s="594">
        <v>3298</v>
      </c>
      <c r="E132" s="595">
        <v>2920018</v>
      </c>
      <c r="F132" s="596" t="s">
        <v>8397</v>
      </c>
      <c r="I132" s="579">
        <v>3044</v>
      </c>
      <c r="J132">
        <f t="shared" ref="J132:J167" si="2">VLOOKUP(I132,$D$3:$E$3191,2,FALSE)</f>
        <v>125950</v>
      </c>
      <c r="M132" s="598">
        <v>6205</v>
      </c>
      <c r="N132" s="599">
        <v>2401689</v>
      </c>
    </row>
    <row r="133" spans="1:14" ht="15.75">
      <c r="A133" s="593" t="s">
        <v>179</v>
      </c>
      <c r="B133" s="593" t="s">
        <v>248</v>
      </c>
      <c r="C133" s="593" t="s">
        <v>248</v>
      </c>
      <c r="D133" s="594">
        <v>3299</v>
      </c>
      <c r="E133" s="595">
        <v>3821279</v>
      </c>
      <c r="F133" s="596" t="s">
        <v>8397</v>
      </c>
      <c r="I133" s="579">
        <v>3045</v>
      </c>
      <c r="J133">
        <f t="shared" si="2"/>
        <v>176674</v>
      </c>
      <c r="M133" s="598">
        <v>6206</v>
      </c>
      <c r="N133" s="599">
        <v>2663872</v>
      </c>
    </row>
    <row r="134" spans="1:14" ht="15.75">
      <c r="A134" s="593" t="s">
        <v>179</v>
      </c>
      <c r="B134" s="593" t="s">
        <v>248</v>
      </c>
      <c r="C134" s="593" t="s">
        <v>248</v>
      </c>
      <c r="D134" s="594">
        <v>3300</v>
      </c>
      <c r="E134" s="595">
        <v>4792514</v>
      </c>
      <c r="F134" s="596" t="s">
        <v>8397</v>
      </c>
      <c r="I134" s="579">
        <v>3047</v>
      </c>
      <c r="J134">
        <f t="shared" si="2"/>
        <v>426915</v>
      </c>
      <c r="M134" s="598">
        <v>6207</v>
      </c>
      <c r="N134" s="599">
        <v>2947104</v>
      </c>
    </row>
    <row r="135" spans="1:14" ht="15.75">
      <c r="A135" s="593" t="s">
        <v>179</v>
      </c>
      <c r="B135" s="593" t="s">
        <v>248</v>
      </c>
      <c r="C135" s="593" t="s">
        <v>248</v>
      </c>
      <c r="D135" s="594">
        <v>3301</v>
      </c>
      <c r="E135" s="595">
        <v>6005109</v>
      </c>
      <c r="F135" s="596" t="s">
        <v>8397</v>
      </c>
      <c r="I135" s="579">
        <v>7901</v>
      </c>
      <c r="J135">
        <f t="shared" si="2"/>
        <v>10575</v>
      </c>
      <c r="M135" s="598">
        <v>6208</v>
      </c>
      <c r="N135" s="599">
        <v>3514885</v>
      </c>
    </row>
    <row r="136" spans="1:14" ht="15.75">
      <c r="A136" s="593" t="s">
        <v>179</v>
      </c>
      <c r="B136" s="593" t="s">
        <v>248</v>
      </c>
      <c r="C136" s="593" t="s">
        <v>248</v>
      </c>
      <c r="D136" s="594">
        <v>3303</v>
      </c>
      <c r="E136" s="595">
        <v>161695</v>
      </c>
      <c r="F136" s="596" t="s">
        <v>8397</v>
      </c>
      <c r="I136" s="579">
        <v>7869</v>
      </c>
      <c r="J136">
        <f t="shared" si="2"/>
        <v>79633</v>
      </c>
      <c r="M136" s="598">
        <v>6209</v>
      </c>
      <c r="N136" s="599">
        <v>3702278</v>
      </c>
    </row>
    <row r="137" spans="1:14" ht="15.75">
      <c r="A137" s="593" t="s">
        <v>179</v>
      </c>
      <c r="B137" s="593" t="s">
        <v>248</v>
      </c>
      <c r="C137" s="593" t="s">
        <v>248</v>
      </c>
      <c r="D137" s="594">
        <v>3304</v>
      </c>
      <c r="E137" s="595">
        <v>204575</v>
      </c>
      <c r="F137" s="596" t="s">
        <v>8397</v>
      </c>
      <c r="I137" s="579">
        <v>3723</v>
      </c>
      <c r="J137">
        <f t="shared" si="2"/>
        <v>104695</v>
      </c>
      <c r="M137" s="598">
        <v>6210</v>
      </c>
      <c r="N137" s="599">
        <v>4187058</v>
      </c>
    </row>
    <row r="138" spans="1:14" ht="15.75">
      <c r="A138" s="593" t="s">
        <v>179</v>
      </c>
      <c r="B138" s="593" t="s">
        <v>248</v>
      </c>
      <c r="C138" s="593" t="s">
        <v>248</v>
      </c>
      <c r="D138" s="594">
        <v>3305</v>
      </c>
      <c r="E138" s="595">
        <v>273418</v>
      </c>
      <c r="F138" s="596" t="s">
        <v>8397</v>
      </c>
      <c r="I138" s="579">
        <v>3724</v>
      </c>
      <c r="J138">
        <f t="shared" si="2"/>
        <v>104695</v>
      </c>
      <c r="M138" s="598">
        <v>6211</v>
      </c>
      <c r="N138" s="599">
        <v>4889660</v>
      </c>
    </row>
    <row r="139" spans="1:14" ht="15.75">
      <c r="A139" s="593" t="s">
        <v>179</v>
      </c>
      <c r="B139" s="593" t="s">
        <v>248</v>
      </c>
      <c r="C139" s="593" t="s">
        <v>248</v>
      </c>
      <c r="D139" s="594">
        <v>3306</v>
      </c>
      <c r="E139" s="595">
        <v>487487</v>
      </c>
      <c r="F139" s="596" t="s">
        <v>8397</v>
      </c>
      <c r="I139" s="579">
        <v>6438</v>
      </c>
      <c r="J139">
        <f t="shared" si="2"/>
        <v>20205</v>
      </c>
      <c r="M139" s="598">
        <v>6212</v>
      </c>
      <c r="N139" s="599">
        <v>5808362</v>
      </c>
    </row>
    <row r="140" spans="1:14" ht="15.75">
      <c r="A140" s="593" t="s">
        <v>179</v>
      </c>
      <c r="B140" s="593" t="s">
        <v>248</v>
      </c>
      <c r="C140" s="593" t="s">
        <v>248</v>
      </c>
      <c r="D140" s="594">
        <v>3307</v>
      </c>
      <c r="E140" s="595">
        <v>825664</v>
      </c>
      <c r="F140" s="596" t="s">
        <v>8397</v>
      </c>
      <c r="I140" s="579">
        <v>6439</v>
      </c>
      <c r="J140">
        <f t="shared" si="2"/>
        <v>21734</v>
      </c>
      <c r="M140" s="598">
        <v>6213</v>
      </c>
      <c r="N140" s="599">
        <v>6519764</v>
      </c>
    </row>
    <row r="141" spans="1:14" ht="15.75">
      <c r="A141" s="593" t="s">
        <v>179</v>
      </c>
      <c r="B141" s="593" t="s">
        <v>248</v>
      </c>
      <c r="C141" s="593" t="s">
        <v>248</v>
      </c>
      <c r="D141" s="594">
        <v>3308</v>
      </c>
      <c r="E141" s="595">
        <v>1278665</v>
      </c>
      <c r="F141" s="596" t="s">
        <v>8397</v>
      </c>
      <c r="I141" s="579">
        <v>6161</v>
      </c>
      <c r="J141">
        <f t="shared" si="2"/>
        <v>13090</v>
      </c>
      <c r="M141" s="598">
        <v>6214</v>
      </c>
      <c r="N141" s="599">
        <v>7272728</v>
      </c>
    </row>
    <row r="142" spans="1:14" ht="15.75">
      <c r="A142" s="593" t="s">
        <v>179</v>
      </c>
      <c r="B142" s="593" t="s">
        <v>248</v>
      </c>
      <c r="C142" s="593" t="s">
        <v>248</v>
      </c>
      <c r="D142" s="594">
        <v>3309</v>
      </c>
      <c r="E142" s="595">
        <v>1786198</v>
      </c>
      <c r="F142" s="596" t="s">
        <v>8397</v>
      </c>
      <c r="I142" s="579">
        <v>7873</v>
      </c>
      <c r="J142">
        <f t="shared" si="2"/>
        <v>1314</v>
      </c>
      <c r="M142" s="598">
        <v>6215</v>
      </c>
      <c r="N142" s="599">
        <v>796295</v>
      </c>
    </row>
    <row r="143" spans="1:14" ht="15.75">
      <c r="A143" s="593" t="s">
        <v>179</v>
      </c>
      <c r="B143" s="593" t="s">
        <v>248</v>
      </c>
      <c r="C143" s="593" t="s">
        <v>248</v>
      </c>
      <c r="D143" s="594">
        <v>3310</v>
      </c>
      <c r="E143" s="595">
        <v>2122869</v>
      </c>
      <c r="F143" s="596" t="s">
        <v>8397</v>
      </c>
      <c r="I143" s="579">
        <v>7892</v>
      </c>
      <c r="J143">
        <f t="shared" si="2"/>
        <v>106479</v>
      </c>
      <c r="M143" s="598">
        <v>6216</v>
      </c>
      <c r="N143" s="599">
        <v>1062872</v>
      </c>
    </row>
    <row r="144" spans="1:14" ht="15.75">
      <c r="A144" s="593" t="s">
        <v>179</v>
      </c>
      <c r="B144" s="593" t="s">
        <v>248</v>
      </c>
      <c r="C144" s="593" t="s">
        <v>248</v>
      </c>
      <c r="D144" s="594">
        <v>3311</v>
      </c>
      <c r="E144" s="595">
        <v>2723542</v>
      </c>
      <c r="F144" s="596" t="s">
        <v>8397</v>
      </c>
      <c r="I144" s="579">
        <v>9325</v>
      </c>
      <c r="J144">
        <f t="shared" si="2"/>
        <v>904599</v>
      </c>
      <c r="M144" s="598">
        <v>6217</v>
      </c>
      <c r="N144" s="599">
        <v>1331952</v>
      </c>
    </row>
    <row r="145" spans="1:14" ht="15.75">
      <c r="A145" s="593" t="s">
        <v>179</v>
      </c>
      <c r="B145" s="593" t="s">
        <v>248</v>
      </c>
      <c r="C145" s="593" t="s">
        <v>248</v>
      </c>
      <c r="D145" s="594">
        <v>3312</v>
      </c>
      <c r="E145" s="595">
        <v>3650844</v>
      </c>
      <c r="F145" s="596" t="s">
        <v>8397</v>
      </c>
      <c r="I145" s="579">
        <v>8618</v>
      </c>
      <c r="J145">
        <f t="shared" si="2"/>
        <v>1256298</v>
      </c>
      <c r="M145" s="598">
        <v>6218</v>
      </c>
      <c r="N145" s="599">
        <v>1669562</v>
      </c>
    </row>
    <row r="146" spans="1:14" ht="15.75">
      <c r="A146" s="593" t="s">
        <v>179</v>
      </c>
      <c r="B146" s="593" t="s">
        <v>248</v>
      </c>
      <c r="C146" s="593" t="s">
        <v>248</v>
      </c>
      <c r="D146" s="594">
        <v>3313</v>
      </c>
      <c r="E146" s="595">
        <v>5238234</v>
      </c>
      <c r="F146" s="596" t="s">
        <v>8397</v>
      </c>
      <c r="I146" s="579">
        <v>8621</v>
      </c>
      <c r="J146">
        <f t="shared" si="2"/>
        <v>1237920</v>
      </c>
      <c r="M146" s="598">
        <v>6219</v>
      </c>
      <c r="N146" s="599">
        <v>2090155</v>
      </c>
    </row>
    <row r="147" spans="1:14" ht="15.75">
      <c r="A147" s="593" t="s">
        <v>179</v>
      </c>
      <c r="B147" s="593" t="s">
        <v>248</v>
      </c>
      <c r="C147" s="593" t="s">
        <v>248</v>
      </c>
      <c r="D147" s="594">
        <v>3315</v>
      </c>
      <c r="E147" s="595">
        <v>410137</v>
      </c>
      <c r="F147" s="596" t="s">
        <v>8397</v>
      </c>
      <c r="I147" s="579">
        <v>4504</v>
      </c>
      <c r="J147">
        <f t="shared" si="2"/>
        <v>369830</v>
      </c>
      <c r="M147" s="598">
        <v>6220</v>
      </c>
      <c r="N147" s="599">
        <v>2339574</v>
      </c>
    </row>
    <row r="148" spans="1:14" ht="15.75">
      <c r="A148" s="593" t="s">
        <v>179</v>
      </c>
      <c r="B148" s="593" t="s">
        <v>248</v>
      </c>
      <c r="C148" s="593" t="s">
        <v>248</v>
      </c>
      <c r="D148" s="594">
        <v>3316</v>
      </c>
      <c r="E148" s="595">
        <v>1565386</v>
      </c>
      <c r="F148" s="596" t="s">
        <v>8397</v>
      </c>
      <c r="I148" s="579">
        <v>4512</v>
      </c>
      <c r="J148">
        <f t="shared" si="2"/>
        <v>372330</v>
      </c>
      <c r="M148" s="598">
        <v>6221</v>
      </c>
      <c r="N148" s="599">
        <v>2744504</v>
      </c>
    </row>
    <row r="149" spans="1:14" ht="15.75">
      <c r="A149" s="593" t="s">
        <v>179</v>
      </c>
      <c r="B149" s="593" t="s">
        <v>248</v>
      </c>
      <c r="C149" s="593" t="s">
        <v>248</v>
      </c>
      <c r="D149" s="594">
        <v>3317</v>
      </c>
      <c r="E149" s="595">
        <v>398237</v>
      </c>
      <c r="F149" s="596" t="s">
        <v>8397</v>
      </c>
      <c r="I149" s="579">
        <v>4667</v>
      </c>
      <c r="J149">
        <f t="shared" si="2"/>
        <v>389330</v>
      </c>
      <c r="M149" s="598">
        <v>6222</v>
      </c>
      <c r="N149" s="599">
        <v>3067996</v>
      </c>
    </row>
    <row r="150" spans="1:14" ht="15.75">
      <c r="A150" s="593" t="s">
        <v>179</v>
      </c>
      <c r="B150" s="593" t="s">
        <v>248</v>
      </c>
      <c r="C150" s="593" t="s">
        <v>248</v>
      </c>
      <c r="D150" s="594">
        <v>3318</v>
      </c>
      <c r="E150" s="595">
        <v>1363086</v>
      </c>
      <c r="F150" s="596" t="s">
        <v>8397</v>
      </c>
      <c r="I150" s="582">
        <v>4982</v>
      </c>
      <c r="J150">
        <f t="shared" si="2"/>
        <v>191968</v>
      </c>
      <c r="M150" s="598">
        <v>6223</v>
      </c>
      <c r="N150" s="599">
        <v>3251125</v>
      </c>
    </row>
    <row r="151" spans="1:14" ht="15.75">
      <c r="A151" s="593" t="s">
        <v>179</v>
      </c>
      <c r="B151" s="593" t="s">
        <v>248</v>
      </c>
      <c r="C151" s="593" t="s">
        <v>248</v>
      </c>
      <c r="D151" s="594">
        <v>3320</v>
      </c>
      <c r="E151" s="595">
        <v>320742</v>
      </c>
      <c r="F151" s="596" t="s">
        <v>8397</v>
      </c>
      <c r="I151" s="582">
        <v>7900</v>
      </c>
      <c r="J151">
        <f t="shared" si="2"/>
        <v>73638</v>
      </c>
      <c r="M151" s="598">
        <v>6224</v>
      </c>
      <c r="N151" s="599">
        <v>3724563</v>
      </c>
    </row>
    <row r="152" spans="1:14" ht="15.75">
      <c r="A152" s="593" t="s">
        <v>179</v>
      </c>
      <c r="B152" s="593" t="s">
        <v>248</v>
      </c>
      <c r="C152" s="593" t="s">
        <v>248</v>
      </c>
      <c r="D152" s="594">
        <v>3322</v>
      </c>
      <c r="E152" s="595">
        <v>568064</v>
      </c>
      <c r="F152" s="596" t="s">
        <v>8396</v>
      </c>
      <c r="I152" s="582">
        <v>9668</v>
      </c>
      <c r="J152" t="e">
        <f t="shared" si="2"/>
        <v>#N/A</v>
      </c>
      <c r="M152" s="598">
        <v>6225</v>
      </c>
      <c r="N152" s="599">
        <v>4235445</v>
      </c>
    </row>
    <row r="153" spans="1:14" ht="15.75">
      <c r="A153" s="593" t="s">
        <v>179</v>
      </c>
      <c r="B153" s="593" t="s">
        <v>248</v>
      </c>
      <c r="C153" s="593" t="s">
        <v>248</v>
      </c>
      <c r="D153" s="594">
        <v>3323</v>
      </c>
      <c r="E153" s="595">
        <v>814675</v>
      </c>
      <c r="F153" s="596" t="s">
        <v>8396</v>
      </c>
      <c r="I153" s="582">
        <v>7972</v>
      </c>
      <c r="J153">
        <f t="shared" si="2"/>
        <v>25303</v>
      </c>
      <c r="M153" s="598">
        <v>6226</v>
      </c>
      <c r="N153" s="599">
        <v>4793340</v>
      </c>
    </row>
    <row r="154" spans="1:14" ht="15.75">
      <c r="A154" s="593" t="s">
        <v>179</v>
      </c>
      <c r="B154" s="593" t="s">
        <v>248</v>
      </c>
      <c r="C154" s="593" t="s">
        <v>248</v>
      </c>
      <c r="D154" s="594">
        <v>3324</v>
      </c>
      <c r="E154" s="595">
        <v>2086023</v>
      </c>
      <c r="F154" s="596" t="s">
        <v>8397</v>
      </c>
      <c r="I154" s="583">
        <v>5177</v>
      </c>
      <c r="J154">
        <f t="shared" si="2"/>
        <v>1972558</v>
      </c>
      <c r="M154" s="598">
        <v>6227</v>
      </c>
      <c r="N154" s="599">
        <v>5359472</v>
      </c>
    </row>
    <row r="155" spans="1:14" ht="15.75">
      <c r="A155" s="593" t="s">
        <v>179</v>
      </c>
      <c r="B155" s="593" t="s">
        <v>248</v>
      </c>
      <c r="C155" s="593" t="s">
        <v>248</v>
      </c>
      <c r="D155" s="594">
        <v>3325</v>
      </c>
      <c r="E155" s="597">
        <v>3780510</v>
      </c>
      <c r="F155" s="593" t="s">
        <v>8397</v>
      </c>
      <c r="I155" s="582">
        <v>3800</v>
      </c>
      <c r="J155">
        <f t="shared" si="2"/>
        <v>1757</v>
      </c>
      <c r="M155" s="598">
        <v>6228</v>
      </c>
      <c r="N155" s="599">
        <v>6643790</v>
      </c>
    </row>
    <row r="156" spans="1:14" ht="15.75">
      <c r="A156" s="593" t="s">
        <v>179</v>
      </c>
      <c r="B156" s="593" t="s">
        <v>248</v>
      </c>
      <c r="C156" s="593" t="s">
        <v>248</v>
      </c>
      <c r="D156" s="594">
        <v>3327</v>
      </c>
      <c r="E156" s="595">
        <v>4158638</v>
      </c>
      <c r="F156" s="596" t="s">
        <v>8396</v>
      </c>
      <c r="I156" s="579">
        <v>3048</v>
      </c>
      <c r="J156">
        <f t="shared" si="2"/>
        <v>520777</v>
      </c>
      <c r="M156" s="598">
        <v>6229</v>
      </c>
      <c r="N156" s="599">
        <v>7967089</v>
      </c>
    </row>
    <row r="157" spans="1:14" ht="15.75">
      <c r="A157" s="593" t="s">
        <v>179</v>
      </c>
      <c r="B157" s="593" t="s">
        <v>248</v>
      </c>
      <c r="C157" s="593" t="s">
        <v>248</v>
      </c>
      <c r="D157" s="594">
        <v>3328</v>
      </c>
      <c r="E157" s="597">
        <v>2828700</v>
      </c>
      <c r="F157" s="593" t="s">
        <v>8396</v>
      </c>
      <c r="I157" s="579">
        <v>3042</v>
      </c>
      <c r="J157">
        <f t="shared" si="2"/>
        <v>63957</v>
      </c>
      <c r="M157" s="598">
        <v>6230</v>
      </c>
      <c r="N157" s="599">
        <v>8704679</v>
      </c>
    </row>
    <row r="158" spans="1:14" ht="15.75">
      <c r="A158" s="593" t="s">
        <v>179</v>
      </c>
      <c r="B158" s="593" t="s">
        <v>248</v>
      </c>
      <c r="C158" s="593" t="s">
        <v>248</v>
      </c>
      <c r="D158" s="594">
        <v>3329</v>
      </c>
      <c r="E158" s="597">
        <v>3164926</v>
      </c>
      <c r="F158" s="593" t="s">
        <v>8396</v>
      </c>
      <c r="I158" s="579">
        <v>3776</v>
      </c>
      <c r="J158">
        <f t="shared" si="2"/>
        <v>46594</v>
      </c>
      <c r="M158" s="598">
        <v>6236</v>
      </c>
      <c r="N158" s="599">
        <v>134085</v>
      </c>
    </row>
    <row r="159" spans="1:14" ht="15.75">
      <c r="A159" s="593" t="s">
        <v>179</v>
      </c>
      <c r="B159" s="593" t="s">
        <v>248</v>
      </c>
      <c r="C159" s="593" t="s">
        <v>248</v>
      </c>
      <c r="D159" s="594">
        <v>3330</v>
      </c>
      <c r="E159" s="595">
        <v>5540426</v>
      </c>
      <c r="F159" s="596" t="s">
        <v>8396</v>
      </c>
      <c r="I159" s="579">
        <v>3473</v>
      </c>
      <c r="J159">
        <f t="shared" si="2"/>
        <v>871613</v>
      </c>
      <c r="M159" s="598">
        <v>6237</v>
      </c>
      <c r="N159" s="599">
        <v>236138</v>
      </c>
    </row>
    <row r="160" spans="1:14" ht="15.75">
      <c r="A160" s="593" t="s">
        <v>179</v>
      </c>
      <c r="B160" s="593" t="s">
        <v>248</v>
      </c>
      <c r="C160" s="593" t="s">
        <v>248</v>
      </c>
      <c r="D160" s="594">
        <v>3331</v>
      </c>
      <c r="E160" s="595">
        <v>7524888</v>
      </c>
      <c r="F160" s="596" t="s">
        <v>8396</v>
      </c>
      <c r="I160" s="579">
        <v>6542</v>
      </c>
      <c r="J160">
        <f t="shared" si="2"/>
        <v>86176</v>
      </c>
      <c r="M160" s="598">
        <v>6238</v>
      </c>
      <c r="N160" s="599">
        <v>303093</v>
      </c>
    </row>
    <row r="161" spans="1:17" ht="15.75">
      <c r="A161" s="593" t="s">
        <v>179</v>
      </c>
      <c r="B161" s="593" t="s">
        <v>192</v>
      </c>
      <c r="C161" s="593" t="s">
        <v>193</v>
      </c>
      <c r="D161" s="594">
        <v>3347</v>
      </c>
      <c r="E161" s="597">
        <v>998376</v>
      </c>
      <c r="F161" s="593" t="s">
        <v>8397</v>
      </c>
      <c r="I161" s="581">
        <v>3779</v>
      </c>
      <c r="J161">
        <f t="shared" si="2"/>
        <v>525103</v>
      </c>
      <c r="M161" s="598">
        <v>6239</v>
      </c>
      <c r="N161" s="599">
        <v>361501</v>
      </c>
    </row>
    <row r="162" spans="1:17" ht="15.75">
      <c r="A162" s="593" t="s">
        <v>179</v>
      </c>
      <c r="B162" s="593" t="s">
        <v>192</v>
      </c>
      <c r="C162" s="593" t="s">
        <v>193</v>
      </c>
      <c r="D162" s="594">
        <v>3348</v>
      </c>
      <c r="E162" s="597">
        <v>1040891</v>
      </c>
      <c r="F162" s="593" t="s">
        <v>8397</v>
      </c>
      <c r="I162" s="579">
        <v>4879</v>
      </c>
      <c r="J162">
        <f t="shared" si="2"/>
        <v>374504</v>
      </c>
      <c r="M162" s="598">
        <v>6240</v>
      </c>
      <c r="N162" s="599">
        <v>461867</v>
      </c>
    </row>
    <row r="163" spans="1:17" ht="15.75">
      <c r="A163" s="593" t="s">
        <v>179</v>
      </c>
      <c r="B163" s="593" t="s">
        <v>192</v>
      </c>
      <c r="C163" s="593" t="s">
        <v>193</v>
      </c>
      <c r="D163" s="594">
        <v>3350</v>
      </c>
      <c r="E163" s="597">
        <v>1175826</v>
      </c>
      <c r="F163" s="593" t="s">
        <v>8397</v>
      </c>
      <c r="I163" s="581" t="s">
        <v>8257</v>
      </c>
      <c r="J163" t="e">
        <f t="shared" si="2"/>
        <v>#N/A</v>
      </c>
      <c r="M163" s="598">
        <v>6241</v>
      </c>
      <c r="N163" s="599">
        <v>543816</v>
      </c>
    </row>
    <row r="164" spans="1:17" ht="15.75">
      <c r="A164" s="593" t="s">
        <v>179</v>
      </c>
      <c r="B164" s="593" t="s">
        <v>192</v>
      </c>
      <c r="C164" s="593" t="s">
        <v>193</v>
      </c>
      <c r="D164" s="594">
        <v>3351</v>
      </c>
      <c r="E164" s="597">
        <v>1447034</v>
      </c>
      <c r="F164" s="593" t="s">
        <v>8397</v>
      </c>
      <c r="I164" s="581">
        <v>4108</v>
      </c>
      <c r="J164">
        <f t="shared" si="2"/>
        <v>1636652</v>
      </c>
      <c r="M164" s="598">
        <v>6242</v>
      </c>
      <c r="N164" s="599">
        <v>655823</v>
      </c>
    </row>
    <row r="165" spans="1:17" ht="15.75">
      <c r="A165" s="593" t="s">
        <v>179</v>
      </c>
      <c r="B165" s="593" t="s">
        <v>192</v>
      </c>
      <c r="C165" s="593" t="s">
        <v>193</v>
      </c>
      <c r="D165" s="594">
        <v>3352</v>
      </c>
      <c r="E165" s="597">
        <v>1649530</v>
      </c>
      <c r="F165" s="593" t="s">
        <v>8397</v>
      </c>
      <c r="I165" s="579">
        <v>8622</v>
      </c>
      <c r="J165">
        <f t="shared" si="2"/>
        <v>15087</v>
      </c>
      <c r="M165" s="598">
        <v>6243</v>
      </c>
      <c r="N165" s="599">
        <v>974974</v>
      </c>
    </row>
    <row r="166" spans="1:17" ht="15.75">
      <c r="A166" s="593" t="s">
        <v>179</v>
      </c>
      <c r="B166" s="593" t="s">
        <v>192</v>
      </c>
      <c r="C166" s="593" t="s">
        <v>193</v>
      </c>
      <c r="D166" s="594">
        <v>3353</v>
      </c>
      <c r="E166" s="597">
        <v>1493651</v>
      </c>
      <c r="F166" s="593" t="s">
        <v>8397</v>
      </c>
      <c r="I166" s="579">
        <v>4748</v>
      </c>
      <c r="J166">
        <f t="shared" si="2"/>
        <v>155755</v>
      </c>
      <c r="M166" s="598">
        <v>6257</v>
      </c>
      <c r="N166" s="599">
        <v>19650</v>
      </c>
    </row>
    <row r="167" spans="1:17" ht="15.75">
      <c r="A167" s="593" t="s">
        <v>179</v>
      </c>
      <c r="B167" s="593" t="s">
        <v>192</v>
      </c>
      <c r="C167" s="593" t="s">
        <v>193</v>
      </c>
      <c r="D167" s="594">
        <v>3354</v>
      </c>
      <c r="E167" s="597">
        <v>2223162</v>
      </c>
      <c r="F167" s="593" t="s">
        <v>8397</v>
      </c>
      <c r="I167" s="579">
        <v>3052</v>
      </c>
      <c r="J167">
        <f t="shared" si="2"/>
        <v>111213</v>
      </c>
      <c r="M167" s="598">
        <v>6258</v>
      </c>
      <c r="N167" s="599">
        <v>29250</v>
      </c>
    </row>
    <row r="168" spans="1:17" ht="15.4">
      <c r="A168" s="593" t="s">
        <v>179</v>
      </c>
      <c r="B168" s="593" t="s">
        <v>192</v>
      </c>
      <c r="C168" s="593" t="s">
        <v>193</v>
      </c>
      <c r="D168" s="594">
        <v>3355</v>
      </c>
      <c r="E168" s="597">
        <v>2308383</v>
      </c>
      <c r="F168" s="593" t="s">
        <v>8397</v>
      </c>
      <c r="M168" s="598">
        <v>6259</v>
      </c>
      <c r="N168" s="599">
        <v>51431</v>
      </c>
    </row>
    <row r="169" spans="1:17" ht="15.4">
      <c r="A169" s="593" t="s">
        <v>179</v>
      </c>
      <c r="B169" s="593" t="s">
        <v>192</v>
      </c>
      <c r="C169" s="593" t="s">
        <v>193</v>
      </c>
      <c r="D169" s="594">
        <v>3356</v>
      </c>
      <c r="E169" s="597">
        <v>2702056</v>
      </c>
      <c r="F169" s="593" t="s">
        <v>8397</v>
      </c>
      <c r="M169" s="598">
        <v>6260</v>
      </c>
      <c r="N169" s="599">
        <v>64984</v>
      </c>
    </row>
    <row r="170" spans="1:17" ht="15.75">
      <c r="A170" s="593" t="s">
        <v>179</v>
      </c>
      <c r="B170" s="593" t="s">
        <v>192</v>
      </c>
      <c r="C170" s="593" t="s">
        <v>193</v>
      </c>
      <c r="D170" s="594">
        <v>3357</v>
      </c>
      <c r="E170" s="597">
        <v>3302506</v>
      </c>
      <c r="F170" s="593" t="s">
        <v>8397</v>
      </c>
      <c r="I170" s="300">
        <v>9110</v>
      </c>
      <c r="J170" s="600">
        <f>VLOOKUP(I170,$M$3:$N$2766,2,FALSE)</f>
        <v>9060000</v>
      </c>
      <c r="M170" s="598">
        <v>6261</v>
      </c>
      <c r="N170" s="599">
        <v>133504</v>
      </c>
      <c r="P170" s="94">
        <v>6084</v>
      </c>
      <c r="Q170">
        <f t="shared" ref="Q170:Q172" si="3">VLOOKUP(P170,$D$3:$E$3191,2,FALSE)</f>
        <v>807</v>
      </c>
    </row>
    <row r="171" spans="1:17" ht="15.75">
      <c r="A171" s="593" t="s">
        <v>179</v>
      </c>
      <c r="B171" s="593" t="s">
        <v>192</v>
      </c>
      <c r="C171" s="593" t="s">
        <v>193</v>
      </c>
      <c r="D171" s="594">
        <v>3358</v>
      </c>
      <c r="E171" s="597">
        <v>1984372</v>
      </c>
      <c r="F171" s="593" t="s">
        <v>8397</v>
      </c>
      <c r="I171" s="300">
        <v>9112</v>
      </c>
      <c r="J171" s="600">
        <f t="shared" ref="J171:J184" si="4">VLOOKUP(I171,$M$3:$N$2766,2,FALSE)</f>
        <v>7287000</v>
      </c>
      <c r="M171" s="598">
        <v>6262</v>
      </c>
      <c r="N171" s="599">
        <v>226138</v>
      </c>
      <c r="P171" s="94">
        <v>7992</v>
      </c>
      <c r="Q171">
        <f t="shared" si="3"/>
        <v>19683</v>
      </c>
    </row>
    <row r="172" spans="1:17" ht="15.75">
      <c r="A172" s="593" t="s">
        <v>179</v>
      </c>
      <c r="B172" s="593" t="s">
        <v>192</v>
      </c>
      <c r="C172" s="593" t="s">
        <v>193</v>
      </c>
      <c r="D172" s="594">
        <v>3359</v>
      </c>
      <c r="E172" s="597">
        <v>2524257</v>
      </c>
      <c r="F172" s="593" t="s">
        <v>8397</v>
      </c>
      <c r="I172" s="300">
        <v>9110</v>
      </c>
      <c r="J172" s="600">
        <f t="shared" si="4"/>
        <v>9060000</v>
      </c>
      <c r="M172" s="598">
        <v>6263</v>
      </c>
      <c r="N172" s="599">
        <v>355986</v>
      </c>
      <c r="P172" s="16">
        <v>6085</v>
      </c>
      <c r="Q172">
        <f t="shared" si="3"/>
        <v>40778</v>
      </c>
    </row>
    <row r="173" spans="1:17" ht="15.4">
      <c r="A173" s="593" t="s">
        <v>179</v>
      </c>
      <c r="B173" s="593" t="s">
        <v>192</v>
      </c>
      <c r="C173" s="593" t="s">
        <v>193</v>
      </c>
      <c r="D173" s="594">
        <v>3360</v>
      </c>
      <c r="E173" s="597">
        <v>3633520</v>
      </c>
      <c r="F173" s="593" t="s">
        <v>8397</v>
      </c>
      <c r="I173" s="300">
        <v>9110</v>
      </c>
      <c r="J173" s="600">
        <f t="shared" si="4"/>
        <v>9060000</v>
      </c>
      <c r="M173" s="598">
        <v>6264</v>
      </c>
      <c r="N173" s="599">
        <v>498094</v>
      </c>
    </row>
    <row r="174" spans="1:17" ht="15.4">
      <c r="A174" s="593" t="s">
        <v>179</v>
      </c>
      <c r="B174" s="593" t="s">
        <v>192</v>
      </c>
      <c r="C174" s="593" t="s">
        <v>193</v>
      </c>
      <c r="D174" s="594">
        <v>3361</v>
      </c>
      <c r="E174" s="597">
        <v>3978217</v>
      </c>
      <c r="F174" s="593" t="s">
        <v>8397</v>
      </c>
      <c r="I174" s="375">
        <v>9112</v>
      </c>
      <c r="J174" s="600">
        <f t="shared" si="4"/>
        <v>7287000</v>
      </c>
      <c r="M174" s="598">
        <v>6265</v>
      </c>
      <c r="N174" s="599">
        <v>16305</v>
      </c>
    </row>
    <row r="175" spans="1:17" ht="15.4">
      <c r="A175" s="593" t="s">
        <v>179</v>
      </c>
      <c r="B175" s="593" t="s">
        <v>192</v>
      </c>
      <c r="C175" s="593" t="s">
        <v>193</v>
      </c>
      <c r="D175" s="594">
        <v>3363</v>
      </c>
      <c r="E175" s="597">
        <v>4639142</v>
      </c>
      <c r="F175" s="593" t="s">
        <v>8397</v>
      </c>
      <c r="I175" s="375">
        <v>9113</v>
      </c>
      <c r="J175" s="600">
        <f t="shared" si="4"/>
        <v>5510000</v>
      </c>
      <c r="M175" s="598">
        <v>6266</v>
      </c>
      <c r="N175" s="599">
        <v>42650</v>
      </c>
    </row>
    <row r="176" spans="1:17" ht="15.4">
      <c r="A176" s="593" t="s">
        <v>179</v>
      </c>
      <c r="B176" s="593" t="s">
        <v>192</v>
      </c>
      <c r="C176" s="593" t="s">
        <v>193</v>
      </c>
      <c r="D176" s="594">
        <v>3364</v>
      </c>
      <c r="E176" s="597">
        <v>984236</v>
      </c>
      <c r="F176" s="593" t="s">
        <v>8397</v>
      </c>
      <c r="I176" s="375">
        <v>9113</v>
      </c>
      <c r="J176" s="600">
        <f t="shared" si="4"/>
        <v>5510000</v>
      </c>
      <c r="M176" s="598">
        <v>6267</v>
      </c>
      <c r="N176" s="599">
        <v>24300</v>
      </c>
    </row>
    <row r="177" spans="1:17" ht="15.4">
      <c r="A177" s="593" t="s">
        <v>179</v>
      </c>
      <c r="B177" s="593" t="s">
        <v>192</v>
      </c>
      <c r="C177" s="593" t="s">
        <v>193</v>
      </c>
      <c r="D177" s="594">
        <v>3365</v>
      </c>
      <c r="E177" s="597">
        <v>1168085</v>
      </c>
      <c r="F177" s="593" t="s">
        <v>8397</v>
      </c>
      <c r="I177" s="375">
        <v>9113</v>
      </c>
      <c r="J177" s="600">
        <f t="shared" si="4"/>
        <v>5510000</v>
      </c>
      <c r="M177" s="598">
        <v>6268</v>
      </c>
      <c r="N177" s="599">
        <v>54714</v>
      </c>
    </row>
    <row r="178" spans="1:17" ht="15.4">
      <c r="A178" s="593" t="s">
        <v>179</v>
      </c>
      <c r="B178" s="593" t="s">
        <v>192</v>
      </c>
      <c r="C178" s="593" t="s">
        <v>193</v>
      </c>
      <c r="D178" s="594">
        <v>3366</v>
      </c>
      <c r="E178" s="597">
        <v>1472246</v>
      </c>
      <c r="F178" s="593" t="s">
        <v>8397</v>
      </c>
      <c r="I178">
        <v>9093</v>
      </c>
      <c r="J178" s="600">
        <f t="shared" si="4"/>
        <v>2586000</v>
      </c>
      <c r="M178" s="598">
        <v>6269</v>
      </c>
      <c r="N178" s="599">
        <v>109342</v>
      </c>
    </row>
    <row r="179" spans="1:17" ht="15.4">
      <c r="A179" s="593" t="s">
        <v>179</v>
      </c>
      <c r="B179" s="593" t="s">
        <v>192</v>
      </c>
      <c r="C179" s="593" t="s">
        <v>193</v>
      </c>
      <c r="D179" s="594">
        <v>3368</v>
      </c>
      <c r="E179" s="597">
        <v>1174169</v>
      </c>
      <c r="F179" s="593" t="s">
        <v>8397</v>
      </c>
      <c r="I179">
        <v>9088</v>
      </c>
      <c r="J179" s="600">
        <f t="shared" si="4"/>
        <v>3555000</v>
      </c>
      <c r="M179" s="598">
        <v>6270</v>
      </c>
      <c r="N179" s="599">
        <v>186019</v>
      </c>
    </row>
    <row r="180" spans="1:17" ht="15.4">
      <c r="A180" s="593" t="s">
        <v>179</v>
      </c>
      <c r="B180" s="593" t="s">
        <v>192</v>
      </c>
      <c r="C180" s="593" t="s">
        <v>193</v>
      </c>
      <c r="D180" s="594">
        <v>3369</v>
      </c>
      <c r="E180" s="597">
        <v>1348264</v>
      </c>
      <c r="F180" s="593" t="s">
        <v>8397</v>
      </c>
      <c r="I180">
        <v>9090</v>
      </c>
      <c r="J180" s="600">
        <f t="shared" si="4"/>
        <v>2204000</v>
      </c>
      <c r="M180" s="598">
        <v>6271</v>
      </c>
      <c r="N180" s="599">
        <v>289540</v>
      </c>
    </row>
    <row r="181" spans="1:17" ht="15.4">
      <c r="A181" s="593" t="s">
        <v>179</v>
      </c>
      <c r="B181" s="593" t="s">
        <v>192</v>
      </c>
      <c r="C181" s="593" t="s">
        <v>193</v>
      </c>
      <c r="D181" s="594">
        <v>3370</v>
      </c>
      <c r="E181" s="597">
        <v>1750650</v>
      </c>
      <c r="F181" s="593" t="s">
        <v>8397</v>
      </c>
      <c r="I181">
        <v>9089</v>
      </c>
      <c r="J181" s="600">
        <f t="shared" si="4"/>
        <v>3149000</v>
      </c>
      <c r="M181" s="598">
        <v>6272</v>
      </c>
      <c r="N181" s="599">
        <v>426706</v>
      </c>
    </row>
    <row r="182" spans="1:17" ht="15.4">
      <c r="A182" s="593" t="s">
        <v>179</v>
      </c>
      <c r="B182" s="593" t="s">
        <v>192</v>
      </c>
      <c r="C182" s="593" t="s">
        <v>193</v>
      </c>
      <c r="D182" s="594">
        <v>3371</v>
      </c>
      <c r="E182" s="597">
        <v>1361799</v>
      </c>
      <c r="F182" s="593" t="s">
        <v>8397</v>
      </c>
      <c r="I182">
        <v>9100</v>
      </c>
      <c r="J182" s="600">
        <f t="shared" si="4"/>
        <v>1597000</v>
      </c>
      <c r="M182" s="598">
        <v>6273</v>
      </c>
      <c r="N182" s="599">
        <v>34368</v>
      </c>
    </row>
    <row r="183" spans="1:17" ht="15.4">
      <c r="A183" s="593" t="s">
        <v>179</v>
      </c>
      <c r="B183" s="593" t="s">
        <v>192</v>
      </c>
      <c r="C183" s="593" t="s">
        <v>193</v>
      </c>
      <c r="D183" s="594">
        <v>3372</v>
      </c>
      <c r="E183" s="597">
        <v>1661646</v>
      </c>
      <c r="F183" s="593" t="s">
        <v>8397</v>
      </c>
      <c r="I183">
        <v>9103</v>
      </c>
      <c r="J183" s="600">
        <f t="shared" si="4"/>
        <v>2361000</v>
      </c>
      <c r="M183" s="598">
        <v>6274</v>
      </c>
      <c r="N183" s="599">
        <v>43680</v>
      </c>
    </row>
    <row r="184" spans="1:17" ht="15.4">
      <c r="A184" s="593" t="s">
        <v>179</v>
      </c>
      <c r="B184" s="593" t="s">
        <v>192</v>
      </c>
      <c r="C184" s="593" t="s">
        <v>193</v>
      </c>
      <c r="D184" s="594">
        <v>3373</v>
      </c>
      <c r="E184" s="597">
        <v>2544012</v>
      </c>
      <c r="F184" s="593" t="s">
        <v>8397</v>
      </c>
      <c r="I184">
        <v>9105</v>
      </c>
      <c r="J184" s="600">
        <f t="shared" si="4"/>
        <v>1597000</v>
      </c>
      <c r="M184" s="598">
        <v>6275</v>
      </c>
      <c r="N184" s="599">
        <v>89215</v>
      </c>
    </row>
    <row r="185" spans="1:17" ht="15.4">
      <c r="A185" s="593" t="s">
        <v>179</v>
      </c>
      <c r="B185" s="593" t="s">
        <v>192</v>
      </c>
      <c r="C185" s="593" t="s">
        <v>193</v>
      </c>
      <c r="D185" s="594">
        <v>3374</v>
      </c>
      <c r="E185" s="597">
        <v>2220323</v>
      </c>
      <c r="F185" s="593" t="s">
        <v>8397</v>
      </c>
      <c r="J185" s="600"/>
      <c r="M185" s="598">
        <v>6276</v>
      </c>
      <c r="N185" s="599">
        <v>151802</v>
      </c>
    </row>
    <row r="186" spans="1:17" ht="15.4">
      <c r="A186" s="593" t="s">
        <v>179</v>
      </c>
      <c r="B186" s="593" t="s">
        <v>192</v>
      </c>
      <c r="C186" s="593" t="s">
        <v>193</v>
      </c>
      <c r="D186" s="594">
        <v>3375</v>
      </c>
      <c r="E186" s="597">
        <v>2630026</v>
      </c>
      <c r="F186" s="593" t="s">
        <v>8397</v>
      </c>
      <c r="M186" s="598">
        <v>6277</v>
      </c>
      <c r="N186" s="599">
        <v>237290</v>
      </c>
    </row>
    <row r="187" spans="1:17" ht="15.4">
      <c r="A187" s="593" t="s">
        <v>179</v>
      </c>
      <c r="B187" s="593" t="s">
        <v>192</v>
      </c>
      <c r="C187" s="593" t="s">
        <v>193</v>
      </c>
      <c r="D187" s="594">
        <v>3376</v>
      </c>
      <c r="E187" s="597">
        <v>3021190</v>
      </c>
      <c r="F187" s="593" t="s">
        <v>8397</v>
      </c>
      <c r="M187" s="598">
        <v>6278</v>
      </c>
      <c r="N187" s="599">
        <v>349472</v>
      </c>
    </row>
    <row r="188" spans="1:17" ht="15.4">
      <c r="A188" s="593" t="s">
        <v>179</v>
      </c>
      <c r="B188" s="593" t="s">
        <v>180</v>
      </c>
      <c r="C188" s="593" t="s">
        <v>181</v>
      </c>
      <c r="D188" s="594">
        <v>3378</v>
      </c>
      <c r="E188" s="597">
        <v>4047</v>
      </c>
      <c r="F188" s="593" t="s">
        <v>8396</v>
      </c>
      <c r="I188">
        <v>5167</v>
      </c>
      <c r="J188" s="600" t="e">
        <f>VLOOKUP(I188,$M$3:$N$2766,2,FALSE)</f>
        <v>#N/A</v>
      </c>
      <c r="M188" s="598">
        <v>6279</v>
      </c>
      <c r="N188" s="599">
        <v>33921</v>
      </c>
      <c r="P188">
        <v>5167</v>
      </c>
      <c r="Q188">
        <f t="shared" ref="Q188:Q196" si="5">VLOOKUP(P188,$D$3:$E$3191,2,FALSE)</f>
        <v>2497477</v>
      </c>
    </row>
    <row r="189" spans="1:17" ht="15.4">
      <c r="A189" s="593" t="s">
        <v>179</v>
      </c>
      <c r="B189" s="593" t="s">
        <v>192</v>
      </c>
      <c r="C189" s="593" t="s">
        <v>193</v>
      </c>
      <c r="D189" s="594">
        <v>3379</v>
      </c>
      <c r="E189" s="595">
        <v>259112</v>
      </c>
      <c r="F189" s="596" t="s">
        <v>8397</v>
      </c>
      <c r="I189">
        <v>7820</v>
      </c>
      <c r="J189" s="600" t="e">
        <f t="shared" ref="J189:J207" si="6">VLOOKUP(I189,$M$3:$N$2766,2,FALSE)</f>
        <v>#N/A</v>
      </c>
      <c r="M189" s="598">
        <v>6280</v>
      </c>
      <c r="N189" s="599">
        <v>71911</v>
      </c>
      <c r="P189">
        <v>7820</v>
      </c>
      <c r="Q189">
        <f t="shared" si="5"/>
        <v>30342</v>
      </c>
    </row>
    <row r="190" spans="1:17" ht="15.4">
      <c r="A190" s="593" t="s">
        <v>179</v>
      </c>
      <c r="B190" s="593" t="s">
        <v>192</v>
      </c>
      <c r="C190" s="593" t="s">
        <v>193</v>
      </c>
      <c r="D190" s="594">
        <v>3380</v>
      </c>
      <c r="E190" s="595">
        <v>121479</v>
      </c>
      <c r="F190" s="596" t="s">
        <v>8397</v>
      </c>
      <c r="I190">
        <v>9280</v>
      </c>
      <c r="J190" s="600">
        <f t="shared" si="6"/>
        <v>13029</v>
      </c>
      <c r="M190" s="598">
        <v>6281</v>
      </c>
      <c r="N190" s="599">
        <v>121461</v>
      </c>
      <c r="P190">
        <v>4945</v>
      </c>
      <c r="Q190">
        <f t="shared" si="5"/>
        <v>12022</v>
      </c>
    </row>
    <row r="191" spans="1:17" ht="15.4">
      <c r="A191" s="593" t="s">
        <v>179</v>
      </c>
      <c r="B191" s="593" t="s">
        <v>192</v>
      </c>
      <c r="C191" s="593" t="s">
        <v>193</v>
      </c>
      <c r="D191" s="594">
        <v>3382</v>
      </c>
      <c r="E191" s="595">
        <v>28757</v>
      </c>
      <c r="F191" s="596" t="s">
        <v>8397</v>
      </c>
      <c r="I191">
        <v>9290</v>
      </c>
      <c r="J191" s="600">
        <f t="shared" si="6"/>
        <v>137784</v>
      </c>
      <c r="M191" s="598">
        <v>6282</v>
      </c>
      <c r="N191" s="599">
        <v>189934</v>
      </c>
      <c r="P191">
        <v>4946</v>
      </c>
      <c r="Q191">
        <f t="shared" si="5"/>
        <v>32138</v>
      </c>
    </row>
    <row r="192" spans="1:17" ht="15.4">
      <c r="A192" s="593" t="s">
        <v>179</v>
      </c>
      <c r="B192" s="593" t="s">
        <v>217</v>
      </c>
      <c r="C192" s="593" t="s">
        <v>218</v>
      </c>
      <c r="D192" s="594">
        <v>3385</v>
      </c>
      <c r="E192" s="595">
        <v>180239</v>
      </c>
      <c r="F192" s="596" t="s">
        <v>8397</v>
      </c>
      <c r="I192">
        <v>4945</v>
      </c>
      <c r="J192" s="600" t="e">
        <f t="shared" si="6"/>
        <v>#N/A</v>
      </c>
      <c r="M192" s="598">
        <v>6283</v>
      </c>
      <c r="N192" s="599">
        <v>264191</v>
      </c>
      <c r="P192">
        <v>5166</v>
      </c>
      <c r="Q192">
        <f t="shared" si="5"/>
        <v>6265</v>
      </c>
    </row>
    <row r="193" spans="1:17" ht="15.4">
      <c r="A193" s="593" t="s">
        <v>179</v>
      </c>
      <c r="B193" s="593" t="s">
        <v>192</v>
      </c>
      <c r="C193" s="593" t="s">
        <v>193</v>
      </c>
      <c r="D193" s="594">
        <v>3388</v>
      </c>
      <c r="E193" s="595">
        <v>578052</v>
      </c>
      <c r="F193" s="596" t="s">
        <v>8397</v>
      </c>
      <c r="I193">
        <v>4946</v>
      </c>
      <c r="J193" s="600" t="e">
        <f t="shared" si="6"/>
        <v>#N/A</v>
      </c>
      <c r="M193" s="598">
        <v>6285</v>
      </c>
      <c r="N193" s="599">
        <v>520646</v>
      </c>
      <c r="P193">
        <v>5366</v>
      </c>
      <c r="Q193" t="e">
        <f t="shared" si="5"/>
        <v>#N/A</v>
      </c>
    </row>
    <row r="194" spans="1:17" ht="15.4">
      <c r="A194" s="593" t="s">
        <v>179</v>
      </c>
      <c r="B194" s="593" t="s">
        <v>248</v>
      </c>
      <c r="C194" s="593" t="s">
        <v>248</v>
      </c>
      <c r="D194" s="594">
        <v>3391</v>
      </c>
      <c r="E194" s="595">
        <v>254971</v>
      </c>
      <c r="F194" s="596" t="s">
        <v>8397</v>
      </c>
      <c r="I194">
        <v>5166</v>
      </c>
      <c r="J194" s="600" t="e">
        <f t="shared" si="6"/>
        <v>#N/A</v>
      </c>
      <c r="M194" s="598">
        <v>6295</v>
      </c>
      <c r="N194" s="599">
        <v>558110</v>
      </c>
      <c r="P194">
        <v>5169</v>
      </c>
      <c r="Q194">
        <f t="shared" si="5"/>
        <v>188296</v>
      </c>
    </row>
    <row r="195" spans="1:17" ht="15.4">
      <c r="A195" s="593" t="s">
        <v>179</v>
      </c>
      <c r="B195" s="593" t="s">
        <v>248</v>
      </c>
      <c r="C195" s="593" t="s">
        <v>248</v>
      </c>
      <c r="D195" s="594">
        <v>3393</v>
      </c>
      <c r="E195" s="595">
        <v>1561081</v>
      </c>
      <c r="F195" s="596" t="s">
        <v>8397</v>
      </c>
      <c r="I195">
        <v>5366</v>
      </c>
      <c r="J195" s="600" t="e">
        <f t="shared" si="6"/>
        <v>#N/A</v>
      </c>
      <c r="M195" s="598">
        <v>6296</v>
      </c>
      <c r="N195" s="599">
        <v>716380</v>
      </c>
      <c r="P195">
        <v>5170</v>
      </c>
      <c r="Q195">
        <f t="shared" si="5"/>
        <v>391688</v>
      </c>
    </row>
    <row r="196" spans="1:17" ht="15.4">
      <c r="A196" s="593" t="s">
        <v>179</v>
      </c>
      <c r="B196" s="593" t="s">
        <v>259</v>
      </c>
      <c r="C196" s="593" t="s">
        <v>260</v>
      </c>
      <c r="D196" s="594">
        <v>3394</v>
      </c>
      <c r="E196" s="595">
        <v>875661</v>
      </c>
      <c r="F196" s="596" t="s">
        <v>8397</v>
      </c>
      <c r="I196">
        <v>7556</v>
      </c>
      <c r="J196" s="600">
        <f t="shared" si="6"/>
        <v>1671</v>
      </c>
      <c r="M196" s="598">
        <v>6297</v>
      </c>
      <c r="N196" s="599">
        <v>962710</v>
      </c>
      <c r="P196">
        <v>4934</v>
      </c>
      <c r="Q196">
        <f t="shared" si="5"/>
        <v>163756</v>
      </c>
    </row>
    <row r="197" spans="1:17" ht="15.4">
      <c r="A197" s="593" t="s">
        <v>179</v>
      </c>
      <c r="B197" s="593" t="s">
        <v>238</v>
      </c>
      <c r="C197" s="593" t="s">
        <v>402</v>
      </c>
      <c r="D197" s="594">
        <v>3396</v>
      </c>
      <c r="E197" s="597">
        <v>715015</v>
      </c>
      <c r="F197" s="593" t="s">
        <v>8397</v>
      </c>
      <c r="I197">
        <v>7558</v>
      </c>
      <c r="J197" s="600">
        <f t="shared" si="6"/>
        <v>622965</v>
      </c>
      <c r="M197" s="598">
        <v>6298</v>
      </c>
      <c r="N197" s="599">
        <v>572250</v>
      </c>
    </row>
    <row r="198" spans="1:17" ht="15.4">
      <c r="A198" s="593" t="s">
        <v>179</v>
      </c>
      <c r="B198" s="593" t="s">
        <v>238</v>
      </c>
      <c r="C198" s="593" t="s">
        <v>402</v>
      </c>
      <c r="D198" s="594">
        <v>3397</v>
      </c>
      <c r="E198" s="597">
        <v>447913</v>
      </c>
      <c r="F198" s="593" t="s">
        <v>8397</v>
      </c>
      <c r="I198">
        <v>7818</v>
      </c>
      <c r="J198" s="600">
        <f t="shared" si="6"/>
        <v>207247</v>
      </c>
      <c r="M198" s="598">
        <v>6303</v>
      </c>
      <c r="N198" s="599">
        <v>741370</v>
      </c>
    </row>
    <row r="199" spans="1:17" ht="15.4">
      <c r="A199" s="593" t="s">
        <v>179</v>
      </c>
      <c r="B199" s="593" t="s">
        <v>238</v>
      </c>
      <c r="C199" s="593" t="s">
        <v>402</v>
      </c>
      <c r="D199" s="594">
        <v>3400</v>
      </c>
      <c r="E199" s="597">
        <v>251408</v>
      </c>
      <c r="F199" s="593" t="s">
        <v>8397</v>
      </c>
      <c r="I199">
        <v>5169</v>
      </c>
      <c r="J199" s="600" t="e">
        <f t="shared" si="6"/>
        <v>#N/A</v>
      </c>
      <c r="M199" s="598">
        <v>6304</v>
      </c>
      <c r="N199" s="599">
        <v>886550</v>
      </c>
    </row>
    <row r="200" spans="1:17" ht="15.4">
      <c r="A200" s="593" t="s">
        <v>179</v>
      </c>
      <c r="B200" s="593" t="s">
        <v>238</v>
      </c>
      <c r="C200" s="593" t="s">
        <v>402</v>
      </c>
      <c r="D200" s="594">
        <v>3401</v>
      </c>
      <c r="E200" s="597">
        <v>500815</v>
      </c>
      <c r="F200" s="593" t="s">
        <v>8397</v>
      </c>
      <c r="I200">
        <v>7772</v>
      </c>
      <c r="J200" s="600">
        <f t="shared" si="6"/>
        <v>56861</v>
      </c>
      <c r="M200" s="598">
        <v>6305</v>
      </c>
      <c r="N200" s="599">
        <v>1223320</v>
      </c>
    </row>
    <row r="201" spans="1:17" ht="15.4">
      <c r="A201" s="593" t="s">
        <v>179</v>
      </c>
      <c r="B201" s="593" t="s">
        <v>238</v>
      </c>
      <c r="C201" s="593" t="s">
        <v>402</v>
      </c>
      <c r="D201" s="594">
        <v>3403</v>
      </c>
      <c r="E201" s="597">
        <v>919092</v>
      </c>
      <c r="F201" s="593" t="s">
        <v>8397</v>
      </c>
      <c r="I201">
        <v>5170</v>
      </c>
      <c r="J201" s="600" t="e">
        <f t="shared" si="6"/>
        <v>#N/A</v>
      </c>
      <c r="M201" s="598">
        <v>6306</v>
      </c>
      <c r="N201" s="599">
        <v>749700</v>
      </c>
    </row>
    <row r="202" spans="1:17" ht="15.4">
      <c r="A202" s="593" t="s">
        <v>179</v>
      </c>
      <c r="B202" s="593" t="s">
        <v>248</v>
      </c>
      <c r="C202" s="593" t="s">
        <v>248</v>
      </c>
      <c r="D202" s="594">
        <v>3404</v>
      </c>
      <c r="E202" s="595">
        <v>151991</v>
      </c>
      <c r="F202" s="596" t="s">
        <v>8397</v>
      </c>
      <c r="I202">
        <v>4934</v>
      </c>
      <c r="J202" s="600" t="e">
        <f t="shared" si="6"/>
        <v>#N/A</v>
      </c>
      <c r="M202" s="598">
        <v>6307</v>
      </c>
      <c r="N202" s="599">
        <v>985320</v>
      </c>
    </row>
    <row r="203" spans="1:17" ht="15.4">
      <c r="A203" s="593" t="s">
        <v>179</v>
      </c>
      <c r="B203" s="593" t="s">
        <v>248</v>
      </c>
      <c r="C203" s="593" t="s">
        <v>248</v>
      </c>
      <c r="D203" s="594">
        <v>3405</v>
      </c>
      <c r="E203" s="595">
        <v>297224</v>
      </c>
      <c r="F203" s="596" t="s">
        <v>8397</v>
      </c>
      <c r="I203">
        <v>9985</v>
      </c>
      <c r="J203" s="600">
        <f t="shared" si="6"/>
        <v>68425</v>
      </c>
      <c r="M203" s="598">
        <v>6308</v>
      </c>
      <c r="N203" s="599">
        <v>1122200</v>
      </c>
    </row>
    <row r="204" spans="1:17" ht="15.4">
      <c r="A204" s="593" t="s">
        <v>179</v>
      </c>
      <c r="B204" s="593" t="s">
        <v>192</v>
      </c>
      <c r="C204" s="593" t="s">
        <v>193</v>
      </c>
      <c r="D204" s="594">
        <v>3408</v>
      </c>
      <c r="E204" s="595">
        <v>386688</v>
      </c>
      <c r="F204" s="596" t="s">
        <v>8397</v>
      </c>
      <c r="I204">
        <v>7904</v>
      </c>
      <c r="J204" s="600">
        <f t="shared" si="6"/>
        <v>30000</v>
      </c>
      <c r="M204" s="598">
        <v>6309</v>
      </c>
      <c r="N204" s="599">
        <v>923440</v>
      </c>
    </row>
    <row r="205" spans="1:17" ht="15.4">
      <c r="A205" s="593" t="s">
        <v>179</v>
      </c>
      <c r="B205" s="593" t="s">
        <v>217</v>
      </c>
      <c r="C205" s="593" t="s">
        <v>218</v>
      </c>
      <c r="D205" s="594">
        <v>3410</v>
      </c>
      <c r="E205" s="595">
        <v>8696535</v>
      </c>
      <c r="F205" s="596" t="s">
        <v>8397</v>
      </c>
      <c r="I205">
        <v>7906</v>
      </c>
      <c r="J205" s="600">
        <f t="shared" si="6"/>
        <v>25000</v>
      </c>
      <c r="M205" s="598">
        <v>6310</v>
      </c>
      <c r="N205" s="599">
        <v>1188810</v>
      </c>
    </row>
    <row r="206" spans="1:17" ht="15.4">
      <c r="A206" s="593" t="s">
        <v>179</v>
      </c>
      <c r="B206" s="593" t="s">
        <v>217</v>
      </c>
      <c r="C206" s="593" t="s">
        <v>218</v>
      </c>
      <c r="D206" s="594">
        <v>3411</v>
      </c>
      <c r="E206" s="595">
        <v>9016685</v>
      </c>
      <c r="F206" s="596" t="s">
        <v>8397</v>
      </c>
      <c r="I206">
        <v>7908</v>
      </c>
      <c r="J206" s="600">
        <f t="shared" si="6"/>
        <v>25600</v>
      </c>
      <c r="M206" s="598">
        <v>6311</v>
      </c>
      <c r="N206" s="599">
        <v>2000000</v>
      </c>
    </row>
    <row r="207" spans="1:17" ht="15.4">
      <c r="A207" s="593" t="s">
        <v>179</v>
      </c>
      <c r="B207" s="593" t="s">
        <v>248</v>
      </c>
      <c r="C207" s="593" t="s">
        <v>248</v>
      </c>
      <c r="D207" s="594">
        <v>3412</v>
      </c>
      <c r="E207" s="595">
        <v>507224</v>
      </c>
      <c r="F207" s="596" t="s">
        <v>8397</v>
      </c>
      <c r="I207">
        <v>7910</v>
      </c>
      <c r="J207" s="600">
        <f t="shared" si="6"/>
        <v>30000</v>
      </c>
      <c r="M207" s="598">
        <v>6312</v>
      </c>
      <c r="N207" s="599">
        <v>1055292</v>
      </c>
    </row>
    <row r="208" spans="1:17" ht="15.4">
      <c r="A208" s="593" t="s">
        <v>179</v>
      </c>
      <c r="B208" s="593" t="s">
        <v>248</v>
      </c>
      <c r="C208" s="593" t="s">
        <v>248</v>
      </c>
      <c r="D208" s="594">
        <v>3413</v>
      </c>
      <c r="E208" s="595">
        <v>12128</v>
      </c>
      <c r="F208" s="596" t="s">
        <v>8397</v>
      </c>
      <c r="M208" s="598">
        <v>6314</v>
      </c>
      <c r="N208" s="599">
        <v>1679150</v>
      </c>
    </row>
    <row r="209" spans="1:14" ht="15.4">
      <c r="A209" s="593" t="s">
        <v>179</v>
      </c>
      <c r="B209" s="593" t="s">
        <v>248</v>
      </c>
      <c r="C209" s="593" t="s">
        <v>248</v>
      </c>
      <c r="D209" s="594">
        <v>3414</v>
      </c>
      <c r="E209" s="595">
        <v>21134</v>
      </c>
      <c r="F209" s="596" t="s">
        <v>8397</v>
      </c>
      <c r="M209" s="598">
        <v>6315</v>
      </c>
      <c r="N209" s="599">
        <v>1738590</v>
      </c>
    </row>
    <row r="210" spans="1:14" ht="15.75">
      <c r="A210" s="593" t="s">
        <v>179</v>
      </c>
      <c r="B210" s="593" t="s">
        <v>217</v>
      </c>
      <c r="C210" s="593" t="s">
        <v>218</v>
      </c>
      <c r="D210" s="594">
        <v>3415</v>
      </c>
      <c r="E210" s="595">
        <v>52672</v>
      </c>
      <c r="F210" s="596" t="s">
        <v>8397</v>
      </c>
      <c r="I210" s="93">
        <v>7870</v>
      </c>
      <c r="J210" s="600">
        <f t="shared" ref="J210:J224" si="7">VLOOKUP(I210,$M$3:$N$2766,2,FALSE)</f>
        <v>99855</v>
      </c>
      <c r="M210" s="598">
        <v>6316</v>
      </c>
      <c r="N210" s="599">
        <v>2068220</v>
      </c>
    </row>
    <row r="211" spans="1:14" ht="15.75">
      <c r="A211" s="593" t="s">
        <v>179</v>
      </c>
      <c r="B211" s="593" t="s">
        <v>205</v>
      </c>
      <c r="C211" s="593" t="s">
        <v>417</v>
      </c>
      <c r="D211" s="594">
        <v>3425</v>
      </c>
      <c r="E211" s="595">
        <v>83828</v>
      </c>
      <c r="F211" s="596" t="s">
        <v>8397</v>
      </c>
      <c r="I211" s="93">
        <v>7897</v>
      </c>
      <c r="J211" s="600">
        <f t="shared" si="7"/>
        <v>1322</v>
      </c>
      <c r="M211" s="598">
        <v>6317</v>
      </c>
      <c r="N211" s="599">
        <v>2420460</v>
      </c>
    </row>
    <row r="212" spans="1:14" ht="15.75">
      <c r="A212" s="593" t="s">
        <v>179</v>
      </c>
      <c r="B212" s="593" t="s">
        <v>205</v>
      </c>
      <c r="C212" s="593" t="s">
        <v>206</v>
      </c>
      <c r="D212" s="594">
        <v>3426</v>
      </c>
      <c r="E212" s="595">
        <v>47880</v>
      </c>
      <c r="F212" s="596" t="s">
        <v>8397</v>
      </c>
      <c r="I212" s="94">
        <v>6084</v>
      </c>
      <c r="J212" s="600" t="e">
        <f t="shared" si="7"/>
        <v>#N/A</v>
      </c>
      <c r="M212" s="598">
        <v>6318</v>
      </c>
      <c r="N212" s="599">
        <v>1826650</v>
      </c>
    </row>
    <row r="213" spans="1:14" ht="15.75">
      <c r="A213" s="593" t="s">
        <v>179</v>
      </c>
      <c r="B213" s="593" t="s">
        <v>241</v>
      </c>
      <c r="C213" s="593" t="s">
        <v>420</v>
      </c>
      <c r="D213" s="594">
        <v>3429</v>
      </c>
      <c r="E213" s="595">
        <v>623078</v>
      </c>
      <c r="F213" s="596" t="s">
        <v>8397</v>
      </c>
      <c r="I213" s="93">
        <v>7901</v>
      </c>
      <c r="J213" s="600">
        <f t="shared" si="7"/>
        <v>84</v>
      </c>
      <c r="M213" s="598">
        <v>6319</v>
      </c>
      <c r="N213" s="599">
        <v>2140250</v>
      </c>
    </row>
    <row r="214" spans="1:14" ht="15.75">
      <c r="A214" s="593" t="s">
        <v>179</v>
      </c>
      <c r="B214" s="593" t="s">
        <v>241</v>
      </c>
      <c r="C214" s="593" t="s">
        <v>420</v>
      </c>
      <c r="D214" s="594">
        <v>3430</v>
      </c>
      <c r="E214" s="595">
        <v>453918</v>
      </c>
      <c r="F214" s="596" t="s">
        <v>8397</v>
      </c>
      <c r="I214" s="93">
        <v>7900</v>
      </c>
      <c r="J214" s="600">
        <f t="shared" si="7"/>
        <v>169</v>
      </c>
      <c r="M214" s="598">
        <v>6320</v>
      </c>
      <c r="N214" s="599">
        <v>2701776</v>
      </c>
    </row>
    <row r="215" spans="1:14" ht="15.75">
      <c r="A215" s="593" t="s">
        <v>179</v>
      </c>
      <c r="B215" s="593" t="s">
        <v>241</v>
      </c>
      <c r="C215" s="593" t="s">
        <v>420</v>
      </c>
      <c r="D215" s="594">
        <v>3431</v>
      </c>
      <c r="E215" s="595">
        <v>570472</v>
      </c>
      <c r="F215" s="596" t="s">
        <v>8397</v>
      </c>
      <c r="I215" s="94">
        <v>11086</v>
      </c>
      <c r="J215" s="600">
        <f t="shared" si="7"/>
        <v>674690</v>
      </c>
      <c r="M215" s="598">
        <v>6324</v>
      </c>
      <c r="N215" s="599">
        <v>4058495</v>
      </c>
    </row>
    <row r="216" spans="1:14" ht="15.75">
      <c r="A216" s="593" t="s">
        <v>179</v>
      </c>
      <c r="B216" s="593" t="s">
        <v>241</v>
      </c>
      <c r="C216" s="593" t="s">
        <v>420</v>
      </c>
      <c r="D216" s="594">
        <v>3432</v>
      </c>
      <c r="E216" s="595">
        <v>745326</v>
      </c>
      <c r="F216" s="596" t="s">
        <v>8397</v>
      </c>
      <c r="I216" s="94">
        <v>9576</v>
      </c>
      <c r="J216" s="600">
        <f t="shared" si="7"/>
        <v>51916</v>
      </c>
      <c r="M216" s="598">
        <v>6326</v>
      </c>
      <c r="N216" s="599">
        <v>3433864</v>
      </c>
    </row>
    <row r="217" spans="1:14" ht="15.75">
      <c r="A217" s="593" t="s">
        <v>179</v>
      </c>
      <c r="B217" s="593" t="s">
        <v>241</v>
      </c>
      <c r="C217" s="593" t="s">
        <v>242</v>
      </c>
      <c r="D217" s="594">
        <v>3433</v>
      </c>
      <c r="E217" s="595">
        <v>9046</v>
      </c>
      <c r="F217" s="596" t="s">
        <v>8396</v>
      </c>
      <c r="I217" s="94">
        <v>7992</v>
      </c>
      <c r="J217" s="600" t="e">
        <f t="shared" si="7"/>
        <v>#N/A</v>
      </c>
      <c r="M217" s="598">
        <v>6327</v>
      </c>
      <c r="N217" s="599">
        <v>1242539</v>
      </c>
    </row>
    <row r="218" spans="1:14" ht="15.75">
      <c r="A218" s="593" t="s">
        <v>179</v>
      </c>
      <c r="B218" s="593" t="s">
        <v>241</v>
      </c>
      <c r="C218" s="593" t="s">
        <v>242</v>
      </c>
      <c r="D218" s="594">
        <v>3434</v>
      </c>
      <c r="E218" s="595">
        <v>77452</v>
      </c>
      <c r="F218" s="596" t="s">
        <v>8397</v>
      </c>
      <c r="I218" s="93">
        <v>9408</v>
      </c>
      <c r="J218" s="600">
        <f t="shared" si="7"/>
        <v>209467</v>
      </c>
      <c r="M218" s="598">
        <v>6328</v>
      </c>
      <c r="N218" s="599">
        <v>1346069</v>
      </c>
    </row>
    <row r="219" spans="1:14" ht="15.75">
      <c r="A219" s="593" t="s">
        <v>179</v>
      </c>
      <c r="B219" s="593" t="s">
        <v>198</v>
      </c>
      <c r="C219" s="593" t="s">
        <v>203</v>
      </c>
      <c r="D219" s="594">
        <v>3436</v>
      </c>
      <c r="E219" s="597">
        <v>122042</v>
      </c>
      <c r="F219" s="593" t="s">
        <v>8397</v>
      </c>
      <c r="I219" s="93">
        <v>9409</v>
      </c>
      <c r="J219" s="600">
        <f t="shared" si="7"/>
        <v>189338</v>
      </c>
      <c r="M219" s="598">
        <v>6329</v>
      </c>
      <c r="N219" s="599">
        <v>214200</v>
      </c>
    </row>
    <row r="220" spans="1:14" ht="15.75">
      <c r="A220" s="593" t="s">
        <v>179</v>
      </c>
      <c r="B220" s="593" t="s">
        <v>255</v>
      </c>
      <c r="C220" s="593" t="s">
        <v>256</v>
      </c>
      <c r="D220" s="594">
        <v>3442</v>
      </c>
      <c r="E220" s="597">
        <v>625448</v>
      </c>
      <c r="F220" s="593" t="s">
        <v>8397</v>
      </c>
      <c r="I220" s="93">
        <v>9414</v>
      </c>
      <c r="J220" s="600">
        <f t="shared" si="7"/>
        <v>36607</v>
      </c>
      <c r="M220" s="598">
        <v>6332</v>
      </c>
      <c r="N220" s="599">
        <v>416500</v>
      </c>
    </row>
    <row r="221" spans="1:14" ht="15.75">
      <c r="A221" s="593" t="s">
        <v>179</v>
      </c>
      <c r="B221" s="593" t="s">
        <v>198</v>
      </c>
      <c r="C221" s="593" t="s">
        <v>429</v>
      </c>
      <c r="D221" s="594">
        <v>3443</v>
      </c>
      <c r="E221" s="597">
        <v>95422</v>
      </c>
      <c r="F221" s="593" t="s">
        <v>8397</v>
      </c>
      <c r="I221" s="94">
        <v>9048</v>
      </c>
      <c r="J221" s="600">
        <f t="shared" si="7"/>
        <v>549702</v>
      </c>
      <c r="M221" s="598">
        <v>6333</v>
      </c>
      <c r="N221" s="599">
        <v>630700</v>
      </c>
    </row>
    <row r="222" spans="1:14" ht="15.75">
      <c r="A222" s="593" t="s">
        <v>179</v>
      </c>
      <c r="B222" s="593" t="s">
        <v>192</v>
      </c>
      <c r="C222" s="593" t="s">
        <v>193</v>
      </c>
      <c r="D222" s="594">
        <v>3450</v>
      </c>
      <c r="E222" s="597">
        <v>436355</v>
      </c>
      <c r="F222" s="593" t="s">
        <v>8397</v>
      </c>
      <c r="I222" s="94">
        <v>6318</v>
      </c>
      <c r="J222" s="600">
        <f t="shared" si="7"/>
        <v>1826650</v>
      </c>
      <c r="M222" s="598">
        <v>6334</v>
      </c>
      <c r="N222" s="599">
        <v>151033</v>
      </c>
    </row>
    <row r="223" spans="1:14" ht="15.75">
      <c r="A223" s="593" t="s">
        <v>179</v>
      </c>
      <c r="B223" s="593" t="s">
        <v>198</v>
      </c>
      <c r="C223" s="593" t="s">
        <v>429</v>
      </c>
      <c r="D223" s="594">
        <v>3454</v>
      </c>
      <c r="E223" s="597">
        <v>117436</v>
      </c>
      <c r="F223" s="593" t="s">
        <v>8397</v>
      </c>
      <c r="I223" s="94">
        <v>9835</v>
      </c>
      <c r="J223" s="600">
        <f t="shared" si="7"/>
        <v>74320</v>
      </c>
      <c r="M223" s="598">
        <v>6335</v>
      </c>
      <c r="N223" s="599">
        <v>171414</v>
      </c>
    </row>
    <row r="224" spans="1:14" ht="15.75">
      <c r="A224" s="593" t="s">
        <v>179</v>
      </c>
      <c r="B224" s="593" t="s">
        <v>248</v>
      </c>
      <c r="C224" s="593" t="s">
        <v>248</v>
      </c>
      <c r="D224" s="594">
        <v>3463</v>
      </c>
      <c r="E224" s="597">
        <v>279897</v>
      </c>
      <c r="F224" s="593" t="s">
        <v>8397</v>
      </c>
      <c r="I224" s="16">
        <v>6085</v>
      </c>
      <c r="J224" s="600" t="e">
        <f t="shared" si="7"/>
        <v>#N/A</v>
      </c>
      <c r="M224" s="598">
        <v>6337</v>
      </c>
      <c r="N224" s="599">
        <v>511700</v>
      </c>
    </row>
    <row r="225" spans="1:14" ht="15.4">
      <c r="A225" s="593" t="s">
        <v>179</v>
      </c>
      <c r="B225" s="593" t="s">
        <v>180</v>
      </c>
      <c r="C225" s="593" t="s">
        <v>181</v>
      </c>
      <c r="D225" s="594">
        <v>3464</v>
      </c>
      <c r="E225" s="597">
        <v>46379</v>
      </c>
      <c r="F225" s="593" t="s">
        <v>8396</v>
      </c>
      <c r="M225" s="598">
        <v>6356</v>
      </c>
      <c r="N225" s="599">
        <v>53978</v>
      </c>
    </row>
    <row r="226" spans="1:14" ht="15.4">
      <c r="A226" s="593" t="s">
        <v>179</v>
      </c>
      <c r="B226" s="593" t="s">
        <v>255</v>
      </c>
      <c r="C226" s="593" t="s">
        <v>437</v>
      </c>
      <c r="D226" s="594">
        <v>3465</v>
      </c>
      <c r="E226" s="595">
        <v>546086</v>
      </c>
      <c r="F226" s="596" t="s">
        <v>8397</v>
      </c>
      <c r="M226" s="598">
        <v>6370</v>
      </c>
      <c r="N226" s="599">
        <v>499800</v>
      </c>
    </row>
    <row r="227" spans="1:14" ht="15.4">
      <c r="A227" s="593" t="s">
        <v>179</v>
      </c>
      <c r="B227" s="593" t="s">
        <v>255</v>
      </c>
      <c r="C227" s="593" t="s">
        <v>437</v>
      </c>
      <c r="D227" s="594">
        <v>3466</v>
      </c>
      <c r="E227" s="597">
        <v>562205</v>
      </c>
      <c r="F227" s="593" t="s">
        <v>8397</v>
      </c>
      <c r="M227" s="598">
        <v>6371</v>
      </c>
      <c r="N227" s="599">
        <v>499800</v>
      </c>
    </row>
    <row r="228" spans="1:14" ht="15.75">
      <c r="A228" s="593" t="s">
        <v>179</v>
      </c>
      <c r="B228" s="593" t="s">
        <v>255</v>
      </c>
      <c r="C228" s="593" t="s">
        <v>437</v>
      </c>
      <c r="D228" s="594">
        <v>3467</v>
      </c>
      <c r="E228" s="597">
        <v>545455</v>
      </c>
      <c r="F228" s="593" t="s">
        <v>8397</v>
      </c>
      <c r="I228" s="94">
        <v>4930</v>
      </c>
      <c r="J228">
        <f t="shared" ref="J228:J235" si="8">VLOOKUP(I228,$D$3:$E$3191,2,FALSE)</f>
        <v>2485256</v>
      </c>
      <c r="M228" s="598">
        <v>6372</v>
      </c>
      <c r="N228" s="599">
        <v>541138</v>
      </c>
    </row>
    <row r="229" spans="1:14" ht="15.75">
      <c r="A229" s="593" t="s">
        <v>179</v>
      </c>
      <c r="B229" s="593" t="s">
        <v>255</v>
      </c>
      <c r="C229" s="593" t="s">
        <v>437</v>
      </c>
      <c r="D229" s="594">
        <v>3468</v>
      </c>
      <c r="E229" s="597">
        <v>476621</v>
      </c>
      <c r="F229" s="593" t="s">
        <v>8397</v>
      </c>
      <c r="I229" s="94">
        <v>6189</v>
      </c>
      <c r="J229">
        <f t="shared" si="8"/>
        <v>3355079</v>
      </c>
      <c r="M229" s="598">
        <v>6373</v>
      </c>
      <c r="N229" s="599">
        <v>644802</v>
      </c>
    </row>
    <row r="230" spans="1:14" ht="15.75">
      <c r="A230" s="593" t="s">
        <v>179</v>
      </c>
      <c r="B230" s="593" t="s">
        <v>208</v>
      </c>
      <c r="C230" s="593" t="s">
        <v>208</v>
      </c>
      <c r="D230" s="594">
        <v>3470</v>
      </c>
      <c r="E230" s="597">
        <v>1077292</v>
      </c>
      <c r="F230" s="593" t="s">
        <v>8397</v>
      </c>
      <c r="I230" s="94">
        <v>6178</v>
      </c>
      <c r="J230">
        <f t="shared" si="8"/>
        <v>23763</v>
      </c>
      <c r="M230" s="598">
        <v>6375</v>
      </c>
      <c r="N230" s="599">
        <v>743750</v>
      </c>
    </row>
    <row r="231" spans="1:14" ht="15.75">
      <c r="A231" s="593" t="s">
        <v>179</v>
      </c>
      <c r="B231" s="593" t="s">
        <v>208</v>
      </c>
      <c r="C231" s="593" t="s">
        <v>208</v>
      </c>
      <c r="D231" s="594">
        <v>3471</v>
      </c>
      <c r="E231" s="597">
        <v>739808</v>
      </c>
      <c r="F231" s="593" t="s">
        <v>8397</v>
      </c>
      <c r="I231" s="94">
        <v>6179</v>
      </c>
      <c r="J231">
        <f t="shared" si="8"/>
        <v>18906</v>
      </c>
      <c r="M231" s="598">
        <v>6376</v>
      </c>
      <c r="N231" s="599">
        <v>827050</v>
      </c>
    </row>
    <row r="232" spans="1:14" ht="15.75">
      <c r="A232" s="593" t="s">
        <v>179</v>
      </c>
      <c r="B232" s="593" t="s">
        <v>208</v>
      </c>
      <c r="C232" s="593" t="s">
        <v>208</v>
      </c>
      <c r="D232" s="594">
        <v>3472</v>
      </c>
      <c r="E232" s="597">
        <v>649494</v>
      </c>
      <c r="F232" s="593" t="s">
        <v>8397</v>
      </c>
      <c r="I232" s="94">
        <v>6187</v>
      </c>
      <c r="J232">
        <f t="shared" si="8"/>
        <v>227531</v>
      </c>
      <c r="M232" s="598">
        <v>6377</v>
      </c>
      <c r="N232" s="599">
        <v>846717</v>
      </c>
    </row>
    <row r="233" spans="1:14" ht="15.75">
      <c r="A233" s="593" t="s">
        <v>179</v>
      </c>
      <c r="B233" s="593" t="s">
        <v>208</v>
      </c>
      <c r="C233" s="593" t="s">
        <v>208</v>
      </c>
      <c r="D233" s="594">
        <v>3473</v>
      </c>
      <c r="E233" s="597">
        <v>871613</v>
      </c>
      <c r="F233" s="593" t="s">
        <v>8397</v>
      </c>
      <c r="I233" s="94">
        <v>6186</v>
      </c>
      <c r="J233">
        <f t="shared" si="8"/>
        <v>19042</v>
      </c>
      <c r="M233" s="598">
        <v>6378</v>
      </c>
      <c r="N233" s="599">
        <v>880600</v>
      </c>
    </row>
    <row r="234" spans="1:14" ht="15.75">
      <c r="A234" s="593" t="s">
        <v>179</v>
      </c>
      <c r="B234" s="593" t="s">
        <v>208</v>
      </c>
      <c r="C234" s="593" t="s">
        <v>208</v>
      </c>
      <c r="D234" s="594">
        <v>3474</v>
      </c>
      <c r="E234" s="595">
        <v>1076116</v>
      </c>
      <c r="F234" s="596" t="s">
        <v>8397</v>
      </c>
      <c r="I234" s="95">
        <v>9209</v>
      </c>
      <c r="J234" t="e">
        <f t="shared" si="8"/>
        <v>#N/A</v>
      </c>
      <c r="M234" s="598">
        <v>6379</v>
      </c>
      <c r="N234" s="599">
        <v>990188</v>
      </c>
    </row>
    <row r="235" spans="1:14" ht="15.75">
      <c r="A235" s="593" t="s">
        <v>179</v>
      </c>
      <c r="B235" s="593" t="s">
        <v>255</v>
      </c>
      <c r="C235" s="593" t="s">
        <v>437</v>
      </c>
      <c r="D235" s="594">
        <v>3475</v>
      </c>
      <c r="E235" s="595">
        <v>404321</v>
      </c>
      <c r="F235" s="596" t="s">
        <v>8397</v>
      </c>
      <c r="I235" s="101">
        <v>7380</v>
      </c>
      <c r="J235">
        <f t="shared" si="8"/>
        <v>18908</v>
      </c>
      <c r="M235" s="598">
        <v>6380</v>
      </c>
      <c r="N235" s="599">
        <v>1256647</v>
      </c>
    </row>
    <row r="236" spans="1:14" ht="15.4">
      <c r="A236" s="593" t="s">
        <v>179</v>
      </c>
      <c r="B236" s="593" t="s">
        <v>255</v>
      </c>
      <c r="C236" s="593" t="s">
        <v>437</v>
      </c>
      <c r="D236" s="594">
        <v>3476</v>
      </c>
      <c r="E236" s="597">
        <v>455018</v>
      </c>
      <c r="F236" s="593" t="s">
        <v>8397</v>
      </c>
      <c r="M236" s="598">
        <v>6381</v>
      </c>
      <c r="N236" s="599">
        <v>1348666</v>
      </c>
    </row>
    <row r="237" spans="1:14" ht="15.4">
      <c r="A237" s="593" t="s">
        <v>179</v>
      </c>
      <c r="B237" s="593" t="s">
        <v>255</v>
      </c>
      <c r="C237" s="593" t="s">
        <v>437</v>
      </c>
      <c r="D237" s="594">
        <v>3477</v>
      </c>
      <c r="E237" s="597">
        <v>558204</v>
      </c>
      <c r="F237" s="593" t="s">
        <v>8397</v>
      </c>
      <c r="M237" s="598">
        <v>6382</v>
      </c>
      <c r="N237" s="599">
        <v>1388334</v>
      </c>
    </row>
    <row r="238" spans="1:14" ht="15.4">
      <c r="A238" s="593" t="s">
        <v>179</v>
      </c>
      <c r="B238" s="593" t="s">
        <v>198</v>
      </c>
      <c r="C238" s="593" t="s">
        <v>203</v>
      </c>
      <c r="D238" s="594">
        <v>3478</v>
      </c>
      <c r="E238" s="597">
        <v>156640</v>
      </c>
      <c r="F238" s="593" t="s">
        <v>8397</v>
      </c>
      <c r="M238" s="598">
        <v>6383</v>
      </c>
      <c r="N238" s="599">
        <v>1557710</v>
      </c>
    </row>
    <row r="239" spans="1:14" ht="15.75">
      <c r="A239" s="593" t="s">
        <v>179</v>
      </c>
      <c r="B239" s="593" t="s">
        <v>187</v>
      </c>
      <c r="C239" s="593" t="s">
        <v>187</v>
      </c>
      <c r="D239" s="594">
        <v>3486</v>
      </c>
      <c r="E239" s="597">
        <v>187178</v>
      </c>
      <c r="F239" s="593" t="s">
        <v>8396</v>
      </c>
      <c r="I239" s="16">
        <v>10996</v>
      </c>
      <c r="J239" t="e">
        <f t="shared" ref="J239:J246" si="9">VLOOKUP(I239,$D$3:$E$3191,2,FALSE)</f>
        <v>#N/A</v>
      </c>
      <c r="M239" s="598">
        <v>6384</v>
      </c>
      <c r="N239" s="599">
        <v>1804040</v>
      </c>
    </row>
    <row r="240" spans="1:14" ht="15.75">
      <c r="A240" s="593" t="s">
        <v>179</v>
      </c>
      <c r="B240" s="593" t="s">
        <v>241</v>
      </c>
      <c r="C240" s="593" t="s">
        <v>242</v>
      </c>
      <c r="D240" s="594">
        <v>3490</v>
      </c>
      <c r="E240" s="597">
        <v>60964</v>
      </c>
      <c r="F240" s="596" t="s">
        <v>8398</v>
      </c>
      <c r="I240" s="16">
        <v>7488</v>
      </c>
      <c r="J240">
        <f t="shared" si="9"/>
        <v>622415</v>
      </c>
      <c r="M240" s="598">
        <v>6385</v>
      </c>
      <c r="N240" s="599">
        <v>1998097</v>
      </c>
    </row>
    <row r="241" spans="1:14" ht="15.75">
      <c r="A241" s="593" t="s">
        <v>179</v>
      </c>
      <c r="B241" s="593" t="s">
        <v>241</v>
      </c>
      <c r="C241" s="593" t="s">
        <v>242</v>
      </c>
      <c r="D241" s="594">
        <v>3491</v>
      </c>
      <c r="E241" s="597">
        <v>48448</v>
      </c>
      <c r="F241" s="596" t="s">
        <v>8398</v>
      </c>
      <c r="I241" s="16">
        <v>7490</v>
      </c>
      <c r="J241" t="e">
        <f t="shared" si="9"/>
        <v>#N/A</v>
      </c>
      <c r="M241" s="598">
        <v>6387</v>
      </c>
      <c r="N241" s="599">
        <v>1810509</v>
      </c>
    </row>
    <row r="242" spans="1:14" ht="15.75">
      <c r="A242" s="593" t="s">
        <v>179</v>
      </c>
      <c r="B242" s="593" t="s">
        <v>241</v>
      </c>
      <c r="C242" s="593" t="s">
        <v>242</v>
      </c>
      <c r="D242" s="594">
        <v>3492</v>
      </c>
      <c r="E242" s="597">
        <v>88014</v>
      </c>
      <c r="F242" s="596" t="s">
        <v>8398</v>
      </c>
      <c r="I242" s="16">
        <v>10019</v>
      </c>
      <c r="J242">
        <f t="shared" si="9"/>
        <v>184625</v>
      </c>
      <c r="M242" s="598">
        <v>6388</v>
      </c>
      <c r="N242" s="599">
        <v>1911757</v>
      </c>
    </row>
    <row r="243" spans="1:14" ht="15.75">
      <c r="A243" s="593" t="s">
        <v>179</v>
      </c>
      <c r="B243" s="593" t="s">
        <v>248</v>
      </c>
      <c r="C243" s="593" t="s">
        <v>248</v>
      </c>
      <c r="D243" s="594">
        <v>3499</v>
      </c>
      <c r="E243" s="595">
        <v>462871</v>
      </c>
      <c r="F243" s="596" t="s">
        <v>8397</v>
      </c>
      <c r="I243" s="16">
        <v>7511</v>
      </c>
      <c r="J243" t="e">
        <f t="shared" si="9"/>
        <v>#N/A</v>
      </c>
      <c r="M243" s="598">
        <v>6389</v>
      </c>
      <c r="N243" s="599">
        <v>2120206</v>
      </c>
    </row>
    <row r="244" spans="1:14" ht="15.75">
      <c r="A244" s="593" t="s">
        <v>179</v>
      </c>
      <c r="B244" s="593" t="s">
        <v>248</v>
      </c>
      <c r="C244" s="593" t="s">
        <v>248</v>
      </c>
      <c r="D244" s="594">
        <v>3500</v>
      </c>
      <c r="E244" s="595">
        <v>977042</v>
      </c>
      <c r="F244" s="596" t="s">
        <v>8397</v>
      </c>
      <c r="I244" s="16">
        <v>8012</v>
      </c>
      <c r="J244">
        <f t="shared" si="9"/>
        <v>9686600</v>
      </c>
      <c r="M244" s="598">
        <v>6390</v>
      </c>
      <c r="N244" s="599">
        <v>2319700</v>
      </c>
    </row>
    <row r="245" spans="1:14" ht="15.75">
      <c r="A245" s="593" t="s">
        <v>179</v>
      </c>
      <c r="B245" s="593" t="s">
        <v>248</v>
      </c>
      <c r="C245" s="593" t="s">
        <v>248</v>
      </c>
      <c r="D245" s="594">
        <v>3501</v>
      </c>
      <c r="E245" s="595">
        <v>1220798</v>
      </c>
      <c r="F245" s="596" t="s">
        <v>8397</v>
      </c>
      <c r="I245" s="16">
        <v>9279</v>
      </c>
      <c r="J245" t="e">
        <f t="shared" si="9"/>
        <v>#N/A</v>
      </c>
      <c r="M245" s="598">
        <v>6391</v>
      </c>
      <c r="N245" s="599">
        <v>2602583</v>
      </c>
    </row>
    <row r="246" spans="1:14" ht="15.75">
      <c r="A246" s="593" t="s">
        <v>179</v>
      </c>
      <c r="B246" s="593" t="s">
        <v>248</v>
      </c>
      <c r="C246" s="593" t="s">
        <v>248</v>
      </c>
      <c r="D246" s="594">
        <v>3502</v>
      </c>
      <c r="E246" s="595">
        <v>1444713</v>
      </c>
      <c r="F246" s="596" t="s">
        <v>8397</v>
      </c>
      <c r="I246" s="16">
        <v>7496</v>
      </c>
      <c r="J246" t="e">
        <f t="shared" si="9"/>
        <v>#N/A</v>
      </c>
      <c r="M246" s="598">
        <v>6392</v>
      </c>
      <c r="N246" s="599">
        <v>2930138</v>
      </c>
    </row>
    <row r="247" spans="1:14" ht="15.75">
      <c r="A247" s="593" t="s">
        <v>179</v>
      </c>
      <c r="B247" s="593" t="s">
        <v>248</v>
      </c>
      <c r="C247" s="593" t="s">
        <v>248</v>
      </c>
      <c r="D247" s="594">
        <v>3503</v>
      </c>
      <c r="E247" s="595">
        <v>1578067</v>
      </c>
      <c r="F247" s="596" t="s">
        <v>8397</v>
      </c>
      <c r="I247" s="16">
        <v>10024</v>
      </c>
      <c r="J247" t="e">
        <f>VLOOKUP(I247,$D$3:$E$3191,2,FALSE)</f>
        <v>#N/A</v>
      </c>
      <c r="M247" s="598">
        <v>6393</v>
      </c>
      <c r="N247" s="599">
        <v>7126190</v>
      </c>
    </row>
    <row r="248" spans="1:14" ht="15.4">
      <c r="A248" s="593" t="s">
        <v>179</v>
      </c>
      <c r="B248" s="593" t="s">
        <v>208</v>
      </c>
      <c r="C248" s="593" t="s">
        <v>208</v>
      </c>
      <c r="D248" s="594">
        <v>3504</v>
      </c>
      <c r="E248" s="595">
        <v>149399</v>
      </c>
      <c r="F248" s="596" t="s">
        <v>8397</v>
      </c>
      <c r="M248" s="598">
        <v>6394</v>
      </c>
      <c r="N248" s="599">
        <v>8116997</v>
      </c>
    </row>
    <row r="249" spans="1:14" ht="15.4">
      <c r="A249" s="593" t="s">
        <v>179</v>
      </c>
      <c r="B249" s="593" t="s">
        <v>208</v>
      </c>
      <c r="C249" s="593" t="s">
        <v>208</v>
      </c>
      <c r="D249" s="594">
        <v>3505</v>
      </c>
      <c r="E249" s="595">
        <v>291613</v>
      </c>
      <c r="F249" s="596" t="s">
        <v>8397</v>
      </c>
      <c r="M249" s="598">
        <v>6395</v>
      </c>
      <c r="N249" s="599">
        <v>8879157</v>
      </c>
    </row>
    <row r="250" spans="1:14" ht="15.75">
      <c r="A250" s="593" t="s">
        <v>179</v>
      </c>
      <c r="B250" s="593" t="s">
        <v>208</v>
      </c>
      <c r="C250" s="593" t="s">
        <v>208</v>
      </c>
      <c r="D250" s="594">
        <v>3506</v>
      </c>
      <c r="E250" s="595">
        <v>375063</v>
      </c>
      <c r="F250" s="596" t="s">
        <v>8397</v>
      </c>
      <c r="I250" s="16">
        <v>10996</v>
      </c>
      <c r="J250" s="600">
        <f t="shared" ref="J250:J261" si="10">VLOOKUP(I250,$M$3:$N$2766,2,FALSE)</f>
        <v>297500</v>
      </c>
      <c r="M250" s="598">
        <v>6396</v>
      </c>
      <c r="N250" s="599">
        <v>9450776</v>
      </c>
    </row>
    <row r="251" spans="1:14" ht="15.75">
      <c r="A251" s="593" t="s">
        <v>179</v>
      </c>
      <c r="B251" s="593" t="s">
        <v>208</v>
      </c>
      <c r="C251" s="593" t="s">
        <v>208</v>
      </c>
      <c r="D251" s="594">
        <v>3507</v>
      </c>
      <c r="E251" s="597">
        <v>447088</v>
      </c>
      <c r="F251" s="593" t="s">
        <v>8397</v>
      </c>
      <c r="I251" s="16">
        <v>7488</v>
      </c>
      <c r="J251" s="600">
        <f t="shared" si="10"/>
        <v>10282</v>
      </c>
      <c r="M251" s="598">
        <v>6397</v>
      </c>
      <c r="N251" s="599">
        <v>9908072</v>
      </c>
    </row>
    <row r="252" spans="1:14" ht="15.75">
      <c r="A252" s="593" t="s">
        <v>179</v>
      </c>
      <c r="B252" s="593" t="s">
        <v>208</v>
      </c>
      <c r="C252" s="593" t="s">
        <v>208</v>
      </c>
      <c r="D252" s="594">
        <v>3508</v>
      </c>
      <c r="E252" s="597">
        <v>564653</v>
      </c>
      <c r="F252" s="593" t="s">
        <v>8397</v>
      </c>
      <c r="I252" s="16">
        <v>7490</v>
      </c>
      <c r="J252" s="600">
        <f t="shared" si="10"/>
        <v>148750</v>
      </c>
      <c r="M252" s="598">
        <v>6398</v>
      </c>
      <c r="N252" s="599">
        <v>10708339</v>
      </c>
    </row>
    <row r="253" spans="1:14" ht="15.75">
      <c r="A253" s="593" t="s">
        <v>179</v>
      </c>
      <c r="B253" s="593" t="s">
        <v>208</v>
      </c>
      <c r="C253" s="593" t="s">
        <v>208</v>
      </c>
      <c r="D253" s="594">
        <v>3509</v>
      </c>
      <c r="E253" s="597">
        <v>654849</v>
      </c>
      <c r="F253" s="593" t="s">
        <v>8397</v>
      </c>
      <c r="I253" s="16">
        <v>10019</v>
      </c>
      <c r="J253" s="600">
        <f t="shared" si="10"/>
        <v>60690</v>
      </c>
      <c r="M253" s="598">
        <v>6399</v>
      </c>
      <c r="N253" s="599">
        <v>11279959</v>
      </c>
    </row>
    <row r="254" spans="1:14" ht="15.75">
      <c r="A254" s="593" t="s">
        <v>179</v>
      </c>
      <c r="B254" s="593" t="s">
        <v>208</v>
      </c>
      <c r="C254" s="593" t="s">
        <v>208</v>
      </c>
      <c r="D254" s="594">
        <v>3510</v>
      </c>
      <c r="E254" s="597">
        <v>775104</v>
      </c>
      <c r="F254" s="593" t="s">
        <v>8397</v>
      </c>
      <c r="I254" s="16">
        <v>7511</v>
      </c>
      <c r="J254" s="600">
        <f t="shared" si="10"/>
        <v>311780</v>
      </c>
      <c r="M254" s="598">
        <v>6400</v>
      </c>
      <c r="N254" s="599">
        <v>12880494</v>
      </c>
    </row>
    <row r="255" spans="1:14" ht="15.75">
      <c r="A255" s="593" t="s">
        <v>179</v>
      </c>
      <c r="B255" s="593" t="s">
        <v>208</v>
      </c>
      <c r="C255" s="593" t="s">
        <v>208</v>
      </c>
      <c r="D255" s="594">
        <v>3511</v>
      </c>
      <c r="E255" s="597">
        <v>1110750</v>
      </c>
      <c r="F255" s="593" t="s">
        <v>8397</v>
      </c>
      <c r="I255" s="16">
        <v>8012</v>
      </c>
      <c r="J255" s="600">
        <f t="shared" si="10"/>
        <v>154224</v>
      </c>
      <c r="M255" s="598">
        <v>6401</v>
      </c>
      <c r="N255" s="599">
        <v>279650</v>
      </c>
    </row>
    <row r="256" spans="1:14" ht="15.75">
      <c r="A256" s="593" t="s">
        <v>179</v>
      </c>
      <c r="B256" s="593" t="s">
        <v>248</v>
      </c>
      <c r="C256" s="593" t="s">
        <v>248</v>
      </c>
      <c r="D256" s="594">
        <v>3512</v>
      </c>
      <c r="E256" s="597">
        <v>49148</v>
      </c>
      <c r="F256" s="593" t="s">
        <v>8397</v>
      </c>
      <c r="I256" s="16">
        <v>9279</v>
      </c>
      <c r="J256" s="600">
        <f t="shared" si="10"/>
        <v>59500</v>
      </c>
      <c r="M256" s="598">
        <v>6402</v>
      </c>
      <c r="N256" s="599">
        <v>370750</v>
      </c>
    </row>
    <row r="257" spans="1:14" ht="15.75">
      <c r="A257" s="593" t="s">
        <v>179</v>
      </c>
      <c r="B257" s="593" t="s">
        <v>248</v>
      </c>
      <c r="C257" s="593" t="s">
        <v>248</v>
      </c>
      <c r="D257" s="594">
        <v>3513</v>
      </c>
      <c r="E257" s="597">
        <v>101639</v>
      </c>
      <c r="F257" s="593" t="s">
        <v>8397</v>
      </c>
      <c r="I257" s="16">
        <v>7496</v>
      </c>
      <c r="J257" s="600">
        <f t="shared" si="10"/>
        <v>83300</v>
      </c>
      <c r="M257" s="598">
        <v>6404</v>
      </c>
      <c r="N257" s="599">
        <v>115430</v>
      </c>
    </row>
    <row r="258" spans="1:14" ht="15.75">
      <c r="A258" s="593" t="s">
        <v>179</v>
      </c>
      <c r="B258" s="593" t="s">
        <v>248</v>
      </c>
      <c r="C258" s="593" t="s">
        <v>248</v>
      </c>
      <c r="D258" s="594">
        <v>3514</v>
      </c>
      <c r="E258" s="597">
        <v>139510</v>
      </c>
      <c r="F258" s="593" t="s">
        <v>8397</v>
      </c>
      <c r="I258" s="16">
        <v>10024</v>
      </c>
      <c r="J258" s="600">
        <f t="shared" si="10"/>
        <v>243867</v>
      </c>
      <c r="M258" s="598">
        <v>6405</v>
      </c>
      <c r="N258" s="599">
        <v>198057</v>
      </c>
    </row>
    <row r="259" spans="1:14" ht="15.4">
      <c r="A259" s="593" t="s">
        <v>179</v>
      </c>
      <c r="B259" s="593" t="s">
        <v>248</v>
      </c>
      <c r="C259" s="593" t="s">
        <v>248</v>
      </c>
      <c r="D259" s="594">
        <v>3515</v>
      </c>
      <c r="E259" s="595">
        <v>184789</v>
      </c>
      <c r="F259" s="596" t="s">
        <v>8397</v>
      </c>
      <c r="M259" s="598">
        <v>6406</v>
      </c>
      <c r="N259" s="599">
        <v>262523</v>
      </c>
    </row>
    <row r="260" spans="1:14" ht="15.75">
      <c r="A260" s="593" t="s">
        <v>179</v>
      </c>
      <c r="B260" s="593" t="s">
        <v>248</v>
      </c>
      <c r="C260" s="593" t="s">
        <v>248</v>
      </c>
      <c r="D260" s="594">
        <v>3516</v>
      </c>
      <c r="E260" s="595">
        <v>373881</v>
      </c>
      <c r="F260" s="596" t="s">
        <v>8397</v>
      </c>
      <c r="I260" s="16">
        <v>11455</v>
      </c>
      <c r="J260" s="600">
        <f t="shared" si="10"/>
        <v>27370</v>
      </c>
      <c r="M260" s="598">
        <v>6407</v>
      </c>
      <c r="N260" s="599">
        <v>529550</v>
      </c>
    </row>
    <row r="261" spans="1:14" ht="15.75">
      <c r="A261" s="593" t="s">
        <v>179</v>
      </c>
      <c r="B261" s="593" t="s">
        <v>248</v>
      </c>
      <c r="C261" s="593" t="s">
        <v>248</v>
      </c>
      <c r="D261" s="594">
        <v>3517</v>
      </c>
      <c r="E261" s="595">
        <v>1339391</v>
      </c>
      <c r="F261" s="596" t="s">
        <v>8397</v>
      </c>
      <c r="I261" s="16">
        <v>11467</v>
      </c>
      <c r="J261" s="600">
        <f t="shared" si="10"/>
        <v>192298</v>
      </c>
      <c r="M261" s="598">
        <v>6408</v>
      </c>
      <c r="N261" s="599">
        <v>941909</v>
      </c>
    </row>
    <row r="262" spans="1:14" ht="15.4">
      <c r="A262" s="593" t="s">
        <v>179</v>
      </c>
      <c r="B262" s="593" t="s">
        <v>248</v>
      </c>
      <c r="C262" s="593" t="s">
        <v>248</v>
      </c>
      <c r="D262" s="594">
        <v>3518</v>
      </c>
      <c r="E262" s="595">
        <v>2899877</v>
      </c>
      <c r="F262" s="596" t="s">
        <v>8397</v>
      </c>
      <c r="M262" s="598">
        <v>6409</v>
      </c>
      <c r="N262" s="599">
        <v>1441222</v>
      </c>
    </row>
    <row r="263" spans="1:14" ht="15.4">
      <c r="A263" s="593" t="s">
        <v>179</v>
      </c>
      <c r="B263" s="593" t="s">
        <v>248</v>
      </c>
      <c r="C263" s="593" t="s">
        <v>248</v>
      </c>
      <c r="D263" s="594">
        <v>3519</v>
      </c>
      <c r="E263" s="595">
        <v>3931520</v>
      </c>
      <c r="F263" s="596" t="s">
        <v>8397</v>
      </c>
      <c r="M263" s="598">
        <v>6410</v>
      </c>
      <c r="N263" s="599">
        <v>1940877</v>
      </c>
    </row>
    <row r="264" spans="1:14" ht="15.75">
      <c r="A264" s="593" t="s">
        <v>179</v>
      </c>
      <c r="B264" s="593" t="s">
        <v>248</v>
      </c>
      <c r="C264" s="593" t="s">
        <v>248</v>
      </c>
      <c r="D264" s="594">
        <v>3520</v>
      </c>
      <c r="E264" s="595">
        <v>90668</v>
      </c>
      <c r="F264" s="596" t="s">
        <v>8397</v>
      </c>
      <c r="I264" s="16">
        <v>8000</v>
      </c>
      <c r="J264" s="600">
        <f t="shared" ref="J264:J270" si="11">VLOOKUP(I264,$M$3:$N$2766,2,FALSE)</f>
        <v>13090</v>
      </c>
      <c r="M264" s="598">
        <v>6411</v>
      </c>
      <c r="N264" s="599">
        <v>2808512</v>
      </c>
    </row>
    <row r="265" spans="1:14" ht="15.75">
      <c r="A265" s="593" t="s">
        <v>179</v>
      </c>
      <c r="B265" s="593" t="s">
        <v>248</v>
      </c>
      <c r="C265" s="593" t="s">
        <v>248</v>
      </c>
      <c r="D265" s="594">
        <v>3521</v>
      </c>
      <c r="E265" s="595">
        <v>115729</v>
      </c>
      <c r="F265" s="596" t="s">
        <v>8397</v>
      </c>
      <c r="I265" s="16">
        <v>8001</v>
      </c>
      <c r="J265" s="600">
        <f t="shared" si="11"/>
        <v>15500</v>
      </c>
      <c r="M265" s="598">
        <v>6412</v>
      </c>
      <c r="N265" s="599">
        <v>3681938</v>
      </c>
    </row>
    <row r="266" spans="1:14" ht="15.75">
      <c r="A266" s="593" t="s">
        <v>179</v>
      </c>
      <c r="B266" s="593" t="s">
        <v>248</v>
      </c>
      <c r="C266" s="593" t="s">
        <v>248</v>
      </c>
      <c r="D266" s="594">
        <v>3522</v>
      </c>
      <c r="E266" s="595">
        <v>132713</v>
      </c>
      <c r="F266" s="596" t="s">
        <v>8397</v>
      </c>
      <c r="I266" s="16">
        <v>8002</v>
      </c>
      <c r="J266" s="600">
        <f t="shared" si="11"/>
        <v>20205</v>
      </c>
      <c r="M266" s="598">
        <v>6413</v>
      </c>
      <c r="N266" s="599">
        <v>4652323</v>
      </c>
    </row>
    <row r="267" spans="1:14" ht="15.75">
      <c r="A267" s="593" t="s">
        <v>179</v>
      </c>
      <c r="B267" s="593" t="s">
        <v>248</v>
      </c>
      <c r="C267" s="593" t="s">
        <v>248</v>
      </c>
      <c r="D267" s="594">
        <v>3523</v>
      </c>
      <c r="E267" s="595">
        <v>175153</v>
      </c>
      <c r="F267" s="596" t="s">
        <v>8397</v>
      </c>
      <c r="I267" s="16">
        <v>8003</v>
      </c>
      <c r="J267" s="600">
        <f t="shared" si="11"/>
        <v>21734</v>
      </c>
      <c r="M267" s="598">
        <v>6414</v>
      </c>
      <c r="N267" s="599">
        <v>5822577</v>
      </c>
    </row>
    <row r="268" spans="1:14" ht="15.75">
      <c r="A268" s="593" t="s">
        <v>179</v>
      </c>
      <c r="B268" s="593" t="s">
        <v>248</v>
      </c>
      <c r="C268" s="593" t="s">
        <v>248</v>
      </c>
      <c r="D268" s="594">
        <v>3524</v>
      </c>
      <c r="E268" s="595">
        <v>326175</v>
      </c>
      <c r="F268" s="596" t="s">
        <v>8397</v>
      </c>
      <c r="I268" s="16">
        <v>7892</v>
      </c>
      <c r="J268" s="600">
        <f t="shared" si="11"/>
        <v>380000</v>
      </c>
      <c r="M268" s="598">
        <v>6416</v>
      </c>
      <c r="N268" s="599">
        <v>134470</v>
      </c>
    </row>
    <row r="269" spans="1:14" ht="15.75">
      <c r="A269" s="593" t="s">
        <v>179</v>
      </c>
      <c r="B269" s="593" t="s">
        <v>248</v>
      </c>
      <c r="C269" s="593" t="s">
        <v>248</v>
      </c>
      <c r="D269" s="594">
        <v>3525</v>
      </c>
      <c r="E269" s="595">
        <v>895088</v>
      </c>
      <c r="F269" s="596" t="s">
        <v>8397</v>
      </c>
      <c r="I269" s="16">
        <v>9434</v>
      </c>
      <c r="J269" s="600">
        <f t="shared" si="11"/>
        <v>381</v>
      </c>
      <c r="M269" s="598">
        <v>6417</v>
      </c>
      <c r="N269" s="599">
        <v>177305</v>
      </c>
    </row>
    <row r="270" spans="1:14" ht="15.75">
      <c r="A270" s="593" t="s">
        <v>179</v>
      </c>
      <c r="B270" s="593" t="s">
        <v>248</v>
      </c>
      <c r="C270" s="593" t="s">
        <v>248</v>
      </c>
      <c r="D270" s="594">
        <v>3526</v>
      </c>
      <c r="E270" s="595">
        <v>1904204</v>
      </c>
      <c r="F270" s="596" t="s">
        <v>8397</v>
      </c>
      <c r="I270" s="16">
        <v>6089</v>
      </c>
      <c r="J270" s="600" t="e">
        <f t="shared" si="11"/>
        <v>#N/A</v>
      </c>
      <c r="M270" s="598">
        <v>6418</v>
      </c>
      <c r="N270" s="599">
        <v>232596</v>
      </c>
    </row>
    <row r="271" spans="1:14" ht="15.4">
      <c r="A271" s="593" t="s">
        <v>179</v>
      </c>
      <c r="B271" s="593" t="s">
        <v>248</v>
      </c>
      <c r="C271" s="593" t="s">
        <v>248</v>
      </c>
      <c r="D271" s="594">
        <v>3527</v>
      </c>
      <c r="E271" s="595">
        <v>2667843</v>
      </c>
      <c r="F271" s="596" t="s">
        <v>8397</v>
      </c>
      <c r="M271" s="598">
        <v>6419</v>
      </c>
      <c r="N271" s="599">
        <v>446250</v>
      </c>
    </row>
    <row r="272" spans="1:14" ht="15.4">
      <c r="A272" s="593" t="s">
        <v>179</v>
      </c>
      <c r="B272" s="593" t="s">
        <v>248</v>
      </c>
      <c r="C272" s="593" t="s">
        <v>248</v>
      </c>
      <c r="D272" s="594">
        <v>3528</v>
      </c>
      <c r="E272" s="595">
        <v>46813</v>
      </c>
      <c r="F272" s="596" t="s">
        <v>8397</v>
      </c>
      <c r="M272" s="598">
        <v>6420</v>
      </c>
      <c r="N272" s="599">
        <v>770623</v>
      </c>
    </row>
    <row r="273" spans="1:14" ht="15.75">
      <c r="A273" s="593" t="s">
        <v>179</v>
      </c>
      <c r="B273" s="593" t="s">
        <v>248</v>
      </c>
      <c r="C273" s="593" t="s">
        <v>248</v>
      </c>
      <c r="D273" s="594">
        <v>3529</v>
      </c>
      <c r="E273" s="595">
        <v>63835</v>
      </c>
      <c r="F273" s="596" t="s">
        <v>8397</v>
      </c>
      <c r="I273" s="16">
        <v>9110</v>
      </c>
      <c r="J273" s="600">
        <f t="shared" ref="J273:J282" si="12">VLOOKUP(I273,$M$3:$N$2766,2,FALSE)</f>
        <v>9060000</v>
      </c>
      <c r="M273" s="598">
        <v>6421</v>
      </c>
      <c r="N273" s="599">
        <v>1223056</v>
      </c>
    </row>
    <row r="274" spans="1:14" ht="15.75">
      <c r="A274" s="593" t="s">
        <v>179</v>
      </c>
      <c r="B274" s="593" t="s">
        <v>248</v>
      </c>
      <c r="C274" s="593" t="s">
        <v>248</v>
      </c>
      <c r="D274" s="594">
        <v>3530</v>
      </c>
      <c r="E274" s="595">
        <v>86247</v>
      </c>
      <c r="F274" s="596" t="s">
        <v>8397</v>
      </c>
      <c r="I274" s="16">
        <v>9110</v>
      </c>
      <c r="J274" s="600">
        <f t="shared" si="12"/>
        <v>9060000</v>
      </c>
      <c r="M274" s="598">
        <v>6422</v>
      </c>
      <c r="N274" s="599">
        <v>1675256</v>
      </c>
    </row>
    <row r="275" spans="1:14" ht="15.75">
      <c r="A275" s="593" t="s">
        <v>179</v>
      </c>
      <c r="B275" s="593" t="s">
        <v>248</v>
      </c>
      <c r="C275" s="593" t="s">
        <v>248</v>
      </c>
      <c r="D275" s="594">
        <v>3531</v>
      </c>
      <c r="E275" s="595">
        <v>139710</v>
      </c>
      <c r="F275" s="596" t="s">
        <v>8397</v>
      </c>
      <c r="I275" s="16"/>
      <c r="J275" s="600"/>
      <c r="M275" s="598">
        <v>6423</v>
      </c>
      <c r="N275" s="599">
        <v>1997936</v>
      </c>
    </row>
    <row r="276" spans="1:14" ht="15.75">
      <c r="A276" s="593" t="s">
        <v>179</v>
      </c>
      <c r="B276" s="593" t="s">
        <v>248</v>
      </c>
      <c r="C276" s="593" t="s">
        <v>248</v>
      </c>
      <c r="D276" s="594">
        <v>3532</v>
      </c>
      <c r="E276" s="595">
        <v>335988</v>
      </c>
      <c r="F276" s="596" t="s">
        <v>8397</v>
      </c>
      <c r="I276" s="16">
        <v>9113</v>
      </c>
      <c r="J276" s="600">
        <f t="shared" si="12"/>
        <v>5510000</v>
      </c>
      <c r="M276" s="598">
        <v>6424</v>
      </c>
      <c r="N276" s="599">
        <v>2584201</v>
      </c>
    </row>
    <row r="277" spans="1:14" ht="15.75">
      <c r="A277" s="593" t="s">
        <v>179</v>
      </c>
      <c r="B277" s="593" t="s">
        <v>248</v>
      </c>
      <c r="C277" s="593" t="s">
        <v>248</v>
      </c>
      <c r="D277" s="594">
        <v>3533</v>
      </c>
      <c r="E277" s="595">
        <v>700014</v>
      </c>
      <c r="F277" s="596" t="s">
        <v>8397</v>
      </c>
      <c r="I277" s="16"/>
      <c r="J277" s="600"/>
      <c r="M277" s="598">
        <v>6425</v>
      </c>
      <c r="N277" s="599">
        <v>3510653</v>
      </c>
    </row>
    <row r="278" spans="1:14" ht="15.75">
      <c r="A278" s="593" t="s">
        <v>179</v>
      </c>
      <c r="B278" s="593" t="s">
        <v>248</v>
      </c>
      <c r="C278" s="593" t="s">
        <v>248</v>
      </c>
      <c r="D278" s="594">
        <v>3534</v>
      </c>
      <c r="E278" s="595">
        <v>1554311</v>
      </c>
      <c r="F278" s="596" t="s">
        <v>8397</v>
      </c>
      <c r="I278" s="16">
        <v>9085</v>
      </c>
      <c r="J278" s="600">
        <f t="shared" si="12"/>
        <v>2997000</v>
      </c>
      <c r="M278" s="598">
        <v>6426</v>
      </c>
      <c r="N278" s="599">
        <v>5055702</v>
      </c>
    </row>
    <row r="279" spans="1:14" ht="15.75">
      <c r="A279" s="593" t="s">
        <v>179</v>
      </c>
      <c r="B279" s="593" t="s">
        <v>248</v>
      </c>
      <c r="C279" s="593" t="s">
        <v>248</v>
      </c>
      <c r="D279" s="594">
        <v>3535</v>
      </c>
      <c r="E279" s="595">
        <v>2089166</v>
      </c>
      <c r="F279" s="596" t="s">
        <v>8397</v>
      </c>
      <c r="I279" s="16"/>
      <c r="J279" s="600"/>
      <c r="M279" s="598">
        <v>6430</v>
      </c>
      <c r="N279" s="599">
        <v>214149</v>
      </c>
    </row>
    <row r="280" spans="1:14" ht="15.75">
      <c r="A280" s="593" t="s">
        <v>179</v>
      </c>
      <c r="B280" s="593" t="s">
        <v>248</v>
      </c>
      <c r="C280" s="593" t="s">
        <v>248</v>
      </c>
      <c r="D280" s="594">
        <v>3536</v>
      </c>
      <c r="E280" s="595">
        <v>53240</v>
      </c>
      <c r="F280" s="596" t="s">
        <v>8397</v>
      </c>
      <c r="I280" s="16">
        <v>9455</v>
      </c>
      <c r="J280" s="600">
        <f t="shared" si="12"/>
        <v>1423500</v>
      </c>
      <c r="M280" s="598">
        <v>6431</v>
      </c>
      <c r="N280" s="599">
        <v>368900</v>
      </c>
    </row>
    <row r="281" spans="1:14" ht="15.75">
      <c r="A281" s="593" t="s">
        <v>179</v>
      </c>
      <c r="B281" s="593" t="s">
        <v>248</v>
      </c>
      <c r="C281" s="593" t="s">
        <v>248</v>
      </c>
      <c r="D281" s="594">
        <v>3537</v>
      </c>
      <c r="E281" s="595">
        <v>60669</v>
      </c>
      <c r="F281" s="596" t="s">
        <v>8397</v>
      </c>
      <c r="I281" s="16"/>
      <c r="J281" s="600"/>
      <c r="M281" s="598">
        <v>6434</v>
      </c>
      <c r="N281" s="599">
        <v>1454444</v>
      </c>
    </row>
    <row r="282" spans="1:14" ht="15.75">
      <c r="A282" s="593" t="s">
        <v>179</v>
      </c>
      <c r="B282" s="593" t="s">
        <v>248</v>
      </c>
      <c r="C282" s="593" t="s">
        <v>248</v>
      </c>
      <c r="D282" s="594">
        <v>3538</v>
      </c>
      <c r="E282" s="595">
        <v>79146</v>
      </c>
      <c r="F282" s="596" t="s">
        <v>8397</v>
      </c>
      <c r="I282" s="16">
        <v>9100</v>
      </c>
      <c r="J282" s="600">
        <f t="shared" si="12"/>
        <v>1597000</v>
      </c>
      <c r="M282" s="598">
        <v>6440</v>
      </c>
      <c r="N282" s="599">
        <v>103530</v>
      </c>
    </row>
    <row r="283" spans="1:14" ht="15.4">
      <c r="A283" s="593" t="s">
        <v>179</v>
      </c>
      <c r="B283" s="593" t="s">
        <v>248</v>
      </c>
      <c r="C283" s="593" t="s">
        <v>248</v>
      </c>
      <c r="D283" s="594">
        <v>3539</v>
      </c>
      <c r="E283" s="595">
        <v>133138</v>
      </c>
      <c r="F283" s="596" t="s">
        <v>8397</v>
      </c>
      <c r="M283" s="598">
        <v>6441</v>
      </c>
      <c r="N283" s="599">
        <v>163518</v>
      </c>
    </row>
    <row r="284" spans="1:14" ht="15.4">
      <c r="A284" s="593" t="s">
        <v>179</v>
      </c>
      <c r="B284" s="593" t="s">
        <v>248</v>
      </c>
      <c r="C284" s="593" t="s">
        <v>248</v>
      </c>
      <c r="D284" s="594">
        <v>3540</v>
      </c>
      <c r="E284" s="595">
        <v>301751</v>
      </c>
      <c r="F284" s="596" t="s">
        <v>8397</v>
      </c>
      <c r="M284" s="598">
        <v>6442</v>
      </c>
      <c r="N284" s="599">
        <v>204926</v>
      </c>
    </row>
    <row r="285" spans="1:14" ht="15.75">
      <c r="A285" s="593" t="s">
        <v>179</v>
      </c>
      <c r="B285" s="593" t="s">
        <v>248</v>
      </c>
      <c r="C285" s="593" t="s">
        <v>248</v>
      </c>
      <c r="D285" s="594">
        <v>3541</v>
      </c>
      <c r="E285" s="595">
        <v>603302</v>
      </c>
      <c r="F285" s="596" t="s">
        <v>8397</v>
      </c>
      <c r="I285" s="16">
        <v>9456</v>
      </c>
      <c r="J285" s="600">
        <f t="shared" ref="J285:J286" si="13">VLOOKUP(I285,$M$3:$N$2766,2,FALSE)</f>
        <v>6264000</v>
      </c>
      <c r="M285" s="598">
        <v>6443</v>
      </c>
      <c r="N285" s="599">
        <v>357000</v>
      </c>
    </row>
    <row r="286" spans="1:14" ht="15.75">
      <c r="A286" s="593" t="s">
        <v>179</v>
      </c>
      <c r="B286" s="593" t="s">
        <v>248</v>
      </c>
      <c r="C286" s="593" t="s">
        <v>248</v>
      </c>
      <c r="D286" s="594">
        <v>3542</v>
      </c>
      <c r="E286" s="595">
        <v>1275309</v>
      </c>
      <c r="F286" s="596" t="s">
        <v>8397</v>
      </c>
      <c r="I286" s="151">
        <v>9840</v>
      </c>
      <c r="J286" s="600">
        <f t="shared" si="13"/>
        <v>251000</v>
      </c>
      <c r="M286" s="598">
        <v>6446</v>
      </c>
      <c r="N286" s="599">
        <v>1252144</v>
      </c>
    </row>
    <row r="287" spans="1:14" ht="15.4">
      <c r="A287" s="593" t="s">
        <v>179</v>
      </c>
      <c r="B287" s="593" t="s">
        <v>248</v>
      </c>
      <c r="C287" s="593" t="s">
        <v>248</v>
      </c>
      <c r="D287" s="594">
        <v>3543</v>
      </c>
      <c r="E287" s="595">
        <v>1684626</v>
      </c>
      <c r="F287" s="596" t="s">
        <v>8397</v>
      </c>
      <c r="M287" s="598">
        <v>6454</v>
      </c>
      <c r="N287" s="599">
        <v>255188</v>
      </c>
    </row>
    <row r="288" spans="1:14" ht="15.4">
      <c r="A288" s="593" t="s">
        <v>179</v>
      </c>
      <c r="B288" s="593" t="s">
        <v>248</v>
      </c>
      <c r="C288" s="593" t="s">
        <v>248</v>
      </c>
      <c r="D288" s="594">
        <v>3544</v>
      </c>
      <c r="E288" s="595">
        <v>42733</v>
      </c>
      <c r="F288" s="596" t="s">
        <v>8397</v>
      </c>
      <c r="M288" s="598">
        <v>6455</v>
      </c>
      <c r="N288" s="599">
        <v>407031</v>
      </c>
    </row>
    <row r="289" spans="1:14" ht="15.75">
      <c r="A289" s="593" t="s">
        <v>179</v>
      </c>
      <c r="B289" s="593" t="s">
        <v>248</v>
      </c>
      <c r="C289" s="593" t="s">
        <v>248</v>
      </c>
      <c r="D289" s="594">
        <v>3545</v>
      </c>
      <c r="E289" s="595">
        <v>73139</v>
      </c>
      <c r="F289" s="596" t="s">
        <v>8397</v>
      </c>
      <c r="I289" s="166">
        <v>9110</v>
      </c>
      <c r="J289" s="600">
        <f t="shared" ref="J289:J308" si="14">VLOOKUP(I289,$M$3:$N$2766,2,FALSE)</f>
        <v>9060000</v>
      </c>
      <c r="M289" s="598">
        <v>6456</v>
      </c>
      <c r="N289" s="599">
        <v>900359</v>
      </c>
    </row>
    <row r="290" spans="1:14" ht="15.75">
      <c r="A290" s="593" t="s">
        <v>179</v>
      </c>
      <c r="B290" s="593" t="s">
        <v>248</v>
      </c>
      <c r="C290" s="593" t="s">
        <v>248</v>
      </c>
      <c r="D290" s="594">
        <v>3546</v>
      </c>
      <c r="E290" s="595">
        <v>16441</v>
      </c>
      <c r="F290" s="596" t="s">
        <v>8397</v>
      </c>
      <c r="I290" s="166"/>
      <c r="J290" s="600"/>
      <c r="M290" s="598">
        <v>6457</v>
      </c>
      <c r="N290" s="599">
        <v>1083813</v>
      </c>
    </row>
    <row r="291" spans="1:14" ht="15.75">
      <c r="A291" s="593" t="s">
        <v>179</v>
      </c>
      <c r="B291" s="593" t="s">
        <v>238</v>
      </c>
      <c r="C291" s="593" t="s">
        <v>402</v>
      </c>
      <c r="D291" s="594">
        <v>3548</v>
      </c>
      <c r="E291" s="595">
        <v>218497</v>
      </c>
      <c r="F291" s="596" t="s">
        <v>8397</v>
      </c>
      <c r="I291" s="166"/>
      <c r="J291" s="600"/>
      <c r="M291" s="598">
        <v>6458</v>
      </c>
      <c r="N291" s="599">
        <v>1307164</v>
      </c>
    </row>
    <row r="292" spans="1:14" ht="15.75">
      <c r="A292" s="593" t="s">
        <v>179</v>
      </c>
      <c r="B292" s="593" t="s">
        <v>238</v>
      </c>
      <c r="C292" s="593" t="s">
        <v>402</v>
      </c>
      <c r="D292" s="594">
        <v>3549</v>
      </c>
      <c r="E292" s="595">
        <v>229387</v>
      </c>
      <c r="F292" s="596" t="s">
        <v>8397</v>
      </c>
      <c r="I292" s="166">
        <v>9110</v>
      </c>
      <c r="J292" s="600">
        <f t="shared" si="14"/>
        <v>9060000</v>
      </c>
      <c r="M292" s="598">
        <v>6459</v>
      </c>
      <c r="N292" s="599">
        <v>1407715</v>
      </c>
    </row>
    <row r="293" spans="1:14" ht="15.75">
      <c r="A293" s="593" t="s">
        <v>179</v>
      </c>
      <c r="B293" s="593" t="s">
        <v>238</v>
      </c>
      <c r="C293" s="593" t="s">
        <v>402</v>
      </c>
      <c r="D293" s="594">
        <v>3550</v>
      </c>
      <c r="E293" s="595">
        <v>716210</v>
      </c>
      <c r="F293" s="596" t="s">
        <v>8397</v>
      </c>
      <c r="I293" s="166"/>
      <c r="J293" s="600"/>
      <c r="M293" s="598">
        <v>6462</v>
      </c>
      <c r="N293" s="599">
        <v>111169</v>
      </c>
    </row>
    <row r="294" spans="1:14" ht="15.75">
      <c r="A294" s="593" t="s">
        <v>179</v>
      </c>
      <c r="B294" s="593" t="s">
        <v>238</v>
      </c>
      <c r="C294" s="593" t="s">
        <v>402</v>
      </c>
      <c r="D294" s="594">
        <v>3551</v>
      </c>
      <c r="E294" s="597">
        <v>761204</v>
      </c>
      <c r="F294" s="593" t="s">
        <v>8396</v>
      </c>
      <c r="I294" s="166">
        <v>9110</v>
      </c>
      <c r="J294" s="600">
        <f t="shared" si="14"/>
        <v>9060000</v>
      </c>
      <c r="M294" s="598">
        <v>6463</v>
      </c>
      <c r="N294" s="599">
        <v>279505</v>
      </c>
    </row>
    <row r="295" spans="1:14" ht="15.75">
      <c r="A295" s="593" t="s">
        <v>179</v>
      </c>
      <c r="B295" s="593" t="s">
        <v>238</v>
      </c>
      <c r="C295" s="593" t="s">
        <v>402</v>
      </c>
      <c r="D295" s="594">
        <v>3552</v>
      </c>
      <c r="E295" s="597">
        <v>265093</v>
      </c>
      <c r="F295" s="593" t="s">
        <v>8396</v>
      </c>
      <c r="I295" s="166"/>
      <c r="J295" s="600"/>
      <c r="M295" s="598">
        <v>6464</v>
      </c>
      <c r="N295" s="599">
        <v>561048</v>
      </c>
    </row>
    <row r="296" spans="1:14" ht="15.75">
      <c r="A296" s="593" t="s">
        <v>179</v>
      </c>
      <c r="B296" s="593" t="s">
        <v>238</v>
      </c>
      <c r="C296" s="593" t="s">
        <v>402</v>
      </c>
      <c r="D296" s="594">
        <v>3554</v>
      </c>
      <c r="E296" s="597">
        <v>540362</v>
      </c>
      <c r="F296" s="593" t="s">
        <v>8396</v>
      </c>
      <c r="I296" s="166">
        <v>9110</v>
      </c>
      <c r="J296" s="600">
        <f t="shared" si="14"/>
        <v>9060000</v>
      </c>
      <c r="M296" s="598">
        <v>6472</v>
      </c>
      <c r="N296" s="599">
        <v>5567</v>
      </c>
    </row>
    <row r="297" spans="1:14" ht="15.75">
      <c r="A297" s="593" t="s">
        <v>179</v>
      </c>
      <c r="B297" s="593" t="s">
        <v>238</v>
      </c>
      <c r="C297" s="593" t="s">
        <v>402</v>
      </c>
      <c r="D297" s="594">
        <v>3555</v>
      </c>
      <c r="E297" s="597">
        <v>969193</v>
      </c>
      <c r="F297" s="593" t="s">
        <v>8396</v>
      </c>
      <c r="I297" s="166"/>
      <c r="J297" s="600"/>
      <c r="M297" s="598">
        <v>6473</v>
      </c>
      <c r="N297" s="599">
        <v>8609</v>
      </c>
    </row>
    <row r="298" spans="1:14" ht="15.75">
      <c r="A298" s="593" t="s">
        <v>179</v>
      </c>
      <c r="B298" s="593" t="s">
        <v>238</v>
      </c>
      <c r="C298" s="593" t="s">
        <v>402</v>
      </c>
      <c r="D298" s="594">
        <v>3556</v>
      </c>
      <c r="E298" s="597">
        <v>7522670</v>
      </c>
      <c r="F298" s="593" t="s">
        <v>8397</v>
      </c>
      <c r="I298" s="166">
        <v>9110</v>
      </c>
      <c r="J298" s="600">
        <f t="shared" si="14"/>
        <v>9060000</v>
      </c>
      <c r="M298" s="598">
        <v>6474</v>
      </c>
      <c r="N298" s="599">
        <v>10973</v>
      </c>
    </row>
    <row r="299" spans="1:14" ht="15.75">
      <c r="A299" s="593" t="s">
        <v>179</v>
      </c>
      <c r="B299" s="593" t="s">
        <v>238</v>
      </c>
      <c r="C299" s="593" t="s">
        <v>402</v>
      </c>
      <c r="D299" s="594">
        <v>3557</v>
      </c>
      <c r="E299" s="597">
        <v>9607226</v>
      </c>
      <c r="F299" s="593" t="s">
        <v>8397</v>
      </c>
      <c r="I299" s="166"/>
      <c r="J299" s="600"/>
      <c r="M299" s="598">
        <v>6475</v>
      </c>
      <c r="N299" s="599">
        <v>16880</v>
      </c>
    </row>
    <row r="300" spans="1:14" ht="15.75">
      <c r="A300" s="593" t="s">
        <v>179</v>
      </c>
      <c r="B300" s="593" t="s">
        <v>238</v>
      </c>
      <c r="C300" s="593" t="s">
        <v>402</v>
      </c>
      <c r="D300" s="594">
        <v>3559</v>
      </c>
      <c r="E300" s="597">
        <v>4945600</v>
      </c>
      <c r="F300" s="593" t="s">
        <v>8397</v>
      </c>
      <c r="I300" s="166">
        <v>9085</v>
      </c>
      <c r="J300" s="600">
        <f t="shared" si="14"/>
        <v>2997000</v>
      </c>
      <c r="M300" s="598">
        <v>6476</v>
      </c>
      <c r="N300" s="599">
        <v>558912</v>
      </c>
    </row>
    <row r="301" spans="1:14" ht="15.75">
      <c r="A301" s="593" t="s">
        <v>179</v>
      </c>
      <c r="B301" s="593" t="s">
        <v>238</v>
      </c>
      <c r="C301" s="593" t="s">
        <v>402</v>
      </c>
      <c r="D301" s="594">
        <v>3560</v>
      </c>
      <c r="E301" s="597">
        <v>193517</v>
      </c>
      <c r="F301" s="593" t="s">
        <v>8397</v>
      </c>
      <c r="I301" s="166">
        <v>9087</v>
      </c>
      <c r="J301" s="600">
        <f t="shared" si="14"/>
        <v>2540000</v>
      </c>
      <c r="M301" s="598">
        <v>6477</v>
      </c>
      <c r="N301" s="599">
        <v>795878</v>
      </c>
    </row>
    <row r="302" spans="1:14" ht="15.75">
      <c r="A302" s="593" t="s">
        <v>179</v>
      </c>
      <c r="B302" s="593" t="s">
        <v>238</v>
      </c>
      <c r="C302" s="593" t="s">
        <v>402</v>
      </c>
      <c r="D302" s="594">
        <v>3561</v>
      </c>
      <c r="E302" s="597">
        <v>238140</v>
      </c>
      <c r="F302" s="593" t="s">
        <v>8397</v>
      </c>
      <c r="I302" s="166"/>
      <c r="J302" s="600"/>
      <c r="M302" s="598">
        <v>6479</v>
      </c>
      <c r="N302" s="599">
        <v>2035235</v>
      </c>
    </row>
    <row r="303" spans="1:14" ht="15.75">
      <c r="A303" s="593" t="s">
        <v>179</v>
      </c>
      <c r="B303" s="593" t="s">
        <v>192</v>
      </c>
      <c r="C303" s="593" t="s">
        <v>193</v>
      </c>
      <c r="D303" s="594">
        <v>3562</v>
      </c>
      <c r="E303" s="597">
        <v>268378</v>
      </c>
      <c r="F303" s="593" t="s">
        <v>8397</v>
      </c>
      <c r="I303" s="166">
        <v>9088</v>
      </c>
      <c r="J303" s="600">
        <f t="shared" si="14"/>
        <v>3555000</v>
      </c>
      <c r="M303" s="598">
        <v>6480</v>
      </c>
      <c r="N303" s="599">
        <v>3712800</v>
      </c>
    </row>
    <row r="304" spans="1:14" ht="15.75">
      <c r="A304" s="593" t="s">
        <v>179</v>
      </c>
      <c r="B304" s="593" t="s">
        <v>255</v>
      </c>
      <c r="C304" s="593" t="s">
        <v>256</v>
      </c>
      <c r="D304" s="594">
        <v>3567</v>
      </c>
      <c r="E304" s="597">
        <v>107915</v>
      </c>
      <c r="F304" s="593" t="s">
        <v>8397</v>
      </c>
      <c r="I304" s="166">
        <v>9099</v>
      </c>
      <c r="J304" s="600">
        <f t="shared" si="14"/>
        <v>1920000</v>
      </c>
      <c r="M304" s="598">
        <v>6481</v>
      </c>
      <c r="N304" s="599">
        <v>4046164</v>
      </c>
    </row>
    <row r="305" spans="1:14" ht="15.75">
      <c r="A305" s="593" t="s">
        <v>179</v>
      </c>
      <c r="B305" s="593" t="s">
        <v>192</v>
      </c>
      <c r="C305" s="593" t="s">
        <v>193</v>
      </c>
      <c r="D305" s="594">
        <v>3569</v>
      </c>
      <c r="E305" s="597">
        <v>3848626</v>
      </c>
      <c r="F305" s="593" t="s">
        <v>8397</v>
      </c>
      <c r="I305" s="166">
        <v>9100</v>
      </c>
      <c r="J305" s="600">
        <f t="shared" si="14"/>
        <v>1597000</v>
      </c>
      <c r="M305" s="598">
        <v>6482</v>
      </c>
      <c r="N305" s="599">
        <v>5409456</v>
      </c>
    </row>
    <row r="306" spans="1:14" ht="15.4">
      <c r="A306" s="593" t="s">
        <v>179</v>
      </c>
      <c r="B306" s="593" t="s">
        <v>248</v>
      </c>
      <c r="C306" s="593" t="s">
        <v>248</v>
      </c>
      <c r="D306" s="594">
        <v>3589</v>
      </c>
      <c r="E306" s="595">
        <v>616089</v>
      </c>
      <c r="F306" s="596" t="s">
        <v>8397</v>
      </c>
      <c r="M306" s="598">
        <v>6483</v>
      </c>
      <c r="N306" s="599">
        <v>7375422</v>
      </c>
    </row>
    <row r="307" spans="1:14" ht="15.75">
      <c r="A307" s="593" t="s">
        <v>179</v>
      </c>
      <c r="B307" s="593" t="s">
        <v>192</v>
      </c>
      <c r="C307" s="593" t="s">
        <v>193</v>
      </c>
      <c r="D307" s="594">
        <v>3591</v>
      </c>
      <c r="E307" s="597">
        <v>62720</v>
      </c>
      <c r="F307" s="593" t="s">
        <v>8397</v>
      </c>
      <c r="I307" s="166">
        <v>9125</v>
      </c>
      <c r="J307" s="600" t="e">
        <f t="shared" si="14"/>
        <v>#N/A</v>
      </c>
      <c r="M307" s="598">
        <v>6484</v>
      </c>
      <c r="N307" s="599">
        <v>2697730</v>
      </c>
    </row>
    <row r="308" spans="1:14" ht="15.75">
      <c r="A308" s="593" t="s">
        <v>179</v>
      </c>
      <c r="B308" s="593" t="s">
        <v>217</v>
      </c>
      <c r="C308" s="593" t="s">
        <v>218</v>
      </c>
      <c r="D308" s="594">
        <v>3599</v>
      </c>
      <c r="E308" s="597">
        <v>1076071</v>
      </c>
      <c r="F308" s="593" t="s">
        <v>8397</v>
      </c>
      <c r="I308" s="166">
        <v>9840</v>
      </c>
      <c r="J308" s="600">
        <f t="shared" si="14"/>
        <v>251000</v>
      </c>
      <c r="M308" s="598">
        <v>6485</v>
      </c>
      <c r="N308" s="599">
        <v>3015460</v>
      </c>
    </row>
    <row r="309" spans="1:14" ht="15.4">
      <c r="A309" s="593" t="s">
        <v>179</v>
      </c>
      <c r="B309" s="593" t="s">
        <v>248</v>
      </c>
      <c r="C309" s="593" t="s">
        <v>248</v>
      </c>
      <c r="D309" s="594">
        <v>3600</v>
      </c>
      <c r="E309" s="595">
        <v>47640</v>
      </c>
      <c r="F309" s="596" t="s">
        <v>8397</v>
      </c>
      <c r="M309" s="598">
        <v>6507</v>
      </c>
      <c r="N309" s="599">
        <v>287704</v>
      </c>
    </row>
    <row r="310" spans="1:14" ht="15.4">
      <c r="A310" s="593" t="s">
        <v>179</v>
      </c>
      <c r="B310" s="593" t="s">
        <v>248</v>
      </c>
      <c r="C310" s="593" t="s">
        <v>248</v>
      </c>
      <c r="D310" s="594">
        <v>3601</v>
      </c>
      <c r="E310" s="595">
        <v>75378</v>
      </c>
      <c r="F310" s="596" t="s">
        <v>8397</v>
      </c>
      <c r="M310" s="598">
        <v>6527</v>
      </c>
      <c r="N310" s="599">
        <v>267400</v>
      </c>
    </row>
    <row r="311" spans="1:14" ht="15.4">
      <c r="A311" s="593" t="s">
        <v>179</v>
      </c>
      <c r="B311" s="593" t="s">
        <v>248</v>
      </c>
      <c r="C311" s="593" t="s">
        <v>248</v>
      </c>
      <c r="D311" s="594">
        <v>3602</v>
      </c>
      <c r="E311" s="595">
        <v>108568</v>
      </c>
      <c r="F311" s="596" t="s">
        <v>8397</v>
      </c>
      <c r="I311" s="447">
        <v>6092</v>
      </c>
      <c r="J311" s="600">
        <f t="shared" ref="J311" si="15">VLOOKUP(I311,$M$3:$N$2766,2,FALSE)</f>
        <v>2000</v>
      </c>
      <c r="M311" s="598">
        <v>6528</v>
      </c>
      <c r="N311" s="599">
        <v>491665</v>
      </c>
    </row>
    <row r="312" spans="1:14" ht="15.4">
      <c r="A312" s="593" t="s">
        <v>179</v>
      </c>
      <c r="B312" s="593" t="s">
        <v>248</v>
      </c>
      <c r="C312" s="593" t="s">
        <v>248</v>
      </c>
      <c r="D312" s="594">
        <v>3603</v>
      </c>
      <c r="E312" s="595">
        <v>246024</v>
      </c>
      <c r="F312" s="596" t="s">
        <v>8397</v>
      </c>
      <c r="M312" s="598">
        <v>6530</v>
      </c>
      <c r="N312" s="599">
        <v>1537259</v>
      </c>
    </row>
    <row r="313" spans="1:14" ht="15.4">
      <c r="A313" s="593" t="s">
        <v>179</v>
      </c>
      <c r="B313" s="593" t="s">
        <v>248</v>
      </c>
      <c r="C313" s="593" t="s">
        <v>248</v>
      </c>
      <c r="D313" s="594">
        <v>3604</v>
      </c>
      <c r="E313" s="595">
        <v>448435</v>
      </c>
      <c r="F313" s="596" t="s">
        <v>8397</v>
      </c>
      <c r="M313" s="598">
        <v>6534</v>
      </c>
      <c r="N313" s="599">
        <v>416500</v>
      </c>
    </row>
    <row r="314" spans="1:14" ht="15.4">
      <c r="A314" s="593" t="s">
        <v>179</v>
      </c>
      <c r="B314" s="593" t="s">
        <v>248</v>
      </c>
      <c r="C314" s="593" t="s">
        <v>248</v>
      </c>
      <c r="D314" s="594">
        <v>3605</v>
      </c>
      <c r="E314" s="595">
        <v>807442</v>
      </c>
      <c r="F314" s="596" t="s">
        <v>8397</v>
      </c>
      <c r="M314" s="598">
        <v>6535</v>
      </c>
      <c r="N314" s="599">
        <v>208250</v>
      </c>
    </row>
    <row r="315" spans="1:14" ht="15.4">
      <c r="A315" s="593" t="s">
        <v>179</v>
      </c>
      <c r="B315" s="593" t="s">
        <v>248</v>
      </c>
      <c r="C315" s="593" t="s">
        <v>248</v>
      </c>
      <c r="D315" s="594">
        <v>3606</v>
      </c>
      <c r="E315" s="595">
        <v>1243245</v>
      </c>
      <c r="F315" s="596" t="s">
        <v>8397</v>
      </c>
      <c r="I315" s="447">
        <v>324</v>
      </c>
      <c r="J315" s="600">
        <f t="shared" ref="J315:J317" si="16">VLOOKUP(I315,$M$3:$N$2766,2,FALSE)</f>
        <v>573851</v>
      </c>
      <c r="M315" s="598">
        <v>6539</v>
      </c>
      <c r="N315" s="599">
        <v>9100</v>
      </c>
    </row>
    <row r="316" spans="1:14" ht="15.4">
      <c r="A316" s="593" t="s">
        <v>179</v>
      </c>
      <c r="B316" s="593" t="s">
        <v>248</v>
      </c>
      <c r="C316" s="593" t="s">
        <v>248</v>
      </c>
      <c r="D316" s="594">
        <v>3607</v>
      </c>
      <c r="E316" s="595">
        <v>31063</v>
      </c>
      <c r="F316" s="596" t="s">
        <v>8397</v>
      </c>
      <c r="I316" s="447">
        <v>3708</v>
      </c>
      <c r="J316">
        <f t="shared" ref="J316" si="17">VLOOKUP(I316,$D$3:$E$3191,2,FALSE)</f>
        <v>5591</v>
      </c>
      <c r="M316" s="598">
        <v>6540</v>
      </c>
      <c r="N316" s="599">
        <v>17600</v>
      </c>
    </row>
    <row r="317" spans="1:14" ht="15.4">
      <c r="A317" s="593" t="s">
        <v>179</v>
      </c>
      <c r="B317" s="593" t="s">
        <v>255</v>
      </c>
      <c r="C317" s="593" t="s">
        <v>256</v>
      </c>
      <c r="D317" s="594">
        <v>3611</v>
      </c>
      <c r="E317" s="595">
        <v>669101</v>
      </c>
      <c r="F317" s="596" t="s">
        <v>8397</v>
      </c>
      <c r="I317" s="447">
        <v>2273</v>
      </c>
      <c r="J317" s="600">
        <f t="shared" si="16"/>
        <v>967</v>
      </c>
      <c r="M317" s="598">
        <v>6543</v>
      </c>
      <c r="N317" s="599">
        <v>394464</v>
      </c>
    </row>
    <row r="318" spans="1:14" ht="15.4">
      <c r="A318" s="593" t="s">
        <v>179</v>
      </c>
      <c r="B318" s="593" t="s">
        <v>248</v>
      </c>
      <c r="C318" s="593" t="s">
        <v>248</v>
      </c>
      <c r="D318" s="594">
        <v>3618</v>
      </c>
      <c r="E318" s="595">
        <v>190788</v>
      </c>
      <c r="F318" s="596" t="s">
        <v>8397</v>
      </c>
      <c r="I318" s="447"/>
      <c r="J318" s="600"/>
      <c r="M318" s="598">
        <v>6545</v>
      </c>
      <c r="N318" s="599">
        <v>681540</v>
      </c>
    </row>
    <row r="319" spans="1:14" ht="15.4">
      <c r="A319" s="593" t="s">
        <v>179</v>
      </c>
      <c r="B319" s="593" t="s">
        <v>248</v>
      </c>
      <c r="C319" s="593" t="s">
        <v>248</v>
      </c>
      <c r="D319" s="594">
        <v>3619</v>
      </c>
      <c r="E319" s="595">
        <v>130755</v>
      </c>
      <c r="F319" s="596" t="s">
        <v>8397</v>
      </c>
      <c r="I319" s="447">
        <v>3476</v>
      </c>
      <c r="J319">
        <f t="shared" ref="J319:J320" si="18">VLOOKUP(I319,$D$3:$E$3191,2,FALSE)</f>
        <v>455018</v>
      </c>
      <c r="M319" s="598">
        <v>6551</v>
      </c>
      <c r="N319" s="599">
        <v>556052</v>
      </c>
    </row>
    <row r="320" spans="1:14" ht="15.4">
      <c r="A320" s="593" t="s">
        <v>179</v>
      </c>
      <c r="B320" s="593" t="s">
        <v>248</v>
      </c>
      <c r="C320" s="593" t="s">
        <v>248</v>
      </c>
      <c r="D320" s="594">
        <v>3620</v>
      </c>
      <c r="E320" s="595">
        <v>245748</v>
      </c>
      <c r="F320" s="596" t="s">
        <v>8397</v>
      </c>
      <c r="I320" s="447">
        <v>4261</v>
      </c>
      <c r="J320">
        <f t="shared" si="18"/>
        <v>705469</v>
      </c>
      <c r="M320" s="598">
        <v>6552</v>
      </c>
      <c r="N320" s="599">
        <v>386892</v>
      </c>
    </row>
    <row r="321" spans="1:14" ht="15.4">
      <c r="A321" s="593" t="s">
        <v>179</v>
      </c>
      <c r="B321" s="593" t="s">
        <v>205</v>
      </c>
      <c r="C321" s="593" t="s">
        <v>224</v>
      </c>
      <c r="D321" s="594">
        <v>3621</v>
      </c>
      <c r="E321" s="595">
        <v>966133</v>
      </c>
      <c r="F321" s="596" t="s">
        <v>8397</v>
      </c>
      <c r="M321" s="598">
        <v>6553</v>
      </c>
      <c r="N321" s="599">
        <v>503446</v>
      </c>
    </row>
    <row r="322" spans="1:14" ht="15.4">
      <c r="A322" s="593" t="s">
        <v>179</v>
      </c>
      <c r="B322" s="593" t="s">
        <v>255</v>
      </c>
      <c r="C322" s="593" t="s">
        <v>256</v>
      </c>
      <c r="D322" s="594">
        <v>3636</v>
      </c>
      <c r="E322" s="595">
        <v>1126830</v>
      </c>
      <c r="F322" s="596" t="s">
        <v>8397</v>
      </c>
      <c r="M322" s="598">
        <v>6554</v>
      </c>
      <c r="N322" s="599">
        <v>678300</v>
      </c>
    </row>
    <row r="323" spans="1:14" ht="15.4">
      <c r="A323" s="593" t="s">
        <v>179</v>
      </c>
      <c r="B323" s="593" t="s">
        <v>255</v>
      </c>
      <c r="C323" s="593" t="s">
        <v>256</v>
      </c>
      <c r="D323" s="594">
        <v>3639</v>
      </c>
      <c r="E323" s="595">
        <v>896409</v>
      </c>
      <c r="F323" s="596" t="s">
        <v>8397</v>
      </c>
      <c r="M323" s="598">
        <v>6555</v>
      </c>
      <c r="N323" s="599">
        <v>56570</v>
      </c>
    </row>
    <row r="324" spans="1:14" ht="15.4">
      <c r="A324" s="593" t="s">
        <v>179</v>
      </c>
      <c r="B324" s="593" t="s">
        <v>255</v>
      </c>
      <c r="C324" s="593" t="s">
        <v>256</v>
      </c>
      <c r="D324" s="594">
        <v>3641</v>
      </c>
      <c r="E324" s="597">
        <v>963594</v>
      </c>
      <c r="F324" s="593" t="s">
        <v>8397</v>
      </c>
      <c r="I324" s="447">
        <v>101</v>
      </c>
      <c r="J324" t="e">
        <f t="shared" ref="J324:J325" si="19">VLOOKUP(I324,$D$3:$E$3191,2,FALSE)</f>
        <v>#N/A</v>
      </c>
      <c r="M324" s="598">
        <v>6556</v>
      </c>
      <c r="N324" s="599">
        <v>8628</v>
      </c>
    </row>
    <row r="325" spans="1:14" ht="15.4">
      <c r="A325" s="593" t="s">
        <v>179</v>
      </c>
      <c r="B325" s="593" t="s">
        <v>255</v>
      </c>
      <c r="C325" s="593" t="s">
        <v>256</v>
      </c>
      <c r="D325" s="594">
        <v>3642</v>
      </c>
      <c r="E325" s="595">
        <v>963594</v>
      </c>
      <c r="F325" s="596" t="s">
        <v>8397</v>
      </c>
      <c r="I325" s="447">
        <v>100</v>
      </c>
      <c r="J325" t="e">
        <f t="shared" si="19"/>
        <v>#N/A</v>
      </c>
      <c r="M325" s="598">
        <v>6559</v>
      </c>
      <c r="N325" s="599">
        <v>8716</v>
      </c>
    </row>
    <row r="326" spans="1:14" ht="15.4">
      <c r="A326" s="593" t="s">
        <v>179</v>
      </c>
      <c r="B326" s="593" t="s">
        <v>255</v>
      </c>
      <c r="C326" s="593" t="s">
        <v>256</v>
      </c>
      <c r="D326" s="594">
        <v>3643</v>
      </c>
      <c r="E326" s="595">
        <v>961167</v>
      </c>
      <c r="F326" s="596" t="s">
        <v>8397</v>
      </c>
      <c r="M326" s="598">
        <v>6560</v>
      </c>
      <c r="N326" s="599">
        <v>34260</v>
      </c>
    </row>
    <row r="327" spans="1:14" ht="15.4">
      <c r="A327" s="593" t="s">
        <v>179</v>
      </c>
      <c r="B327" s="593" t="s">
        <v>255</v>
      </c>
      <c r="C327" s="593" t="s">
        <v>256</v>
      </c>
      <c r="D327" s="594">
        <v>3644</v>
      </c>
      <c r="E327" s="595">
        <v>1088947</v>
      </c>
      <c r="F327" s="596" t="s">
        <v>8397</v>
      </c>
      <c r="M327" s="598">
        <v>6561</v>
      </c>
      <c r="N327" s="599">
        <v>63022</v>
      </c>
    </row>
    <row r="328" spans="1:14" ht="15.4">
      <c r="A328" s="593" t="s">
        <v>179</v>
      </c>
      <c r="B328" s="593" t="s">
        <v>255</v>
      </c>
      <c r="C328" s="593" t="s">
        <v>256</v>
      </c>
      <c r="D328" s="594">
        <v>3645</v>
      </c>
      <c r="E328" s="595">
        <v>1025863</v>
      </c>
      <c r="F328" s="596" t="s">
        <v>8397</v>
      </c>
      <c r="I328" s="549">
        <v>324</v>
      </c>
      <c r="J328" s="600">
        <f t="shared" ref="J328" si="20">VLOOKUP(I328,$M$3:$N$2766,2,FALSE)</f>
        <v>573851</v>
      </c>
      <c r="M328" s="598">
        <v>6567</v>
      </c>
      <c r="N328" s="599">
        <v>107100</v>
      </c>
    </row>
    <row r="329" spans="1:14" ht="15.4">
      <c r="A329" s="593" t="s">
        <v>179</v>
      </c>
      <c r="B329" s="593" t="s">
        <v>255</v>
      </c>
      <c r="C329" s="593" t="s">
        <v>256</v>
      </c>
      <c r="D329" s="594">
        <v>3646</v>
      </c>
      <c r="E329" s="595">
        <v>922139</v>
      </c>
      <c r="F329" s="596" t="s">
        <v>8397</v>
      </c>
      <c r="I329" s="472">
        <v>3708</v>
      </c>
      <c r="J329">
        <f t="shared" ref="J329" si="21">VLOOKUP(I329,$D$3:$E$3191,2,FALSE)</f>
        <v>5591</v>
      </c>
      <c r="M329" s="598">
        <v>6578</v>
      </c>
      <c r="N329" s="599">
        <v>91630</v>
      </c>
    </row>
    <row r="330" spans="1:14" ht="15.4">
      <c r="A330" s="593" t="s">
        <v>179</v>
      </c>
      <c r="B330" s="593" t="s">
        <v>255</v>
      </c>
      <c r="C330" s="593" t="s">
        <v>256</v>
      </c>
      <c r="D330" s="594">
        <v>3647</v>
      </c>
      <c r="E330" s="595">
        <v>760568</v>
      </c>
      <c r="F330" s="596" t="s">
        <v>8397</v>
      </c>
      <c r="I330" s="472">
        <v>6807</v>
      </c>
      <c r="J330" s="600">
        <f t="shared" ref="J330:J332" si="22">VLOOKUP(I330,$M$3:$N$2766,2,FALSE)</f>
        <v>47454</v>
      </c>
      <c r="M330" s="598">
        <v>6624</v>
      </c>
      <c r="N330" s="599">
        <v>60571</v>
      </c>
    </row>
    <row r="331" spans="1:14" ht="15.4">
      <c r="A331" s="593" t="s">
        <v>179</v>
      </c>
      <c r="B331" s="593" t="s">
        <v>255</v>
      </c>
      <c r="C331" s="593" t="s">
        <v>437</v>
      </c>
      <c r="D331" s="594">
        <v>3649</v>
      </c>
      <c r="E331" s="595">
        <v>466608</v>
      </c>
      <c r="F331" s="596" t="s">
        <v>8397</v>
      </c>
      <c r="I331" s="472">
        <v>1794</v>
      </c>
      <c r="J331" s="600">
        <f t="shared" si="22"/>
        <v>5501</v>
      </c>
      <c r="M331" s="598">
        <v>6625</v>
      </c>
      <c r="N331" s="599">
        <v>61648</v>
      </c>
    </row>
    <row r="332" spans="1:14" ht="15.4">
      <c r="A332" s="593" t="s">
        <v>179</v>
      </c>
      <c r="B332" s="593" t="s">
        <v>255</v>
      </c>
      <c r="C332" s="593" t="s">
        <v>437</v>
      </c>
      <c r="D332" s="594">
        <v>3650</v>
      </c>
      <c r="E332" s="595">
        <v>428005</v>
      </c>
      <c r="F332" s="596" t="s">
        <v>8397</v>
      </c>
      <c r="I332" s="472">
        <v>7104</v>
      </c>
      <c r="J332" s="600">
        <f t="shared" si="22"/>
        <v>378392</v>
      </c>
      <c r="M332" s="598">
        <v>6629</v>
      </c>
      <c r="N332" s="599">
        <v>47600</v>
      </c>
    </row>
    <row r="333" spans="1:14" ht="15.4">
      <c r="A333" s="593" t="s">
        <v>179</v>
      </c>
      <c r="B333" s="593" t="s">
        <v>192</v>
      </c>
      <c r="C333" s="593" t="s">
        <v>193</v>
      </c>
      <c r="D333" s="594">
        <v>3652</v>
      </c>
      <c r="E333" s="595">
        <v>4793225</v>
      </c>
      <c r="F333" s="596" t="s">
        <v>8397</v>
      </c>
      <c r="M333" s="598">
        <v>6630</v>
      </c>
      <c r="N333" s="599">
        <v>27370</v>
      </c>
    </row>
    <row r="334" spans="1:14" ht="15.4">
      <c r="A334" s="593" t="s">
        <v>179</v>
      </c>
      <c r="B334" s="593" t="s">
        <v>217</v>
      </c>
      <c r="C334" s="593" t="s">
        <v>218</v>
      </c>
      <c r="D334" s="594">
        <v>3653</v>
      </c>
      <c r="E334" s="595">
        <v>6604468</v>
      </c>
      <c r="F334" s="596" t="s">
        <v>8397</v>
      </c>
      <c r="M334" s="598">
        <v>6636</v>
      </c>
      <c r="N334" s="599">
        <v>3304273</v>
      </c>
    </row>
    <row r="335" spans="1:14" ht="15.4">
      <c r="A335" s="593" t="s">
        <v>179</v>
      </c>
      <c r="B335" s="593" t="s">
        <v>217</v>
      </c>
      <c r="C335" s="593" t="s">
        <v>218</v>
      </c>
      <c r="D335" s="594">
        <v>3654</v>
      </c>
      <c r="E335" s="597">
        <v>4525546</v>
      </c>
      <c r="F335" s="593" t="s">
        <v>8397</v>
      </c>
      <c r="M335" s="598">
        <v>6645</v>
      </c>
      <c r="N335" s="599">
        <v>95971</v>
      </c>
    </row>
    <row r="336" spans="1:14" ht="15.4">
      <c r="A336" s="593" t="s">
        <v>179</v>
      </c>
      <c r="B336" s="593" t="s">
        <v>217</v>
      </c>
      <c r="C336" s="593" t="s">
        <v>218</v>
      </c>
      <c r="D336" s="594">
        <v>3655</v>
      </c>
      <c r="E336" s="597">
        <v>8091262</v>
      </c>
      <c r="F336" s="593" t="s">
        <v>8397</v>
      </c>
      <c r="I336" s="447">
        <v>324</v>
      </c>
      <c r="J336" s="600">
        <f t="shared" ref="J336:J338" si="23">VLOOKUP(I336,$M$3:$N$2766,2,FALSE)</f>
        <v>573851</v>
      </c>
      <c r="M336" s="598">
        <v>6646</v>
      </c>
      <c r="N336" s="599">
        <v>133412</v>
      </c>
    </row>
    <row r="337" spans="1:14" ht="15.4">
      <c r="A337" s="593" t="s">
        <v>179</v>
      </c>
      <c r="B337" s="593" t="s">
        <v>255</v>
      </c>
      <c r="C337" s="593" t="s">
        <v>256</v>
      </c>
      <c r="D337" s="594">
        <v>3665</v>
      </c>
      <c r="E337" s="595">
        <v>419290</v>
      </c>
      <c r="F337" s="596" t="s">
        <v>8397</v>
      </c>
      <c r="I337" s="447">
        <v>3708</v>
      </c>
      <c r="J337">
        <f t="shared" ref="J337" si="24">VLOOKUP(I337,$D$3:$E$3191,2,FALSE)</f>
        <v>5591</v>
      </c>
      <c r="M337" s="598">
        <v>6647</v>
      </c>
      <c r="N337" s="599">
        <v>361384</v>
      </c>
    </row>
    <row r="338" spans="1:14" ht="15.4">
      <c r="A338" s="593" t="s">
        <v>179</v>
      </c>
      <c r="B338" s="593" t="s">
        <v>248</v>
      </c>
      <c r="C338" s="593" t="s">
        <v>248</v>
      </c>
      <c r="D338" s="594">
        <v>3684</v>
      </c>
      <c r="E338" s="595">
        <v>195352</v>
      </c>
      <c r="F338" s="596" t="s">
        <v>8397</v>
      </c>
      <c r="I338" s="447">
        <v>2273</v>
      </c>
      <c r="J338" s="600">
        <f t="shared" si="23"/>
        <v>967</v>
      </c>
      <c r="M338" s="598">
        <v>6648</v>
      </c>
      <c r="N338" s="599">
        <v>2879273</v>
      </c>
    </row>
    <row r="339" spans="1:14" ht="15.4">
      <c r="A339" s="593" t="s">
        <v>179</v>
      </c>
      <c r="B339" s="593" t="s">
        <v>248</v>
      </c>
      <c r="C339" s="593" t="s">
        <v>248</v>
      </c>
      <c r="D339" s="594">
        <v>3685</v>
      </c>
      <c r="E339" s="595">
        <v>655991</v>
      </c>
      <c r="F339" s="596" t="s">
        <v>8397</v>
      </c>
      <c r="I339" s="447"/>
      <c r="M339" s="598">
        <v>6649</v>
      </c>
      <c r="N339" s="599">
        <v>110061</v>
      </c>
    </row>
    <row r="340" spans="1:14" ht="15.4">
      <c r="A340" s="593" t="s">
        <v>179</v>
      </c>
      <c r="B340" s="593" t="s">
        <v>248</v>
      </c>
      <c r="C340" s="593" t="s">
        <v>248</v>
      </c>
      <c r="D340" s="594">
        <v>3687</v>
      </c>
      <c r="E340" s="595">
        <v>264155</v>
      </c>
      <c r="F340" s="596" t="s">
        <v>8397</v>
      </c>
      <c r="I340" s="447">
        <v>3476</v>
      </c>
      <c r="J340">
        <f t="shared" ref="J340:J341" si="25">VLOOKUP(I340,$D$3:$E$3191,2,FALSE)</f>
        <v>455018</v>
      </c>
      <c r="M340" s="598">
        <v>6650</v>
      </c>
      <c r="N340" s="599">
        <v>85021</v>
      </c>
    </row>
    <row r="341" spans="1:14" ht="15.4">
      <c r="A341" s="593" t="s">
        <v>179</v>
      </c>
      <c r="B341" s="593" t="s">
        <v>241</v>
      </c>
      <c r="C341" s="593" t="s">
        <v>420</v>
      </c>
      <c r="D341" s="594">
        <v>3688</v>
      </c>
      <c r="E341" s="597">
        <v>59926</v>
      </c>
      <c r="F341" s="593" t="s">
        <v>8397</v>
      </c>
      <c r="I341" s="447">
        <v>4261</v>
      </c>
      <c r="J341">
        <f t="shared" si="25"/>
        <v>705469</v>
      </c>
      <c r="M341" s="598">
        <v>6651</v>
      </c>
      <c r="N341" s="599">
        <v>126615</v>
      </c>
    </row>
    <row r="342" spans="1:14" ht="15.4">
      <c r="A342" s="593" t="s">
        <v>179</v>
      </c>
      <c r="B342" s="593" t="s">
        <v>198</v>
      </c>
      <c r="C342" s="593" t="s">
        <v>429</v>
      </c>
      <c r="D342" s="594">
        <v>3689</v>
      </c>
      <c r="E342" s="595">
        <v>140285</v>
      </c>
      <c r="F342" s="596" t="s">
        <v>8397</v>
      </c>
      <c r="M342" s="598">
        <v>6652</v>
      </c>
      <c r="N342" s="599">
        <v>167099</v>
      </c>
    </row>
    <row r="343" spans="1:14" ht="15.4">
      <c r="A343" s="593" t="s">
        <v>179</v>
      </c>
      <c r="B343" s="593" t="s">
        <v>205</v>
      </c>
      <c r="C343" s="593" t="s">
        <v>224</v>
      </c>
      <c r="D343" s="594">
        <v>3696</v>
      </c>
      <c r="E343" s="595">
        <v>92130</v>
      </c>
      <c r="F343" s="596" t="s">
        <v>8397</v>
      </c>
      <c r="M343" s="598">
        <v>6653</v>
      </c>
      <c r="N343" s="599">
        <v>313678</v>
      </c>
    </row>
    <row r="344" spans="1:14" ht="15.4">
      <c r="A344" s="593" t="s">
        <v>179</v>
      </c>
      <c r="B344" s="593" t="s">
        <v>208</v>
      </c>
      <c r="C344" s="593" t="s">
        <v>208</v>
      </c>
      <c r="D344" s="594">
        <v>3704</v>
      </c>
      <c r="E344" s="595">
        <v>282912</v>
      </c>
      <c r="F344" s="596" t="s">
        <v>8397</v>
      </c>
      <c r="M344" s="598">
        <v>6654</v>
      </c>
      <c r="N344" s="599">
        <v>879529</v>
      </c>
    </row>
    <row r="345" spans="1:14" ht="15.4">
      <c r="A345" s="593" t="s">
        <v>179</v>
      </c>
      <c r="B345" s="593" t="s">
        <v>562</v>
      </c>
      <c r="C345" s="593" t="s">
        <v>562</v>
      </c>
      <c r="D345" s="594">
        <v>3708</v>
      </c>
      <c r="E345" s="595">
        <v>5591</v>
      </c>
      <c r="F345" s="593" t="s">
        <v>8397</v>
      </c>
      <c r="M345" s="598">
        <v>6655</v>
      </c>
      <c r="N345" s="599">
        <v>1883600</v>
      </c>
    </row>
    <row r="346" spans="1:14" ht="15.4">
      <c r="A346" s="593" t="s">
        <v>179</v>
      </c>
      <c r="B346" s="593" t="s">
        <v>180</v>
      </c>
      <c r="C346" s="593" t="s">
        <v>181</v>
      </c>
      <c r="D346" s="594">
        <v>3710</v>
      </c>
      <c r="E346" s="597">
        <v>5741</v>
      </c>
      <c r="F346" s="593" t="s">
        <v>8397</v>
      </c>
      <c r="M346" s="598">
        <v>6656</v>
      </c>
      <c r="N346" s="599">
        <v>2644021</v>
      </c>
    </row>
    <row r="347" spans="1:14" ht="15.4">
      <c r="A347" s="593" t="s">
        <v>179</v>
      </c>
      <c r="B347" s="593" t="s">
        <v>208</v>
      </c>
      <c r="C347" s="593" t="s">
        <v>208</v>
      </c>
      <c r="D347" s="594">
        <v>3712</v>
      </c>
      <c r="E347" s="597">
        <v>5074043</v>
      </c>
      <c r="F347" s="593" t="s">
        <v>8397</v>
      </c>
      <c r="M347" s="598">
        <v>6657</v>
      </c>
      <c r="N347" s="599">
        <v>41166</v>
      </c>
    </row>
    <row r="348" spans="1:14" ht="15.4">
      <c r="A348" s="593" t="s">
        <v>179</v>
      </c>
      <c r="B348" s="593" t="s">
        <v>208</v>
      </c>
      <c r="C348" s="593" t="s">
        <v>208</v>
      </c>
      <c r="D348" s="594">
        <v>3716</v>
      </c>
      <c r="E348" s="595">
        <v>1685619</v>
      </c>
      <c r="F348" s="596" t="s">
        <v>8397</v>
      </c>
      <c r="M348" s="598">
        <v>6658</v>
      </c>
      <c r="N348" s="599">
        <v>58167</v>
      </c>
    </row>
    <row r="349" spans="1:14" ht="15.4">
      <c r="A349" s="593" t="s">
        <v>179</v>
      </c>
      <c r="B349" s="593" t="s">
        <v>238</v>
      </c>
      <c r="C349" s="593" t="s">
        <v>239</v>
      </c>
      <c r="D349" s="594">
        <v>3721</v>
      </c>
      <c r="E349" s="597">
        <v>32342</v>
      </c>
      <c r="F349" s="593" t="s">
        <v>8396</v>
      </c>
      <c r="M349" s="598">
        <v>6659</v>
      </c>
      <c r="N349" s="599">
        <v>80149</v>
      </c>
    </row>
    <row r="350" spans="1:14" ht="15.4">
      <c r="A350" s="593" t="s">
        <v>179</v>
      </c>
      <c r="B350" s="593" t="s">
        <v>208</v>
      </c>
      <c r="C350" s="593" t="s">
        <v>208</v>
      </c>
      <c r="D350" s="594">
        <v>3722</v>
      </c>
      <c r="E350" s="597">
        <v>135984</v>
      </c>
      <c r="F350" s="593" t="s">
        <v>8397</v>
      </c>
      <c r="M350" s="598">
        <v>6660</v>
      </c>
      <c r="N350" s="599">
        <v>131656</v>
      </c>
    </row>
    <row r="351" spans="1:14" ht="15.4">
      <c r="A351" s="593" t="s">
        <v>179</v>
      </c>
      <c r="B351" s="593" t="s">
        <v>208</v>
      </c>
      <c r="C351" s="593" t="s">
        <v>208</v>
      </c>
      <c r="D351" s="594">
        <v>3723</v>
      </c>
      <c r="E351" s="597">
        <v>104695</v>
      </c>
      <c r="F351" s="593" t="s">
        <v>8397</v>
      </c>
      <c r="M351" s="598">
        <v>6661</v>
      </c>
      <c r="N351" s="599">
        <v>323491</v>
      </c>
    </row>
    <row r="352" spans="1:14" ht="15.4">
      <c r="A352" s="593" t="s">
        <v>179</v>
      </c>
      <c r="B352" s="593" t="s">
        <v>208</v>
      </c>
      <c r="C352" s="593" t="s">
        <v>208</v>
      </c>
      <c r="D352" s="594">
        <v>3724</v>
      </c>
      <c r="E352" s="597">
        <v>104695</v>
      </c>
      <c r="F352" s="593" t="s">
        <v>8397</v>
      </c>
      <c r="M352" s="598">
        <v>6662</v>
      </c>
      <c r="N352" s="599">
        <v>684455</v>
      </c>
    </row>
    <row r="353" spans="1:14" ht="15.4">
      <c r="A353" s="593" t="s">
        <v>179</v>
      </c>
      <c r="B353" s="593" t="s">
        <v>205</v>
      </c>
      <c r="C353" s="593" t="s">
        <v>224</v>
      </c>
      <c r="D353" s="594">
        <v>3727</v>
      </c>
      <c r="E353" s="595">
        <v>7802</v>
      </c>
      <c r="F353" s="593" t="s">
        <v>8397</v>
      </c>
      <c r="M353" s="598">
        <v>6663</v>
      </c>
      <c r="N353" s="599">
        <v>1533707</v>
      </c>
    </row>
    <row r="354" spans="1:14" ht="15.4">
      <c r="A354" s="593" t="s">
        <v>179</v>
      </c>
      <c r="B354" s="593" t="s">
        <v>255</v>
      </c>
      <c r="C354" s="593" t="s">
        <v>256</v>
      </c>
      <c r="D354" s="594">
        <v>3729</v>
      </c>
      <c r="E354" s="595">
        <v>609612</v>
      </c>
      <c r="F354" s="596" t="s">
        <v>8397</v>
      </c>
      <c r="M354" s="598">
        <v>6664</v>
      </c>
      <c r="N354" s="599">
        <v>2065344</v>
      </c>
    </row>
    <row r="355" spans="1:14" ht="15.4">
      <c r="A355" s="593" t="s">
        <v>179</v>
      </c>
      <c r="B355" s="593" t="s">
        <v>255</v>
      </c>
      <c r="C355" s="593" t="s">
        <v>256</v>
      </c>
      <c r="D355" s="594">
        <v>3730</v>
      </c>
      <c r="E355" s="597">
        <v>643811</v>
      </c>
      <c r="F355" s="593" t="s">
        <v>8397</v>
      </c>
      <c r="M355" s="598">
        <v>6665</v>
      </c>
      <c r="N355" s="599">
        <v>47593</v>
      </c>
    </row>
    <row r="356" spans="1:14" ht="15.4">
      <c r="A356" s="593" t="s">
        <v>179</v>
      </c>
      <c r="B356" s="593" t="s">
        <v>208</v>
      </c>
      <c r="C356" s="593" t="s">
        <v>208</v>
      </c>
      <c r="D356" s="594">
        <v>3733</v>
      </c>
      <c r="E356" s="597">
        <v>2232467</v>
      </c>
      <c r="F356" s="593" t="s">
        <v>8397</v>
      </c>
      <c r="M356" s="598">
        <v>6666</v>
      </c>
      <c r="N356" s="599">
        <v>55001</v>
      </c>
    </row>
    <row r="357" spans="1:14" ht="15.4">
      <c r="A357" s="593" t="s">
        <v>179</v>
      </c>
      <c r="B357" s="593" t="s">
        <v>248</v>
      </c>
      <c r="C357" s="593" t="s">
        <v>248</v>
      </c>
      <c r="D357" s="594">
        <v>3735</v>
      </c>
      <c r="E357" s="597">
        <v>2625</v>
      </c>
      <c r="F357" s="593" t="s">
        <v>8396</v>
      </c>
      <c r="M357" s="598">
        <v>6667</v>
      </c>
      <c r="N357" s="599">
        <v>73048</v>
      </c>
    </row>
    <row r="358" spans="1:14" ht="15.4">
      <c r="A358" s="593" t="s">
        <v>179</v>
      </c>
      <c r="B358" s="593" t="s">
        <v>205</v>
      </c>
      <c r="C358" s="593" t="s">
        <v>224</v>
      </c>
      <c r="D358" s="594">
        <v>3745</v>
      </c>
      <c r="E358" s="597">
        <v>108842</v>
      </c>
      <c r="F358" s="593" t="s">
        <v>8397</v>
      </c>
      <c r="M358" s="598">
        <v>6668</v>
      </c>
      <c r="N358" s="599">
        <v>125084</v>
      </c>
    </row>
    <row r="359" spans="1:14" ht="15.4">
      <c r="A359" s="593" t="s">
        <v>179</v>
      </c>
      <c r="B359" s="593" t="s">
        <v>259</v>
      </c>
      <c r="C359" s="593" t="s">
        <v>260</v>
      </c>
      <c r="D359" s="594">
        <v>3748</v>
      </c>
      <c r="E359" s="597">
        <v>931131</v>
      </c>
      <c r="F359" s="593" t="s">
        <v>8397</v>
      </c>
      <c r="M359" s="598">
        <v>6669</v>
      </c>
      <c r="N359" s="599">
        <v>289254</v>
      </c>
    </row>
    <row r="360" spans="1:14" ht="15.4">
      <c r="A360" s="593" t="s">
        <v>179</v>
      </c>
      <c r="B360" s="593" t="s">
        <v>8399</v>
      </c>
      <c r="C360" s="593" t="s">
        <v>8399</v>
      </c>
      <c r="D360" s="594">
        <v>3749</v>
      </c>
      <c r="E360" s="595">
        <v>967796</v>
      </c>
      <c r="F360" s="596" t="s">
        <v>8397</v>
      </c>
      <c r="M360" s="598">
        <v>6670</v>
      </c>
      <c r="N360" s="599">
        <v>587743</v>
      </c>
    </row>
    <row r="361" spans="1:14" ht="15.4">
      <c r="A361" s="593" t="s">
        <v>179</v>
      </c>
      <c r="B361" s="593" t="s">
        <v>205</v>
      </c>
      <c r="C361" s="593" t="s">
        <v>206</v>
      </c>
      <c r="D361" s="594">
        <v>3751</v>
      </c>
      <c r="E361" s="597">
        <v>79194</v>
      </c>
      <c r="F361" s="593" t="s">
        <v>8397</v>
      </c>
      <c r="M361" s="598">
        <v>6671</v>
      </c>
      <c r="N361" s="599">
        <v>1254705</v>
      </c>
    </row>
    <row r="362" spans="1:14" ht="15.4">
      <c r="A362" s="593" t="s">
        <v>179</v>
      </c>
      <c r="B362" s="593" t="s">
        <v>205</v>
      </c>
      <c r="C362" s="593" t="s">
        <v>206</v>
      </c>
      <c r="D362" s="594">
        <v>3753</v>
      </c>
      <c r="E362" s="597">
        <v>30678</v>
      </c>
      <c r="F362" s="593" t="s">
        <v>8397</v>
      </c>
      <c r="M362" s="598">
        <v>6672</v>
      </c>
      <c r="N362" s="599">
        <v>1660804</v>
      </c>
    </row>
    <row r="363" spans="1:14" ht="15.4">
      <c r="A363" s="593" t="s">
        <v>179</v>
      </c>
      <c r="B363" s="593" t="s">
        <v>255</v>
      </c>
      <c r="C363" s="593" t="s">
        <v>256</v>
      </c>
      <c r="D363" s="594">
        <v>3758</v>
      </c>
      <c r="E363" s="595">
        <v>441663</v>
      </c>
      <c r="F363" s="596" t="s">
        <v>8397</v>
      </c>
      <c r="M363" s="598">
        <v>6673</v>
      </c>
      <c r="N363" s="599">
        <v>7345632</v>
      </c>
    </row>
    <row r="364" spans="1:14" ht="15.4">
      <c r="A364" s="593" t="s">
        <v>179</v>
      </c>
      <c r="B364" s="593" t="s">
        <v>255</v>
      </c>
      <c r="C364" s="593" t="s">
        <v>256</v>
      </c>
      <c r="D364" s="594">
        <v>3760</v>
      </c>
      <c r="E364" s="595">
        <v>535463</v>
      </c>
      <c r="F364" s="596" t="s">
        <v>8397</v>
      </c>
      <c r="M364" s="598">
        <v>6674</v>
      </c>
      <c r="N364" s="599">
        <v>8925000</v>
      </c>
    </row>
    <row r="365" spans="1:14" ht="15.4">
      <c r="A365" s="593" t="s">
        <v>179</v>
      </c>
      <c r="B365" s="593" t="s">
        <v>255</v>
      </c>
      <c r="C365" s="593" t="s">
        <v>256</v>
      </c>
      <c r="D365" s="594">
        <v>3761</v>
      </c>
      <c r="E365" s="597">
        <v>647628</v>
      </c>
      <c r="F365" s="593" t="s">
        <v>8397</v>
      </c>
      <c r="M365" s="598">
        <v>6675</v>
      </c>
      <c r="N365" s="599">
        <v>928200</v>
      </c>
    </row>
    <row r="366" spans="1:14" ht="15.4">
      <c r="A366" s="593" t="s">
        <v>179</v>
      </c>
      <c r="B366" s="593" t="s">
        <v>587</v>
      </c>
      <c r="C366" s="593" t="s">
        <v>588</v>
      </c>
      <c r="D366" s="594">
        <v>3770</v>
      </c>
      <c r="E366" s="595">
        <v>590226</v>
      </c>
      <c r="F366" s="596" t="s">
        <v>8396</v>
      </c>
      <c r="M366" s="598">
        <v>6677</v>
      </c>
      <c r="N366" s="599">
        <v>654500</v>
      </c>
    </row>
    <row r="367" spans="1:14" ht="15.4">
      <c r="A367" s="593" t="s">
        <v>179</v>
      </c>
      <c r="B367" s="593" t="s">
        <v>208</v>
      </c>
      <c r="C367" s="593" t="s">
        <v>208</v>
      </c>
      <c r="D367" s="594">
        <v>3776</v>
      </c>
      <c r="E367" s="597">
        <v>46594</v>
      </c>
      <c r="F367" s="593" t="s">
        <v>8396</v>
      </c>
      <c r="M367" s="598">
        <v>6679</v>
      </c>
      <c r="N367" s="599">
        <v>722211</v>
      </c>
    </row>
    <row r="368" spans="1:14" ht="15.4">
      <c r="A368" s="593" t="s">
        <v>179</v>
      </c>
      <c r="B368" s="593" t="s">
        <v>192</v>
      </c>
      <c r="C368" s="593" t="s">
        <v>193</v>
      </c>
      <c r="D368" s="594">
        <v>3777</v>
      </c>
      <c r="E368" s="597">
        <v>367794</v>
      </c>
      <c r="F368" s="593" t="s">
        <v>8397</v>
      </c>
      <c r="M368" s="598">
        <v>6680</v>
      </c>
      <c r="N368" s="599">
        <v>226100</v>
      </c>
    </row>
    <row r="369" spans="1:14" ht="15.4">
      <c r="A369" s="593" t="s">
        <v>179</v>
      </c>
      <c r="B369" s="593" t="s">
        <v>208</v>
      </c>
      <c r="C369" s="593" t="s">
        <v>208</v>
      </c>
      <c r="D369" s="594">
        <v>3779</v>
      </c>
      <c r="E369" s="597">
        <v>525103</v>
      </c>
      <c r="F369" s="593" t="s">
        <v>8397</v>
      </c>
      <c r="M369" s="598">
        <v>6681</v>
      </c>
      <c r="N369" s="599">
        <v>4713114</v>
      </c>
    </row>
    <row r="370" spans="1:14" ht="15.4">
      <c r="A370" s="593" t="s">
        <v>179</v>
      </c>
      <c r="B370" s="593" t="s">
        <v>217</v>
      </c>
      <c r="C370" s="593" t="s">
        <v>218</v>
      </c>
      <c r="D370" s="594">
        <v>3780</v>
      </c>
      <c r="E370" s="597">
        <v>92100</v>
      </c>
      <c r="F370" s="593" t="s">
        <v>8397</v>
      </c>
      <c r="M370" s="598">
        <v>6682</v>
      </c>
      <c r="N370" s="599">
        <v>190400</v>
      </c>
    </row>
    <row r="371" spans="1:14" ht="15.4">
      <c r="A371" s="593" t="s">
        <v>179</v>
      </c>
      <c r="B371" s="593" t="s">
        <v>205</v>
      </c>
      <c r="C371" s="593" t="s">
        <v>206</v>
      </c>
      <c r="D371" s="594">
        <v>3784</v>
      </c>
      <c r="E371" s="597">
        <v>34992</v>
      </c>
      <c r="F371" s="593" t="s">
        <v>8397</v>
      </c>
      <c r="M371" s="598">
        <v>6683</v>
      </c>
      <c r="N371" s="599">
        <v>122166</v>
      </c>
    </row>
    <row r="372" spans="1:14" ht="15.4">
      <c r="A372" s="593" t="s">
        <v>179</v>
      </c>
      <c r="B372" s="593" t="s">
        <v>208</v>
      </c>
      <c r="C372" s="593" t="s">
        <v>208</v>
      </c>
      <c r="D372" s="594">
        <v>3787</v>
      </c>
      <c r="E372" s="597">
        <v>28244</v>
      </c>
      <c r="F372" s="593" t="s">
        <v>8397</v>
      </c>
      <c r="M372" s="598">
        <v>6684</v>
      </c>
      <c r="N372" s="599">
        <v>6000</v>
      </c>
    </row>
    <row r="373" spans="1:14" ht="15.4">
      <c r="A373" s="593" t="s">
        <v>179</v>
      </c>
      <c r="B373" s="593" t="s">
        <v>217</v>
      </c>
      <c r="C373" s="593" t="s">
        <v>218</v>
      </c>
      <c r="D373" s="594">
        <v>3795</v>
      </c>
      <c r="E373" s="595">
        <v>244066</v>
      </c>
      <c r="F373" s="596" t="s">
        <v>8397</v>
      </c>
      <c r="M373" s="598">
        <v>6698</v>
      </c>
      <c r="N373" s="599">
        <v>7029</v>
      </c>
    </row>
    <row r="374" spans="1:14" ht="15.4">
      <c r="A374" s="593" t="s">
        <v>179</v>
      </c>
      <c r="B374" s="593" t="s">
        <v>217</v>
      </c>
      <c r="C374" s="593" t="s">
        <v>218</v>
      </c>
      <c r="D374" s="594">
        <v>3796</v>
      </c>
      <c r="E374" s="595">
        <v>366380</v>
      </c>
      <c r="F374" s="596" t="s">
        <v>8397</v>
      </c>
      <c r="M374" s="598">
        <v>6700</v>
      </c>
      <c r="N374" s="599">
        <v>7973</v>
      </c>
    </row>
    <row r="375" spans="1:14" ht="15.4">
      <c r="A375" s="593" t="s">
        <v>179</v>
      </c>
      <c r="B375" s="593" t="s">
        <v>217</v>
      </c>
      <c r="C375" s="593" t="s">
        <v>218</v>
      </c>
      <c r="D375" s="594">
        <v>3797</v>
      </c>
      <c r="E375" s="595">
        <v>486432</v>
      </c>
      <c r="F375" s="596" t="s">
        <v>8397</v>
      </c>
      <c r="M375" s="598">
        <v>6701</v>
      </c>
      <c r="N375" s="599">
        <v>9499</v>
      </c>
    </row>
    <row r="376" spans="1:14" ht="15.4">
      <c r="A376" s="593" t="s">
        <v>179</v>
      </c>
      <c r="B376" s="593" t="s">
        <v>217</v>
      </c>
      <c r="C376" s="593" t="s">
        <v>218</v>
      </c>
      <c r="D376" s="594">
        <v>3798</v>
      </c>
      <c r="E376" s="595">
        <v>728278</v>
      </c>
      <c r="F376" s="596" t="s">
        <v>8397</v>
      </c>
      <c r="M376" s="598">
        <v>6702</v>
      </c>
      <c r="N376" s="599">
        <v>13514</v>
      </c>
    </row>
    <row r="377" spans="1:14" ht="15.4">
      <c r="A377" s="593" t="s">
        <v>179</v>
      </c>
      <c r="B377" s="593" t="s">
        <v>198</v>
      </c>
      <c r="C377" s="593" t="s">
        <v>429</v>
      </c>
      <c r="D377" s="594">
        <v>3800</v>
      </c>
      <c r="E377" s="595">
        <v>1757</v>
      </c>
      <c r="F377" s="596" t="s">
        <v>8397</v>
      </c>
      <c r="M377" s="598">
        <v>6703</v>
      </c>
      <c r="N377" s="599">
        <v>16440</v>
      </c>
    </row>
    <row r="378" spans="1:14" ht="15.4">
      <c r="A378" s="593" t="s">
        <v>179</v>
      </c>
      <c r="B378" s="593" t="s">
        <v>259</v>
      </c>
      <c r="C378" s="593" t="s">
        <v>260</v>
      </c>
      <c r="D378" s="594">
        <v>3806</v>
      </c>
      <c r="E378" s="595">
        <v>2554</v>
      </c>
      <c r="F378" s="596" t="s">
        <v>8396</v>
      </c>
      <c r="M378" s="598">
        <v>6704</v>
      </c>
      <c r="N378" s="599">
        <v>20532</v>
      </c>
    </row>
    <row r="379" spans="1:14" ht="15.4">
      <c r="A379" s="593" t="s">
        <v>179</v>
      </c>
      <c r="B379" s="593" t="s">
        <v>259</v>
      </c>
      <c r="C379" s="593" t="s">
        <v>602</v>
      </c>
      <c r="D379" s="594">
        <v>3811</v>
      </c>
      <c r="E379" s="595">
        <v>2659</v>
      </c>
      <c r="F379" s="596" t="s">
        <v>8397</v>
      </c>
      <c r="M379" s="598">
        <v>6710</v>
      </c>
      <c r="N379" s="599">
        <v>6018</v>
      </c>
    </row>
    <row r="380" spans="1:14" ht="15.4">
      <c r="A380" s="593" t="s">
        <v>179</v>
      </c>
      <c r="B380" s="593" t="s">
        <v>255</v>
      </c>
      <c r="C380" s="593" t="s">
        <v>604</v>
      </c>
      <c r="D380" s="594">
        <v>3819</v>
      </c>
      <c r="E380" s="595">
        <v>5774</v>
      </c>
      <c r="F380" s="596" t="s">
        <v>8396</v>
      </c>
      <c r="M380" s="598">
        <v>6715</v>
      </c>
      <c r="N380" s="599">
        <v>25395</v>
      </c>
    </row>
    <row r="381" spans="1:14" ht="15.4">
      <c r="A381" s="593" t="s">
        <v>179</v>
      </c>
      <c r="B381" s="593" t="s">
        <v>259</v>
      </c>
      <c r="C381" s="593" t="s">
        <v>602</v>
      </c>
      <c r="D381" s="594">
        <v>3837</v>
      </c>
      <c r="E381" s="597">
        <v>13778</v>
      </c>
      <c r="F381" s="593" t="s">
        <v>8396</v>
      </c>
      <c r="M381" s="598">
        <v>6722</v>
      </c>
      <c r="N381" s="599">
        <v>27370</v>
      </c>
    </row>
    <row r="382" spans="1:14" ht="15.4">
      <c r="A382" s="593" t="s">
        <v>179</v>
      </c>
      <c r="B382" s="593" t="s">
        <v>259</v>
      </c>
      <c r="C382" s="593" t="s">
        <v>607</v>
      </c>
      <c r="D382" s="594">
        <v>3841</v>
      </c>
      <c r="E382" s="597">
        <v>1341971</v>
      </c>
      <c r="F382" s="593" t="s">
        <v>8397</v>
      </c>
      <c r="M382" s="598">
        <v>6733</v>
      </c>
      <c r="N382" s="599">
        <v>968</v>
      </c>
    </row>
    <row r="383" spans="1:14" ht="15.4">
      <c r="A383" s="593" t="s">
        <v>179</v>
      </c>
      <c r="B383" s="593" t="s">
        <v>198</v>
      </c>
      <c r="C383" s="593" t="s">
        <v>203</v>
      </c>
      <c r="D383" s="594">
        <v>3847</v>
      </c>
      <c r="E383" s="595">
        <v>156076</v>
      </c>
      <c r="F383" s="596" t="s">
        <v>8397</v>
      </c>
      <c r="M383" s="598">
        <v>6739</v>
      </c>
      <c r="N383" s="599">
        <v>65450</v>
      </c>
    </row>
    <row r="384" spans="1:14" ht="15.4">
      <c r="A384" s="593" t="s">
        <v>179</v>
      </c>
      <c r="B384" s="593" t="s">
        <v>198</v>
      </c>
      <c r="C384" s="593" t="s">
        <v>203</v>
      </c>
      <c r="D384" s="594">
        <v>3851</v>
      </c>
      <c r="E384" s="595">
        <v>112543</v>
      </c>
      <c r="F384" s="596" t="s">
        <v>8397</v>
      </c>
      <c r="M384" s="598">
        <v>6780</v>
      </c>
      <c r="N384" s="599">
        <v>79000</v>
      </c>
    </row>
    <row r="385" spans="1:14" ht="15.4">
      <c r="A385" s="593" t="s">
        <v>179</v>
      </c>
      <c r="B385" s="593" t="s">
        <v>259</v>
      </c>
      <c r="C385" s="593" t="s">
        <v>607</v>
      </c>
      <c r="D385" s="594">
        <v>3864</v>
      </c>
      <c r="E385" s="597">
        <v>3189</v>
      </c>
      <c r="F385" s="593" t="s">
        <v>8397</v>
      </c>
      <c r="M385" s="598">
        <v>6789</v>
      </c>
      <c r="N385" s="599">
        <v>4665</v>
      </c>
    </row>
    <row r="386" spans="1:14" ht="15.4">
      <c r="A386" s="593" t="s">
        <v>179</v>
      </c>
      <c r="B386" s="593" t="s">
        <v>259</v>
      </c>
      <c r="C386" s="593" t="s">
        <v>607</v>
      </c>
      <c r="D386" s="594">
        <v>3866</v>
      </c>
      <c r="E386" s="597">
        <v>3605</v>
      </c>
      <c r="F386" s="593" t="s">
        <v>8397</v>
      </c>
      <c r="M386" s="598">
        <v>6792</v>
      </c>
      <c r="N386" s="599">
        <v>526696</v>
      </c>
    </row>
    <row r="387" spans="1:14" ht="15.4">
      <c r="A387" s="593" t="s">
        <v>179</v>
      </c>
      <c r="B387" s="593" t="s">
        <v>259</v>
      </c>
      <c r="C387" s="593" t="s">
        <v>607</v>
      </c>
      <c r="D387" s="594">
        <v>3867</v>
      </c>
      <c r="E387" s="597">
        <v>3885</v>
      </c>
      <c r="F387" s="593" t="s">
        <v>8397</v>
      </c>
      <c r="M387" s="598">
        <v>6793</v>
      </c>
      <c r="N387" s="599">
        <v>543830</v>
      </c>
    </row>
    <row r="388" spans="1:14" ht="15.4">
      <c r="A388" s="593" t="s">
        <v>179</v>
      </c>
      <c r="B388" s="593" t="s">
        <v>241</v>
      </c>
      <c r="C388" s="593" t="s">
        <v>242</v>
      </c>
      <c r="D388" s="594">
        <v>3872</v>
      </c>
      <c r="E388" s="597">
        <v>2505</v>
      </c>
      <c r="F388" s="596" t="s">
        <v>8398</v>
      </c>
      <c r="M388" s="598">
        <v>6807</v>
      </c>
      <c r="N388" s="599">
        <v>47454</v>
      </c>
    </row>
    <row r="389" spans="1:14" ht="15.4">
      <c r="A389" s="593" t="s">
        <v>179</v>
      </c>
      <c r="B389" s="593" t="s">
        <v>255</v>
      </c>
      <c r="C389" s="593" t="s">
        <v>256</v>
      </c>
      <c r="D389" s="594">
        <v>3873</v>
      </c>
      <c r="E389" s="597">
        <v>354142</v>
      </c>
      <c r="F389" s="593" t="s">
        <v>8397</v>
      </c>
      <c r="M389" s="598">
        <v>6824</v>
      </c>
      <c r="N389" s="599">
        <v>42</v>
      </c>
    </row>
    <row r="390" spans="1:14" ht="15.4">
      <c r="A390" s="593" t="s">
        <v>179</v>
      </c>
      <c r="B390" s="593" t="s">
        <v>255</v>
      </c>
      <c r="C390" s="593" t="s">
        <v>437</v>
      </c>
      <c r="D390" s="594">
        <v>3874</v>
      </c>
      <c r="E390" s="597">
        <v>367077</v>
      </c>
      <c r="F390" s="593" t="s">
        <v>8397</v>
      </c>
      <c r="M390" s="598">
        <v>6825</v>
      </c>
      <c r="N390" s="599">
        <v>272637</v>
      </c>
    </row>
    <row r="391" spans="1:14" ht="15.4">
      <c r="A391" s="593" t="s">
        <v>179</v>
      </c>
      <c r="B391" s="593" t="s">
        <v>255</v>
      </c>
      <c r="C391" s="593" t="s">
        <v>256</v>
      </c>
      <c r="D391" s="594">
        <v>3875</v>
      </c>
      <c r="E391" s="597">
        <v>555093</v>
      </c>
      <c r="F391" s="593" t="s">
        <v>8397</v>
      </c>
      <c r="M391" s="598">
        <v>6826</v>
      </c>
      <c r="N391" s="599">
        <v>421102</v>
      </c>
    </row>
    <row r="392" spans="1:14" ht="15.4">
      <c r="A392" s="593" t="s">
        <v>179</v>
      </c>
      <c r="B392" s="593" t="s">
        <v>208</v>
      </c>
      <c r="C392" s="593" t="s">
        <v>208</v>
      </c>
      <c r="D392" s="594">
        <v>3876</v>
      </c>
      <c r="E392" s="597">
        <v>185861</v>
      </c>
      <c r="F392" s="593" t="s">
        <v>8397</v>
      </c>
      <c r="M392" s="598">
        <v>6830</v>
      </c>
      <c r="N392" s="599">
        <v>596965</v>
      </c>
    </row>
    <row r="393" spans="1:14" ht="15.4">
      <c r="A393" s="593" t="s">
        <v>179</v>
      </c>
      <c r="B393" s="593" t="s">
        <v>208</v>
      </c>
      <c r="C393" s="593" t="s">
        <v>208</v>
      </c>
      <c r="D393" s="594">
        <v>3877</v>
      </c>
      <c r="E393" s="597">
        <v>284810</v>
      </c>
      <c r="F393" s="593" t="s">
        <v>8397</v>
      </c>
      <c r="M393" s="598">
        <v>6831</v>
      </c>
      <c r="N393" s="599">
        <v>617224</v>
      </c>
    </row>
    <row r="394" spans="1:14" ht="15.4">
      <c r="A394" s="593" t="s">
        <v>179</v>
      </c>
      <c r="B394" s="593" t="s">
        <v>208</v>
      </c>
      <c r="C394" s="593" t="s">
        <v>208</v>
      </c>
      <c r="D394" s="594">
        <v>3878</v>
      </c>
      <c r="E394" s="597">
        <v>1895915</v>
      </c>
      <c r="F394" s="593" t="s">
        <v>8397</v>
      </c>
      <c r="M394" s="598">
        <v>6832</v>
      </c>
      <c r="N394" s="599">
        <v>637483</v>
      </c>
    </row>
    <row r="395" spans="1:14" ht="15.4">
      <c r="A395" s="593" t="s">
        <v>179</v>
      </c>
      <c r="B395" s="593" t="s">
        <v>208</v>
      </c>
      <c r="C395" s="593" t="s">
        <v>208</v>
      </c>
      <c r="D395" s="594">
        <v>3879</v>
      </c>
      <c r="E395" s="595">
        <v>1127434</v>
      </c>
      <c r="F395" s="596" t="s">
        <v>8397</v>
      </c>
      <c r="M395" s="598">
        <v>6834</v>
      </c>
      <c r="N395" s="599">
        <v>4732</v>
      </c>
    </row>
    <row r="396" spans="1:14" ht="15.4">
      <c r="A396" s="593" t="s">
        <v>179</v>
      </c>
      <c r="B396" s="593" t="s">
        <v>208</v>
      </c>
      <c r="C396" s="593" t="s">
        <v>208</v>
      </c>
      <c r="D396" s="594">
        <v>3880</v>
      </c>
      <c r="E396" s="595">
        <v>947973</v>
      </c>
      <c r="F396" s="596" t="s">
        <v>8397</v>
      </c>
      <c r="M396" s="598">
        <v>6835</v>
      </c>
      <c r="N396" s="599">
        <v>605</v>
      </c>
    </row>
    <row r="397" spans="1:14" ht="15.4">
      <c r="A397" s="593" t="s">
        <v>179</v>
      </c>
      <c r="B397" s="593" t="s">
        <v>208</v>
      </c>
      <c r="C397" s="593" t="s">
        <v>208</v>
      </c>
      <c r="D397" s="594">
        <v>3881</v>
      </c>
      <c r="E397" s="595">
        <v>702015</v>
      </c>
      <c r="F397" s="596" t="s">
        <v>8397</v>
      </c>
      <c r="M397" s="598">
        <v>6846</v>
      </c>
      <c r="N397" s="599">
        <v>2127</v>
      </c>
    </row>
    <row r="398" spans="1:14" ht="15.4">
      <c r="A398" s="593" t="s">
        <v>179</v>
      </c>
      <c r="B398" s="593" t="s">
        <v>208</v>
      </c>
      <c r="C398" s="593" t="s">
        <v>208</v>
      </c>
      <c r="D398" s="594">
        <v>3882</v>
      </c>
      <c r="E398" s="597">
        <v>3063053</v>
      </c>
      <c r="F398" s="593" t="s">
        <v>8397</v>
      </c>
      <c r="M398" s="598">
        <v>6847</v>
      </c>
      <c r="N398" s="599">
        <v>2205</v>
      </c>
    </row>
    <row r="399" spans="1:14" ht="15.4">
      <c r="A399" s="593" t="s">
        <v>179</v>
      </c>
      <c r="B399" s="593" t="s">
        <v>208</v>
      </c>
      <c r="C399" s="593" t="s">
        <v>208</v>
      </c>
      <c r="D399" s="594">
        <v>3883</v>
      </c>
      <c r="E399" s="597">
        <v>4191191</v>
      </c>
      <c r="F399" s="593" t="s">
        <v>8397</v>
      </c>
      <c r="M399" s="598">
        <v>6853</v>
      </c>
      <c r="N399" s="599">
        <v>1550</v>
      </c>
    </row>
    <row r="400" spans="1:14" ht="15.4">
      <c r="A400" s="593" t="s">
        <v>179</v>
      </c>
      <c r="B400" s="593" t="s">
        <v>208</v>
      </c>
      <c r="C400" s="593" t="s">
        <v>208</v>
      </c>
      <c r="D400" s="594">
        <v>3884</v>
      </c>
      <c r="E400" s="597">
        <v>3789269</v>
      </c>
      <c r="F400" s="593" t="s">
        <v>8397</v>
      </c>
      <c r="M400" s="598">
        <v>6858</v>
      </c>
      <c r="N400" s="599">
        <v>790086</v>
      </c>
    </row>
    <row r="401" spans="1:14" ht="15.4">
      <c r="A401" s="593" t="s">
        <v>179</v>
      </c>
      <c r="B401" s="593" t="s">
        <v>208</v>
      </c>
      <c r="C401" s="593" t="s">
        <v>208</v>
      </c>
      <c r="D401" s="594">
        <v>3885</v>
      </c>
      <c r="E401" s="597">
        <v>4761480</v>
      </c>
      <c r="F401" s="593" t="s">
        <v>8397</v>
      </c>
      <c r="M401" s="598">
        <v>6859</v>
      </c>
      <c r="N401" s="599">
        <v>755166</v>
      </c>
    </row>
    <row r="402" spans="1:14" ht="15.4">
      <c r="A402" s="593" t="s">
        <v>179</v>
      </c>
      <c r="B402" s="593" t="s">
        <v>208</v>
      </c>
      <c r="C402" s="593" t="s">
        <v>208</v>
      </c>
      <c r="D402" s="594">
        <v>3886</v>
      </c>
      <c r="E402" s="595">
        <v>4668189</v>
      </c>
      <c r="F402" s="596" t="s">
        <v>8397</v>
      </c>
      <c r="M402" s="598">
        <v>6861</v>
      </c>
      <c r="N402" s="599">
        <v>82490</v>
      </c>
    </row>
    <row r="403" spans="1:14" ht="15.4">
      <c r="A403" s="593" t="s">
        <v>179</v>
      </c>
      <c r="B403" s="593" t="s">
        <v>208</v>
      </c>
      <c r="C403" s="593" t="s">
        <v>208</v>
      </c>
      <c r="D403" s="594">
        <v>3887</v>
      </c>
      <c r="E403" s="595">
        <v>5089246</v>
      </c>
      <c r="F403" s="596" t="s">
        <v>8397</v>
      </c>
      <c r="M403" s="598">
        <v>6863</v>
      </c>
      <c r="N403" s="599">
        <v>48510</v>
      </c>
    </row>
    <row r="404" spans="1:14" ht="15.4">
      <c r="A404" s="593" t="s">
        <v>179</v>
      </c>
      <c r="B404" s="593" t="s">
        <v>208</v>
      </c>
      <c r="C404" s="593" t="s">
        <v>208</v>
      </c>
      <c r="D404" s="594">
        <v>3888</v>
      </c>
      <c r="E404" s="595">
        <v>5196419</v>
      </c>
      <c r="F404" s="596" t="s">
        <v>8397</v>
      </c>
      <c r="M404" s="598">
        <v>6865</v>
      </c>
      <c r="N404" s="599">
        <v>592629</v>
      </c>
    </row>
    <row r="405" spans="1:14" ht="15.4">
      <c r="A405" s="593" t="s">
        <v>179</v>
      </c>
      <c r="B405" s="593" t="s">
        <v>208</v>
      </c>
      <c r="C405" s="593" t="s">
        <v>208</v>
      </c>
      <c r="D405" s="594">
        <v>3889</v>
      </c>
      <c r="E405" s="595">
        <v>3174721</v>
      </c>
      <c r="F405" s="596" t="s">
        <v>8397</v>
      </c>
      <c r="M405" s="598">
        <v>6867</v>
      </c>
      <c r="N405" s="599">
        <v>607987</v>
      </c>
    </row>
    <row r="406" spans="1:14" ht="15.4">
      <c r="A406" s="593" t="s">
        <v>179</v>
      </c>
      <c r="B406" s="593" t="s">
        <v>208</v>
      </c>
      <c r="C406" s="593" t="s">
        <v>208</v>
      </c>
      <c r="D406" s="594">
        <v>3890</v>
      </c>
      <c r="E406" s="595">
        <v>3231639</v>
      </c>
      <c r="F406" s="596" t="s">
        <v>8397</v>
      </c>
      <c r="M406" s="598">
        <v>6875</v>
      </c>
      <c r="N406" s="599">
        <v>5691</v>
      </c>
    </row>
    <row r="407" spans="1:14" ht="15.4">
      <c r="A407" s="593" t="s">
        <v>179</v>
      </c>
      <c r="B407" s="593" t="s">
        <v>208</v>
      </c>
      <c r="C407" s="593" t="s">
        <v>208</v>
      </c>
      <c r="D407" s="594">
        <v>3891</v>
      </c>
      <c r="E407" s="595">
        <v>4101787</v>
      </c>
      <c r="F407" s="596" t="s">
        <v>8397</v>
      </c>
      <c r="M407" s="598">
        <v>6878</v>
      </c>
      <c r="N407" s="599">
        <v>2000</v>
      </c>
    </row>
    <row r="408" spans="1:14" ht="15.4">
      <c r="A408" s="593" t="s">
        <v>179</v>
      </c>
      <c r="B408" s="593" t="s">
        <v>208</v>
      </c>
      <c r="C408" s="593" t="s">
        <v>208</v>
      </c>
      <c r="D408" s="594">
        <v>3892</v>
      </c>
      <c r="E408" s="595">
        <v>5025200</v>
      </c>
      <c r="F408" s="596" t="s">
        <v>8397</v>
      </c>
      <c r="M408" s="598">
        <v>6884</v>
      </c>
      <c r="N408" s="599">
        <v>3093167</v>
      </c>
    </row>
    <row r="409" spans="1:14" ht="15.4">
      <c r="A409" s="593" t="s">
        <v>179</v>
      </c>
      <c r="B409" s="593" t="s">
        <v>208</v>
      </c>
      <c r="C409" s="593" t="s">
        <v>208</v>
      </c>
      <c r="D409" s="594">
        <v>3893</v>
      </c>
      <c r="E409" s="595">
        <v>5132373</v>
      </c>
      <c r="F409" s="596" t="s">
        <v>8397</v>
      </c>
      <c r="M409" s="598">
        <v>6889</v>
      </c>
      <c r="N409" s="599">
        <v>915</v>
      </c>
    </row>
    <row r="410" spans="1:14" ht="15.4">
      <c r="A410" s="593" t="s">
        <v>179</v>
      </c>
      <c r="B410" s="593" t="s">
        <v>208</v>
      </c>
      <c r="C410" s="593" t="s">
        <v>208</v>
      </c>
      <c r="D410" s="594">
        <v>3894</v>
      </c>
      <c r="E410" s="595">
        <v>5527940</v>
      </c>
      <c r="F410" s="596" t="s">
        <v>8397</v>
      </c>
      <c r="M410" s="598">
        <v>6914</v>
      </c>
      <c r="N410" s="599">
        <v>9758</v>
      </c>
    </row>
    <row r="411" spans="1:14" ht="15.4">
      <c r="A411" s="593" t="s">
        <v>179</v>
      </c>
      <c r="B411" s="593" t="s">
        <v>208</v>
      </c>
      <c r="C411" s="593" t="s">
        <v>208</v>
      </c>
      <c r="D411" s="594">
        <v>3895</v>
      </c>
      <c r="E411" s="595">
        <v>5648989</v>
      </c>
      <c r="F411" s="596" t="s">
        <v>8397</v>
      </c>
      <c r="M411" s="598">
        <v>6919</v>
      </c>
      <c r="N411" s="599">
        <v>237482</v>
      </c>
    </row>
    <row r="412" spans="1:14" ht="15.4">
      <c r="A412" s="593" t="s">
        <v>179</v>
      </c>
      <c r="B412" s="593" t="s">
        <v>208</v>
      </c>
      <c r="C412" s="593" t="s">
        <v>208</v>
      </c>
      <c r="D412" s="594">
        <v>3896</v>
      </c>
      <c r="E412" s="595">
        <v>3864790</v>
      </c>
      <c r="F412" s="596" t="s">
        <v>8397</v>
      </c>
      <c r="M412" s="598">
        <v>6944</v>
      </c>
      <c r="N412" s="599">
        <v>499800</v>
      </c>
    </row>
    <row r="413" spans="1:14" ht="15.4">
      <c r="A413" s="593" t="s">
        <v>179</v>
      </c>
      <c r="B413" s="593" t="s">
        <v>208</v>
      </c>
      <c r="C413" s="593" t="s">
        <v>208</v>
      </c>
      <c r="D413" s="594">
        <v>3897</v>
      </c>
      <c r="E413" s="595">
        <v>6733526</v>
      </c>
      <c r="F413" s="596" t="s">
        <v>8397</v>
      </c>
      <c r="M413" s="598">
        <v>6958</v>
      </c>
      <c r="N413" s="599">
        <v>12399</v>
      </c>
    </row>
    <row r="414" spans="1:14" ht="15.4">
      <c r="A414" s="593" t="s">
        <v>179</v>
      </c>
      <c r="B414" s="593" t="s">
        <v>208</v>
      </c>
      <c r="C414" s="593" t="s">
        <v>208</v>
      </c>
      <c r="D414" s="594">
        <v>3898</v>
      </c>
      <c r="E414" s="595">
        <v>8006243</v>
      </c>
      <c r="F414" s="596" t="s">
        <v>8397</v>
      </c>
      <c r="M414" s="598">
        <v>6962</v>
      </c>
      <c r="N414" s="599">
        <v>2380</v>
      </c>
    </row>
    <row r="415" spans="1:14" ht="15.4">
      <c r="A415" s="593" t="s">
        <v>179</v>
      </c>
      <c r="B415" s="593" t="s">
        <v>208</v>
      </c>
      <c r="C415" s="593" t="s">
        <v>208</v>
      </c>
      <c r="D415" s="594">
        <v>3899</v>
      </c>
      <c r="E415" s="595">
        <v>9240903</v>
      </c>
      <c r="F415" s="596" t="s">
        <v>8397</v>
      </c>
      <c r="M415" s="598">
        <v>6963</v>
      </c>
      <c r="N415" s="599">
        <v>2380</v>
      </c>
    </row>
    <row r="416" spans="1:14" ht="15.4">
      <c r="A416" s="593" t="s">
        <v>179</v>
      </c>
      <c r="B416" s="593" t="s">
        <v>208</v>
      </c>
      <c r="C416" s="593" t="s">
        <v>208</v>
      </c>
      <c r="D416" s="594">
        <v>3900</v>
      </c>
      <c r="E416" s="595">
        <v>2276482</v>
      </c>
      <c r="F416" s="596" t="s">
        <v>8397</v>
      </c>
      <c r="M416" s="598">
        <v>6964</v>
      </c>
      <c r="N416" s="599">
        <v>2660</v>
      </c>
    </row>
    <row r="417" spans="1:14" ht="15.4">
      <c r="A417" s="593" t="s">
        <v>179</v>
      </c>
      <c r="B417" s="593" t="s">
        <v>208</v>
      </c>
      <c r="C417" s="593" t="s">
        <v>208</v>
      </c>
      <c r="D417" s="594">
        <v>3901</v>
      </c>
      <c r="E417" s="597">
        <v>22517</v>
      </c>
      <c r="F417" s="593" t="s">
        <v>8397</v>
      </c>
      <c r="M417" s="598">
        <v>7004</v>
      </c>
      <c r="N417" s="599">
        <v>53550</v>
      </c>
    </row>
    <row r="418" spans="1:14" ht="15.4">
      <c r="A418" s="593" t="s">
        <v>179</v>
      </c>
      <c r="B418" s="593" t="s">
        <v>208</v>
      </c>
      <c r="C418" s="593" t="s">
        <v>208</v>
      </c>
      <c r="D418" s="594">
        <v>3902</v>
      </c>
      <c r="E418" s="597">
        <v>43913</v>
      </c>
      <c r="F418" s="593" t="s">
        <v>8397</v>
      </c>
      <c r="M418" s="598">
        <v>7005</v>
      </c>
      <c r="N418" s="599">
        <v>19040</v>
      </c>
    </row>
    <row r="419" spans="1:14" ht="15.4">
      <c r="A419" s="593" t="s">
        <v>179</v>
      </c>
      <c r="B419" s="593" t="s">
        <v>208</v>
      </c>
      <c r="C419" s="593" t="s">
        <v>208</v>
      </c>
      <c r="D419" s="594">
        <v>3903</v>
      </c>
      <c r="E419" s="597">
        <v>71728</v>
      </c>
      <c r="F419" s="593" t="s">
        <v>8397</v>
      </c>
      <c r="M419" s="598">
        <v>7009</v>
      </c>
      <c r="N419" s="599">
        <v>101829</v>
      </c>
    </row>
    <row r="420" spans="1:14" ht="15.4">
      <c r="A420" s="593" t="s">
        <v>179</v>
      </c>
      <c r="B420" s="593" t="s">
        <v>208</v>
      </c>
      <c r="C420" s="593" t="s">
        <v>208</v>
      </c>
      <c r="D420" s="594">
        <v>3904</v>
      </c>
      <c r="E420" s="595">
        <v>34395</v>
      </c>
      <c r="F420" s="596" t="s">
        <v>8397</v>
      </c>
      <c r="M420" s="598">
        <v>7012</v>
      </c>
      <c r="N420" s="599">
        <v>1272</v>
      </c>
    </row>
    <row r="421" spans="1:14" ht="15.4">
      <c r="A421" s="593" t="s">
        <v>179</v>
      </c>
      <c r="B421" s="593" t="s">
        <v>208</v>
      </c>
      <c r="C421" s="593" t="s">
        <v>208</v>
      </c>
      <c r="D421" s="594">
        <v>3905</v>
      </c>
      <c r="E421" s="595">
        <v>95229</v>
      </c>
      <c r="F421" s="596" t="s">
        <v>8397</v>
      </c>
      <c r="M421" s="598">
        <v>7018</v>
      </c>
      <c r="N421" s="599">
        <v>341217</v>
      </c>
    </row>
    <row r="422" spans="1:14" ht="15.4">
      <c r="A422" s="593" t="s">
        <v>179</v>
      </c>
      <c r="B422" s="593" t="s">
        <v>208</v>
      </c>
      <c r="C422" s="593" t="s">
        <v>208</v>
      </c>
      <c r="D422" s="594">
        <v>3906</v>
      </c>
      <c r="E422" s="595">
        <v>1839849</v>
      </c>
      <c r="F422" s="596" t="s">
        <v>8397</v>
      </c>
      <c r="M422" s="598">
        <v>7019</v>
      </c>
      <c r="N422" s="599">
        <v>15861</v>
      </c>
    </row>
    <row r="423" spans="1:14" ht="15.4">
      <c r="A423" s="593" t="s">
        <v>179</v>
      </c>
      <c r="B423" s="593" t="s">
        <v>208</v>
      </c>
      <c r="C423" s="593" t="s">
        <v>208</v>
      </c>
      <c r="D423" s="594">
        <v>3907</v>
      </c>
      <c r="E423" s="595">
        <v>1872668</v>
      </c>
      <c r="F423" s="596" t="s">
        <v>8397</v>
      </c>
      <c r="M423" s="598">
        <v>7020</v>
      </c>
      <c r="N423" s="599">
        <v>159195</v>
      </c>
    </row>
    <row r="424" spans="1:14" ht="15.4">
      <c r="A424" s="593" t="s">
        <v>179</v>
      </c>
      <c r="B424" s="593" t="s">
        <v>208</v>
      </c>
      <c r="C424" s="593" t="s">
        <v>208</v>
      </c>
      <c r="D424" s="594">
        <v>3908</v>
      </c>
      <c r="E424" s="595">
        <v>3711004</v>
      </c>
      <c r="F424" s="596" t="s">
        <v>8397</v>
      </c>
      <c r="M424" s="598">
        <v>7021</v>
      </c>
      <c r="N424" s="599">
        <v>154700</v>
      </c>
    </row>
    <row r="425" spans="1:14" ht="15.4">
      <c r="A425" s="593" t="s">
        <v>179</v>
      </c>
      <c r="B425" s="593" t="s">
        <v>208</v>
      </c>
      <c r="C425" s="593" t="s">
        <v>208</v>
      </c>
      <c r="D425" s="594">
        <v>3909</v>
      </c>
      <c r="E425" s="595">
        <v>3790616</v>
      </c>
      <c r="F425" s="596" t="s">
        <v>8397</v>
      </c>
      <c r="M425" s="598">
        <v>7022</v>
      </c>
      <c r="N425" s="599">
        <v>186434</v>
      </c>
    </row>
    <row r="426" spans="1:14" ht="15.4">
      <c r="A426" s="593" t="s">
        <v>179</v>
      </c>
      <c r="B426" s="593" t="s">
        <v>255</v>
      </c>
      <c r="C426" s="593" t="s">
        <v>437</v>
      </c>
      <c r="D426" s="594">
        <v>3910</v>
      </c>
      <c r="E426" s="595">
        <v>706696</v>
      </c>
      <c r="F426" s="596" t="s">
        <v>8397</v>
      </c>
      <c r="M426" s="598">
        <v>7023</v>
      </c>
      <c r="N426" s="599">
        <v>275306</v>
      </c>
    </row>
    <row r="427" spans="1:14" ht="15.4">
      <c r="A427" s="593" t="s">
        <v>179</v>
      </c>
      <c r="B427" s="593" t="s">
        <v>208</v>
      </c>
      <c r="C427" s="593" t="s">
        <v>208</v>
      </c>
      <c r="D427" s="594">
        <v>3919</v>
      </c>
      <c r="E427" s="595">
        <v>730384</v>
      </c>
      <c r="F427" s="596" t="s">
        <v>8397</v>
      </c>
      <c r="M427" s="598">
        <v>7024</v>
      </c>
      <c r="N427" s="599">
        <v>268412</v>
      </c>
    </row>
    <row r="428" spans="1:14" ht="15.4">
      <c r="A428" s="593" t="s">
        <v>179</v>
      </c>
      <c r="B428" s="593" t="s">
        <v>208</v>
      </c>
      <c r="C428" s="593" t="s">
        <v>208</v>
      </c>
      <c r="D428" s="594">
        <v>3920</v>
      </c>
      <c r="E428" s="595">
        <v>871849</v>
      </c>
      <c r="F428" s="596" t="s">
        <v>8397</v>
      </c>
      <c r="M428" s="598">
        <v>7025</v>
      </c>
      <c r="N428" s="599">
        <v>543333</v>
      </c>
    </row>
    <row r="429" spans="1:14" ht="15.4">
      <c r="A429" s="593" t="s">
        <v>179</v>
      </c>
      <c r="B429" s="593" t="s">
        <v>208</v>
      </c>
      <c r="C429" s="593" t="s">
        <v>208</v>
      </c>
      <c r="D429" s="594">
        <v>3921</v>
      </c>
      <c r="E429" s="595">
        <v>1067627</v>
      </c>
      <c r="F429" s="596" t="s">
        <v>8397</v>
      </c>
      <c r="M429" s="598">
        <v>7026</v>
      </c>
      <c r="N429" s="599">
        <v>798889</v>
      </c>
    </row>
    <row r="430" spans="1:14" ht="15.4">
      <c r="A430" s="593" t="s">
        <v>179</v>
      </c>
      <c r="B430" s="593" t="s">
        <v>208</v>
      </c>
      <c r="C430" s="593" t="s">
        <v>208</v>
      </c>
      <c r="D430" s="594">
        <v>3922</v>
      </c>
      <c r="E430" s="597">
        <v>1461126</v>
      </c>
      <c r="F430" s="593" t="s">
        <v>8397</v>
      </c>
      <c r="M430" s="598">
        <v>7041</v>
      </c>
      <c r="N430" s="599">
        <v>1530530</v>
      </c>
    </row>
    <row r="431" spans="1:14" ht="15.4">
      <c r="A431" s="593" t="s">
        <v>179</v>
      </c>
      <c r="B431" s="593" t="s">
        <v>208</v>
      </c>
      <c r="C431" s="593" t="s">
        <v>208</v>
      </c>
      <c r="D431" s="594">
        <v>3923</v>
      </c>
      <c r="E431" s="595">
        <v>1948316</v>
      </c>
      <c r="F431" s="596" t="s">
        <v>8397</v>
      </c>
      <c r="M431" s="598">
        <v>7050</v>
      </c>
      <c r="N431" s="599">
        <v>14523</v>
      </c>
    </row>
    <row r="432" spans="1:14" ht="15.4">
      <c r="A432" s="593" t="s">
        <v>179</v>
      </c>
      <c r="B432" s="593" t="s">
        <v>208</v>
      </c>
      <c r="C432" s="593" t="s">
        <v>208</v>
      </c>
      <c r="D432" s="594">
        <v>3924</v>
      </c>
      <c r="E432" s="595">
        <v>2587705</v>
      </c>
      <c r="F432" s="596" t="s">
        <v>8397</v>
      </c>
      <c r="M432" s="598">
        <v>7055</v>
      </c>
      <c r="N432" s="599">
        <v>1156</v>
      </c>
    </row>
    <row r="433" spans="1:14" ht="15.4">
      <c r="A433" s="593" t="s">
        <v>179</v>
      </c>
      <c r="B433" s="593" t="s">
        <v>208</v>
      </c>
      <c r="C433" s="593" t="s">
        <v>208</v>
      </c>
      <c r="D433" s="594">
        <v>3925</v>
      </c>
      <c r="E433" s="595">
        <v>3020859</v>
      </c>
      <c r="F433" s="596" t="s">
        <v>8397</v>
      </c>
      <c r="M433" s="598">
        <v>7057</v>
      </c>
      <c r="N433" s="599">
        <v>10139</v>
      </c>
    </row>
    <row r="434" spans="1:14" ht="15.4">
      <c r="A434" s="593" t="s">
        <v>179</v>
      </c>
      <c r="B434" s="593" t="s">
        <v>208</v>
      </c>
      <c r="C434" s="593" t="s">
        <v>208</v>
      </c>
      <c r="D434" s="594">
        <v>3932</v>
      </c>
      <c r="E434" s="595">
        <v>73992</v>
      </c>
      <c r="F434" s="596" t="s">
        <v>8397</v>
      </c>
      <c r="M434" s="598">
        <v>7071</v>
      </c>
      <c r="N434" s="599">
        <v>1964</v>
      </c>
    </row>
    <row r="435" spans="1:14" ht="15.4">
      <c r="A435" s="593" t="s">
        <v>179</v>
      </c>
      <c r="B435" s="593" t="s">
        <v>208</v>
      </c>
      <c r="C435" s="593" t="s">
        <v>208</v>
      </c>
      <c r="D435" s="594">
        <v>3933</v>
      </c>
      <c r="E435" s="595">
        <v>114357</v>
      </c>
      <c r="F435" s="596" t="s">
        <v>8397</v>
      </c>
      <c r="M435" s="598">
        <v>7080</v>
      </c>
      <c r="N435" s="599">
        <v>38436</v>
      </c>
    </row>
    <row r="436" spans="1:14" ht="15.4">
      <c r="A436" s="593" t="s">
        <v>179</v>
      </c>
      <c r="B436" s="593" t="s">
        <v>208</v>
      </c>
      <c r="C436" s="593" t="s">
        <v>208</v>
      </c>
      <c r="D436" s="594">
        <v>3934</v>
      </c>
      <c r="E436" s="595">
        <v>198093</v>
      </c>
      <c r="F436" s="596" t="s">
        <v>8397</v>
      </c>
      <c r="M436" s="598">
        <v>7081</v>
      </c>
      <c r="N436" s="599">
        <v>80651</v>
      </c>
    </row>
    <row r="437" spans="1:14" ht="15.4">
      <c r="A437" s="593" t="s">
        <v>179</v>
      </c>
      <c r="B437" s="593" t="s">
        <v>208</v>
      </c>
      <c r="C437" s="593" t="s">
        <v>208</v>
      </c>
      <c r="D437" s="594">
        <v>3935</v>
      </c>
      <c r="E437" s="595">
        <v>250717</v>
      </c>
      <c r="F437" s="596" t="s">
        <v>8397</v>
      </c>
      <c r="M437" s="598">
        <v>7082</v>
      </c>
      <c r="N437" s="599">
        <v>1600671</v>
      </c>
    </row>
    <row r="438" spans="1:14" ht="15.4">
      <c r="A438" s="593" t="s">
        <v>179</v>
      </c>
      <c r="B438" s="593" t="s">
        <v>208</v>
      </c>
      <c r="C438" s="593" t="s">
        <v>208</v>
      </c>
      <c r="D438" s="594">
        <v>3936</v>
      </c>
      <c r="E438" s="597">
        <v>320911</v>
      </c>
      <c r="F438" s="593" t="s">
        <v>8397</v>
      </c>
      <c r="M438" s="598">
        <v>7084</v>
      </c>
      <c r="N438" s="599">
        <v>1088510</v>
      </c>
    </row>
    <row r="439" spans="1:14" ht="15.4">
      <c r="A439" s="593" t="s">
        <v>179</v>
      </c>
      <c r="B439" s="593" t="s">
        <v>208</v>
      </c>
      <c r="C439" s="593" t="s">
        <v>208</v>
      </c>
      <c r="D439" s="594">
        <v>3937</v>
      </c>
      <c r="E439" s="597">
        <v>421241</v>
      </c>
      <c r="F439" s="593" t="s">
        <v>8397</v>
      </c>
      <c r="M439" s="598">
        <v>7085</v>
      </c>
      <c r="N439" s="599">
        <v>1457296</v>
      </c>
    </row>
    <row r="440" spans="1:14" ht="15.4">
      <c r="A440" s="593" t="s">
        <v>179</v>
      </c>
      <c r="B440" s="593" t="s">
        <v>208</v>
      </c>
      <c r="C440" s="593" t="s">
        <v>208</v>
      </c>
      <c r="D440" s="594">
        <v>3938</v>
      </c>
      <c r="E440" s="597">
        <v>505176</v>
      </c>
      <c r="F440" s="593" t="s">
        <v>8397</v>
      </c>
      <c r="M440" s="598">
        <v>7086</v>
      </c>
      <c r="N440" s="599">
        <v>805271</v>
      </c>
    </row>
    <row r="441" spans="1:14" ht="15.4">
      <c r="A441" s="593" t="s">
        <v>179</v>
      </c>
      <c r="B441" s="593" t="s">
        <v>208</v>
      </c>
      <c r="C441" s="593" t="s">
        <v>208</v>
      </c>
      <c r="D441" s="594">
        <v>3939</v>
      </c>
      <c r="E441" s="597">
        <v>717442</v>
      </c>
      <c r="F441" s="593" t="s">
        <v>8397</v>
      </c>
      <c r="M441" s="598">
        <v>7087</v>
      </c>
      <c r="N441" s="599">
        <v>559313</v>
      </c>
    </row>
    <row r="442" spans="1:14" ht="15.4">
      <c r="A442" s="593" t="s">
        <v>179</v>
      </c>
      <c r="B442" s="593" t="s">
        <v>208</v>
      </c>
      <c r="C442" s="593" t="s">
        <v>208</v>
      </c>
      <c r="D442" s="594">
        <v>3944</v>
      </c>
      <c r="E442" s="597">
        <v>775699</v>
      </c>
      <c r="F442" s="593" t="s">
        <v>8397</v>
      </c>
      <c r="M442" s="598">
        <v>7088</v>
      </c>
      <c r="N442" s="599">
        <v>4665</v>
      </c>
    </row>
    <row r="443" spans="1:14" ht="15.4">
      <c r="A443" s="593" t="s">
        <v>179</v>
      </c>
      <c r="B443" s="593" t="s">
        <v>208</v>
      </c>
      <c r="C443" s="593" t="s">
        <v>208</v>
      </c>
      <c r="D443" s="594">
        <v>3945</v>
      </c>
      <c r="E443" s="597">
        <v>940750</v>
      </c>
      <c r="F443" s="593" t="s">
        <v>8397</v>
      </c>
      <c r="M443" s="598">
        <v>7089</v>
      </c>
      <c r="N443" s="599">
        <v>623660</v>
      </c>
    </row>
    <row r="444" spans="1:14" ht="15.4">
      <c r="A444" s="593" t="s">
        <v>179</v>
      </c>
      <c r="B444" s="593" t="s">
        <v>208</v>
      </c>
      <c r="C444" s="593" t="s">
        <v>208</v>
      </c>
      <c r="D444" s="594">
        <v>3946</v>
      </c>
      <c r="E444" s="597">
        <v>1141927</v>
      </c>
      <c r="F444" s="593" t="s">
        <v>8397</v>
      </c>
      <c r="M444" s="598">
        <v>7091</v>
      </c>
      <c r="N444" s="599">
        <v>1851353</v>
      </c>
    </row>
    <row r="445" spans="1:14" ht="15.4">
      <c r="A445" s="593" t="s">
        <v>179</v>
      </c>
      <c r="B445" s="593" t="s">
        <v>208</v>
      </c>
      <c r="C445" s="593" t="s">
        <v>208</v>
      </c>
      <c r="D445" s="594">
        <v>3947</v>
      </c>
      <c r="E445" s="597">
        <v>1435251</v>
      </c>
      <c r="F445" s="593" t="s">
        <v>8397</v>
      </c>
      <c r="M445" s="598">
        <v>7092</v>
      </c>
      <c r="N445" s="599">
        <v>2485168</v>
      </c>
    </row>
    <row r="446" spans="1:14" ht="15.4">
      <c r="A446" s="593" t="s">
        <v>179</v>
      </c>
      <c r="B446" s="593" t="s">
        <v>208</v>
      </c>
      <c r="C446" s="593" t="s">
        <v>208</v>
      </c>
      <c r="D446" s="594">
        <v>3948</v>
      </c>
      <c r="E446" s="597">
        <v>1778984</v>
      </c>
      <c r="F446" s="593" t="s">
        <v>8397</v>
      </c>
      <c r="M446" s="598">
        <v>7093</v>
      </c>
      <c r="N446" s="599">
        <v>2876720</v>
      </c>
    </row>
    <row r="447" spans="1:14" ht="15.4">
      <c r="A447" s="593" t="s">
        <v>179</v>
      </c>
      <c r="B447" s="593" t="s">
        <v>208</v>
      </c>
      <c r="C447" s="593" t="s">
        <v>208</v>
      </c>
      <c r="D447" s="594">
        <v>3949</v>
      </c>
      <c r="E447" s="597">
        <v>2013165</v>
      </c>
      <c r="F447" s="593" t="s">
        <v>8397</v>
      </c>
      <c r="M447" s="598">
        <v>7094</v>
      </c>
      <c r="N447" s="599">
        <v>3983182</v>
      </c>
    </row>
    <row r="448" spans="1:14" ht="15.4">
      <c r="A448" s="593" t="s">
        <v>179</v>
      </c>
      <c r="B448" s="593" t="s">
        <v>208</v>
      </c>
      <c r="C448" s="593" t="s">
        <v>208</v>
      </c>
      <c r="D448" s="594">
        <v>3950</v>
      </c>
      <c r="E448" s="597">
        <v>2386327</v>
      </c>
      <c r="F448" s="593" t="s">
        <v>8397</v>
      </c>
      <c r="M448" s="598">
        <v>7096</v>
      </c>
      <c r="N448" s="599">
        <v>1881348</v>
      </c>
    </row>
    <row r="449" spans="1:14" ht="15.4">
      <c r="A449" s="593" t="s">
        <v>179</v>
      </c>
      <c r="B449" s="593" t="s">
        <v>208</v>
      </c>
      <c r="C449" s="593" t="s">
        <v>208</v>
      </c>
      <c r="D449" s="594">
        <v>3951</v>
      </c>
      <c r="E449" s="597">
        <v>2680468</v>
      </c>
      <c r="F449" s="593" t="s">
        <v>8397</v>
      </c>
      <c r="M449" s="598">
        <v>7097</v>
      </c>
      <c r="N449" s="599">
        <v>2907016</v>
      </c>
    </row>
    <row r="450" spans="1:14" ht="15.4">
      <c r="A450" s="593" t="s">
        <v>179</v>
      </c>
      <c r="B450" s="593" t="s">
        <v>208</v>
      </c>
      <c r="C450" s="593" t="s">
        <v>208</v>
      </c>
      <c r="D450" s="594">
        <v>3952</v>
      </c>
      <c r="E450" s="597">
        <v>3034446</v>
      </c>
      <c r="F450" s="593" t="s">
        <v>8397</v>
      </c>
      <c r="M450" s="598">
        <v>7098</v>
      </c>
      <c r="N450" s="599">
        <v>3693375</v>
      </c>
    </row>
    <row r="451" spans="1:14" ht="15.4">
      <c r="A451" s="593" t="s">
        <v>179</v>
      </c>
      <c r="B451" s="593" t="s">
        <v>208</v>
      </c>
      <c r="C451" s="593" t="s">
        <v>208</v>
      </c>
      <c r="D451" s="594">
        <v>3953</v>
      </c>
      <c r="E451" s="597">
        <v>3395163</v>
      </c>
      <c r="F451" s="593" t="s">
        <v>8397</v>
      </c>
      <c r="M451" s="598">
        <v>7099</v>
      </c>
      <c r="N451" s="599">
        <v>3821573</v>
      </c>
    </row>
    <row r="452" spans="1:14" ht="15.4">
      <c r="A452" s="593" t="s">
        <v>179</v>
      </c>
      <c r="B452" s="593" t="s">
        <v>208</v>
      </c>
      <c r="C452" s="593" t="s">
        <v>208</v>
      </c>
      <c r="D452" s="594">
        <v>3954</v>
      </c>
      <c r="E452" s="597">
        <v>3800414</v>
      </c>
      <c r="F452" s="593" t="s">
        <v>8397</v>
      </c>
      <c r="M452" s="598">
        <v>7101</v>
      </c>
      <c r="N452" s="599">
        <v>1030260</v>
      </c>
    </row>
    <row r="453" spans="1:14" ht="15.4">
      <c r="A453" s="593" t="s">
        <v>179</v>
      </c>
      <c r="B453" s="593" t="s">
        <v>208</v>
      </c>
      <c r="C453" s="593" t="s">
        <v>208</v>
      </c>
      <c r="D453" s="594">
        <v>3955</v>
      </c>
      <c r="E453" s="597">
        <v>4252513</v>
      </c>
      <c r="F453" s="593" t="s">
        <v>8397</v>
      </c>
      <c r="M453" s="598">
        <v>7104</v>
      </c>
      <c r="N453" s="599">
        <v>378392</v>
      </c>
    </row>
    <row r="454" spans="1:14" ht="15.4">
      <c r="A454" s="593" t="s">
        <v>179</v>
      </c>
      <c r="B454" s="593" t="s">
        <v>208</v>
      </c>
      <c r="C454" s="593" t="s">
        <v>208</v>
      </c>
      <c r="D454" s="594">
        <v>3956</v>
      </c>
      <c r="E454" s="597">
        <v>4757043</v>
      </c>
      <c r="F454" s="593" t="s">
        <v>8397</v>
      </c>
      <c r="M454" s="598">
        <v>7105</v>
      </c>
      <c r="N454" s="599">
        <v>14753</v>
      </c>
    </row>
    <row r="455" spans="1:14" ht="15.4">
      <c r="A455" s="593" t="s">
        <v>179</v>
      </c>
      <c r="B455" s="593" t="s">
        <v>208</v>
      </c>
      <c r="C455" s="593" t="s">
        <v>208</v>
      </c>
      <c r="D455" s="594">
        <v>3957</v>
      </c>
      <c r="E455" s="597">
        <v>5893413</v>
      </c>
      <c r="F455" s="593" t="s">
        <v>8397</v>
      </c>
      <c r="M455" s="598">
        <v>7106</v>
      </c>
      <c r="N455" s="599">
        <v>26064</v>
      </c>
    </row>
    <row r="456" spans="1:14" ht="15.4">
      <c r="A456" s="593" t="s">
        <v>179</v>
      </c>
      <c r="B456" s="593" t="s">
        <v>208</v>
      </c>
      <c r="C456" s="593" t="s">
        <v>208</v>
      </c>
      <c r="D456" s="594">
        <v>3958</v>
      </c>
      <c r="E456" s="597">
        <v>6614913</v>
      </c>
      <c r="F456" s="593" t="s">
        <v>8397</v>
      </c>
      <c r="M456" s="598">
        <v>7107</v>
      </c>
      <c r="N456" s="599">
        <v>58068</v>
      </c>
    </row>
    <row r="457" spans="1:14" ht="15.4">
      <c r="A457" s="593" t="s">
        <v>179</v>
      </c>
      <c r="B457" s="593" t="s">
        <v>208</v>
      </c>
      <c r="C457" s="593" t="s">
        <v>208</v>
      </c>
      <c r="D457" s="594">
        <v>3959</v>
      </c>
      <c r="E457" s="597">
        <v>7406704</v>
      </c>
      <c r="F457" s="593" t="s">
        <v>8397</v>
      </c>
      <c r="M457" s="598">
        <v>7109</v>
      </c>
      <c r="N457" s="599">
        <v>20206</v>
      </c>
    </row>
    <row r="458" spans="1:14" ht="15.4">
      <c r="A458" s="593" t="s">
        <v>179</v>
      </c>
      <c r="B458" s="593" t="s">
        <v>208</v>
      </c>
      <c r="C458" s="593" t="s">
        <v>208</v>
      </c>
      <c r="D458" s="594">
        <v>3960</v>
      </c>
      <c r="E458" s="597">
        <v>775699</v>
      </c>
      <c r="F458" s="593" t="s">
        <v>8397</v>
      </c>
      <c r="M458" s="598">
        <v>7110</v>
      </c>
      <c r="N458" s="599">
        <v>35129</v>
      </c>
    </row>
    <row r="459" spans="1:14" ht="15.4">
      <c r="A459" s="593" t="s">
        <v>179</v>
      </c>
      <c r="B459" s="593" t="s">
        <v>208</v>
      </c>
      <c r="C459" s="593" t="s">
        <v>208</v>
      </c>
      <c r="D459" s="594">
        <v>3961</v>
      </c>
      <c r="E459" s="597">
        <v>965692</v>
      </c>
      <c r="F459" s="593" t="s">
        <v>8397</v>
      </c>
      <c r="M459" s="598">
        <v>7111</v>
      </c>
      <c r="N459" s="599">
        <v>80450</v>
      </c>
    </row>
    <row r="460" spans="1:14" ht="15.4">
      <c r="A460" s="593" t="s">
        <v>179</v>
      </c>
      <c r="B460" s="593" t="s">
        <v>208</v>
      </c>
      <c r="C460" s="593" t="s">
        <v>208</v>
      </c>
      <c r="D460" s="594">
        <v>3963</v>
      </c>
      <c r="E460" s="597">
        <v>1469904</v>
      </c>
      <c r="F460" s="593" t="s">
        <v>8397</v>
      </c>
      <c r="M460" s="598">
        <v>7114</v>
      </c>
      <c r="N460" s="599">
        <v>738772</v>
      </c>
    </row>
    <row r="461" spans="1:14" ht="15.4">
      <c r="A461" s="593" t="s">
        <v>179</v>
      </c>
      <c r="B461" s="593" t="s">
        <v>208</v>
      </c>
      <c r="C461" s="593" t="s">
        <v>208</v>
      </c>
      <c r="D461" s="594">
        <v>3964</v>
      </c>
      <c r="E461" s="597">
        <v>1823204</v>
      </c>
      <c r="F461" s="593" t="s">
        <v>8397</v>
      </c>
      <c r="M461" s="598">
        <v>7115</v>
      </c>
      <c r="N461" s="599">
        <v>10703</v>
      </c>
    </row>
    <row r="462" spans="1:14" ht="15.4">
      <c r="A462" s="593" t="s">
        <v>179</v>
      </c>
      <c r="B462" s="593" t="s">
        <v>208</v>
      </c>
      <c r="C462" s="593" t="s">
        <v>208</v>
      </c>
      <c r="D462" s="594">
        <v>3965</v>
      </c>
      <c r="E462" s="597">
        <v>2053673</v>
      </c>
      <c r="F462" s="593" t="s">
        <v>8397</v>
      </c>
      <c r="M462" s="598">
        <v>7119</v>
      </c>
      <c r="N462" s="599">
        <v>658308</v>
      </c>
    </row>
    <row r="463" spans="1:14" ht="15.4">
      <c r="A463" s="593" t="s">
        <v>179</v>
      </c>
      <c r="B463" s="593" t="s">
        <v>208</v>
      </c>
      <c r="C463" s="593" t="s">
        <v>208</v>
      </c>
      <c r="D463" s="594">
        <v>3966</v>
      </c>
      <c r="E463" s="597">
        <v>2444066</v>
      </c>
      <c r="F463" s="593" t="s">
        <v>8397</v>
      </c>
      <c r="M463" s="598">
        <v>7120</v>
      </c>
      <c r="N463" s="599">
        <v>793692</v>
      </c>
    </row>
    <row r="464" spans="1:14" ht="15.4">
      <c r="A464" s="593" t="s">
        <v>179</v>
      </c>
      <c r="B464" s="593" t="s">
        <v>208</v>
      </c>
      <c r="C464" s="593" t="s">
        <v>208</v>
      </c>
      <c r="D464" s="594">
        <v>3967</v>
      </c>
      <c r="E464" s="597">
        <v>2749726</v>
      </c>
      <c r="F464" s="593" t="s">
        <v>8397</v>
      </c>
      <c r="M464" s="598">
        <v>7121</v>
      </c>
      <c r="N464" s="599">
        <v>979846</v>
      </c>
    </row>
    <row r="465" spans="1:14" ht="15.4">
      <c r="A465" s="593" t="s">
        <v>179</v>
      </c>
      <c r="B465" s="593" t="s">
        <v>208</v>
      </c>
      <c r="C465" s="593" t="s">
        <v>208</v>
      </c>
      <c r="D465" s="594">
        <v>3968</v>
      </c>
      <c r="E465" s="597">
        <v>3075001</v>
      </c>
      <c r="F465" s="593" t="s">
        <v>8397</v>
      </c>
      <c r="M465" s="598">
        <v>7122</v>
      </c>
      <c r="N465" s="599">
        <v>1345385</v>
      </c>
    </row>
    <row r="466" spans="1:14" ht="15.4">
      <c r="A466" s="593" t="s">
        <v>179</v>
      </c>
      <c r="B466" s="593" t="s">
        <v>208</v>
      </c>
      <c r="C466" s="593" t="s">
        <v>208</v>
      </c>
      <c r="D466" s="594">
        <v>3969</v>
      </c>
      <c r="E466" s="597">
        <v>3857169</v>
      </c>
      <c r="F466" s="593" t="s">
        <v>8397</v>
      </c>
      <c r="M466" s="598">
        <v>7123</v>
      </c>
      <c r="N466" s="599">
        <v>1818385</v>
      </c>
    </row>
    <row r="467" spans="1:14" ht="15.4">
      <c r="A467" s="593" t="s">
        <v>179</v>
      </c>
      <c r="B467" s="593" t="s">
        <v>208</v>
      </c>
      <c r="C467" s="593" t="s">
        <v>208</v>
      </c>
      <c r="D467" s="594">
        <v>3970</v>
      </c>
      <c r="E467" s="597">
        <v>3888855</v>
      </c>
      <c r="F467" s="593" t="s">
        <v>8397</v>
      </c>
      <c r="M467" s="598">
        <v>7124</v>
      </c>
      <c r="N467" s="599">
        <v>2435231</v>
      </c>
    </row>
    <row r="468" spans="1:14" ht="15.4">
      <c r="A468" s="593" t="s">
        <v>179</v>
      </c>
      <c r="B468" s="593" t="s">
        <v>208</v>
      </c>
      <c r="C468" s="593" t="s">
        <v>208</v>
      </c>
      <c r="D468" s="594">
        <v>3971</v>
      </c>
      <c r="E468" s="597">
        <v>4535399</v>
      </c>
      <c r="F468" s="593" t="s">
        <v>8397</v>
      </c>
      <c r="M468" s="598">
        <v>7125</v>
      </c>
      <c r="N468" s="599">
        <v>2855769</v>
      </c>
    </row>
    <row r="469" spans="1:14" ht="15.4">
      <c r="A469" s="593" t="s">
        <v>179</v>
      </c>
      <c r="B469" s="593" t="s">
        <v>208</v>
      </c>
      <c r="C469" s="593" t="s">
        <v>208</v>
      </c>
      <c r="D469" s="594">
        <v>3972</v>
      </c>
      <c r="E469" s="597">
        <v>4778130</v>
      </c>
      <c r="F469" s="593" t="s">
        <v>8397</v>
      </c>
      <c r="M469" s="598">
        <v>7131</v>
      </c>
      <c r="N469" s="599">
        <v>6638</v>
      </c>
    </row>
    <row r="470" spans="1:14" ht="15.4">
      <c r="A470" s="593" t="s">
        <v>179</v>
      </c>
      <c r="B470" s="593" t="s">
        <v>208</v>
      </c>
      <c r="C470" s="593" t="s">
        <v>208</v>
      </c>
      <c r="D470" s="594">
        <v>3973</v>
      </c>
      <c r="E470" s="597">
        <v>5920307</v>
      </c>
      <c r="F470" s="593" t="s">
        <v>8397</v>
      </c>
      <c r="M470" s="598">
        <v>7133</v>
      </c>
      <c r="N470" s="599">
        <v>24961</v>
      </c>
    </row>
    <row r="471" spans="1:14" ht="15.4">
      <c r="A471" s="593" t="s">
        <v>179</v>
      </c>
      <c r="B471" s="593" t="s">
        <v>208</v>
      </c>
      <c r="C471" s="593" t="s">
        <v>208</v>
      </c>
      <c r="D471" s="594">
        <v>3974</v>
      </c>
      <c r="E471" s="597">
        <v>6718871</v>
      </c>
      <c r="F471" s="593" t="s">
        <v>8397</v>
      </c>
      <c r="M471" s="598">
        <v>7134</v>
      </c>
      <c r="N471" s="599">
        <v>8350</v>
      </c>
    </row>
    <row r="472" spans="1:14" ht="15.4">
      <c r="A472" s="593" t="s">
        <v>179</v>
      </c>
      <c r="B472" s="593" t="s">
        <v>208</v>
      </c>
      <c r="C472" s="593" t="s">
        <v>208</v>
      </c>
      <c r="D472" s="594">
        <v>3975</v>
      </c>
      <c r="E472" s="597">
        <v>775699</v>
      </c>
      <c r="F472" s="593" t="s">
        <v>8397</v>
      </c>
      <c r="M472" s="598">
        <v>7135</v>
      </c>
      <c r="N472" s="599">
        <v>967</v>
      </c>
    </row>
    <row r="473" spans="1:14" ht="15.4">
      <c r="A473" s="593" t="s">
        <v>179</v>
      </c>
      <c r="B473" s="593" t="s">
        <v>208</v>
      </c>
      <c r="C473" s="593" t="s">
        <v>208</v>
      </c>
      <c r="D473" s="594">
        <v>3976</v>
      </c>
      <c r="E473" s="597">
        <v>1017910</v>
      </c>
      <c r="F473" s="593" t="s">
        <v>8397</v>
      </c>
      <c r="M473" s="598">
        <v>7138</v>
      </c>
      <c r="N473" s="599">
        <v>26197</v>
      </c>
    </row>
    <row r="474" spans="1:14" ht="15.4">
      <c r="A474" s="593" t="s">
        <v>179</v>
      </c>
      <c r="B474" s="593" t="s">
        <v>208</v>
      </c>
      <c r="C474" s="593" t="s">
        <v>208</v>
      </c>
      <c r="D474" s="594">
        <v>3978</v>
      </c>
      <c r="E474" s="597">
        <v>1548872</v>
      </c>
      <c r="F474" s="593" t="s">
        <v>8397</v>
      </c>
      <c r="M474" s="598">
        <v>7141</v>
      </c>
      <c r="N474" s="599">
        <v>37163</v>
      </c>
    </row>
    <row r="475" spans="1:14" ht="15.4">
      <c r="A475" s="593" t="s">
        <v>179</v>
      </c>
      <c r="B475" s="593" t="s">
        <v>208</v>
      </c>
      <c r="C475" s="593" t="s">
        <v>208</v>
      </c>
      <c r="D475" s="594">
        <v>3979</v>
      </c>
      <c r="E475" s="597">
        <v>1925116</v>
      </c>
      <c r="F475" s="593" t="s">
        <v>8397</v>
      </c>
      <c r="M475" s="598">
        <v>7142</v>
      </c>
      <c r="N475" s="599">
        <v>61930</v>
      </c>
    </row>
    <row r="476" spans="1:14" ht="15.4">
      <c r="A476" s="593" t="s">
        <v>179</v>
      </c>
      <c r="B476" s="593" t="s">
        <v>208</v>
      </c>
      <c r="C476" s="593" t="s">
        <v>208</v>
      </c>
      <c r="D476" s="594">
        <v>3980</v>
      </c>
      <c r="E476" s="597">
        <v>2165057</v>
      </c>
      <c r="F476" s="593" t="s">
        <v>8397</v>
      </c>
      <c r="M476" s="598">
        <v>7145</v>
      </c>
      <c r="N476" s="599">
        <v>401566</v>
      </c>
    </row>
    <row r="477" spans="1:14" ht="15.4">
      <c r="A477" s="593" t="s">
        <v>179</v>
      </c>
      <c r="B477" s="593" t="s">
        <v>208</v>
      </c>
      <c r="C477" s="593" t="s">
        <v>208</v>
      </c>
      <c r="D477" s="594">
        <v>3981</v>
      </c>
      <c r="E477" s="597">
        <v>2576965</v>
      </c>
      <c r="F477" s="593" t="s">
        <v>8397</v>
      </c>
      <c r="M477" s="598">
        <v>7146</v>
      </c>
      <c r="N477" s="599">
        <v>128468</v>
      </c>
    </row>
    <row r="478" spans="1:14" ht="15.4">
      <c r="A478" s="593" t="s">
        <v>179</v>
      </c>
      <c r="B478" s="593" t="s">
        <v>208</v>
      </c>
      <c r="C478" s="593" t="s">
        <v>208</v>
      </c>
      <c r="D478" s="594">
        <v>3982</v>
      </c>
      <c r="E478" s="597">
        <v>2896096</v>
      </c>
      <c r="F478" s="593" t="s">
        <v>8397</v>
      </c>
      <c r="M478" s="598">
        <v>7147</v>
      </c>
      <c r="N478" s="599">
        <v>589186</v>
      </c>
    </row>
    <row r="479" spans="1:14" ht="15.4">
      <c r="A479" s="593" t="s">
        <v>179</v>
      </c>
      <c r="B479" s="593" t="s">
        <v>208</v>
      </c>
      <c r="C479" s="593" t="s">
        <v>208</v>
      </c>
      <c r="D479" s="594">
        <v>3983</v>
      </c>
      <c r="E479" s="597">
        <v>3232843</v>
      </c>
      <c r="F479" s="593" t="s">
        <v>8397</v>
      </c>
      <c r="M479" s="598">
        <v>7151</v>
      </c>
      <c r="N479" s="599">
        <v>1005000</v>
      </c>
    </row>
    <row r="480" spans="1:14" ht="15.4">
      <c r="A480" s="593" t="s">
        <v>179</v>
      </c>
      <c r="B480" s="593" t="s">
        <v>208</v>
      </c>
      <c r="C480" s="593" t="s">
        <v>208</v>
      </c>
      <c r="D480" s="594">
        <v>3984</v>
      </c>
      <c r="E480" s="597">
        <v>3458757</v>
      </c>
      <c r="F480" s="593" t="s">
        <v>8397</v>
      </c>
      <c r="M480" s="598">
        <v>7152</v>
      </c>
      <c r="N480" s="599">
        <v>1676620</v>
      </c>
    </row>
    <row r="481" spans="1:14" ht="15.4">
      <c r="A481" s="593" t="s">
        <v>179</v>
      </c>
      <c r="B481" s="593" t="s">
        <v>208</v>
      </c>
      <c r="C481" s="593" t="s">
        <v>208</v>
      </c>
      <c r="D481" s="594">
        <v>3985</v>
      </c>
      <c r="E481" s="597">
        <v>4048601</v>
      </c>
      <c r="F481" s="593" t="s">
        <v>8397</v>
      </c>
      <c r="M481" s="598">
        <v>7153</v>
      </c>
      <c r="N481" s="599">
        <v>3420</v>
      </c>
    </row>
    <row r="482" spans="1:14" ht="15.4">
      <c r="A482" s="593" t="s">
        <v>179</v>
      </c>
      <c r="B482" s="593" t="s">
        <v>208</v>
      </c>
      <c r="C482" s="593" t="s">
        <v>208</v>
      </c>
      <c r="D482" s="594">
        <v>3986</v>
      </c>
      <c r="E482" s="597">
        <v>5242040</v>
      </c>
      <c r="F482" s="593" t="s">
        <v>8397</v>
      </c>
      <c r="M482" s="598">
        <v>7154</v>
      </c>
      <c r="N482" s="599">
        <v>3643</v>
      </c>
    </row>
    <row r="483" spans="1:14" ht="15.4">
      <c r="A483" s="593" t="s">
        <v>179</v>
      </c>
      <c r="B483" s="593" t="s">
        <v>208</v>
      </c>
      <c r="C483" s="593" t="s">
        <v>208</v>
      </c>
      <c r="D483" s="594">
        <v>3987</v>
      </c>
      <c r="E483" s="597">
        <v>4352520</v>
      </c>
      <c r="F483" s="593" t="s">
        <v>8397</v>
      </c>
      <c r="M483" s="598">
        <v>7166</v>
      </c>
      <c r="N483" s="599">
        <v>680339</v>
      </c>
    </row>
    <row r="484" spans="1:14" ht="15.4">
      <c r="A484" s="593" t="s">
        <v>179</v>
      </c>
      <c r="B484" s="593" t="s">
        <v>208</v>
      </c>
      <c r="C484" s="593" t="s">
        <v>208</v>
      </c>
      <c r="D484" s="594">
        <v>3988</v>
      </c>
      <c r="E484" s="597">
        <v>6164781</v>
      </c>
      <c r="F484" s="593" t="s">
        <v>8397</v>
      </c>
      <c r="M484" s="598">
        <v>7172</v>
      </c>
      <c r="N484" s="599">
        <v>991602</v>
      </c>
    </row>
    <row r="485" spans="1:14" ht="15.4">
      <c r="A485" s="593" t="s">
        <v>179</v>
      </c>
      <c r="B485" s="593" t="s">
        <v>208</v>
      </c>
      <c r="C485" s="593" t="s">
        <v>208</v>
      </c>
      <c r="D485" s="594">
        <v>3989</v>
      </c>
      <c r="E485" s="597">
        <v>6886281</v>
      </c>
      <c r="F485" s="593" t="s">
        <v>8397</v>
      </c>
      <c r="M485" s="598">
        <v>7174</v>
      </c>
      <c r="N485" s="599">
        <v>1013899</v>
      </c>
    </row>
    <row r="486" spans="1:14" ht="15.4">
      <c r="A486" s="593" t="s">
        <v>179</v>
      </c>
      <c r="B486" s="593" t="s">
        <v>208</v>
      </c>
      <c r="C486" s="593" t="s">
        <v>208</v>
      </c>
      <c r="D486" s="594">
        <v>3990</v>
      </c>
      <c r="E486" s="597">
        <v>7522277</v>
      </c>
      <c r="F486" s="593" t="s">
        <v>8397</v>
      </c>
      <c r="M486" s="598">
        <v>7181</v>
      </c>
      <c r="N486" s="599">
        <v>1129350</v>
      </c>
    </row>
    <row r="487" spans="1:14" ht="15.4">
      <c r="A487" s="593" t="s">
        <v>179</v>
      </c>
      <c r="B487" s="593" t="s">
        <v>208</v>
      </c>
      <c r="C487" s="593" t="s">
        <v>208</v>
      </c>
      <c r="D487" s="594">
        <v>3991</v>
      </c>
      <c r="E487" s="597">
        <v>7647322</v>
      </c>
      <c r="F487" s="593" t="s">
        <v>8397</v>
      </c>
      <c r="M487" s="598">
        <v>7199</v>
      </c>
      <c r="N487" s="599">
        <v>640872</v>
      </c>
    </row>
    <row r="488" spans="1:14" ht="15.4">
      <c r="A488" s="593" t="s">
        <v>179</v>
      </c>
      <c r="B488" s="593" t="s">
        <v>208</v>
      </c>
      <c r="C488" s="593" t="s">
        <v>208</v>
      </c>
      <c r="D488" s="594">
        <v>3992</v>
      </c>
      <c r="E488" s="597">
        <v>869995</v>
      </c>
      <c r="F488" s="593" t="s">
        <v>8397</v>
      </c>
      <c r="M488" s="598">
        <v>7200</v>
      </c>
      <c r="N488" s="599">
        <v>607363</v>
      </c>
    </row>
    <row r="489" spans="1:14" ht="15.4">
      <c r="A489" s="593" t="s">
        <v>179</v>
      </c>
      <c r="B489" s="593" t="s">
        <v>208</v>
      </c>
      <c r="C489" s="593" t="s">
        <v>208</v>
      </c>
      <c r="D489" s="594">
        <v>3993</v>
      </c>
      <c r="E489" s="597">
        <v>1146668</v>
      </c>
      <c r="F489" s="593" t="s">
        <v>8397</v>
      </c>
      <c r="M489" s="598">
        <v>7202</v>
      </c>
      <c r="N489" s="599">
        <v>6069</v>
      </c>
    </row>
    <row r="490" spans="1:14" ht="15.4">
      <c r="A490" s="593" t="s">
        <v>179</v>
      </c>
      <c r="B490" s="593" t="s">
        <v>208</v>
      </c>
      <c r="C490" s="593" t="s">
        <v>208</v>
      </c>
      <c r="D490" s="594">
        <v>3994</v>
      </c>
      <c r="E490" s="597">
        <v>1403632</v>
      </c>
      <c r="F490" s="593" t="s">
        <v>8397</v>
      </c>
      <c r="M490" s="598">
        <v>7203</v>
      </c>
      <c r="N490" s="599">
        <v>6069</v>
      </c>
    </row>
    <row r="491" spans="1:14" ht="15.4">
      <c r="A491" s="593" t="s">
        <v>179</v>
      </c>
      <c r="B491" s="593" t="s">
        <v>208</v>
      </c>
      <c r="C491" s="593" t="s">
        <v>208</v>
      </c>
      <c r="D491" s="594">
        <v>3995</v>
      </c>
      <c r="E491" s="597">
        <v>1758408</v>
      </c>
      <c r="F491" s="593" t="s">
        <v>8397</v>
      </c>
      <c r="M491" s="598">
        <v>7204</v>
      </c>
      <c r="N491" s="599">
        <v>6069</v>
      </c>
    </row>
    <row r="492" spans="1:14" ht="15.4">
      <c r="A492" s="593" t="s">
        <v>179</v>
      </c>
      <c r="B492" s="593" t="s">
        <v>208</v>
      </c>
      <c r="C492" s="593" t="s">
        <v>208</v>
      </c>
      <c r="D492" s="594">
        <v>3996</v>
      </c>
      <c r="E492" s="597">
        <v>2185059</v>
      </c>
      <c r="F492" s="593" t="s">
        <v>8397</v>
      </c>
      <c r="M492" s="598">
        <v>7205</v>
      </c>
      <c r="N492" s="599">
        <v>6069</v>
      </c>
    </row>
    <row r="493" spans="1:14" ht="15.4">
      <c r="A493" s="593" t="s">
        <v>179</v>
      </c>
      <c r="B493" s="593" t="s">
        <v>208</v>
      </c>
      <c r="C493" s="593" t="s">
        <v>208</v>
      </c>
      <c r="D493" s="594">
        <v>3997</v>
      </c>
      <c r="E493" s="597">
        <v>2457702</v>
      </c>
      <c r="F493" s="593" t="s">
        <v>8397</v>
      </c>
      <c r="M493" s="598">
        <v>7206</v>
      </c>
      <c r="N493" s="599">
        <v>6069</v>
      </c>
    </row>
    <row r="494" spans="1:14" ht="15.4">
      <c r="A494" s="593" t="s">
        <v>179</v>
      </c>
      <c r="B494" s="593" t="s">
        <v>208</v>
      </c>
      <c r="C494" s="593" t="s">
        <v>208</v>
      </c>
      <c r="D494" s="594">
        <v>3998</v>
      </c>
      <c r="E494" s="597">
        <v>2919780</v>
      </c>
      <c r="F494" s="593" t="s">
        <v>8397</v>
      </c>
      <c r="M494" s="598">
        <v>7207</v>
      </c>
      <c r="N494" s="599">
        <v>6069</v>
      </c>
    </row>
    <row r="495" spans="1:14" ht="15.4">
      <c r="A495" s="593" t="s">
        <v>179</v>
      </c>
      <c r="B495" s="593" t="s">
        <v>208</v>
      </c>
      <c r="C495" s="593" t="s">
        <v>208</v>
      </c>
      <c r="D495" s="594">
        <v>3999</v>
      </c>
      <c r="E495" s="597">
        <v>3300220</v>
      </c>
      <c r="F495" s="593" t="s">
        <v>8397</v>
      </c>
      <c r="M495" s="598">
        <v>7208</v>
      </c>
      <c r="N495" s="599">
        <v>6069</v>
      </c>
    </row>
    <row r="496" spans="1:14" ht="15.4">
      <c r="A496" s="593" t="s">
        <v>179</v>
      </c>
      <c r="B496" s="593" t="s">
        <v>208</v>
      </c>
      <c r="C496" s="593" t="s">
        <v>208</v>
      </c>
      <c r="D496" s="594">
        <v>4000</v>
      </c>
      <c r="E496" s="597">
        <v>3536864</v>
      </c>
      <c r="F496" s="593" t="s">
        <v>8397</v>
      </c>
      <c r="M496" s="598">
        <v>7216</v>
      </c>
      <c r="N496" s="599">
        <v>151470</v>
      </c>
    </row>
    <row r="497" spans="1:14" ht="15.4">
      <c r="A497" s="593" t="s">
        <v>179</v>
      </c>
      <c r="B497" s="593" t="s">
        <v>208</v>
      </c>
      <c r="C497" s="593" t="s">
        <v>208</v>
      </c>
      <c r="D497" s="594">
        <v>4001</v>
      </c>
      <c r="E497" s="597">
        <v>4066847</v>
      </c>
      <c r="F497" s="593" t="s">
        <v>8397</v>
      </c>
      <c r="M497" s="598">
        <v>7219</v>
      </c>
      <c r="N497" s="599">
        <v>919766</v>
      </c>
    </row>
    <row r="498" spans="1:14" ht="15.4">
      <c r="A498" s="593" t="s">
        <v>179</v>
      </c>
      <c r="B498" s="593" t="s">
        <v>208</v>
      </c>
      <c r="C498" s="593" t="s">
        <v>208</v>
      </c>
      <c r="D498" s="594">
        <v>4002</v>
      </c>
      <c r="E498" s="597">
        <v>4581768</v>
      </c>
      <c r="F498" s="593" t="s">
        <v>8397</v>
      </c>
      <c r="M498" s="598">
        <v>7224</v>
      </c>
      <c r="N498" s="599">
        <v>382240</v>
      </c>
    </row>
    <row r="499" spans="1:14" ht="15.4">
      <c r="A499" s="593" t="s">
        <v>179</v>
      </c>
      <c r="B499" s="593" t="s">
        <v>208</v>
      </c>
      <c r="C499" s="593" t="s">
        <v>208</v>
      </c>
      <c r="D499" s="594">
        <v>4004</v>
      </c>
      <c r="E499" s="597">
        <v>5141681</v>
      </c>
      <c r="F499" s="593" t="s">
        <v>8397</v>
      </c>
      <c r="M499" s="598">
        <v>7227</v>
      </c>
      <c r="N499" s="599">
        <v>28917</v>
      </c>
    </row>
    <row r="500" spans="1:14" ht="15.4">
      <c r="A500" s="593" t="s">
        <v>179</v>
      </c>
      <c r="B500" s="593" t="s">
        <v>208</v>
      </c>
      <c r="C500" s="593" t="s">
        <v>208</v>
      </c>
      <c r="D500" s="594">
        <v>4005</v>
      </c>
      <c r="E500" s="597">
        <v>5711852</v>
      </c>
      <c r="F500" s="593" t="s">
        <v>8397</v>
      </c>
      <c r="M500" s="598">
        <v>7228</v>
      </c>
      <c r="N500" s="599">
        <v>208992</v>
      </c>
    </row>
    <row r="501" spans="1:14" ht="15.4">
      <c r="A501" s="593" t="s">
        <v>179</v>
      </c>
      <c r="B501" s="593" t="s">
        <v>208</v>
      </c>
      <c r="C501" s="593" t="s">
        <v>208</v>
      </c>
      <c r="D501" s="594">
        <v>4006</v>
      </c>
      <c r="E501" s="597">
        <v>7000209</v>
      </c>
      <c r="F501" s="593" t="s">
        <v>8397</v>
      </c>
      <c r="M501" s="598">
        <v>7229</v>
      </c>
      <c r="N501" s="599">
        <v>80000</v>
      </c>
    </row>
    <row r="502" spans="1:14" ht="15.4">
      <c r="A502" s="593" t="s">
        <v>179</v>
      </c>
      <c r="B502" s="593" t="s">
        <v>208</v>
      </c>
      <c r="C502" s="593" t="s">
        <v>208</v>
      </c>
      <c r="D502" s="594">
        <v>4007</v>
      </c>
      <c r="E502" s="597">
        <v>8333606</v>
      </c>
      <c r="F502" s="593" t="s">
        <v>8397</v>
      </c>
      <c r="M502" s="598">
        <v>7231</v>
      </c>
      <c r="N502" s="599">
        <v>7800</v>
      </c>
    </row>
    <row r="503" spans="1:14" ht="15.4">
      <c r="A503" s="593" t="s">
        <v>179</v>
      </c>
      <c r="B503" s="593" t="s">
        <v>208</v>
      </c>
      <c r="C503" s="593" t="s">
        <v>208</v>
      </c>
      <c r="D503" s="594">
        <v>4008</v>
      </c>
      <c r="E503" s="597">
        <v>9079273</v>
      </c>
      <c r="F503" s="593" t="s">
        <v>8397</v>
      </c>
      <c r="M503" s="598">
        <v>7236</v>
      </c>
      <c r="N503" s="599">
        <v>33989</v>
      </c>
    </row>
    <row r="504" spans="1:14" ht="15.4">
      <c r="A504" s="593" t="s">
        <v>179</v>
      </c>
      <c r="B504" s="593" t="s">
        <v>729</v>
      </c>
      <c r="C504" s="593" t="s">
        <v>730</v>
      </c>
      <c r="D504" s="594">
        <v>4009</v>
      </c>
      <c r="E504" s="597">
        <v>11403</v>
      </c>
      <c r="F504" s="593" t="s">
        <v>8396</v>
      </c>
      <c r="M504" s="598">
        <v>7244</v>
      </c>
      <c r="N504" s="599">
        <v>18972</v>
      </c>
    </row>
    <row r="505" spans="1:14" ht="15.4">
      <c r="A505" s="593" t="s">
        <v>179</v>
      </c>
      <c r="B505" s="593" t="s">
        <v>729</v>
      </c>
      <c r="C505" s="593" t="s">
        <v>730</v>
      </c>
      <c r="D505" s="594">
        <v>4010</v>
      </c>
      <c r="E505" s="597">
        <v>13158</v>
      </c>
      <c r="F505" s="593" t="s">
        <v>8396</v>
      </c>
      <c r="M505" s="598">
        <v>7245</v>
      </c>
      <c r="N505" s="599">
        <v>45970</v>
      </c>
    </row>
    <row r="506" spans="1:14" ht="15.4">
      <c r="A506" s="593" t="s">
        <v>179</v>
      </c>
      <c r="B506" s="593" t="s">
        <v>729</v>
      </c>
      <c r="C506" s="593" t="s">
        <v>730</v>
      </c>
      <c r="D506" s="594">
        <v>4011</v>
      </c>
      <c r="E506" s="597">
        <v>17776</v>
      </c>
      <c r="F506" s="593" t="s">
        <v>8396</v>
      </c>
      <c r="M506" s="598">
        <v>7246</v>
      </c>
      <c r="N506" s="599">
        <v>130939</v>
      </c>
    </row>
    <row r="507" spans="1:14" ht="15.4">
      <c r="A507" s="593" t="s">
        <v>179</v>
      </c>
      <c r="B507" s="593" t="s">
        <v>729</v>
      </c>
      <c r="C507" s="593" t="s">
        <v>730</v>
      </c>
      <c r="D507" s="594">
        <v>4012</v>
      </c>
      <c r="E507" s="597">
        <v>21140</v>
      </c>
      <c r="F507" s="593" t="s">
        <v>8396</v>
      </c>
      <c r="M507" s="598">
        <v>7247</v>
      </c>
      <c r="N507" s="599">
        <v>16717</v>
      </c>
    </row>
    <row r="508" spans="1:14" ht="15.4">
      <c r="A508" s="593" t="s">
        <v>179</v>
      </c>
      <c r="B508" s="593" t="s">
        <v>729</v>
      </c>
      <c r="C508" s="593" t="s">
        <v>730</v>
      </c>
      <c r="D508" s="594">
        <v>4013</v>
      </c>
      <c r="E508" s="597">
        <v>25846</v>
      </c>
      <c r="F508" s="593" t="s">
        <v>8396</v>
      </c>
      <c r="M508" s="598">
        <v>7248</v>
      </c>
      <c r="N508" s="599">
        <v>130939</v>
      </c>
    </row>
    <row r="509" spans="1:14" ht="15.4">
      <c r="A509" s="593" t="s">
        <v>179</v>
      </c>
      <c r="B509" s="593" t="s">
        <v>729</v>
      </c>
      <c r="C509" s="593" t="s">
        <v>730</v>
      </c>
      <c r="D509" s="594">
        <v>4014</v>
      </c>
      <c r="E509" s="597">
        <v>11403</v>
      </c>
      <c r="F509" s="593" t="s">
        <v>8396</v>
      </c>
      <c r="M509" s="598">
        <v>7249</v>
      </c>
      <c r="N509" s="599">
        <v>16715</v>
      </c>
    </row>
    <row r="510" spans="1:14" ht="15.4">
      <c r="A510" s="593" t="s">
        <v>179</v>
      </c>
      <c r="B510" s="593" t="s">
        <v>729</v>
      </c>
      <c r="C510" s="593" t="s">
        <v>730</v>
      </c>
      <c r="D510" s="594">
        <v>4015</v>
      </c>
      <c r="E510" s="597">
        <v>13158</v>
      </c>
      <c r="F510" s="593" t="s">
        <v>8396</v>
      </c>
      <c r="M510" s="598">
        <v>7252</v>
      </c>
      <c r="N510" s="599">
        <v>33320</v>
      </c>
    </row>
    <row r="511" spans="1:14" ht="15.4">
      <c r="A511" s="593" t="s">
        <v>179</v>
      </c>
      <c r="B511" s="593" t="s">
        <v>729</v>
      </c>
      <c r="C511" s="593" t="s">
        <v>730</v>
      </c>
      <c r="D511" s="594">
        <v>4016</v>
      </c>
      <c r="E511" s="597">
        <v>17776</v>
      </c>
      <c r="F511" s="593" t="s">
        <v>8396</v>
      </c>
      <c r="M511" s="598">
        <v>7253</v>
      </c>
      <c r="N511" s="599">
        <v>57212</v>
      </c>
    </row>
    <row r="512" spans="1:14" ht="15.4">
      <c r="A512" s="593" t="s">
        <v>179</v>
      </c>
      <c r="B512" s="593" t="s">
        <v>729</v>
      </c>
      <c r="C512" s="593" t="s">
        <v>730</v>
      </c>
      <c r="D512" s="594">
        <v>4017</v>
      </c>
      <c r="E512" s="597">
        <v>21140</v>
      </c>
      <c r="F512" s="593" t="s">
        <v>8396</v>
      </c>
      <c r="M512" s="598">
        <v>7254</v>
      </c>
      <c r="N512" s="599">
        <v>101150</v>
      </c>
    </row>
    <row r="513" spans="1:14" ht="15.4">
      <c r="A513" s="593" t="s">
        <v>179</v>
      </c>
      <c r="B513" s="593" t="s">
        <v>729</v>
      </c>
      <c r="C513" s="593" t="s">
        <v>730</v>
      </c>
      <c r="D513" s="594">
        <v>4018</v>
      </c>
      <c r="E513" s="597">
        <v>25846</v>
      </c>
      <c r="F513" s="593" t="s">
        <v>8396</v>
      </c>
      <c r="M513" s="598">
        <v>7255</v>
      </c>
      <c r="N513" s="599">
        <v>130900</v>
      </c>
    </row>
    <row r="514" spans="1:14" ht="15.4">
      <c r="A514" s="593" t="s">
        <v>179</v>
      </c>
      <c r="B514" s="593" t="s">
        <v>729</v>
      </c>
      <c r="C514" s="593" t="s">
        <v>730</v>
      </c>
      <c r="D514" s="594">
        <v>4019</v>
      </c>
      <c r="E514" s="597">
        <v>10318</v>
      </c>
      <c r="F514" s="593" t="s">
        <v>8396</v>
      </c>
      <c r="M514" s="598">
        <v>7256</v>
      </c>
      <c r="N514" s="599">
        <v>13566</v>
      </c>
    </row>
    <row r="515" spans="1:14" ht="15.4">
      <c r="A515" s="593" t="s">
        <v>179</v>
      </c>
      <c r="B515" s="593" t="s">
        <v>729</v>
      </c>
      <c r="C515" s="593" t="s">
        <v>730</v>
      </c>
      <c r="D515" s="594">
        <v>4020</v>
      </c>
      <c r="E515" s="597">
        <v>11837</v>
      </c>
      <c r="F515" s="593" t="s">
        <v>8396</v>
      </c>
      <c r="M515" s="598">
        <v>7257</v>
      </c>
      <c r="N515" s="599">
        <v>29988</v>
      </c>
    </row>
    <row r="516" spans="1:14" ht="15.4">
      <c r="A516" s="593" t="s">
        <v>179</v>
      </c>
      <c r="B516" s="593" t="s">
        <v>729</v>
      </c>
      <c r="C516" s="593" t="s">
        <v>730</v>
      </c>
      <c r="D516" s="594">
        <v>4021</v>
      </c>
      <c r="E516" s="597">
        <v>13158</v>
      </c>
      <c r="F516" s="593" t="s">
        <v>8396</v>
      </c>
      <c r="M516" s="598">
        <v>7258</v>
      </c>
      <c r="N516" s="599">
        <v>50575</v>
      </c>
    </row>
    <row r="517" spans="1:14" ht="15.4">
      <c r="A517" s="593" t="s">
        <v>179</v>
      </c>
      <c r="B517" s="593" t="s">
        <v>729</v>
      </c>
      <c r="C517" s="593" t="s">
        <v>730</v>
      </c>
      <c r="D517" s="594">
        <v>4022</v>
      </c>
      <c r="E517" s="597">
        <v>17776</v>
      </c>
      <c r="F517" s="593" t="s">
        <v>8396</v>
      </c>
      <c r="M517" s="598">
        <v>7259</v>
      </c>
      <c r="N517" s="599">
        <v>65450</v>
      </c>
    </row>
    <row r="518" spans="1:14" ht="15.4">
      <c r="A518" s="593" t="s">
        <v>179</v>
      </c>
      <c r="B518" s="593" t="s">
        <v>729</v>
      </c>
      <c r="C518" s="593" t="s">
        <v>730</v>
      </c>
      <c r="D518" s="594">
        <v>4023</v>
      </c>
      <c r="E518" s="597">
        <v>21140</v>
      </c>
      <c r="F518" s="593" t="s">
        <v>8396</v>
      </c>
      <c r="M518" s="598">
        <v>7260</v>
      </c>
      <c r="N518" s="599">
        <v>6783</v>
      </c>
    </row>
    <row r="519" spans="1:14" ht="15.4">
      <c r="A519" s="593" t="s">
        <v>179</v>
      </c>
      <c r="B519" s="593" t="s">
        <v>729</v>
      </c>
      <c r="C519" s="593" t="s">
        <v>730</v>
      </c>
      <c r="D519" s="594">
        <v>4024</v>
      </c>
      <c r="E519" s="597">
        <v>25846</v>
      </c>
      <c r="F519" s="593" t="s">
        <v>8396</v>
      </c>
      <c r="M519" s="598">
        <v>7261</v>
      </c>
      <c r="N519" s="599">
        <v>14303</v>
      </c>
    </row>
    <row r="520" spans="1:14" ht="15.4">
      <c r="A520" s="593" t="s">
        <v>179</v>
      </c>
      <c r="B520" s="593" t="s">
        <v>729</v>
      </c>
      <c r="C520" s="593" t="s">
        <v>730</v>
      </c>
      <c r="D520" s="594">
        <v>4026</v>
      </c>
      <c r="E520" s="597">
        <v>9155</v>
      </c>
      <c r="F520" s="593" t="s">
        <v>8396</v>
      </c>
      <c r="M520" s="598">
        <v>7262</v>
      </c>
      <c r="N520" s="599">
        <v>28987</v>
      </c>
    </row>
    <row r="521" spans="1:14" ht="15.4">
      <c r="A521" s="593" t="s">
        <v>179</v>
      </c>
      <c r="B521" s="593" t="s">
        <v>729</v>
      </c>
      <c r="C521" s="593" t="s">
        <v>730</v>
      </c>
      <c r="D521" s="594">
        <v>4027</v>
      </c>
      <c r="E521" s="597">
        <v>9868</v>
      </c>
      <c r="F521" s="593" t="s">
        <v>8396</v>
      </c>
      <c r="M521" s="598">
        <v>7263</v>
      </c>
      <c r="N521" s="599">
        <v>57212</v>
      </c>
    </row>
    <row r="522" spans="1:14" ht="15.4">
      <c r="A522" s="593" t="s">
        <v>179</v>
      </c>
      <c r="B522" s="593" t="s">
        <v>729</v>
      </c>
      <c r="C522" s="593" t="s">
        <v>730</v>
      </c>
      <c r="D522" s="594">
        <v>4028</v>
      </c>
      <c r="E522" s="597">
        <v>16493</v>
      </c>
      <c r="F522" s="593" t="s">
        <v>8396</v>
      </c>
      <c r="M522" s="598">
        <v>7264</v>
      </c>
      <c r="N522" s="599">
        <v>101150</v>
      </c>
    </row>
    <row r="523" spans="1:14" ht="15.4">
      <c r="A523" s="593" t="s">
        <v>179</v>
      </c>
      <c r="B523" s="593" t="s">
        <v>729</v>
      </c>
      <c r="C523" s="593" t="s">
        <v>730</v>
      </c>
      <c r="D523" s="594">
        <v>4029</v>
      </c>
      <c r="E523" s="597">
        <v>30940</v>
      </c>
      <c r="F523" s="593" t="s">
        <v>8396</v>
      </c>
      <c r="M523" s="598">
        <v>7265</v>
      </c>
      <c r="N523" s="599">
        <v>130900</v>
      </c>
    </row>
    <row r="524" spans="1:14" ht="15.4">
      <c r="A524" s="593" t="s">
        <v>179</v>
      </c>
      <c r="B524" s="593" t="s">
        <v>729</v>
      </c>
      <c r="C524" s="593" t="s">
        <v>730</v>
      </c>
      <c r="D524" s="594">
        <v>4030</v>
      </c>
      <c r="E524" s="597">
        <v>9155</v>
      </c>
      <c r="F524" s="593" t="s">
        <v>8396</v>
      </c>
      <c r="M524" s="598">
        <v>7266</v>
      </c>
      <c r="N524" s="599">
        <v>27965</v>
      </c>
    </row>
    <row r="525" spans="1:14" ht="15.4">
      <c r="A525" s="593" t="s">
        <v>179</v>
      </c>
      <c r="B525" s="593" t="s">
        <v>729</v>
      </c>
      <c r="C525" s="593" t="s">
        <v>730</v>
      </c>
      <c r="D525" s="594">
        <v>4032</v>
      </c>
      <c r="E525" s="597">
        <v>9868</v>
      </c>
      <c r="F525" s="593" t="s">
        <v>8396</v>
      </c>
      <c r="M525" s="598">
        <v>7267</v>
      </c>
      <c r="N525" s="599">
        <v>23681</v>
      </c>
    </row>
    <row r="526" spans="1:14" ht="15.4">
      <c r="A526" s="593" t="s">
        <v>179</v>
      </c>
      <c r="B526" s="593" t="s">
        <v>729</v>
      </c>
      <c r="C526" s="593" t="s">
        <v>730</v>
      </c>
      <c r="D526" s="594">
        <v>4033</v>
      </c>
      <c r="E526" s="597">
        <v>16493</v>
      </c>
      <c r="F526" s="593" t="s">
        <v>8396</v>
      </c>
      <c r="M526" s="598">
        <v>7268</v>
      </c>
      <c r="N526" s="599">
        <v>19324</v>
      </c>
    </row>
    <row r="527" spans="1:14" ht="15.4">
      <c r="A527" s="593" t="s">
        <v>179</v>
      </c>
      <c r="B527" s="593" t="s">
        <v>729</v>
      </c>
      <c r="C527" s="593" t="s">
        <v>730</v>
      </c>
      <c r="D527" s="594">
        <v>4034</v>
      </c>
      <c r="E527" s="597">
        <v>30940</v>
      </c>
      <c r="F527" s="593" t="s">
        <v>8396</v>
      </c>
      <c r="M527" s="598">
        <v>7269</v>
      </c>
      <c r="N527" s="599">
        <v>14204</v>
      </c>
    </row>
    <row r="528" spans="1:14" ht="15.4">
      <c r="A528" s="593" t="s">
        <v>179</v>
      </c>
      <c r="B528" s="593" t="s">
        <v>729</v>
      </c>
      <c r="C528" s="593" t="s">
        <v>730</v>
      </c>
      <c r="D528" s="594">
        <v>4036</v>
      </c>
      <c r="E528" s="597">
        <v>9868</v>
      </c>
      <c r="F528" s="593" t="s">
        <v>8396</v>
      </c>
      <c r="M528" s="598">
        <v>7270</v>
      </c>
      <c r="N528" s="599">
        <v>22828</v>
      </c>
    </row>
    <row r="529" spans="1:14" ht="15.4">
      <c r="A529" s="593" t="s">
        <v>179</v>
      </c>
      <c r="B529" s="593" t="s">
        <v>729</v>
      </c>
      <c r="C529" s="593" t="s">
        <v>730</v>
      </c>
      <c r="D529" s="594">
        <v>4037</v>
      </c>
      <c r="E529" s="597">
        <v>16493</v>
      </c>
      <c r="F529" s="593" t="s">
        <v>8396</v>
      </c>
      <c r="M529" s="598">
        <v>7271</v>
      </c>
      <c r="N529" s="599">
        <v>18117</v>
      </c>
    </row>
    <row r="530" spans="1:14" ht="15.4">
      <c r="A530" s="593" t="s">
        <v>179</v>
      </c>
      <c r="B530" s="593" t="s">
        <v>729</v>
      </c>
      <c r="C530" s="593" t="s">
        <v>730</v>
      </c>
      <c r="D530" s="594">
        <v>4038</v>
      </c>
      <c r="E530" s="597">
        <v>30940</v>
      </c>
      <c r="F530" s="593" t="s">
        <v>8396</v>
      </c>
      <c r="M530" s="598">
        <v>7272</v>
      </c>
      <c r="N530" s="599">
        <v>14493</v>
      </c>
    </row>
    <row r="531" spans="1:14" ht="15.4">
      <c r="A531" s="593" t="s">
        <v>179</v>
      </c>
      <c r="B531" s="593" t="s">
        <v>205</v>
      </c>
      <c r="C531" s="593" t="s">
        <v>206</v>
      </c>
      <c r="D531" s="594">
        <v>4039</v>
      </c>
      <c r="E531" s="597">
        <v>31553</v>
      </c>
      <c r="F531" s="593" t="s">
        <v>8397</v>
      </c>
      <c r="M531" s="598">
        <v>7273</v>
      </c>
      <c r="N531" s="599">
        <v>10653</v>
      </c>
    </row>
    <row r="532" spans="1:14" ht="15.4">
      <c r="A532" s="593" t="s">
        <v>179</v>
      </c>
      <c r="B532" s="593" t="s">
        <v>205</v>
      </c>
      <c r="C532" s="593" t="s">
        <v>206</v>
      </c>
      <c r="D532" s="594">
        <v>4040</v>
      </c>
      <c r="E532" s="597">
        <v>36086</v>
      </c>
      <c r="F532" s="593" t="s">
        <v>8397</v>
      </c>
      <c r="M532" s="598">
        <v>7274</v>
      </c>
      <c r="N532" s="599">
        <v>45815</v>
      </c>
    </row>
    <row r="533" spans="1:14" ht="15.4">
      <c r="A533" s="593" t="s">
        <v>179</v>
      </c>
      <c r="B533" s="593" t="s">
        <v>205</v>
      </c>
      <c r="C533" s="593" t="s">
        <v>206</v>
      </c>
      <c r="D533" s="594">
        <v>4041</v>
      </c>
      <c r="E533" s="597">
        <v>49629</v>
      </c>
      <c r="F533" s="593" t="s">
        <v>8397</v>
      </c>
      <c r="M533" s="598">
        <v>7275</v>
      </c>
      <c r="N533" s="599">
        <v>10115</v>
      </c>
    </row>
    <row r="534" spans="1:14" ht="15.4">
      <c r="A534" s="593" t="s">
        <v>179</v>
      </c>
      <c r="B534" s="593" t="s">
        <v>205</v>
      </c>
      <c r="C534" s="593" t="s">
        <v>206</v>
      </c>
      <c r="D534" s="594">
        <v>4042</v>
      </c>
      <c r="E534" s="597">
        <v>39306</v>
      </c>
      <c r="F534" s="593" t="s">
        <v>8397</v>
      </c>
      <c r="M534" s="598">
        <v>7276</v>
      </c>
      <c r="N534" s="599">
        <v>23100</v>
      </c>
    </row>
    <row r="535" spans="1:14" ht="15.4">
      <c r="A535" s="593" t="s">
        <v>179</v>
      </c>
      <c r="B535" s="593" t="s">
        <v>205</v>
      </c>
      <c r="C535" s="593" t="s">
        <v>206</v>
      </c>
      <c r="D535" s="594">
        <v>4043</v>
      </c>
      <c r="E535" s="595">
        <v>40620</v>
      </c>
      <c r="F535" s="596" t="s">
        <v>8397</v>
      </c>
      <c r="M535" s="598">
        <v>7277</v>
      </c>
      <c r="N535" s="599">
        <v>31500</v>
      </c>
    </row>
    <row r="536" spans="1:14" ht="15.4">
      <c r="A536" s="593" t="s">
        <v>179</v>
      </c>
      <c r="B536" s="593" t="s">
        <v>205</v>
      </c>
      <c r="C536" s="593" t="s">
        <v>206</v>
      </c>
      <c r="D536" s="594">
        <v>4044</v>
      </c>
      <c r="E536" s="595">
        <v>468997</v>
      </c>
      <c r="F536" s="596" t="s">
        <v>8397</v>
      </c>
      <c r="M536" s="598">
        <v>7278</v>
      </c>
      <c r="N536" s="599">
        <v>39375</v>
      </c>
    </row>
    <row r="537" spans="1:14" ht="15.4">
      <c r="A537" s="593" t="s">
        <v>179</v>
      </c>
      <c r="B537" s="593" t="s">
        <v>205</v>
      </c>
      <c r="C537" s="593" t="s">
        <v>206</v>
      </c>
      <c r="D537" s="594">
        <v>4045</v>
      </c>
      <c r="E537" s="595">
        <v>353539</v>
      </c>
      <c r="F537" s="596" t="s">
        <v>8397</v>
      </c>
      <c r="M537" s="598">
        <v>7279</v>
      </c>
      <c r="N537" s="599">
        <v>42000</v>
      </c>
    </row>
    <row r="538" spans="1:14" ht="15.4">
      <c r="A538" s="593" t="s">
        <v>179</v>
      </c>
      <c r="B538" s="593" t="s">
        <v>205</v>
      </c>
      <c r="C538" s="593" t="s">
        <v>206</v>
      </c>
      <c r="D538" s="594">
        <v>4046</v>
      </c>
      <c r="E538" s="595">
        <v>461702</v>
      </c>
      <c r="F538" s="596" t="s">
        <v>8397</v>
      </c>
      <c r="M538" s="598">
        <v>7280</v>
      </c>
      <c r="N538" s="599">
        <v>86625</v>
      </c>
    </row>
    <row r="539" spans="1:14" ht="15.4">
      <c r="A539" s="593" t="s">
        <v>179</v>
      </c>
      <c r="B539" s="593" t="s">
        <v>205</v>
      </c>
      <c r="C539" s="593" t="s">
        <v>206</v>
      </c>
      <c r="D539" s="594">
        <v>4047</v>
      </c>
      <c r="E539" s="595">
        <v>67349</v>
      </c>
      <c r="F539" s="596" t="s">
        <v>8397</v>
      </c>
      <c r="M539" s="598">
        <v>7281</v>
      </c>
      <c r="N539" s="599">
        <v>86625</v>
      </c>
    </row>
    <row r="540" spans="1:14" ht="15.4">
      <c r="A540" s="593" t="s">
        <v>179</v>
      </c>
      <c r="B540" s="593" t="s">
        <v>205</v>
      </c>
      <c r="C540" s="593" t="s">
        <v>206</v>
      </c>
      <c r="D540" s="594">
        <v>4048</v>
      </c>
      <c r="E540" s="597">
        <v>64926</v>
      </c>
      <c r="F540" s="593" t="s">
        <v>8397</v>
      </c>
      <c r="M540" s="598">
        <v>7282</v>
      </c>
      <c r="N540" s="599">
        <v>8925</v>
      </c>
    </row>
    <row r="541" spans="1:14" ht="15.4">
      <c r="A541" s="593" t="s">
        <v>179</v>
      </c>
      <c r="B541" s="593" t="s">
        <v>205</v>
      </c>
      <c r="C541" s="593" t="s">
        <v>206</v>
      </c>
      <c r="D541" s="594">
        <v>4049</v>
      </c>
      <c r="E541" s="595">
        <v>81732</v>
      </c>
      <c r="F541" s="596" t="s">
        <v>8397</v>
      </c>
      <c r="M541" s="598">
        <v>7283</v>
      </c>
      <c r="N541" s="599">
        <v>12180</v>
      </c>
    </row>
    <row r="542" spans="1:14" ht="15.4">
      <c r="A542" s="593" t="s">
        <v>179</v>
      </c>
      <c r="B542" s="593" t="s">
        <v>205</v>
      </c>
      <c r="C542" s="593" t="s">
        <v>206</v>
      </c>
      <c r="D542" s="594">
        <v>4050</v>
      </c>
      <c r="E542" s="597">
        <v>75559</v>
      </c>
      <c r="F542" s="593" t="s">
        <v>8397</v>
      </c>
      <c r="M542" s="598">
        <v>7284</v>
      </c>
      <c r="N542" s="599">
        <v>15225</v>
      </c>
    </row>
    <row r="543" spans="1:14" ht="15.4">
      <c r="A543" s="593" t="s">
        <v>179</v>
      </c>
      <c r="B543" s="593" t="s">
        <v>205</v>
      </c>
      <c r="C543" s="593" t="s">
        <v>417</v>
      </c>
      <c r="D543" s="594">
        <v>4051</v>
      </c>
      <c r="E543" s="597">
        <v>80913</v>
      </c>
      <c r="F543" s="593" t="s">
        <v>8397</v>
      </c>
      <c r="M543" s="598">
        <v>7285</v>
      </c>
      <c r="N543" s="599">
        <v>16800</v>
      </c>
    </row>
    <row r="544" spans="1:14" ht="15.4">
      <c r="A544" s="593" t="s">
        <v>179</v>
      </c>
      <c r="B544" s="593" t="s">
        <v>205</v>
      </c>
      <c r="C544" s="593" t="s">
        <v>206</v>
      </c>
      <c r="D544" s="594">
        <v>4052</v>
      </c>
      <c r="E544" s="597">
        <v>59695</v>
      </c>
      <c r="F544" s="593" t="s">
        <v>8397</v>
      </c>
      <c r="M544" s="598">
        <v>7287</v>
      </c>
      <c r="N544" s="599">
        <v>9975</v>
      </c>
    </row>
    <row r="545" spans="1:14" ht="15.4">
      <c r="A545" s="593" t="s">
        <v>179</v>
      </c>
      <c r="B545" s="593" t="s">
        <v>205</v>
      </c>
      <c r="C545" s="593" t="s">
        <v>206</v>
      </c>
      <c r="D545" s="594">
        <v>4053</v>
      </c>
      <c r="E545" s="597">
        <v>57201</v>
      </c>
      <c r="F545" s="593" t="s">
        <v>8397</v>
      </c>
      <c r="M545" s="598">
        <v>7288</v>
      </c>
      <c r="N545" s="599">
        <v>12600</v>
      </c>
    </row>
    <row r="546" spans="1:14" ht="15.4">
      <c r="A546" s="593" t="s">
        <v>179</v>
      </c>
      <c r="B546" s="593" t="s">
        <v>205</v>
      </c>
      <c r="C546" s="593" t="s">
        <v>206</v>
      </c>
      <c r="D546" s="594">
        <v>4054</v>
      </c>
      <c r="E546" s="597">
        <v>82015</v>
      </c>
      <c r="F546" s="593" t="s">
        <v>8397</v>
      </c>
      <c r="M546" s="598">
        <v>7289</v>
      </c>
      <c r="N546" s="599">
        <v>5520</v>
      </c>
    </row>
    <row r="547" spans="1:14" ht="15.4">
      <c r="A547" s="593" t="s">
        <v>179</v>
      </c>
      <c r="B547" s="593" t="s">
        <v>205</v>
      </c>
      <c r="C547" s="593" t="s">
        <v>206</v>
      </c>
      <c r="D547" s="594">
        <v>4055</v>
      </c>
      <c r="E547" s="595">
        <v>77900</v>
      </c>
      <c r="F547" s="593" t="s">
        <v>8397</v>
      </c>
      <c r="M547" s="598">
        <v>7291</v>
      </c>
      <c r="N547" s="599">
        <v>499800</v>
      </c>
    </row>
    <row r="548" spans="1:14" ht="15.4">
      <c r="A548" s="593" t="s">
        <v>179</v>
      </c>
      <c r="B548" s="593" t="s">
        <v>259</v>
      </c>
      <c r="C548" s="593" t="s">
        <v>775</v>
      </c>
      <c r="D548" s="594">
        <v>4061</v>
      </c>
      <c r="E548" s="597">
        <v>95476</v>
      </c>
      <c r="F548" s="593" t="s">
        <v>8397</v>
      </c>
      <c r="M548" s="598">
        <v>7293</v>
      </c>
      <c r="N548" s="599">
        <v>574620</v>
      </c>
    </row>
    <row r="549" spans="1:14" ht="15.4">
      <c r="A549" s="593" t="s">
        <v>179</v>
      </c>
      <c r="B549" s="593" t="s">
        <v>205</v>
      </c>
      <c r="C549" s="593" t="s">
        <v>224</v>
      </c>
      <c r="D549" s="594">
        <v>4064</v>
      </c>
      <c r="E549" s="597">
        <v>78526</v>
      </c>
      <c r="F549" s="593" t="s">
        <v>8397</v>
      </c>
      <c r="M549" s="598">
        <v>7295</v>
      </c>
      <c r="N549" s="599">
        <v>656880</v>
      </c>
    </row>
    <row r="550" spans="1:14" ht="15.4">
      <c r="A550" s="593" t="s">
        <v>179</v>
      </c>
      <c r="B550" s="593" t="s">
        <v>205</v>
      </c>
      <c r="C550" s="593" t="s">
        <v>224</v>
      </c>
      <c r="D550" s="594">
        <v>4073</v>
      </c>
      <c r="E550" s="597">
        <v>124657</v>
      </c>
      <c r="F550" s="593" t="s">
        <v>8397</v>
      </c>
      <c r="M550" s="598">
        <v>7298</v>
      </c>
      <c r="N550" s="599">
        <v>293026</v>
      </c>
    </row>
    <row r="551" spans="1:14" ht="15.4">
      <c r="A551" s="593" t="s">
        <v>179</v>
      </c>
      <c r="B551" s="593" t="s">
        <v>205</v>
      </c>
      <c r="C551" s="593" t="s">
        <v>224</v>
      </c>
      <c r="D551" s="594">
        <v>4074</v>
      </c>
      <c r="E551" s="597">
        <v>104054</v>
      </c>
      <c r="F551" s="593" t="s">
        <v>8397</v>
      </c>
      <c r="M551" s="598">
        <v>7300</v>
      </c>
      <c r="N551" s="599">
        <v>62035</v>
      </c>
    </row>
    <row r="552" spans="1:14" ht="15.4">
      <c r="A552" s="593" t="s">
        <v>179</v>
      </c>
      <c r="B552" s="593" t="s">
        <v>205</v>
      </c>
      <c r="C552" s="593" t="s">
        <v>224</v>
      </c>
      <c r="D552" s="594">
        <v>4075</v>
      </c>
      <c r="E552" s="597">
        <v>114623</v>
      </c>
      <c r="F552" s="593" t="s">
        <v>8397</v>
      </c>
      <c r="M552" s="598">
        <v>7302</v>
      </c>
      <c r="N552" s="599">
        <v>11010</v>
      </c>
    </row>
    <row r="553" spans="1:14" ht="15.4">
      <c r="A553" s="593" t="s">
        <v>179</v>
      </c>
      <c r="B553" s="593" t="s">
        <v>205</v>
      </c>
      <c r="C553" s="593" t="s">
        <v>224</v>
      </c>
      <c r="D553" s="594">
        <v>4077</v>
      </c>
      <c r="E553" s="597">
        <v>116787</v>
      </c>
      <c r="F553" s="593" t="s">
        <v>8397</v>
      </c>
      <c r="M553" s="598">
        <v>7303</v>
      </c>
      <c r="N553" s="599">
        <v>24411</v>
      </c>
    </row>
    <row r="554" spans="1:14" ht="15.4">
      <c r="A554" s="593" t="s">
        <v>179</v>
      </c>
      <c r="B554" s="593" t="s">
        <v>205</v>
      </c>
      <c r="C554" s="593" t="s">
        <v>224</v>
      </c>
      <c r="D554" s="594">
        <v>4078</v>
      </c>
      <c r="E554" s="597">
        <v>127356</v>
      </c>
      <c r="F554" s="593" t="s">
        <v>8397</v>
      </c>
      <c r="M554" s="598">
        <v>7304</v>
      </c>
      <c r="N554" s="599">
        <v>41175</v>
      </c>
    </row>
    <row r="555" spans="1:14" ht="15.4">
      <c r="A555" s="593" t="s">
        <v>179</v>
      </c>
      <c r="B555" s="593" t="s">
        <v>205</v>
      </c>
      <c r="C555" s="593" t="s">
        <v>224</v>
      </c>
      <c r="D555" s="594">
        <v>4079</v>
      </c>
      <c r="E555" s="597">
        <v>138637</v>
      </c>
      <c r="F555" s="593" t="s">
        <v>8397</v>
      </c>
      <c r="M555" s="598">
        <v>7305</v>
      </c>
      <c r="N555" s="599">
        <v>85883</v>
      </c>
    </row>
    <row r="556" spans="1:14" ht="15.4">
      <c r="A556" s="593" t="s">
        <v>179</v>
      </c>
      <c r="B556" s="593" t="s">
        <v>238</v>
      </c>
      <c r="C556" s="593" t="s">
        <v>402</v>
      </c>
      <c r="D556" s="594">
        <v>4080</v>
      </c>
      <c r="E556" s="597">
        <v>222384</v>
      </c>
      <c r="F556" s="593" t="s">
        <v>8397</v>
      </c>
      <c r="M556" s="598">
        <v>7306</v>
      </c>
      <c r="N556" s="599">
        <v>27908</v>
      </c>
    </row>
    <row r="557" spans="1:14" ht="15.4">
      <c r="A557" s="593" t="s">
        <v>179</v>
      </c>
      <c r="B557" s="593" t="s">
        <v>238</v>
      </c>
      <c r="C557" s="593" t="s">
        <v>402</v>
      </c>
      <c r="D557" s="594">
        <v>4081</v>
      </c>
      <c r="E557" s="597">
        <v>193517</v>
      </c>
      <c r="F557" s="593" t="s">
        <v>8397</v>
      </c>
      <c r="M557" s="598">
        <v>7307</v>
      </c>
      <c r="N557" s="599">
        <v>99900</v>
      </c>
    </row>
    <row r="558" spans="1:14" ht="15.4">
      <c r="A558" s="593" t="s">
        <v>179</v>
      </c>
      <c r="B558" s="593" t="s">
        <v>238</v>
      </c>
      <c r="C558" s="593" t="s">
        <v>402</v>
      </c>
      <c r="D558" s="594">
        <v>4082</v>
      </c>
      <c r="E558" s="597">
        <v>236584</v>
      </c>
      <c r="F558" s="593" t="s">
        <v>8397</v>
      </c>
      <c r="M558" s="598">
        <v>7308</v>
      </c>
      <c r="N558" s="599">
        <v>1423500</v>
      </c>
    </row>
    <row r="559" spans="1:14" ht="15.4">
      <c r="A559" s="593" t="s">
        <v>179</v>
      </c>
      <c r="B559" s="593" t="s">
        <v>238</v>
      </c>
      <c r="C559" s="593" t="s">
        <v>402</v>
      </c>
      <c r="D559" s="594">
        <v>4083</v>
      </c>
      <c r="E559" s="597">
        <v>220248</v>
      </c>
      <c r="F559" s="593" t="s">
        <v>8397</v>
      </c>
      <c r="M559" s="598">
        <v>7309</v>
      </c>
      <c r="N559" s="599">
        <v>4701</v>
      </c>
    </row>
    <row r="560" spans="1:14" ht="15.4">
      <c r="A560" s="593" t="s">
        <v>179</v>
      </c>
      <c r="B560" s="593" t="s">
        <v>205</v>
      </c>
      <c r="C560" s="593" t="s">
        <v>206</v>
      </c>
      <c r="D560" s="594">
        <v>4085</v>
      </c>
      <c r="E560" s="597">
        <v>103193</v>
      </c>
      <c r="F560" s="593" t="s">
        <v>8397</v>
      </c>
      <c r="M560" s="598">
        <v>7313</v>
      </c>
      <c r="N560" s="599">
        <v>30940</v>
      </c>
    </row>
    <row r="561" spans="1:14" ht="15.4">
      <c r="A561" s="593" t="s">
        <v>179</v>
      </c>
      <c r="B561" s="593" t="s">
        <v>205</v>
      </c>
      <c r="C561" s="593" t="s">
        <v>206</v>
      </c>
      <c r="D561" s="594">
        <v>4086</v>
      </c>
      <c r="E561" s="597">
        <v>96522</v>
      </c>
      <c r="F561" s="593" t="s">
        <v>8397</v>
      </c>
      <c r="M561" s="598">
        <v>7317</v>
      </c>
      <c r="N561" s="599">
        <v>6059</v>
      </c>
    </row>
    <row r="562" spans="1:14" ht="15.4">
      <c r="A562" s="593" t="s">
        <v>179</v>
      </c>
      <c r="B562" s="593" t="s">
        <v>205</v>
      </c>
      <c r="C562" s="593" t="s">
        <v>206</v>
      </c>
      <c r="D562" s="594">
        <v>4087</v>
      </c>
      <c r="E562" s="597">
        <v>100450</v>
      </c>
      <c r="F562" s="593" t="s">
        <v>8397</v>
      </c>
      <c r="M562" s="598">
        <v>7336</v>
      </c>
      <c r="N562" s="599">
        <v>49900</v>
      </c>
    </row>
    <row r="563" spans="1:14" ht="15.4">
      <c r="A563" s="593" t="s">
        <v>179</v>
      </c>
      <c r="B563" s="593" t="s">
        <v>205</v>
      </c>
      <c r="C563" s="593" t="s">
        <v>206</v>
      </c>
      <c r="D563" s="594">
        <v>4088</v>
      </c>
      <c r="E563" s="597">
        <v>65490</v>
      </c>
      <c r="F563" s="593" t="s">
        <v>8397</v>
      </c>
      <c r="M563" s="598">
        <v>7337</v>
      </c>
      <c r="N563" s="599">
        <v>138648</v>
      </c>
    </row>
    <row r="564" spans="1:14" ht="15.4">
      <c r="A564" s="593" t="s">
        <v>179</v>
      </c>
      <c r="B564" s="593" t="s">
        <v>205</v>
      </c>
      <c r="C564" s="593" t="s">
        <v>206</v>
      </c>
      <c r="D564" s="594">
        <v>4089</v>
      </c>
      <c r="E564" s="597">
        <v>63798</v>
      </c>
      <c r="F564" s="593" t="s">
        <v>8397</v>
      </c>
      <c r="M564" s="598">
        <v>7338</v>
      </c>
      <c r="N564" s="599">
        <v>38788</v>
      </c>
    </row>
    <row r="565" spans="1:14" ht="15.4">
      <c r="A565" s="593" t="s">
        <v>179</v>
      </c>
      <c r="B565" s="593" t="s">
        <v>205</v>
      </c>
      <c r="C565" s="593" t="s">
        <v>206</v>
      </c>
      <c r="D565" s="594">
        <v>4090</v>
      </c>
      <c r="E565" s="597">
        <v>61375</v>
      </c>
      <c r="F565" s="593" t="s">
        <v>8397</v>
      </c>
      <c r="M565" s="598">
        <v>7343</v>
      </c>
      <c r="N565" s="599">
        <v>307020</v>
      </c>
    </row>
    <row r="566" spans="1:14" ht="15.4">
      <c r="A566" s="593" t="s">
        <v>179</v>
      </c>
      <c r="B566" s="593" t="s">
        <v>238</v>
      </c>
      <c r="C566" s="593" t="s">
        <v>402</v>
      </c>
      <c r="D566" s="594">
        <v>4091</v>
      </c>
      <c r="E566" s="597">
        <v>915178</v>
      </c>
      <c r="F566" s="593" t="s">
        <v>8397</v>
      </c>
      <c r="M566" s="598">
        <v>7344</v>
      </c>
      <c r="N566" s="599">
        <v>315350</v>
      </c>
    </row>
    <row r="567" spans="1:14" ht="15.4">
      <c r="A567" s="593" t="s">
        <v>179</v>
      </c>
      <c r="B567" s="593" t="s">
        <v>192</v>
      </c>
      <c r="C567" s="593" t="s">
        <v>193</v>
      </c>
      <c r="D567" s="594">
        <v>4102</v>
      </c>
      <c r="E567" s="597">
        <v>166489</v>
      </c>
      <c r="F567" s="593" t="s">
        <v>8397</v>
      </c>
      <c r="M567" s="598">
        <v>7345</v>
      </c>
      <c r="N567" s="599">
        <v>844900</v>
      </c>
    </row>
    <row r="568" spans="1:14" ht="15.4">
      <c r="A568" s="593" t="s">
        <v>179</v>
      </c>
      <c r="B568" s="593" t="s">
        <v>192</v>
      </c>
      <c r="C568" s="593" t="s">
        <v>193</v>
      </c>
      <c r="D568" s="594">
        <v>4103</v>
      </c>
      <c r="E568" s="597">
        <v>180239</v>
      </c>
      <c r="F568" s="593" t="s">
        <v>8397</v>
      </c>
      <c r="M568" s="598">
        <v>7346</v>
      </c>
      <c r="N568" s="599">
        <v>5457340</v>
      </c>
    </row>
    <row r="569" spans="1:14" ht="15.4">
      <c r="A569" s="593" t="s">
        <v>179</v>
      </c>
      <c r="B569" s="593" t="s">
        <v>192</v>
      </c>
      <c r="C569" s="593" t="s">
        <v>193</v>
      </c>
      <c r="D569" s="594">
        <v>4104</v>
      </c>
      <c r="E569" s="597">
        <v>812399</v>
      </c>
      <c r="F569" s="593" t="s">
        <v>8397</v>
      </c>
      <c r="M569" s="598">
        <v>7351</v>
      </c>
      <c r="N569" s="599">
        <v>172549</v>
      </c>
    </row>
    <row r="570" spans="1:14" ht="15.4">
      <c r="A570" s="593" t="s">
        <v>179</v>
      </c>
      <c r="B570" s="593" t="s">
        <v>192</v>
      </c>
      <c r="C570" s="593" t="s">
        <v>193</v>
      </c>
      <c r="D570" s="594">
        <v>4105</v>
      </c>
      <c r="E570" s="597">
        <v>1254255</v>
      </c>
      <c r="F570" s="593" t="s">
        <v>8397</v>
      </c>
      <c r="M570" s="598">
        <v>7352</v>
      </c>
      <c r="N570" s="599">
        <v>185904</v>
      </c>
    </row>
    <row r="571" spans="1:14" ht="15.4">
      <c r="A571" s="593" t="s">
        <v>179</v>
      </c>
      <c r="B571" s="593" t="s">
        <v>192</v>
      </c>
      <c r="C571" s="593" t="s">
        <v>193</v>
      </c>
      <c r="D571" s="594">
        <v>4106</v>
      </c>
      <c r="E571" s="595">
        <v>1220566</v>
      </c>
      <c r="F571" s="596" t="s">
        <v>8397</v>
      </c>
      <c r="M571" s="598">
        <v>7353</v>
      </c>
      <c r="N571" s="599">
        <v>352352</v>
      </c>
    </row>
    <row r="572" spans="1:14" ht="15.4">
      <c r="A572" s="593" t="s">
        <v>179</v>
      </c>
      <c r="B572" s="593" t="s">
        <v>192</v>
      </c>
      <c r="C572" s="593" t="s">
        <v>193</v>
      </c>
      <c r="D572" s="594">
        <v>4107</v>
      </c>
      <c r="E572" s="595">
        <v>1739380</v>
      </c>
      <c r="F572" s="596" t="s">
        <v>8397</v>
      </c>
      <c r="M572" s="598">
        <v>7354</v>
      </c>
      <c r="N572" s="599">
        <v>451981</v>
      </c>
    </row>
    <row r="573" spans="1:14" ht="15.4">
      <c r="A573" s="593" t="s">
        <v>179</v>
      </c>
      <c r="B573" s="593" t="s">
        <v>192</v>
      </c>
      <c r="C573" s="593" t="s">
        <v>193</v>
      </c>
      <c r="D573" s="594">
        <v>4108</v>
      </c>
      <c r="E573" s="595">
        <v>1636652</v>
      </c>
      <c r="F573" s="596" t="s">
        <v>8397</v>
      </c>
      <c r="M573" s="598">
        <v>7355</v>
      </c>
      <c r="N573" s="599">
        <v>761820</v>
      </c>
    </row>
    <row r="574" spans="1:14" ht="15.4">
      <c r="A574" s="593" t="s">
        <v>179</v>
      </c>
      <c r="B574" s="593" t="s">
        <v>192</v>
      </c>
      <c r="C574" s="593" t="s">
        <v>193</v>
      </c>
      <c r="D574" s="594">
        <v>4110</v>
      </c>
      <c r="E574" s="595">
        <v>3092626</v>
      </c>
      <c r="F574" s="596" t="s">
        <v>8397</v>
      </c>
      <c r="M574" s="598">
        <v>7356</v>
      </c>
      <c r="N574" s="599">
        <v>992686</v>
      </c>
    </row>
    <row r="575" spans="1:14" ht="15.4">
      <c r="A575" s="593" t="s">
        <v>179</v>
      </c>
      <c r="B575" s="593" t="s">
        <v>255</v>
      </c>
      <c r="C575" s="593" t="s">
        <v>437</v>
      </c>
      <c r="D575" s="594">
        <v>4111</v>
      </c>
      <c r="E575" s="595">
        <v>606608</v>
      </c>
      <c r="F575" s="596" t="s">
        <v>8397</v>
      </c>
      <c r="M575" s="598">
        <v>7359</v>
      </c>
      <c r="N575" s="599">
        <v>351050</v>
      </c>
    </row>
    <row r="576" spans="1:14" ht="15.4">
      <c r="A576" s="593" t="s">
        <v>179</v>
      </c>
      <c r="B576" s="593" t="s">
        <v>192</v>
      </c>
      <c r="C576" s="593" t="s">
        <v>193</v>
      </c>
      <c r="D576" s="594">
        <v>4113</v>
      </c>
      <c r="E576" s="595">
        <v>468998</v>
      </c>
      <c r="F576" s="596" t="s">
        <v>8397</v>
      </c>
      <c r="M576" s="598">
        <v>7360</v>
      </c>
      <c r="N576" s="599">
        <v>456960</v>
      </c>
    </row>
    <row r="577" spans="1:14" ht="15.4">
      <c r="A577" s="593" t="s">
        <v>179</v>
      </c>
      <c r="B577" s="593" t="s">
        <v>192</v>
      </c>
      <c r="C577" s="593" t="s">
        <v>193</v>
      </c>
      <c r="D577" s="594">
        <v>4114</v>
      </c>
      <c r="E577" s="595">
        <v>380027</v>
      </c>
      <c r="F577" s="596" t="s">
        <v>8397</v>
      </c>
      <c r="M577" s="598">
        <v>7361</v>
      </c>
      <c r="N577" s="599">
        <v>1300</v>
      </c>
    </row>
    <row r="578" spans="1:14" ht="15.4">
      <c r="A578" s="593" t="s">
        <v>179</v>
      </c>
      <c r="B578" s="593" t="s">
        <v>192</v>
      </c>
      <c r="C578" s="593" t="s">
        <v>193</v>
      </c>
      <c r="D578" s="594">
        <v>4115</v>
      </c>
      <c r="E578" s="595">
        <v>414504</v>
      </c>
      <c r="F578" s="596" t="s">
        <v>8397</v>
      </c>
      <c r="M578" s="598">
        <v>7362</v>
      </c>
      <c r="N578" s="599">
        <v>1400</v>
      </c>
    </row>
    <row r="579" spans="1:14" ht="15.4">
      <c r="A579" s="593" t="s">
        <v>179</v>
      </c>
      <c r="B579" s="593" t="s">
        <v>192</v>
      </c>
      <c r="C579" s="593" t="s">
        <v>193</v>
      </c>
      <c r="D579" s="594">
        <v>4116</v>
      </c>
      <c r="E579" s="597">
        <v>485680</v>
      </c>
      <c r="F579" s="593" t="s">
        <v>8397</v>
      </c>
      <c r="M579" s="598">
        <v>7363</v>
      </c>
      <c r="N579" s="599">
        <v>256320</v>
      </c>
    </row>
    <row r="580" spans="1:14" ht="15.4">
      <c r="A580" s="593" t="s">
        <v>179</v>
      </c>
      <c r="B580" s="593" t="s">
        <v>192</v>
      </c>
      <c r="C580" s="593" t="s">
        <v>193</v>
      </c>
      <c r="D580" s="594">
        <v>4117</v>
      </c>
      <c r="E580" s="597">
        <v>521268</v>
      </c>
      <c r="F580" s="593" t="s">
        <v>8397</v>
      </c>
      <c r="M580" s="598">
        <v>7364</v>
      </c>
      <c r="N580" s="599">
        <v>421820</v>
      </c>
    </row>
    <row r="581" spans="1:14" ht="15.4">
      <c r="A581" s="593" t="s">
        <v>179</v>
      </c>
      <c r="B581" s="593" t="s">
        <v>192</v>
      </c>
      <c r="C581" s="593" t="s">
        <v>193</v>
      </c>
      <c r="D581" s="594">
        <v>4118</v>
      </c>
      <c r="E581" s="597">
        <v>423401</v>
      </c>
      <c r="F581" s="593" t="s">
        <v>8397</v>
      </c>
      <c r="M581" s="598">
        <v>7366</v>
      </c>
      <c r="N581" s="599">
        <v>77164</v>
      </c>
    </row>
    <row r="582" spans="1:14" ht="15.4">
      <c r="A582" s="593" t="s">
        <v>179</v>
      </c>
      <c r="B582" s="593" t="s">
        <v>192</v>
      </c>
      <c r="C582" s="593" t="s">
        <v>193</v>
      </c>
      <c r="D582" s="594">
        <v>4119</v>
      </c>
      <c r="E582" s="597">
        <v>503474</v>
      </c>
      <c r="F582" s="593" t="s">
        <v>8397</v>
      </c>
      <c r="M582" s="598">
        <v>7367</v>
      </c>
      <c r="N582" s="599">
        <v>219179</v>
      </c>
    </row>
    <row r="583" spans="1:14" ht="15.4">
      <c r="A583" s="593" t="s">
        <v>179</v>
      </c>
      <c r="B583" s="593" t="s">
        <v>192</v>
      </c>
      <c r="C583" s="593" t="s">
        <v>193</v>
      </c>
      <c r="D583" s="594">
        <v>4120</v>
      </c>
      <c r="E583" s="597">
        <v>542398</v>
      </c>
      <c r="F583" s="593" t="s">
        <v>8397</v>
      </c>
      <c r="M583" s="598">
        <v>7368</v>
      </c>
      <c r="N583" s="599">
        <v>375019</v>
      </c>
    </row>
    <row r="584" spans="1:14" ht="15.4">
      <c r="A584" s="593" t="s">
        <v>179</v>
      </c>
      <c r="B584" s="593" t="s">
        <v>192</v>
      </c>
      <c r="C584" s="593" t="s">
        <v>193</v>
      </c>
      <c r="D584" s="594">
        <v>4121</v>
      </c>
      <c r="E584" s="597">
        <v>403382</v>
      </c>
      <c r="F584" s="593" t="s">
        <v>8397</v>
      </c>
      <c r="M584" s="598">
        <v>7369</v>
      </c>
      <c r="N584" s="599">
        <v>571775</v>
      </c>
    </row>
    <row r="585" spans="1:14" ht="15.4">
      <c r="A585" s="593" t="s">
        <v>179</v>
      </c>
      <c r="B585" s="593" t="s">
        <v>192</v>
      </c>
      <c r="C585" s="593" t="s">
        <v>193</v>
      </c>
      <c r="D585" s="594">
        <v>4122</v>
      </c>
      <c r="E585" s="597">
        <v>374467</v>
      </c>
      <c r="F585" s="593" t="s">
        <v>8397</v>
      </c>
      <c r="M585" s="598">
        <v>7370</v>
      </c>
      <c r="N585" s="599">
        <v>601434</v>
      </c>
    </row>
    <row r="586" spans="1:14" ht="15.4">
      <c r="A586" s="593" t="s">
        <v>179</v>
      </c>
      <c r="B586" s="593" t="s">
        <v>192</v>
      </c>
      <c r="C586" s="593" t="s">
        <v>193</v>
      </c>
      <c r="D586" s="594">
        <v>4123</v>
      </c>
      <c r="E586" s="597">
        <v>393373</v>
      </c>
      <c r="F586" s="593" t="s">
        <v>8397</v>
      </c>
      <c r="M586" s="598">
        <v>7371</v>
      </c>
      <c r="N586" s="599">
        <v>675703</v>
      </c>
    </row>
    <row r="587" spans="1:14" ht="15.4">
      <c r="A587" s="593" t="s">
        <v>179</v>
      </c>
      <c r="B587" s="593" t="s">
        <v>192</v>
      </c>
      <c r="C587" s="593" t="s">
        <v>193</v>
      </c>
      <c r="D587" s="594">
        <v>4124</v>
      </c>
      <c r="E587" s="597">
        <v>451204</v>
      </c>
      <c r="F587" s="593" t="s">
        <v>8397</v>
      </c>
      <c r="M587" s="598">
        <v>7372</v>
      </c>
      <c r="N587" s="599">
        <v>600950</v>
      </c>
    </row>
    <row r="588" spans="1:14" ht="15.4">
      <c r="A588" s="593" t="s">
        <v>179</v>
      </c>
      <c r="B588" s="593" t="s">
        <v>192</v>
      </c>
      <c r="C588" s="593" t="s">
        <v>193</v>
      </c>
      <c r="D588" s="594">
        <v>4125</v>
      </c>
      <c r="E588" s="597">
        <v>346161</v>
      </c>
      <c r="F588" s="593" t="s">
        <v>8397</v>
      </c>
      <c r="M588" s="598">
        <v>7373</v>
      </c>
      <c r="N588" s="599">
        <v>168082</v>
      </c>
    </row>
    <row r="589" spans="1:14" ht="15.4">
      <c r="A589" s="593" t="s">
        <v>179</v>
      </c>
      <c r="B589" s="593" t="s">
        <v>192</v>
      </c>
      <c r="C589" s="593" t="s">
        <v>193</v>
      </c>
      <c r="D589" s="594">
        <v>4126</v>
      </c>
      <c r="E589" s="597">
        <v>309867</v>
      </c>
      <c r="F589" s="593" t="s">
        <v>8397</v>
      </c>
      <c r="M589" s="598">
        <v>7374</v>
      </c>
      <c r="N589" s="599">
        <v>1054654</v>
      </c>
    </row>
    <row r="590" spans="1:14" ht="15.4">
      <c r="A590" s="593" t="s">
        <v>179</v>
      </c>
      <c r="B590" s="593" t="s">
        <v>192</v>
      </c>
      <c r="C590" s="593" t="s">
        <v>193</v>
      </c>
      <c r="D590" s="594">
        <v>4127</v>
      </c>
      <c r="E590" s="597">
        <v>460370</v>
      </c>
      <c r="F590" s="593" t="s">
        <v>8397</v>
      </c>
      <c r="M590" s="598">
        <v>7375</v>
      </c>
      <c r="N590" s="599">
        <v>5838380</v>
      </c>
    </row>
    <row r="591" spans="1:14" ht="15.4">
      <c r="A591" s="593" t="s">
        <v>179</v>
      </c>
      <c r="B591" s="593" t="s">
        <v>217</v>
      </c>
      <c r="C591" s="593" t="s">
        <v>218</v>
      </c>
      <c r="D591" s="594">
        <v>4128</v>
      </c>
      <c r="E591" s="597">
        <v>121479</v>
      </c>
      <c r="F591" s="593" t="s">
        <v>8397</v>
      </c>
      <c r="M591" s="598">
        <v>7376</v>
      </c>
      <c r="N591" s="599">
        <v>6947748</v>
      </c>
    </row>
    <row r="592" spans="1:14" ht="15.4">
      <c r="A592" s="593" t="s">
        <v>179</v>
      </c>
      <c r="B592" s="593" t="s">
        <v>217</v>
      </c>
      <c r="C592" s="593" t="s">
        <v>218</v>
      </c>
      <c r="D592" s="594">
        <v>4129</v>
      </c>
      <c r="E592" s="597">
        <v>245903</v>
      </c>
      <c r="F592" s="593" t="s">
        <v>8397</v>
      </c>
      <c r="M592" s="598">
        <v>7377</v>
      </c>
      <c r="N592" s="599">
        <v>103530</v>
      </c>
    </row>
    <row r="593" spans="1:14" ht="15.4">
      <c r="A593" s="593" t="s">
        <v>179</v>
      </c>
      <c r="B593" s="593" t="s">
        <v>217</v>
      </c>
      <c r="C593" s="593" t="s">
        <v>218</v>
      </c>
      <c r="D593" s="594">
        <v>4130</v>
      </c>
      <c r="E593" s="597">
        <v>816886</v>
      </c>
      <c r="F593" s="593" t="s">
        <v>8397</v>
      </c>
      <c r="M593" s="598">
        <v>7378</v>
      </c>
      <c r="N593" s="599">
        <v>177310</v>
      </c>
    </row>
    <row r="594" spans="1:14" ht="15.4">
      <c r="A594" s="593" t="s">
        <v>179</v>
      </c>
      <c r="B594" s="593" t="s">
        <v>217</v>
      </c>
      <c r="C594" s="593" t="s">
        <v>218</v>
      </c>
      <c r="D594" s="594">
        <v>4131</v>
      </c>
      <c r="E594" s="597">
        <v>1317418</v>
      </c>
      <c r="F594" s="593" t="s">
        <v>8397</v>
      </c>
      <c r="M594" s="598">
        <v>7379</v>
      </c>
      <c r="N594" s="599">
        <v>239190</v>
      </c>
    </row>
    <row r="595" spans="1:14" ht="15.4">
      <c r="A595" s="593" t="s">
        <v>179</v>
      </c>
      <c r="B595" s="593" t="s">
        <v>217</v>
      </c>
      <c r="C595" s="593" t="s">
        <v>218</v>
      </c>
      <c r="D595" s="594">
        <v>4132</v>
      </c>
      <c r="E595" s="595">
        <v>2076812</v>
      </c>
      <c r="F595" s="596" t="s">
        <v>8397</v>
      </c>
      <c r="M595" s="598">
        <v>7380</v>
      </c>
      <c r="N595" s="599">
        <v>422422</v>
      </c>
    </row>
    <row r="596" spans="1:14" ht="15.4">
      <c r="A596" s="593" t="s">
        <v>179</v>
      </c>
      <c r="B596" s="593" t="s">
        <v>217</v>
      </c>
      <c r="C596" s="593" t="s">
        <v>218</v>
      </c>
      <c r="D596" s="594">
        <v>4133</v>
      </c>
      <c r="E596" s="595">
        <v>3015583</v>
      </c>
      <c r="F596" s="596" t="s">
        <v>8397</v>
      </c>
      <c r="M596" s="598">
        <v>7381</v>
      </c>
      <c r="N596" s="599">
        <v>627921</v>
      </c>
    </row>
    <row r="597" spans="1:14" ht="15.4">
      <c r="A597" s="593" t="s">
        <v>179</v>
      </c>
      <c r="B597" s="593" t="s">
        <v>255</v>
      </c>
      <c r="C597" s="593" t="s">
        <v>256</v>
      </c>
      <c r="D597" s="594">
        <v>4134</v>
      </c>
      <c r="E597" s="595">
        <v>665083</v>
      </c>
      <c r="F597" s="593" t="s">
        <v>8397</v>
      </c>
      <c r="M597" s="598">
        <v>7382</v>
      </c>
      <c r="N597" s="599">
        <v>131889</v>
      </c>
    </row>
    <row r="598" spans="1:14" ht="15.4">
      <c r="A598" s="593" t="s">
        <v>179</v>
      </c>
      <c r="B598" s="593" t="s">
        <v>255</v>
      </c>
      <c r="C598" s="593" t="s">
        <v>256</v>
      </c>
      <c r="D598" s="594">
        <v>4135</v>
      </c>
      <c r="E598" s="595">
        <v>686355</v>
      </c>
      <c r="F598" s="593" t="s">
        <v>8397</v>
      </c>
      <c r="M598" s="598">
        <v>7384</v>
      </c>
      <c r="N598" s="599">
        <v>139150</v>
      </c>
    </row>
    <row r="599" spans="1:14" ht="15.4">
      <c r="A599" s="593" t="s">
        <v>179</v>
      </c>
      <c r="B599" s="593" t="s">
        <v>248</v>
      </c>
      <c r="C599" s="593" t="s">
        <v>248</v>
      </c>
      <c r="D599" s="594">
        <v>4136</v>
      </c>
      <c r="E599" s="595">
        <v>6277</v>
      </c>
      <c r="F599" s="596" t="s">
        <v>8397</v>
      </c>
      <c r="M599" s="598">
        <v>7387</v>
      </c>
      <c r="N599" s="599">
        <v>78401</v>
      </c>
    </row>
    <row r="600" spans="1:14" ht="15.4">
      <c r="A600" s="593" t="s">
        <v>179</v>
      </c>
      <c r="B600" s="593" t="s">
        <v>259</v>
      </c>
      <c r="C600" s="593" t="s">
        <v>775</v>
      </c>
      <c r="D600" s="594">
        <v>4137</v>
      </c>
      <c r="E600" s="595">
        <v>143992</v>
      </c>
      <c r="F600" s="596" t="s">
        <v>8397</v>
      </c>
      <c r="M600" s="598">
        <v>7388</v>
      </c>
      <c r="N600" s="599">
        <v>99680</v>
      </c>
    </row>
    <row r="601" spans="1:14" ht="15.4">
      <c r="A601" s="593" t="s">
        <v>179</v>
      </c>
      <c r="B601" s="593" t="s">
        <v>248</v>
      </c>
      <c r="C601" s="593" t="s">
        <v>248</v>
      </c>
      <c r="D601" s="594">
        <v>4138</v>
      </c>
      <c r="E601" s="597">
        <v>187264</v>
      </c>
      <c r="F601" s="593" t="s">
        <v>8397</v>
      </c>
      <c r="M601" s="598">
        <v>7389</v>
      </c>
      <c r="N601" s="599">
        <v>228057</v>
      </c>
    </row>
    <row r="602" spans="1:14" ht="15.4">
      <c r="A602" s="593" t="s">
        <v>179</v>
      </c>
      <c r="B602" s="593" t="s">
        <v>198</v>
      </c>
      <c r="C602" s="593" t="s">
        <v>429</v>
      </c>
      <c r="D602" s="594">
        <v>4140</v>
      </c>
      <c r="E602" s="597">
        <v>210394</v>
      </c>
      <c r="F602" s="593" t="s">
        <v>8397</v>
      </c>
      <c r="M602" s="598">
        <v>7391</v>
      </c>
      <c r="N602" s="599">
        <v>279650</v>
      </c>
    </row>
    <row r="603" spans="1:14" ht="15.4">
      <c r="A603" s="593" t="s">
        <v>179</v>
      </c>
      <c r="B603" s="593" t="s">
        <v>198</v>
      </c>
      <c r="C603" s="593" t="s">
        <v>429</v>
      </c>
      <c r="D603" s="594">
        <v>4142</v>
      </c>
      <c r="E603" s="595">
        <v>188949</v>
      </c>
      <c r="F603" s="596" t="s">
        <v>8397</v>
      </c>
      <c r="M603" s="598">
        <v>7392</v>
      </c>
      <c r="N603" s="599">
        <v>357000</v>
      </c>
    </row>
    <row r="604" spans="1:14" ht="15.4">
      <c r="A604" s="593" t="s">
        <v>179</v>
      </c>
      <c r="B604" s="593" t="s">
        <v>208</v>
      </c>
      <c r="C604" s="593" t="s">
        <v>208</v>
      </c>
      <c r="D604" s="594">
        <v>4143</v>
      </c>
      <c r="E604" s="597">
        <v>45643</v>
      </c>
      <c r="F604" s="593" t="s">
        <v>8397</v>
      </c>
      <c r="M604" s="598">
        <v>7393</v>
      </c>
      <c r="N604" s="599">
        <v>430604</v>
      </c>
    </row>
    <row r="605" spans="1:14" ht="15.4">
      <c r="A605" s="593" t="s">
        <v>179</v>
      </c>
      <c r="B605" s="593" t="s">
        <v>208</v>
      </c>
      <c r="C605" s="593" t="s">
        <v>208</v>
      </c>
      <c r="D605" s="594">
        <v>4144</v>
      </c>
      <c r="E605" s="595">
        <v>92615</v>
      </c>
      <c r="F605" s="596" t="s">
        <v>8397</v>
      </c>
      <c r="M605" s="598">
        <v>7396</v>
      </c>
      <c r="N605" s="599">
        <v>440300</v>
      </c>
    </row>
    <row r="606" spans="1:14" ht="15.4">
      <c r="A606" s="593" t="s">
        <v>179</v>
      </c>
      <c r="B606" s="593" t="s">
        <v>180</v>
      </c>
      <c r="C606" s="593" t="s">
        <v>181</v>
      </c>
      <c r="D606" s="594">
        <v>4154</v>
      </c>
      <c r="E606" s="595">
        <v>969</v>
      </c>
      <c r="F606" s="596" t="s">
        <v>8397</v>
      </c>
      <c r="M606" s="598">
        <v>7397</v>
      </c>
      <c r="N606" s="599">
        <v>598734</v>
      </c>
    </row>
    <row r="607" spans="1:14" ht="15.4">
      <c r="A607" s="593" t="s">
        <v>179</v>
      </c>
      <c r="B607" s="593" t="s">
        <v>180</v>
      </c>
      <c r="C607" s="593" t="s">
        <v>181</v>
      </c>
      <c r="D607" s="594">
        <v>4155</v>
      </c>
      <c r="E607" s="595">
        <v>90628</v>
      </c>
      <c r="F607" s="596" t="s">
        <v>8397</v>
      </c>
      <c r="M607" s="598">
        <v>7398</v>
      </c>
      <c r="N607" s="599">
        <v>713879</v>
      </c>
    </row>
    <row r="608" spans="1:14" ht="15.4">
      <c r="A608" s="593" t="s">
        <v>179</v>
      </c>
      <c r="B608" s="593" t="s">
        <v>198</v>
      </c>
      <c r="C608" s="593" t="s">
        <v>429</v>
      </c>
      <c r="D608" s="594">
        <v>4156</v>
      </c>
      <c r="E608" s="595">
        <v>178654</v>
      </c>
      <c r="F608" s="596" t="s">
        <v>8397</v>
      </c>
      <c r="M608" s="598">
        <v>7399</v>
      </c>
      <c r="N608" s="599">
        <v>743750</v>
      </c>
    </row>
    <row r="609" spans="1:14" ht="15.4">
      <c r="A609" s="593" t="s">
        <v>179</v>
      </c>
      <c r="B609" s="593" t="s">
        <v>198</v>
      </c>
      <c r="C609" s="593" t="s">
        <v>429</v>
      </c>
      <c r="D609" s="594">
        <v>4157</v>
      </c>
      <c r="E609" s="595">
        <v>187846</v>
      </c>
      <c r="F609" s="596" t="s">
        <v>8397</v>
      </c>
      <c r="M609" s="598">
        <v>7400</v>
      </c>
      <c r="N609" s="599">
        <v>773500</v>
      </c>
    </row>
    <row r="610" spans="1:14" ht="15.4">
      <c r="A610" s="593" t="s">
        <v>179</v>
      </c>
      <c r="B610" s="593" t="s">
        <v>198</v>
      </c>
      <c r="C610" s="593" t="s">
        <v>429</v>
      </c>
      <c r="D610" s="594">
        <v>4158</v>
      </c>
      <c r="E610" s="597">
        <v>191915</v>
      </c>
      <c r="F610" s="593" t="s">
        <v>8397</v>
      </c>
      <c r="M610" s="598">
        <v>7401</v>
      </c>
      <c r="N610" s="599">
        <v>863559</v>
      </c>
    </row>
    <row r="611" spans="1:14" ht="15.4">
      <c r="A611" s="593" t="s">
        <v>179</v>
      </c>
      <c r="B611" s="593" t="s">
        <v>198</v>
      </c>
      <c r="C611" s="593" t="s">
        <v>429</v>
      </c>
      <c r="D611" s="594">
        <v>4159</v>
      </c>
      <c r="E611" s="597">
        <v>167049</v>
      </c>
      <c r="F611" s="593" t="s">
        <v>8397</v>
      </c>
      <c r="M611" s="598">
        <v>7403</v>
      </c>
      <c r="N611" s="599">
        <v>1161351</v>
      </c>
    </row>
    <row r="612" spans="1:14" ht="15.4">
      <c r="A612" s="593" t="s">
        <v>179</v>
      </c>
      <c r="B612" s="593" t="s">
        <v>198</v>
      </c>
      <c r="C612" s="593" t="s">
        <v>429</v>
      </c>
      <c r="D612" s="594">
        <v>4160</v>
      </c>
      <c r="E612" s="595">
        <v>170143</v>
      </c>
      <c r="F612" s="596" t="s">
        <v>8397</v>
      </c>
      <c r="M612" s="598">
        <v>7404</v>
      </c>
      <c r="N612" s="599">
        <v>1176206</v>
      </c>
    </row>
    <row r="613" spans="1:14" ht="15.4">
      <c r="A613" s="593" t="s">
        <v>179</v>
      </c>
      <c r="B613" s="593" t="s">
        <v>198</v>
      </c>
      <c r="C613" s="593" t="s">
        <v>429</v>
      </c>
      <c r="D613" s="594">
        <v>4161</v>
      </c>
      <c r="E613" s="597">
        <v>175866</v>
      </c>
      <c r="F613" s="593" t="s">
        <v>8397</v>
      </c>
      <c r="M613" s="598">
        <v>7405</v>
      </c>
      <c r="N613" s="599">
        <v>1176206</v>
      </c>
    </row>
    <row r="614" spans="1:14" ht="15.4">
      <c r="A614" s="593" t="s">
        <v>179</v>
      </c>
      <c r="B614" s="593" t="s">
        <v>259</v>
      </c>
      <c r="C614" s="593" t="s">
        <v>607</v>
      </c>
      <c r="D614" s="594">
        <v>4195</v>
      </c>
      <c r="E614" s="595">
        <v>565</v>
      </c>
      <c r="F614" s="596" t="s">
        <v>8397</v>
      </c>
      <c r="M614" s="598">
        <v>7406</v>
      </c>
      <c r="N614" s="599">
        <v>1553612</v>
      </c>
    </row>
    <row r="615" spans="1:14" ht="15.4">
      <c r="A615" s="593" t="s">
        <v>179</v>
      </c>
      <c r="B615" s="593" t="s">
        <v>259</v>
      </c>
      <c r="C615" s="593" t="s">
        <v>607</v>
      </c>
      <c r="D615" s="594">
        <v>4197</v>
      </c>
      <c r="E615" s="595">
        <v>4645</v>
      </c>
      <c r="F615" s="593" t="s">
        <v>8397</v>
      </c>
      <c r="M615" s="598">
        <v>7407</v>
      </c>
      <c r="N615" s="599">
        <v>47186</v>
      </c>
    </row>
    <row r="616" spans="1:14" ht="15.4">
      <c r="A616" s="593" t="s">
        <v>179</v>
      </c>
      <c r="B616" s="593" t="s">
        <v>259</v>
      </c>
      <c r="C616" s="593" t="s">
        <v>607</v>
      </c>
      <c r="D616" s="594">
        <v>4198</v>
      </c>
      <c r="E616" s="597">
        <v>4868</v>
      </c>
      <c r="F616" s="593" t="s">
        <v>8397</v>
      </c>
      <c r="M616" s="598">
        <v>7409</v>
      </c>
      <c r="N616" s="599">
        <v>75158</v>
      </c>
    </row>
    <row r="617" spans="1:14" ht="15.4">
      <c r="A617" s="593" t="s">
        <v>179</v>
      </c>
      <c r="B617" s="593" t="s">
        <v>259</v>
      </c>
      <c r="C617" s="593" t="s">
        <v>607</v>
      </c>
      <c r="D617" s="594">
        <v>4200</v>
      </c>
      <c r="E617" s="595">
        <v>1153387</v>
      </c>
      <c r="F617" s="596" t="s">
        <v>8397</v>
      </c>
      <c r="M617" s="598">
        <v>7410</v>
      </c>
      <c r="N617" s="599">
        <v>115474</v>
      </c>
    </row>
    <row r="618" spans="1:14" ht="15.4">
      <c r="A618" s="593" t="s">
        <v>179</v>
      </c>
      <c r="B618" s="593" t="s">
        <v>259</v>
      </c>
      <c r="C618" s="593" t="s">
        <v>607</v>
      </c>
      <c r="D618" s="594">
        <v>4203</v>
      </c>
      <c r="E618" s="597">
        <v>1369842</v>
      </c>
      <c r="F618" s="593" t="s">
        <v>8397</v>
      </c>
      <c r="M618" s="598">
        <v>7411</v>
      </c>
      <c r="N618" s="599">
        <v>839761</v>
      </c>
    </row>
    <row r="619" spans="1:14" ht="15.4">
      <c r="A619" s="593" t="s">
        <v>179</v>
      </c>
      <c r="B619" s="593" t="s">
        <v>259</v>
      </c>
      <c r="C619" s="593" t="s">
        <v>607</v>
      </c>
      <c r="D619" s="594">
        <v>4207</v>
      </c>
      <c r="E619" s="597">
        <v>1514156</v>
      </c>
      <c r="F619" s="593" t="s">
        <v>8397</v>
      </c>
      <c r="M619" s="598">
        <v>7412</v>
      </c>
      <c r="N619" s="599">
        <v>176200</v>
      </c>
    </row>
    <row r="620" spans="1:14" ht="15.4">
      <c r="A620" s="593" t="s">
        <v>179</v>
      </c>
      <c r="B620" s="593" t="s">
        <v>259</v>
      </c>
      <c r="C620" s="593" t="s">
        <v>260</v>
      </c>
      <c r="D620" s="594">
        <v>4229</v>
      </c>
      <c r="E620" s="597">
        <v>811122</v>
      </c>
      <c r="F620" s="593" t="s">
        <v>8397</v>
      </c>
      <c r="M620" s="598">
        <v>7413</v>
      </c>
      <c r="N620" s="599">
        <v>195607</v>
      </c>
    </row>
    <row r="621" spans="1:14" ht="15.4">
      <c r="A621" s="593" t="s">
        <v>179</v>
      </c>
      <c r="B621" s="593" t="s">
        <v>259</v>
      </c>
      <c r="C621" s="593" t="s">
        <v>260</v>
      </c>
      <c r="D621" s="594">
        <v>4230</v>
      </c>
      <c r="E621" s="597">
        <v>775938</v>
      </c>
      <c r="F621" s="593" t="s">
        <v>8397</v>
      </c>
      <c r="M621" s="598">
        <v>7414</v>
      </c>
      <c r="N621" s="599">
        <v>404616</v>
      </c>
    </row>
    <row r="622" spans="1:14" ht="15.4">
      <c r="A622" s="593" t="s">
        <v>179</v>
      </c>
      <c r="B622" s="593" t="s">
        <v>562</v>
      </c>
      <c r="C622" s="593" t="s">
        <v>562</v>
      </c>
      <c r="D622" s="594">
        <v>4232</v>
      </c>
      <c r="E622" s="597">
        <v>7346</v>
      </c>
      <c r="F622" s="593" t="s">
        <v>8397</v>
      </c>
      <c r="M622" s="598">
        <v>7415</v>
      </c>
      <c r="N622" s="599">
        <v>600223</v>
      </c>
    </row>
    <row r="623" spans="1:14" ht="15.4">
      <c r="A623" s="593" t="s">
        <v>179</v>
      </c>
      <c r="B623" s="593" t="s">
        <v>562</v>
      </c>
      <c r="C623" s="593" t="s">
        <v>562</v>
      </c>
      <c r="D623" s="594">
        <v>4233</v>
      </c>
      <c r="E623" s="597">
        <v>7346</v>
      </c>
      <c r="F623" s="593" t="s">
        <v>8397</v>
      </c>
      <c r="M623" s="598">
        <v>7416</v>
      </c>
      <c r="N623" s="599">
        <v>860370</v>
      </c>
    </row>
    <row r="624" spans="1:14" ht="15.4">
      <c r="A624" s="593" t="s">
        <v>179</v>
      </c>
      <c r="B624" s="593" t="s">
        <v>562</v>
      </c>
      <c r="C624" s="593" t="s">
        <v>562</v>
      </c>
      <c r="D624" s="594">
        <v>4234</v>
      </c>
      <c r="E624" s="595">
        <v>7346</v>
      </c>
      <c r="F624" s="593" t="s">
        <v>8397</v>
      </c>
      <c r="M624" s="598">
        <v>7417</v>
      </c>
      <c r="N624" s="599">
        <v>1104469</v>
      </c>
    </row>
    <row r="625" spans="1:14" ht="15.4">
      <c r="A625" s="593" t="s">
        <v>179</v>
      </c>
      <c r="B625" s="593" t="s">
        <v>562</v>
      </c>
      <c r="C625" s="593" t="s">
        <v>562</v>
      </c>
      <c r="D625" s="594">
        <v>4235</v>
      </c>
      <c r="E625" s="595">
        <v>7346</v>
      </c>
      <c r="F625" s="593" t="s">
        <v>8397</v>
      </c>
      <c r="M625" s="598">
        <v>7418</v>
      </c>
      <c r="N625" s="599">
        <v>200000</v>
      </c>
    </row>
    <row r="626" spans="1:14" ht="15.4">
      <c r="A626" s="593" t="s">
        <v>179</v>
      </c>
      <c r="B626" s="593" t="s">
        <v>562</v>
      </c>
      <c r="C626" s="593" t="s">
        <v>562</v>
      </c>
      <c r="D626" s="594">
        <v>4236</v>
      </c>
      <c r="E626" s="597">
        <v>7346</v>
      </c>
      <c r="F626" s="593" t="s">
        <v>8397</v>
      </c>
      <c r="M626" s="598">
        <v>7419</v>
      </c>
      <c r="N626" s="599">
        <v>618292</v>
      </c>
    </row>
    <row r="627" spans="1:14" ht="15.4">
      <c r="A627" s="593" t="s">
        <v>179</v>
      </c>
      <c r="B627" s="593" t="s">
        <v>562</v>
      </c>
      <c r="C627" s="593" t="s">
        <v>562</v>
      </c>
      <c r="D627" s="594">
        <v>4237</v>
      </c>
      <c r="E627" s="597">
        <v>7346</v>
      </c>
      <c r="F627" s="593" t="s">
        <v>8397</v>
      </c>
      <c r="M627" s="598">
        <v>7420</v>
      </c>
      <c r="N627" s="599">
        <v>637309</v>
      </c>
    </row>
    <row r="628" spans="1:14" ht="15.4">
      <c r="A628" s="593" t="s">
        <v>179</v>
      </c>
      <c r="B628" s="593" t="s">
        <v>562</v>
      </c>
      <c r="C628" s="593" t="s">
        <v>562</v>
      </c>
      <c r="D628" s="594">
        <v>4238</v>
      </c>
      <c r="E628" s="597">
        <v>7346</v>
      </c>
      <c r="F628" s="593" t="s">
        <v>8397</v>
      </c>
      <c r="M628" s="598">
        <v>7421</v>
      </c>
      <c r="N628" s="599">
        <v>660275</v>
      </c>
    </row>
    <row r="629" spans="1:14" ht="15.4">
      <c r="A629" s="593" t="s">
        <v>179</v>
      </c>
      <c r="B629" s="593" t="s">
        <v>259</v>
      </c>
      <c r="C629" s="593" t="s">
        <v>602</v>
      </c>
      <c r="D629" s="594">
        <v>4239</v>
      </c>
      <c r="E629" s="597">
        <v>6643</v>
      </c>
      <c r="F629" s="593" t="s">
        <v>8397</v>
      </c>
      <c r="M629" s="598">
        <v>7422</v>
      </c>
      <c r="N629" s="599">
        <v>806463</v>
      </c>
    </row>
    <row r="630" spans="1:14" ht="15.4">
      <c r="A630" s="593" t="s">
        <v>179</v>
      </c>
      <c r="B630" s="593" t="s">
        <v>241</v>
      </c>
      <c r="C630" s="593" t="s">
        <v>242</v>
      </c>
      <c r="D630" s="594">
        <v>4240</v>
      </c>
      <c r="E630" s="597">
        <v>18177</v>
      </c>
      <c r="F630" s="596" t="s">
        <v>8398</v>
      </c>
      <c r="M630" s="598">
        <v>7423</v>
      </c>
      <c r="N630" s="599">
        <v>706</v>
      </c>
    </row>
    <row r="631" spans="1:14" ht="15.4">
      <c r="A631" s="593" t="s">
        <v>179</v>
      </c>
      <c r="B631" s="593" t="s">
        <v>241</v>
      </c>
      <c r="C631" s="593" t="s">
        <v>242</v>
      </c>
      <c r="D631" s="594">
        <v>4241</v>
      </c>
      <c r="E631" s="597">
        <v>18177</v>
      </c>
      <c r="F631" s="596" t="s">
        <v>8398</v>
      </c>
      <c r="M631" s="598">
        <v>7426</v>
      </c>
      <c r="N631" s="599">
        <v>46865</v>
      </c>
    </row>
    <row r="632" spans="1:14" ht="15.4">
      <c r="A632" s="593" t="s">
        <v>179</v>
      </c>
      <c r="B632" s="593" t="s">
        <v>241</v>
      </c>
      <c r="C632" s="593" t="s">
        <v>242</v>
      </c>
      <c r="D632" s="594">
        <v>4242</v>
      </c>
      <c r="E632" s="597">
        <v>22721</v>
      </c>
      <c r="F632" s="596" t="s">
        <v>8398</v>
      </c>
      <c r="M632" s="598">
        <v>7427</v>
      </c>
      <c r="N632" s="599">
        <v>85275</v>
      </c>
    </row>
    <row r="633" spans="1:14" ht="15.4">
      <c r="A633" s="593" t="s">
        <v>179</v>
      </c>
      <c r="B633" s="593" t="s">
        <v>241</v>
      </c>
      <c r="C633" s="593" t="s">
        <v>242</v>
      </c>
      <c r="D633" s="594">
        <v>4243</v>
      </c>
      <c r="E633" s="595">
        <v>22721</v>
      </c>
      <c r="F633" s="596" t="s">
        <v>8398</v>
      </c>
      <c r="M633" s="598">
        <v>7428</v>
      </c>
      <c r="N633" s="599">
        <v>49636</v>
      </c>
    </row>
    <row r="634" spans="1:14" ht="15.4">
      <c r="A634" s="593" t="s">
        <v>179</v>
      </c>
      <c r="B634" s="593" t="s">
        <v>241</v>
      </c>
      <c r="C634" s="593" t="s">
        <v>242</v>
      </c>
      <c r="D634" s="594">
        <v>4244</v>
      </c>
      <c r="E634" s="595">
        <v>228720</v>
      </c>
      <c r="F634" s="596" t="s">
        <v>8398</v>
      </c>
      <c r="M634" s="598">
        <v>7429</v>
      </c>
      <c r="N634" s="599">
        <v>71624</v>
      </c>
    </row>
    <row r="635" spans="1:14" ht="15.4">
      <c r="A635" s="593" t="s">
        <v>179</v>
      </c>
      <c r="B635" s="593" t="s">
        <v>241</v>
      </c>
      <c r="C635" s="593" t="s">
        <v>242</v>
      </c>
      <c r="D635" s="594">
        <v>4245</v>
      </c>
      <c r="E635" s="595">
        <v>330205</v>
      </c>
      <c r="F635" s="596" t="s">
        <v>8398</v>
      </c>
      <c r="M635" s="598">
        <v>7430</v>
      </c>
      <c r="N635" s="599">
        <v>117258</v>
      </c>
    </row>
    <row r="636" spans="1:14" ht="15.4">
      <c r="A636" s="593" t="s">
        <v>179</v>
      </c>
      <c r="B636" s="593" t="s">
        <v>241</v>
      </c>
      <c r="C636" s="593" t="s">
        <v>242</v>
      </c>
      <c r="D636" s="594">
        <v>4246</v>
      </c>
      <c r="E636" s="595">
        <v>181765</v>
      </c>
      <c r="F636" s="596" t="s">
        <v>8398</v>
      </c>
      <c r="M636" s="598">
        <v>7434</v>
      </c>
      <c r="N636" s="599">
        <v>540350</v>
      </c>
    </row>
    <row r="637" spans="1:14" ht="15.4">
      <c r="A637" s="593" t="s">
        <v>179</v>
      </c>
      <c r="B637" s="593" t="s">
        <v>241</v>
      </c>
      <c r="C637" s="593" t="s">
        <v>242</v>
      </c>
      <c r="D637" s="594">
        <v>4247</v>
      </c>
      <c r="E637" s="595">
        <v>151470</v>
      </c>
      <c r="F637" s="596" t="s">
        <v>8398</v>
      </c>
      <c r="M637" s="598">
        <v>7436</v>
      </c>
      <c r="N637" s="599">
        <v>63046</v>
      </c>
    </row>
    <row r="638" spans="1:14" ht="15.4">
      <c r="A638" s="593" t="s">
        <v>179</v>
      </c>
      <c r="B638" s="593" t="s">
        <v>241</v>
      </c>
      <c r="C638" s="593" t="s">
        <v>242</v>
      </c>
      <c r="D638" s="594">
        <v>4248</v>
      </c>
      <c r="E638" s="595">
        <v>151470</v>
      </c>
      <c r="F638" s="596" t="s">
        <v>8398</v>
      </c>
      <c r="M638" s="598">
        <v>7437</v>
      </c>
      <c r="N638" s="599">
        <v>54734</v>
      </c>
    </row>
    <row r="639" spans="1:14" ht="15.4">
      <c r="A639" s="593" t="s">
        <v>179</v>
      </c>
      <c r="B639" s="593" t="s">
        <v>241</v>
      </c>
      <c r="C639" s="593" t="s">
        <v>242</v>
      </c>
      <c r="D639" s="594">
        <v>4249</v>
      </c>
      <c r="E639" s="595">
        <v>22721</v>
      </c>
      <c r="F639" s="596" t="s">
        <v>8398</v>
      </c>
      <c r="M639" s="598">
        <v>7438</v>
      </c>
      <c r="N639" s="599">
        <v>478048</v>
      </c>
    </row>
    <row r="640" spans="1:14" ht="15.4">
      <c r="A640" s="593" t="s">
        <v>179</v>
      </c>
      <c r="B640" s="593" t="s">
        <v>208</v>
      </c>
      <c r="C640" s="593" t="s">
        <v>208</v>
      </c>
      <c r="D640" s="594">
        <v>4252</v>
      </c>
      <c r="E640" s="595">
        <v>2180024</v>
      </c>
      <c r="F640" s="593" t="s">
        <v>8397</v>
      </c>
      <c r="M640" s="598">
        <v>7439</v>
      </c>
      <c r="N640" s="599">
        <v>5950</v>
      </c>
    </row>
    <row r="641" spans="1:14" ht="15.4">
      <c r="A641" s="593" t="s">
        <v>179</v>
      </c>
      <c r="B641" s="593" t="s">
        <v>208</v>
      </c>
      <c r="C641" s="593" t="s">
        <v>208</v>
      </c>
      <c r="D641" s="594">
        <v>4253</v>
      </c>
      <c r="E641" s="595">
        <v>905814</v>
      </c>
      <c r="F641" s="596" t="s">
        <v>8397</v>
      </c>
      <c r="M641" s="598">
        <v>7442</v>
      </c>
      <c r="N641" s="599">
        <v>1571</v>
      </c>
    </row>
    <row r="642" spans="1:14" ht="15.4">
      <c r="A642" s="593" t="s">
        <v>179</v>
      </c>
      <c r="B642" s="593" t="s">
        <v>255</v>
      </c>
      <c r="C642" s="593" t="s">
        <v>437</v>
      </c>
      <c r="D642" s="594">
        <v>4261</v>
      </c>
      <c r="E642" s="595">
        <v>705469</v>
      </c>
      <c r="F642" s="596" t="s">
        <v>8397</v>
      </c>
      <c r="M642" s="598">
        <v>7443</v>
      </c>
      <c r="N642" s="599">
        <v>3123</v>
      </c>
    </row>
    <row r="643" spans="1:14" ht="15.4">
      <c r="A643" s="593" t="s">
        <v>179</v>
      </c>
      <c r="B643" s="593" t="s">
        <v>180</v>
      </c>
      <c r="C643" s="593" t="s">
        <v>184</v>
      </c>
      <c r="D643" s="594">
        <v>4262</v>
      </c>
      <c r="E643" s="595">
        <v>5741</v>
      </c>
      <c r="F643" s="596" t="s">
        <v>8397</v>
      </c>
      <c r="M643" s="598">
        <v>7444</v>
      </c>
      <c r="N643" s="599">
        <v>14757</v>
      </c>
    </row>
    <row r="644" spans="1:14" ht="15.4">
      <c r="A644" s="593" t="s">
        <v>179</v>
      </c>
      <c r="B644" s="593" t="s">
        <v>208</v>
      </c>
      <c r="C644" s="593" t="s">
        <v>208</v>
      </c>
      <c r="D644" s="594">
        <v>4264</v>
      </c>
      <c r="E644" s="595">
        <v>63806</v>
      </c>
      <c r="F644" s="596" t="s">
        <v>8397</v>
      </c>
      <c r="M644" s="598">
        <v>7445</v>
      </c>
      <c r="N644" s="599">
        <v>307389</v>
      </c>
    </row>
    <row r="645" spans="1:14" ht="15.4">
      <c r="A645" s="593" t="s">
        <v>179</v>
      </c>
      <c r="B645" s="593" t="s">
        <v>208</v>
      </c>
      <c r="C645" s="593" t="s">
        <v>208</v>
      </c>
      <c r="D645" s="594">
        <v>4265</v>
      </c>
      <c r="E645" s="595">
        <v>143898</v>
      </c>
      <c r="F645" s="596" t="s">
        <v>8397</v>
      </c>
      <c r="M645" s="598">
        <v>7446</v>
      </c>
      <c r="N645" s="599">
        <v>473886</v>
      </c>
    </row>
    <row r="646" spans="1:14" ht="15.4">
      <c r="A646" s="593" t="s">
        <v>179</v>
      </c>
      <c r="B646" s="593" t="s">
        <v>180</v>
      </c>
      <c r="C646" s="593" t="s">
        <v>184</v>
      </c>
      <c r="D646" s="594">
        <v>4266</v>
      </c>
      <c r="E646" s="597">
        <v>60189</v>
      </c>
      <c r="F646" s="593" t="s">
        <v>8396</v>
      </c>
      <c r="M646" s="598">
        <v>7448</v>
      </c>
      <c r="N646" s="599">
        <v>928317</v>
      </c>
    </row>
    <row r="647" spans="1:14" ht="15.4">
      <c r="A647" s="593" t="s">
        <v>179</v>
      </c>
      <c r="B647" s="593" t="s">
        <v>587</v>
      </c>
      <c r="C647" s="593" t="s">
        <v>588</v>
      </c>
      <c r="D647" s="594">
        <v>4273</v>
      </c>
      <c r="E647" s="597">
        <v>193174</v>
      </c>
      <c r="F647" s="593" t="s">
        <v>8396</v>
      </c>
      <c r="M647" s="598">
        <v>7451</v>
      </c>
      <c r="N647" s="599">
        <v>4701</v>
      </c>
    </row>
    <row r="648" spans="1:14" ht="15.4">
      <c r="A648" s="593" t="s">
        <v>179</v>
      </c>
      <c r="B648" s="593" t="s">
        <v>587</v>
      </c>
      <c r="C648" s="593" t="s">
        <v>588</v>
      </c>
      <c r="D648" s="594">
        <v>4274</v>
      </c>
      <c r="E648" s="597">
        <v>272585</v>
      </c>
      <c r="F648" s="593" t="s">
        <v>8396</v>
      </c>
      <c r="M648" s="598">
        <v>7452</v>
      </c>
      <c r="N648" s="599">
        <v>4939</v>
      </c>
    </row>
    <row r="649" spans="1:14" ht="15.4">
      <c r="A649" s="593" t="s">
        <v>179</v>
      </c>
      <c r="B649" s="593" t="s">
        <v>587</v>
      </c>
      <c r="C649" s="593" t="s">
        <v>588</v>
      </c>
      <c r="D649" s="594">
        <v>4275</v>
      </c>
      <c r="E649" s="597">
        <v>210350</v>
      </c>
      <c r="F649" s="593" t="s">
        <v>8396</v>
      </c>
      <c r="M649" s="598">
        <v>7453</v>
      </c>
      <c r="N649" s="599">
        <v>176200</v>
      </c>
    </row>
    <row r="650" spans="1:14" ht="15.4">
      <c r="A650" s="593" t="s">
        <v>179</v>
      </c>
      <c r="B650" s="593" t="s">
        <v>587</v>
      </c>
      <c r="C650" s="593" t="s">
        <v>588</v>
      </c>
      <c r="D650" s="594">
        <v>4276</v>
      </c>
      <c r="E650" s="597">
        <v>289761</v>
      </c>
      <c r="F650" s="593" t="s">
        <v>8396</v>
      </c>
      <c r="M650" s="598">
        <v>7455</v>
      </c>
      <c r="N650" s="599">
        <v>618800</v>
      </c>
    </row>
    <row r="651" spans="1:14" ht="15.4">
      <c r="A651" s="593" t="s">
        <v>179</v>
      </c>
      <c r="B651" s="593" t="s">
        <v>587</v>
      </c>
      <c r="C651" s="593" t="s">
        <v>588</v>
      </c>
      <c r="D651" s="594">
        <v>4277</v>
      </c>
      <c r="E651" s="597">
        <v>210350</v>
      </c>
      <c r="F651" s="593" t="s">
        <v>8396</v>
      </c>
      <c r="M651" s="598">
        <v>7457</v>
      </c>
      <c r="N651" s="599">
        <v>28383</v>
      </c>
    </row>
    <row r="652" spans="1:14" ht="15.4">
      <c r="A652" s="593" t="s">
        <v>179</v>
      </c>
      <c r="B652" s="593" t="s">
        <v>587</v>
      </c>
      <c r="C652" s="593" t="s">
        <v>588</v>
      </c>
      <c r="D652" s="594">
        <v>4278</v>
      </c>
      <c r="E652" s="597">
        <v>24662</v>
      </c>
      <c r="F652" s="593" t="s">
        <v>8396</v>
      </c>
      <c r="M652" s="598">
        <v>7458</v>
      </c>
      <c r="N652" s="599">
        <v>44783</v>
      </c>
    </row>
    <row r="653" spans="1:14" ht="15.4">
      <c r="A653" s="593" t="s">
        <v>179</v>
      </c>
      <c r="B653" s="593" t="s">
        <v>587</v>
      </c>
      <c r="C653" s="593" t="s">
        <v>588</v>
      </c>
      <c r="D653" s="594">
        <v>4279</v>
      </c>
      <c r="E653" s="597">
        <v>34801</v>
      </c>
      <c r="F653" s="593" t="s">
        <v>8396</v>
      </c>
      <c r="M653" s="598">
        <v>7460</v>
      </c>
      <c r="N653" s="599">
        <v>39417</v>
      </c>
    </row>
    <row r="654" spans="1:14" ht="15.4">
      <c r="A654" s="593" t="s">
        <v>179</v>
      </c>
      <c r="B654" s="593" t="s">
        <v>587</v>
      </c>
      <c r="C654" s="593" t="s">
        <v>588</v>
      </c>
      <c r="D654" s="594">
        <v>4280</v>
      </c>
      <c r="E654" s="597">
        <v>26854</v>
      </c>
      <c r="F654" s="593" t="s">
        <v>8396</v>
      </c>
      <c r="M654" s="598">
        <v>7461</v>
      </c>
      <c r="N654" s="599">
        <v>89049</v>
      </c>
    </row>
    <row r="655" spans="1:14" ht="15.4">
      <c r="A655" s="593" t="s">
        <v>179</v>
      </c>
      <c r="B655" s="593" t="s">
        <v>587</v>
      </c>
      <c r="C655" s="593" t="s">
        <v>588</v>
      </c>
      <c r="D655" s="594">
        <v>4281</v>
      </c>
      <c r="E655" s="597">
        <v>36993</v>
      </c>
      <c r="F655" s="593" t="s">
        <v>8396</v>
      </c>
      <c r="M655" s="598">
        <v>7462</v>
      </c>
      <c r="N655" s="599">
        <v>1800</v>
      </c>
    </row>
    <row r="656" spans="1:14" ht="15.4">
      <c r="A656" s="593" t="s">
        <v>179</v>
      </c>
      <c r="B656" s="593" t="s">
        <v>587</v>
      </c>
      <c r="C656" s="593" t="s">
        <v>588</v>
      </c>
      <c r="D656" s="594">
        <v>4282</v>
      </c>
      <c r="E656" s="597">
        <v>26856</v>
      </c>
      <c r="F656" s="593" t="s">
        <v>8396</v>
      </c>
      <c r="M656" s="598">
        <v>7463</v>
      </c>
      <c r="N656" s="599">
        <v>3695</v>
      </c>
    </row>
    <row r="657" spans="1:14" ht="15.4">
      <c r="A657" s="593" t="s">
        <v>179</v>
      </c>
      <c r="B657" s="593" t="s">
        <v>587</v>
      </c>
      <c r="C657" s="593" t="s">
        <v>588</v>
      </c>
      <c r="D657" s="594">
        <v>4283</v>
      </c>
      <c r="E657" s="597">
        <v>289761</v>
      </c>
      <c r="F657" s="593" t="s">
        <v>8396</v>
      </c>
      <c r="M657" s="598">
        <v>7465</v>
      </c>
      <c r="N657" s="599">
        <v>5242</v>
      </c>
    </row>
    <row r="658" spans="1:14" ht="15.4">
      <c r="A658" s="593" t="s">
        <v>179</v>
      </c>
      <c r="B658" s="593" t="s">
        <v>587</v>
      </c>
      <c r="C658" s="593" t="s">
        <v>588</v>
      </c>
      <c r="D658" s="594">
        <v>4284</v>
      </c>
      <c r="E658" s="597">
        <v>55076</v>
      </c>
      <c r="F658" s="593" t="s">
        <v>8396</v>
      </c>
      <c r="M658" s="598">
        <v>7467</v>
      </c>
      <c r="N658" s="599">
        <v>4578</v>
      </c>
    </row>
    <row r="659" spans="1:14" ht="15.4">
      <c r="A659" s="593" t="s">
        <v>179</v>
      </c>
      <c r="B659" s="593" t="s">
        <v>587</v>
      </c>
      <c r="C659" s="593" t="s">
        <v>588</v>
      </c>
      <c r="D659" s="594">
        <v>4285</v>
      </c>
      <c r="E659" s="597">
        <v>431407</v>
      </c>
      <c r="F659" s="593" t="s">
        <v>8396</v>
      </c>
      <c r="M659" s="598">
        <v>7468</v>
      </c>
      <c r="N659" s="599">
        <v>4665</v>
      </c>
    </row>
    <row r="660" spans="1:14" ht="15.4">
      <c r="A660" s="593" t="s">
        <v>179</v>
      </c>
      <c r="B660" s="593" t="s">
        <v>587</v>
      </c>
      <c r="C660" s="593" t="s">
        <v>588</v>
      </c>
      <c r="D660" s="594">
        <v>4286</v>
      </c>
      <c r="E660" s="597">
        <v>817752</v>
      </c>
      <c r="F660" s="593" t="s">
        <v>8396</v>
      </c>
      <c r="M660" s="598">
        <v>7471</v>
      </c>
      <c r="N660" s="599">
        <v>90000</v>
      </c>
    </row>
    <row r="661" spans="1:14" ht="15.4">
      <c r="A661" s="593" t="s">
        <v>179</v>
      </c>
      <c r="B661" s="593" t="s">
        <v>587</v>
      </c>
      <c r="C661" s="593" t="s">
        <v>588</v>
      </c>
      <c r="D661" s="594">
        <v>4287</v>
      </c>
      <c r="E661" s="597">
        <v>44940</v>
      </c>
      <c r="F661" s="593" t="s">
        <v>8396</v>
      </c>
      <c r="M661" s="598">
        <v>7472</v>
      </c>
      <c r="N661" s="599">
        <v>70210</v>
      </c>
    </row>
    <row r="662" spans="1:14" ht="15.4">
      <c r="A662" s="593" t="s">
        <v>179</v>
      </c>
      <c r="B662" s="593" t="s">
        <v>587</v>
      </c>
      <c r="C662" s="593" t="s">
        <v>588</v>
      </c>
      <c r="D662" s="594">
        <v>4288</v>
      </c>
      <c r="E662" s="597">
        <v>351996</v>
      </c>
      <c r="F662" s="593" t="s">
        <v>8396</v>
      </c>
      <c r="M662" s="598">
        <v>7482</v>
      </c>
      <c r="N662" s="599">
        <v>117215</v>
      </c>
    </row>
    <row r="663" spans="1:14" ht="15.4">
      <c r="A663" s="593" t="s">
        <v>179</v>
      </c>
      <c r="B663" s="593" t="s">
        <v>187</v>
      </c>
      <c r="C663" s="593" t="s">
        <v>187</v>
      </c>
      <c r="D663" s="594">
        <v>4289</v>
      </c>
      <c r="E663" s="597">
        <v>29434</v>
      </c>
      <c r="F663" s="593" t="s">
        <v>8396</v>
      </c>
      <c r="M663" s="598">
        <v>7485</v>
      </c>
      <c r="N663" s="599">
        <v>141372</v>
      </c>
    </row>
    <row r="664" spans="1:14" ht="15.4">
      <c r="A664" s="593" t="s">
        <v>179</v>
      </c>
      <c r="B664" s="593" t="s">
        <v>187</v>
      </c>
      <c r="C664" s="593" t="s">
        <v>187</v>
      </c>
      <c r="D664" s="594">
        <v>4290</v>
      </c>
      <c r="E664" s="597">
        <v>41632</v>
      </c>
      <c r="F664" s="593" t="s">
        <v>8396</v>
      </c>
      <c r="M664" s="598">
        <v>7487</v>
      </c>
      <c r="N664" s="599">
        <v>179928</v>
      </c>
    </row>
    <row r="665" spans="1:14" ht="15.4">
      <c r="A665" s="593" t="s">
        <v>179</v>
      </c>
      <c r="B665" s="593" t="s">
        <v>217</v>
      </c>
      <c r="C665" s="593" t="s">
        <v>906</v>
      </c>
      <c r="D665" s="594">
        <v>4305</v>
      </c>
      <c r="E665" s="597">
        <v>441467</v>
      </c>
      <c r="F665" s="593" t="s">
        <v>8397</v>
      </c>
      <c r="M665" s="598">
        <v>7488</v>
      </c>
      <c r="N665" s="599">
        <v>10282</v>
      </c>
    </row>
    <row r="666" spans="1:14" ht="15.4">
      <c r="A666" s="593" t="s">
        <v>179</v>
      </c>
      <c r="B666" s="593" t="s">
        <v>217</v>
      </c>
      <c r="C666" s="593" t="s">
        <v>906</v>
      </c>
      <c r="D666" s="594">
        <v>4306</v>
      </c>
      <c r="E666" s="597">
        <v>1029566</v>
      </c>
      <c r="F666" s="593" t="s">
        <v>8397</v>
      </c>
      <c r="M666" s="598">
        <v>7489</v>
      </c>
      <c r="N666" s="599">
        <v>35700</v>
      </c>
    </row>
    <row r="667" spans="1:14" ht="15.4">
      <c r="A667" s="593" t="s">
        <v>179</v>
      </c>
      <c r="B667" s="593" t="s">
        <v>217</v>
      </c>
      <c r="C667" s="593" t="s">
        <v>906</v>
      </c>
      <c r="D667" s="594">
        <v>4307</v>
      </c>
      <c r="E667" s="597">
        <v>632002</v>
      </c>
      <c r="F667" s="593" t="s">
        <v>8397</v>
      </c>
      <c r="M667" s="598">
        <v>7490</v>
      </c>
      <c r="N667" s="599">
        <v>148750</v>
      </c>
    </row>
    <row r="668" spans="1:14" ht="15.4">
      <c r="A668" s="593" t="s">
        <v>179</v>
      </c>
      <c r="B668" s="593" t="s">
        <v>217</v>
      </c>
      <c r="C668" s="593" t="s">
        <v>906</v>
      </c>
      <c r="D668" s="594">
        <v>4308</v>
      </c>
      <c r="E668" s="597">
        <v>5801745</v>
      </c>
      <c r="F668" s="593" t="s">
        <v>8397</v>
      </c>
      <c r="M668" s="598">
        <v>7493</v>
      </c>
      <c r="N668" s="599">
        <v>47600</v>
      </c>
    </row>
    <row r="669" spans="1:14" ht="15.4">
      <c r="A669" s="593" t="s">
        <v>179</v>
      </c>
      <c r="B669" s="593" t="s">
        <v>217</v>
      </c>
      <c r="C669" s="593" t="s">
        <v>906</v>
      </c>
      <c r="D669" s="594">
        <v>4309</v>
      </c>
      <c r="E669" s="597">
        <v>5801745</v>
      </c>
      <c r="F669" s="593" t="s">
        <v>8397</v>
      </c>
      <c r="M669" s="598">
        <v>7494</v>
      </c>
      <c r="N669" s="599">
        <v>53978</v>
      </c>
    </row>
    <row r="670" spans="1:14" ht="15.4">
      <c r="A670" s="593" t="s">
        <v>179</v>
      </c>
      <c r="B670" s="593" t="s">
        <v>217</v>
      </c>
      <c r="C670" s="593" t="s">
        <v>906</v>
      </c>
      <c r="D670" s="594">
        <v>4310</v>
      </c>
      <c r="E670" s="597">
        <v>6319652</v>
      </c>
      <c r="F670" s="593" t="s">
        <v>8397</v>
      </c>
      <c r="M670" s="598">
        <v>7496</v>
      </c>
      <c r="N670" s="599">
        <v>83300</v>
      </c>
    </row>
    <row r="671" spans="1:14" ht="15.4">
      <c r="A671" s="593" t="s">
        <v>179</v>
      </c>
      <c r="B671" s="593" t="s">
        <v>217</v>
      </c>
      <c r="C671" s="593" t="s">
        <v>906</v>
      </c>
      <c r="D671" s="594">
        <v>4311</v>
      </c>
      <c r="E671" s="597">
        <v>5798325</v>
      </c>
      <c r="F671" s="593" t="s">
        <v>8397</v>
      </c>
      <c r="M671" s="598">
        <v>7497</v>
      </c>
      <c r="N671" s="599">
        <v>65450</v>
      </c>
    </row>
    <row r="672" spans="1:14" ht="15.4">
      <c r="A672" s="593" t="s">
        <v>179</v>
      </c>
      <c r="B672" s="593" t="s">
        <v>217</v>
      </c>
      <c r="C672" s="593" t="s">
        <v>906</v>
      </c>
      <c r="D672" s="594">
        <v>4312</v>
      </c>
      <c r="E672" s="597">
        <v>5798325</v>
      </c>
      <c r="F672" s="593" t="s">
        <v>8397</v>
      </c>
      <c r="M672" s="598">
        <v>7501</v>
      </c>
      <c r="N672" s="599">
        <v>308448</v>
      </c>
    </row>
    <row r="673" spans="1:14" ht="15.4">
      <c r="A673" s="593" t="s">
        <v>179</v>
      </c>
      <c r="B673" s="593" t="s">
        <v>217</v>
      </c>
      <c r="C673" s="593" t="s">
        <v>906</v>
      </c>
      <c r="D673" s="594">
        <v>4313</v>
      </c>
      <c r="E673" s="597">
        <v>5794905</v>
      </c>
      <c r="F673" s="593" t="s">
        <v>8397</v>
      </c>
      <c r="M673" s="598">
        <v>7502</v>
      </c>
      <c r="N673" s="599">
        <v>737800</v>
      </c>
    </row>
    <row r="674" spans="1:14" ht="15.4">
      <c r="A674" s="593" t="s">
        <v>179</v>
      </c>
      <c r="B674" s="593" t="s">
        <v>217</v>
      </c>
      <c r="C674" s="593" t="s">
        <v>906</v>
      </c>
      <c r="D674" s="594">
        <v>4314</v>
      </c>
      <c r="E674" s="597">
        <v>5274187</v>
      </c>
      <c r="F674" s="593" t="s">
        <v>8397</v>
      </c>
      <c r="M674" s="598">
        <v>7503</v>
      </c>
      <c r="N674" s="599">
        <v>761600</v>
      </c>
    </row>
    <row r="675" spans="1:14" ht="15.4">
      <c r="A675" s="593" t="s">
        <v>179</v>
      </c>
      <c r="B675" s="593" t="s">
        <v>217</v>
      </c>
      <c r="C675" s="593" t="s">
        <v>906</v>
      </c>
      <c r="D675" s="594">
        <v>4315</v>
      </c>
      <c r="E675" s="597">
        <v>5274187</v>
      </c>
      <c r="F675" s="593" t="s">
        <v>8397</v>
      </c>
      <c r="M675" s="598">
        <v>7511</v>
      </c>
      <c r="N675" s="599">
        <v>311780</v>
      </c>
    </row>
    <row r="676" spans="1:14" ht="15.4">
      <c r="A676" s="593" t="s">
        <v>179</v>
      </c>
      <c r="B676" s="593" t="s">
        <v>217</v>
      </c>
      <c r="C676" s="593" t="s">
        <v>906</v>
      </c>
      <c r="D676" s="594">
        <v>4316</v>
      </c>
      <c r="E676" s="597">
        <v>5831644</v>
      </c>
      <c r="F676" s="593" t="s">
        <v>8397</v>
      </c>
      <c r="M676" s="598">
        <v>7520</v>
      </c>
      <c r="N676" s="599">
        <v>122570</v>
      </c>
    </row>
    <row r="677" spans="1:14" ht="15.4">
      <c r="A677" s="593" t="s">
        <v>179</v>
      </c>
      <c r="B677" s="593" t="s">
        <v>217</v>
      </c>
      <c r="C677" s="593" t="s">
        <v>906</v>
      </c>
      <c r="D677" s="594">
        <v>4317</v>
      </c>
      <c r="E677" s="595">
        <v>5258853</v>
      </c>
      <c r="F677" s="596" t="s">
        <v>8397</v>
      </c>
      <c r="M677" s="598">
        <v>7523</v>
      </c>
      <c r="N677" s="599">
        <v>207001</v>
      </c>
    </row>
    <row r="678" spans="1:14" ht="15.4">
      <c r="A678" s="593" t="s">
        <v>179</v>
      </c>
      <c r="B678" s="593" t="s">
        <v>217</v>
      </c>
      <c r="C678" s="593" t="s">
        <v>906</v>
      </c>
      <c r="D678" s="594">
        <v>4318</v>
      </c>
      <c r="E678" s="595">
        <v>5258853</v>
      </c>
      <c r="F678" s="596" t="s">
        <v>8397</v>
      </c>
      <c r="M678" s="598">
        <v>7524</v>
      </c>
      <c r="N678" s="599">
        <v>207001</v>
      </c>
    </row>
    <row r="679" spans="1:14" ht="15.4">
      <c r="A679" s="593" t="s">
        <v>179</v>
      </c>
      <c r="B679" s="593" t="s">
        <v>217</v>
      </c>
      <c r="C679" s="593" t="s">
        <v>906</v>
      </c>
      <c r="D679" s="594">
        <v>4319</v>
      </c>
      <c r="E679" s="595">
        <v>5253922</v>
      </c>
      <c r="F679" s="596" t="s">
        <v>8397</v>
      </c>
      <c r="M679" s="598">
        <v>7530</v>
      </c>
      <c r="N679" s="599">
        <v>121380</v>
      </c>
    </row>
    <row r="680" spans="1:14" ht="15.4">
      <c r="A680" s="593" t="s">
        <v>179</v>
      </c>
      <c r="B680" s="593" t="s">
        <v>217</v>
      </c>
      <c r="C680" s="593" t="s">
        <v>906</v>
      </c>
      <c r="D680" s="594">
        <v>4320</v>
      </c>
      <c r="E680" s="595">
        <v>4451440</v>
      </c>
      <c r="F680" s="596" t="s">
        <v>8397</v>
      </c>
      <c r="M680" s="598">
        <v>7542</v>
      </c>
      <c r="N680" s="599">
        <v>8568</v>
      </c>
    </row>
    <row r="681" spans="1:14" ht="15.4">
      <c r="A681" s="593" t="s">
        <v>179</v>
      </c>
      <c r="B681" s="593" t="s">
        <v>217</v>
      </c>
      <c r="C681" s="593" t="s">
        <v>906</v>
      </c>
      <c r="D681" s="594">
        <v>4321</v>
      </c>
      <c r="E681" s="595">
        <v>4451440</v>
      </c>
      <c r="F681" s="596" t="s">
        <v>8397</v>
      </c>
      <c r="M681" s="598">
        <v>7544</v>
      </c>
      <c r="N681" s="599">
        <v>20825</v>
      </c>
    </row>
    <row r="682" spans="1:14" ht="15.4">
      <c r="A682" s="593" t="s">
        <v>179</v>
      </c>
      <c r="B682" s="593" t="s">
        <v>217</v>
      </c>
      <c r="C682" s="593" t="s">
        <v>906</v>
      </c>
      <c r="D682" s="594">
        <v>4322</v>
      </c>
      <c r="E682" s="595">
        <v>4451440</v>
      </c>
      <c r="F682" s="596" t="s">
        <v>8397</v>
      </c>
      <c r="M682" s="598">
        <v>7550</v>
      </c>
      <c r="N682" s="599">
        <v>155890</v>
      </c>
    </row>
    <row r="683" spans="1:14" ht="15.4">
      <c r="A683" s="593" t="s">
        <v>179</v>
      </c>
      <c r="B683" s="593" t="s">
        <v>217</v>
      </c>
      <c r="C683" s="593" t="s">
        <v>906</v>
      </c>
      <c r="D683" s="594">
        <v>4323</v>
      </c>
      <c r="E683" s="595">
        <v>4430368</v>
      </c>
      <c r="F683" s="596" t="s">
        <v>8397</v>
      </c>
      <c r="M683" s="598">
        <v>7551</v>
      </c>
      <c r="N683" s="599">
        <v>71400</v>
      </c>
    </row>
    <row r="684" spans="1:14" ht="15.4">
      <c r="A684" s="593" t="s">
        <v>179</v>
      </c>
      <c r="B684" s="593" t="s">
        <v>217</v>
      </c>
      <c r="C684" s="593" t="s">
        <v>906</v>
      </c>
      <c r="D684" s="594">
        <v>4324</v>
      </c>
      <c r="E684" s="595">
        <v>4430368</v>
      </c>
      <c r="F684" s="596" t="s">
        <v>8397</v>
      </c>
      <c r="M684" s="598">
        <v>7554</v>
      </c>
      <c r="N684" s="599">
        <v>44982</v>
      </c>
    </row>
    <row r="685" spans="1:14" ht="15.4">
      <c r="A685" s="593" t="s">
        <v>179</v>
      </c>
      <c r="B685" s="593" t="s">
        <v>217</v>
      </c>
      <c r="C685" s="593" t="s">
        <v>906</v>
      </c>
      <c r="D685" s="594">
        <v>4325</v>
      </c>
      <c r="E685" s="595">
        <v>4425437</v>
      </c>
      <c r="F685" s="596" t="s">
        <v>8397</v>
      </c>
      <c r="M685" s="598">
        <v>7555</v>
      </c>
      <c r="N685" s="599">
        <v>40698</v>
      </c>
    </row>
    <row r="686" spans="1:14" ht="15.4">
      <c r="A686" s="593" t="s">
        <v>179</v>
      </c>
      <c r="B686" s="593" t="s">
        <v>217</v>
      </c>
      <c r="C686" s="593" t="s">
        <v>906</v>
      </c>
      <c r="D686" s="594">
        <v>4326</v>
      </c>
      <c r="E686" s="595">
        <v>7353973</v>
      </c>
      <c r="F686" s="596" t="s">
        <v>8397</v>
      </c>
      <c r="M686" s="598">
        <v>7556</v>
      </c>
      <c r="N686" s="599">
        <v>1671</v>
      </c>
    </row>
    <row r="687" spans="1:14" ht="15.4">
      <c r="A687" s="593" t="s">
        <v>179</v>
      </c>
      <c r="B687" s="593" t="s">
        <v>217</v>
      </c>
      <c r="C687" s="593" t="s">
        <v>906</v>
      </c>
      <c r="D687" s="594">
        <v>4327</v>
      </c>
      <c r="E687" s="595">
        <v>7302530</v>
      </c>
      <c r="F687" s="596" t="s">
        <v>8397</v>
      </c>
      <c r="M687" s="598">
        <v>7557</v>
      </c>
      <c r="N687" s="599">
        <v>2717</v>
      </c>
    </row>
    <row r="688" spans="1:14" ht="15.4">
      <c r="A688" s="593" t="s">
        <v>179</v>
      </c>
      <c r="B688" s="593" t="s">
        <v>217</v>
      </c>
      <c r="C688" s="593" t="s">
        <v>906</v>
      </c>
      <c r="D688" s="594">
        <v>4328</v>
      </c>
      <c r="E688" s="595">
        <v>4057928</v>
      </c>
      <c r="F688" s="596" t="s">
        <v>8397</v>
      </c>
      <c r="M688" s="598">
        <v>7558</v>
      </c>
      <c r="N688" s="599">
        <v>622965</v>
      </c>
    </row>
    <row r="689" spans="1:14" ht="15.4">
      <c r="A689" s="593" t="s">
        <v>179</v>
      </c>
      <c r="B689" s="593" t="s">
        <v>217</v>
      </c>
      <c r="C689" s="593" t="s">
        <v>906</v>
      </c>
      <c r="D689" s="594">
        <v>4329</v>
      </c>
      <c r="E689" s="595">
        <v>852173</v>
      </c>
      <c r="F689" s="596" t="s">
        <v>8397</v>
      </c>
      <c r="M689" s="598">
        <v>7559</v>
      </c>
      <c r="N689" s="599">
        <v>2672</v>
      </c>
    </row>
    <row r="690" spans="1:14" ht="15.4">
      <c r="A690" s="593" t="s">
        <v>179</v>
      </c>
      <c r="B690" s="593" t="s">
        <v>217</v>
      </c>
      <c r="C690" s="593" t="s">
        <v>906</v>
      </c>
      <c r="D690" s="594">
        <v>4330</v>
      </c>
      <c r="E690" s="595">
        <v>1104278</v>
      </c>
      <c r="F690" s="596" t="s">
        <v>8397</v>
      </c>
      <c r="M690" s="598">
        <v>7560</v>
      </c>
      <c r="N690" s="599">
        <v>3140</v>
      </c>
    </row>
    <row r="691" spans="1:14" ht="15.4">
      <c r="A691" s="593" t="s">
        <v>179</v>
      </c>
      <c r="B691" s="593" t="s">
        <v>217</v>
      </c>
      <c r="C691" s="593" t="s">
        <v>906</v>
      </c>
      <c r="D691" s="594">
        <v>4331</v>
      </c>
      <c r="E691" s="595">
        <v>1146081</v>
      </c>
      <c r="F691" s="596" t="s">
        <v>8397</v>
      </c>
      <c r="M691" s="598">
        <v>7561</v>
      </c>
      <c r="N691" s="599">
        <v>1791</v>
      </c>
    </row>
    <row r="692" spans="1:14" ht="15.4">
      <c r="A692" s="593" t="s">
        <v>179</v>
      </c>
      <c r="B692" s="593" t="s">
        <v>217</v>
      </c>
      <c r="C692" s="593" t="s">
        <v>906</v>
      </c>
      <c r="D692" s="594">
        <v>4332</v>
      </c>
      <c r="E692" s="595">
        <v>3836264</v>
      </c>
      <c r="F692" s="596" t="s">
        <v>8397</v>
      </c>
      <c r="M692" s="598">
        <v>7562</v>
      </c>
      <c r="N692" s="599">
        <v>22180</v>
      </c>
    </row>
    <row r="693" spans="1:14" ht="15.4">
      <c r="A693" s="593" t="s">
        <v>179</v>
      </c>
      <c r="B693" s="593" t="s">
        <v>217</v>
      </c>
      <c r="C693" s="593" t="s">
        <v>906</v>
      </c>
      <c r="D693" s="594">
        <v>4333</v>
      </c>
      <c r="E693" s="595">
        <v>3817604</v>
      </c>
      <c r="F693" s="596" t="s">
        <v>8397</v>
      </c>
      <c r="M693" s="598">
        <v>7567</v>
      </c>
      <c r="N693" s="599">
        <v>92820</v>
      </c>
    </row>
    <row r="694" spans="1:14" ht="15.4">
      <c r="A694" s="593" t="s">
        <v>179</v>
      </c>
      <c r="B694" s="593" t="s">
        <v>217</v>
      </c>
      <c r="C694" s="593" t="s">
        <v>906</v>
      </c>
      <c r="D694" s="594">
        <v>4334</v>
      </c>
      <c r="E694" s="595">
        <v>3837509</v>
      </c>
      <c r="F694" s="596" t="s">
        <v>8397</v>
      </c>
      <c r="M694" s="598">
        <v>7568</v>
      </c>
      <c r="N694" s="599">
        <v>40299</v>
      </c>
    </row>
    <row r="695" spans="1:14" ht="15.4">
      <c r="A695" s="593" t="s">
        <v>179</v>
      </c>
      <c r="B695" s="593" t="s">
        <v>217</v>
      </c>
      <c r="C695" s="593" t="s">
        <v>906</v>
      </c>
      <c r="D695" s="594">
        <v>4335</v>
      </c>
      <c r="E695" s="595">
        <v>3825224</v>
      </c>
      <c r="F695" s="596" t="s">
        <v>8397</v>
      </c>
      <c r="M695" s="598">
        <v>7569</v>
      </c>
      <c r="N695" s="599">
        <v>58501</v>
      </c>
    </row>
    <row r="696" spans="1:14" ht="15.4">
      <c r="A696" s="593" t="s">
        <v>179</v>
      </c>
      <c r="B696" s="593" t="s">
        <v>217</v>
      </c>
      <c r="C696" s="593" t="s">
        <v>906</v>
      </c>
      <c r="D696" s="594">
        <v>4336</v>
      </c>
      <c r="E696" s="595">
        <v>2429998</v>
      </c>
      <c r="F696" s="596" t="s">
        <v>8397</v>
      </c>
      <c r="M696" s="598">
        <v>7571</v>
      </c>
      <c r="N696" s="599">
        <v>81010</v>
      </c>
    </row>
    <row r="697" spans="1:14" ht="15.4">
      <c r="A697" s="593" t="s">
        <v>179</v>
      </c>
      <c r="B697" s="593" t="s">
        <v>217</v>
      </c>
      <c r="C697" s="593" t="s">
        <v>906</v>
      </c>
      <c r="D697" s="594">
        <v>4337</v>
      </c>
      <c r="E697" s="595">
        <v>441733</v>
      </c>
      <c r="F697" s="596" t="s">
        <v>8397</v>
      </c>
      <c r="M697" s="598">
        <v>7575</v>
      </c>
      <c r="N697" s="599">
        <v>30821</v>
      </c>
    </row>
    <row r="698" spans="1:14" ht="15.4">
      <c r="A698" s="593" t="s">
        <v>179</v>
      </c>
      <c r="B698" s="593" t="s">
        <v>217</v>
      </c>
      <c r="C698" s="593" t="s">
        <v>906</v>
      </c>
      <c r="D698" s="594">
        <v>4338</v>
      </c>
      <c r="E698" s="595">
        <v>3817604</v>
      </c>
      <c r="F698" s="596" t="s">
        <v>8397</v>
      </c>
      <c r="M698" s="598">
        <v>7576</v>
      </c>
      <c r="N698" s="599">
        <v>1728</v>
      </c>
    </row>
    <row r="699" spans="1:14" ht="15.4">
      <c r="A699" s="593" t="s">
        <v>179</v>
      </c>
      <c r="B699" s="593" t="s">
        <v>217</v>
      </c>
      <c r="C699" s="593" t="s">
        <v>218</v>
      </c>
      <c r="D699" s="594">
        <v>4340</v>
      </c>
      <c r="E699" s="595">
        <v>4157</v>
      </c>
      <c r="F699" s="596" t="s">
        <v>8396</v>
      </c>
      <c r="M699" s="598">
        <v>7577</v>
      </c>
      <c r="N699" s="599">
        <v>7735</v>
      </c>
    </row>
    <row r="700" spans="1:14" ht="15.4">
      <c r="A700" s="593" t="s">
        <v>179</v>
      </c>
      <c r="B700" s="593" t="s">
        <v>192</v>
      </c>
      <c r="C700" s="593" t="s">
        <v>947</v>
      </c>
      <c r="D700" s="594">
        <v>4341</v>
      </c>
      <c r="E700" s="595">
        <v>251866</v>
      </c>
      <c r="F700" s="596" t="s">
        <v>8397</v>
      </c>
      <c r="M700" s="598">
        <v>7578</v>
      </c>
      <c r="N700" s="599">
        <v>9401</v>
      </c>
    </row>
    <row r="701" spans="1:14" ht="15.4">
      <c r="A701" s="593" t="s">
        <v>179</v>
      </c>
      <c r="B701" s="593" t="s">
        <v>192</v>
      </c>
      <c r="C701" s="593" t="s">
        <v>947</v>
      </c>
      <c r="D701" s="594">
        <v>4342</v>
      </c>
      <c r="E701" s="595">
        <v>340070</v>
      </c>
      <c r="F701" s="596" t="s">
        <v>8397</v>
      </c>
      <c r="M701" s="598">
        <v>7579</v>
      </c>
      <c r="N701" s="599">
        <v>620</v>
      </c>
    </row>
    <row r="702" spans="1:14" ht="15.4">
      <c r="A702" s="593" t="s">
        <v>179</v>
      </c>
      <c r="B702" s="593" t="s">
        <v>192</v>
      </c>
      <c r="C702" s="593" t="s">
        <v>947</v>
      </c>
      <c r="D702" s="594">
        <v>4343</v>
      </c>
      <c r="E702" s="595">
        <v>554942</v>
      </c>
      <c r="F702" s="596" t="s">
        <v>8397</v>
      </c>
      <c r="M702" s="598">
        <v>7580</v>
      </c>
      <c r="N702" s="599">
        <v>24000</v>
      </c>
    </row>
    <row r="703" spans="1:14" ht="15.4">
      <c r="A703" s="593" t="s">
        <v>179</v>
      </c>
      <c r="B703" s="593" t="s">
        <v>192</v>
      </c>
      <c r="C703" s="593" t="s">
        <v>947</v>
      </c>
      <c r="D703" s="594">
        <v>4344</v>
      </c>
      <c r="E703" s="595">
        <v>625544</v>
      </c>
      <c r="F703" s="596" t="s">
        <v>8397</v>
      </c>
      <c r="M703" s="598">
        <v>7582</v>
      </c>
      <c r="N703" s="599">
        <v>25000</v>
      </c>
    </row>
    <row r="704" spans="1:14" ht="15.4">
      <c r="A704" s="593" t="s">
        <v>179</v>
      </c>
      <c r="B704" s="593" t="s">
        <v>192</v>
      </c>
      <c r="C704" s="593" t="s">
        <v>947</v>
      </c>
      <c r="D704" s="594">
        <v>4345</v>
      </c>
      <c r="E704" s="595">
        <v>652455</v>
      </c>
      <c r="F704" s="596" t="s">
        <v>8397</v>
      </c>
      <c r="M704" s="598">
        <v>7583</v>
      </c>
      <c r="N704" s="599">
        <v>29750</v>
      </c>
    </row>
    <row r="705" spans="1:14" ht="15.4">
      <c r="A705" s="593" t="s">
        <v>179</v>
      </c>
      <c r="B705" s="593" t="s">
        <v>192</v>
      </c>
      <c r="C705" s="593" t="s">
        <v>947</v>
      </c>
      <c r="D705" s="594">
        <v>4346</v>
      </c>
      <c r="E705" s="595">
        <v>888185</v>
      </c>
      <c r="F705" s="596" t="s">
        <v>8397</v>
      </c>
      <c r="M705" s="598">
        <v>7585</v>
      </c>
      <c r="N705" s="599">
        <v>37163</v>
      </c>
    </row>
    <row r="706" spans="1:14" ht="15.4">
      <c r="A706" s="593" t="s">
        <v>179</v>
      </c>
      <c r="B706" s="593" t="s">
        <v>192</v>
      </c>
      <c r="C706" s="593" t="s">
        <v>947</v>
      </c>
      <c r="D706" s="594">
        <v>4347</v>
      </c>
      <c r="E706" s="595">
        <v>1162057</v>
      </c>
      <c r="F706" s="596" t="s">
        <v>8397</v>
      </c>
      <c r="M706" s="598">
        <v>7586</v>
      </c>
      <c r="N706" s="599">
        <v>3300</v>
      </c>
    </row>
    <row r="707" spans="1:14" ht="15.4">
      <c r="A707" s="593" t="s">
        <v>179</v>
      </c>
      <c r="B707" s="593" t="s">
        <v>192</v>
      </c>
      <c r="C707" s="593" t="s">
        <v>947</v>
      </c>
      <c r="D707" s="594">
        <v>4348</v>
      </c>
      <c r="E707" s="595">
        <v>1234240</v>
      </c>
      <c r="F707" s="596" t="s">
        <v>8397</v>
      </c>
      <c r="M707" s="598">
        <v>7587</v>
      </c>
      <c r="N707" s="599">
        <v>146748</v>
      </c>
    </row>
    <row r="708" spans="1:14" ht="15.4">
      <c r="A708" s="593" t="s">
        <v>179</v>
      </c>
      <c r="B708" s="593" t="s">
        <v>192</v>
      </c>
      <c r="C708" s="593" t="s">
        <v>947</v>
      </c>
      <c r="D708" s="594">
        <v>4349</v>
      </c>
      <c r="E708" s="597">
        <v>1455274</v>
      </c>
      <c r="F708" s="593" t="s">
        <v>8397</v>
      </c>
      <c r="M708" s="598">
        <v>7596</v>
      </c>
      <c r="N708" s="599">
        <v>49295</v>
      </c>
    </row>
    <row r="709" spans="1:14" ht="15.4">
      <c r="A709" s="593" t="s">
        <v>179</v>
      </c>
      <c r="B709" s="593" t="s">
        <v>192</v>
      </c>
      <c r="C709" s="593" t="s">
        <v>947</v>
      </c>
      <c r="D709" s="594">
        <v>4350</v>
      </c>
      <c r="E709" s="595">
        <v>2073593</v>
      </c>
      <c r="F709" s="596" t="s">
        <v>8397</v>
      </c>
      <c r="M709" s="598">
        <v>7598</v>
      </c>
      <c r="N709" s="599">
        <v>90440</v>
      </c>
    </row>
    <row r="710" spans="1:14" ht="15.4">
      <c r="A710" s="593" t="s">
        <v>179</v>
      </c>
      <c r="B710" s="593" t="s">
        <v>192</v>
      </c>
      <c r="C710" s="593" t="s">
        <v>947</v>
      </c>
      <c r="D710" s="594">
        <v>4351</v>
      </c>
      <c r="E710" s="595">
        <v>356496</v>
      </c>
      <c r="F710" s="596" t="s">
        <v>8397</v>
      </c>
      <c r="M710" s="598">
        <v>7603</v>
      </c>
      <c r="N710" s="599">
        <v>368178</v>
      </c>
    </row>
    <row r="711" spans="1:14" ht="15.4">
      <c r="A711" s="593" t="s">
        <v>179</v>
      </c>
      <c r="B711" s="593" t="s">
        <v>192</v>
      </c>
      <c r="C711" s="593" t="s">
        <v>947</v>
      </c>
      <c r="D711" s="594">
        <v>4352</v>
      </c>
      <c r="E711" s="595">
        <v>385035</v>
      </c>
      <c r="F711" s="596" t="s">
        <v>8397</v>
      </c>
      <c r="M711" s="598">
        <v>7604</v>
      </c>
      <c r="N711" s="599">
        <v>444410</v>
      </c>
    </row>
    <row r="712" spans="1:14" ht="15.4">
      <c r="A712" s="593" t="s">
        <v>179</v>
      </c>
      <c r="B712" s="593" t="s">
        <v>192</v>
      </c>
      <c r="C712" s="593" t="s">
        <v>947</v>
      </c>
      <c r="D712" s="594">
        <v>4353</v>
      </c>
      <c r="E712" s="595">
        <v>533810</v>
      </c>
      <c r="F712" s="596" t="s">
        <v>8397</v>
      </c>
      <c r="M712" s="598">
        <v>7606</v>
      </c>
      <c r="N712" s="599">
        <v>567585</v>
      </c>
    </row>
    <row r="713" spans="1:14" ht="15.4">
      <c r="A713" s="593" t="s">
        <v>179</v>
      </c>
      <c r="B713" s="593" t="s">
        <v>192</v>
      </c>
      <c r="C713" s="593" t="s">
        <v>947</v>
      </c>
      <c r="D713" s="594">
        <v>4354</v>
      </c>
      <c r="E713" s="595">
        <v>712222</v>
      </c>
      <c r="F713" s="596" t="s">
        <v>8397</v>
      </c>
      <c r="M713" s="598">
        <v>7607</v>
      </c>
      <c r="N713" s="599">
        <v>625751</v>
      </c>
    </row>
    <row r="714" spans="1:14" ht="15.4">
      <c r="A714" s="593" t="s">
        <v>179</v>
      </c>
      <c r="B714" s="593" t="s">
        <v>192</v>
      </c>
      <c r="C714" s="593" t="s">
        <v>947</v>
      </c>
      <c r="D714" s="594">
        <v>4355</v>
      </c>
      <c r="E714" s="595">
        <v>680142</v>
      </c>
      <c r="F714" s="596" t="s">
        <v>8397</v>
      </c>
      <c r="M714" s="598">
        <v>7608</v>
      </c>
      <c r="N714" s="599">
        <v>764803</v>
      </c>
    </row>
    <row r="715" spans="1:14" ht="15.4">
      <c r="A715" s="593" t="s">
        <v>179</v>
      </c>
      <c r="B715" s="593" t="s">
        <v>192</v>
      </c>
      <c r="C715" s="593" t="s">
        <v>947</v>
      </c>
      <c r="D715" s="594">
        <v>4356</v>
      </c>
      <c r="E715" s="595">
        <v>901760</v>
      </c>
      <c r="F715" s="596" t="s">
        <v>8397</v>
      </c>
      <c r="M715" s="598">
        <v>7610</v>
      </c>
      <c r="N715" s="599">
        <v>9663</v>
      </c>
    </row>
    <row r="716" spans="1:14" ht="15.4">
      <c r="A716" s="593" t="s">
        <v>179</v>
      </c>
      <c r="B716" s="593" t="s">
        <v>192</v>
      </c>
      <c r="C716" s="593" t="s">
        <v>947</v>
      </c>
      <c r="D716" s="594">
        <v>4357</v>
      </c>
      <c r="E716" s="595">
        <v>504778</v>
      </c>
      <c r="F716" s="596" t="s">
        <v>8397</v>
      </c>
      <c r="M716" s="598">
        <v>7613</v>
      </c>
      <c r="N716" s="599">
        <v>902826</v>
      </c>
    </row>
    <row r="717" spans="1:14" ht="15.4">
      <c r="A717" s="593" t="s">
        <v>179</v>
      </c>
      <c r="B717" s="593" t="s">
        <v>192</v>
      </c>
      <c r="C717" s="593" t="s">
        <v>947</v>
      </c>
      <c r="D717" s="594">
        <v>4358</v>
      </c>
      <c r="E717" s="595">
        <v>683081</v>
      </c>
      <c r="F717" s="596" t="s">
        <v>8397</v>
      </c>
      <c r="M717" s="598">
        <v>7614</v>
      </c>
      <c r="N717" s="599">
        <v>1141974</v>
      </c>
    </row>
    <row r="718" spans="1:14" ht="15.4">
      <c r="A718" s="593" t="s">
        <v>179</v>
      </c>
      <c r="B718" s="593" t="s">
        <v>192</v>
      </c>
      <c r="C718" s="593" t="s">
        <v>947</v>
      </c>
      <c r="D718" s="594">
        <v>4359</v>
      </c>
      <c r="E718" s="595">
        <v>537785</v>
      </c>
      <c r="F718" s="596" t="s">
        <v>8397</v>
      </c>
      <c r="M718" s="598">
        <v>7615</v>
      </c>
      <c r="N718" s="599">
        <v>1444918</v>
      </c>
    </row>
    <row r="719" spans="1:14" ht="15.4">
      <c r="A719" s="593" t="s">
        <v>179</v>
      </c>
      <c r="B719" s="593" t="s">
        <v>192</v>
      </c>
      <c r="C719" s="593" t="s">
        <v>947</v>
      </c>
      <c r="D719" s="594">
        <v>4360</v>
      </c>
      <c r="E719" s="595">
        <v>778127</v>
      </c>
      <c r="F719" s="596" t="s">
        <v>8397</v>
      </c>
      <c r="M719" s="598">
        <v>7616</v>
      </c>
      <c r="N719" s="599">
        <v>1637698</v>
      </c>
    </row>
    <row r="720" spans="1:14" ht="15.4">
      <c r="A720" s="593" t="s">
        <v>179</v>
      </c>
      <c r="B720" s="593" t="s">
        <v>192</v>
      </c>
      <c r="C720" s="593" t="s">
        <v>947</v>
      </c>
      <c r="D720" s="594">
        <v>4361</v>
      </c>
      <c r="E720" s="595">
        <v>802269</v>
      </c>
      <c r="F720" s="596" t="s">
        <v>8397</v>
      </c>
      <c r="M720" s="598">
        <v>7617</v>
      </c>
      <c r="N720" s="599">
        <v>1830478</v>
      </c>
    </row>
    <row r="721" spans="1:14" ht="15.4">
      <c r="A721" s="593" t="s">
        <v>179</v>
      </c>
      <c r="B721" s="593" t="s">
        <v>192</v>
      </c>
      <c r="C721" s="593" t="s">
        <v>947</v>
      </c>
      <c r="D721" s="594">
        <v>4362</v>
      </c>
      <c r="E721" s="595">
        <v>1036043</v>
      </c>
      <c r="F721" s="596" t="s">
        <v>8397</v>
      </c>
      <c r="M721" s="598">
        <v>7618</v>
      </c>
      <c r="N721" s="599">
        <v>2056995</v>
      </c>
    </row>
    <row r="722" spans="1:14" ht="15.4">
      <c r="A722" s="593" t="s">
        <v>179</v>
      </c>
      <c r="B722" s="593" t="s">
        <v>192</v>
      </c>
      <c r="C722" s="593" t="s">
        <v>947</v>
      </c>
      <c r="D722" s="594">
        <v>4363</v>
      </c>
      <c r="E722" s="595">
        <v>835587</v>
      </c>
      <c r="F722" s="596" t="s">
        <v>8397</v>
      </c>
      <c r="M722" s="598">
        <v>7619</v>
      </c>
      <c r="N722" s="599">
        <v>2630872</v>
      </c>
    </row>
    <row r="723" spans="1:14" ht="15.4">
      <c r="A723" s="593" t="s">
        <v>179</v>
      </c>
      <c r="B723" s="593" t="s">
        <v>248</v>
      </c>
      <c r="C723" s="593" t="s">
        <v>248</v>
      </c>
      <c r="D723" s="594">
        <v>4384</v>
      </c>
      <c r="E723" s="595">
        <v>200403</v>
      </c>
      <c r="F723" s="596" t="s">
        <v>8396</v>
      </c>
      <c r="M723" s="598">
        <v>7620</v>
      </c>
      <c r="N723" s="599">
        <v>2915223</v>
      </c>
    </row>
    <row r="724" spans="1:14" ht="15.4">
      <c r="A724" s="593" t="s">
        <v>179</v>
      </c>
      <c r="B724" s="593" t="s">
        <v>248</v>
      </c>
      <c r="C724" s="593" t="s">
        <v>248</v>
      </c>
      <c r="D724" s="594">
        <v>4385</v>
      </c>
      <c r="E724" s="595">
        <v>213758</v>
      </c>
      <c r="F724" s="596" t="s">
        <v>8396</v>
      </c>
      <c r="M724" s="598">
        <v>7621</v>
      </c>
      <c r="N724" s="599">
        <v>3223671</v>
      </c>
    </row>
    <row r="725" spans="1:14" ht="15.4">
      <c r="A725" s="593" t="s">
        <v>179</v>
      </c>
      <c r="B725" s="593" t="s">
        <v>248</v>
      </c>
      <c r="C725" s="593" t="s">
        <v>248</v>
      </c>
      <c r="D725" s="594">
        <v>4386</v>
      </c>
      <c r="E725" s="595">
        <v>393633</v>
      </c>
      <c r="F725" s="596" t="s">
        <v>8396</v>
      </c>
      <c r="M725" s="598">
        <v>7622</v>
      </c>
      <c r="N725" s="599">
        <v>3532119</v>
      </c>
    </row>
    <row r="726" spans="1:14" ht="15.4">
      <c r="A726" s="593" t="s">
        <v>179</v>
      </c>
      <c r="B726" s="593" t="s">
        <v>248</v>
      </c>
      <c r="C726" s="593" t="s">
        <v>248</v>
      </c>
      <c r="D726" s="594">
        <v>4387</v>
      </c>
      <c r="E726" s="595">
        <v>506689</v>
      </c>
      <c r="F726" s="596" t="s">
        <v>8396</v>
      </c>
      <c r="M726" s="598">
        <v>7626</v>
      </c>
      <c r="N726" s="599">
        <v>594218</v>
      </c>
    </row>
    <row r="727" spans="1:14" ht="15.4">
      <c r="A727" s="593" t="s">
        <v>179</v>
      </c>
      <c r="B727" s="593" t="s">
        <v>248</v>
      </c>
      <c r="C727" s="593" t="s">
        <v>248</v>
      </c>
      <c r="D727" s="594">
        <v>4388</v>
      </c>
      <c r="E727" s="595">
        <v>781316</v>
      </c>
      <c r="F727" s="596" t="s">
        <v>8396</v>
      </c>
      <c r="M727" s="598">
        <v>7627</v>
      </c>
      <c r="N727" s="599">
        <v>616351</v>
      </c>
    </row>
    <row r="728" spans="1:14" ht="15.4">
      <c r="A728" s="593" t="s">
        <v>179</v>
      </c>
      <c r="B728" s="593" t="s">
        <v>248</v>
      </c>
      <c r="C728" s="593" t="s">
        <v>248</v>
      </c>
      <c r="D728" s="594">
        <v>4389</v>
      </c>
      <c r="E728" s="595">
        <v>1126704</v>
      </c>
      <c r="F728" s="596" t="s">
        <v>8397</v>
      </c>
      <c r="M728" s="598">
        <v>7628</v>
      </c>
      <c r="N728" s="599">
        <v>637545</v>
      </c>
    </row>
    <row r="729" spans="1:14" ht="15.4">
      <c r="A729" s="593" t="s">
        <v>179</v>
      </c>
      <c r="B729" s="593" t="s">
        <v>180</v>
      </c>
      <c r="C729" s="593" t="s">
        <v>181</v>
      </c>
      <c r="D729" s="594">
        <v>4390</v>
      </c>
      <c r="E729" s="595">
        <v>105659</v>
      </c>
      <c r="F729" s="596" t="s">
        <v>8397</v>
      </c>
      <c r="M729" s="598">
        <v>7630</v>
      </c>
      <c r="N729" s="599">
        <v>671672</v>
      </c>
    </row>
    <row r="730" spans="1:14" ht="15.4">
      <c r="A730" s="593" t="s">
        <v>179</v>
      </c>
      <c r="B730" s="593" t="s">
        <v>198</v>
      </c>
      <c r="C730" s="593" t="s">
        <v>429</v>
      </c>
      <c r="D730" s="594">
        <v>4391</v>
      </c>
      <c r="E730" s="595">
        <v>155950</v>
      </c>
      <c r="F730" s="596" t="s">
        <v>8397</v>
      </c>
      <c r="M730" s="598">
        <v>7631</v>
      </c>
      <c r="N730" s="599">
        <v>862400</v>
      </c>
    </row>
    <row r="731" spans="1:14" ht="15.4">
      <c r="A731" s="593" t="s">
        <v>179</v>
      </c>
      <c r="B731" s="593" t="s">
        <v>587</v>
      </c>
      <c r="C731" s="593" t="s">
        <v>588</v>
      </c>
      <c r="D731" s="594">
        <v>4392</v>
      </c>
      <c r="E731" s="595">
        <v>75352</v>
      </c>
      <c r="F731" s="596" t="s">
        <v>8396</v>
      </c>
      <c r="M731" s="598">
        <v>7632</v>
      </c>
      <c r="N731" s="599">
        <v>922470</v>
      </c>
    </row>
    <row r="732" spans="1:14" ht="15.4">
      <c r="A732" s="593" t="s">
        <v>179</v>
      </c>
      <c r="B732" s="593" t="s">
        <v>587</v>
      </c>
      <c r="C732" s="593" t="s">
        <v>588</v>
      </c>
      <c r="D732" s="594">
        <v>4393</v>
      </c>
      <c r="E732" s="595">
        <v>104400</v>
      </c>
      <c r="F732" s="596" t="s">
        <v>8396</v>
      </c>
      <c r="M732" s="598">
        <v>7633</v>
      </c>
      <c r="N732" s="599">
        <v>996907</v>
      </c>
    </row>
    <row r="733" spans="1:14" ht="15.4">
      <c r="A733" s="593" t="s">
        <v>179</v>
      </c>
      <c r="B733" s="593" t="s">
        <v>259</v>
      </c>
      <c r="C733" s="593" t="s">
        <v>775</v>
      </c>
      <c r="D733" s="594">
        <v>4394</v>
      </c>
      <c r="E733" s="595">
        <v>139936</v>
      </c>
      <c r="F733" s="596" t="s">
        <v>8397</v>
      </c>
      <c r="M733" s="598">
        <v>7634</v>
      </c>
      <c r="N733" s="599">
        <v>1073185</v>
      </c>
    </row>
    <row r="734" spans="1:14" ht="15.4">
      <c r="A734" s="593" t="s">
        <v>179</v>
      </c>
      <c r="B734" s="593" t="s">
        <v>259</v>
      </c>
      <c r="C734" s="593" t="s">
        <v>775</v>
      </c>
      <c r="D734" s="594">
        <v>4395</v>
      </c>
      <c r="E734" s="595">
        <v>109932</v>
      </c>
      <c r="F734" s="596" t="s">
        <v>8397</v>
      </c>
      <c r="M734" s="598">
        <v>7635</v>
      </c>
      <c r="N734" s="599">
        <v>877149</v>
      </c>
    </row>
    <row r="735" spans="1:14" ht="15.4">
      <c r="A735" s="593" t="s">
        <v>179</v>
      </c>
      <c r="B735" s="593" t="s">
        <v>259</v>
      </c>
      <c r="C735" s="593" t="s">
        <v>775</v>
      </c>
      <c r="D735" s="594">
        <v>4396</v>
      </c>
      <c r="E735" s="595">
        <v>79616</v>
      </c>
      <c r="F735" s="596" t="s">
        <v>8397</v>
      </c>
      <c r="M735" s="598">
        <v>7636</v>
      </c>
      <c r="N735" s="599">
        <v>915705</v>
      </c>
    </row>
    <row r="736" spans="1:14" ht="15.4">
      <c r="A736" s="593" t="s">
        <v>179</v>
      </c>
      <c r="B736" s="593" t="s">
        <v>248</v>
      </c>
      <c r="C736" s="593" t="s">
        <v>248</v>
      </c>
      <c r="D736" s="594">
        <v>4402</v>
      </c>
      <c r="E736" s="595">
        <v>1105442</v>
      </c>
      <c r="F736" s="596" t="s">
        <v>8397</v>
      </c>
      <c r="M736" s="598">
        <v>7637</v>
      </c>
      <c r="N736" s="599">
        <v>1021734</v>
      </c>
    </row>
    <row r="737" spans="1:14" ht="15.4">
      <c r="A737" s="593" t="s">
        <v>179</v>
      </c>
      <c r="B737" s="593" t="s">
        <v>248</v>
      </c>
      <c r="C737" s="593" t="s">
        <v>248</v>
      </c>
      <c r="D737" s="594">
        <v>4403</v>
      </c>
      <c r="E737" s="595">
        <v>7049121</v>
      </c>
      <c r="F737" s="596" t="s">
        <v>8397</v>
      </c>
      <c r="M737" s="598">
        <v>7638</v>
      </c>
      <c r="N737" s="599">
        <v>1238612</v>
      </c>
    </row>
    <row r="738" spans="1:14" ht="15.4">
      <c r="A738" s="593" t="s">
        <v>179</v>
      </c>
      <c r="B738" s="593" t="s">
        <v>248</v>
      </c>
      <c r="C738" s="593" t="s">
        <v>248</v>
      </c>
      <c r="D738" s="594">
        <v>4404</v>
      </c>
      <c r="E738" s="597">
        <v>130755</v>
      </c>
      <c r="F738" s="593" t="s">
        <v>8397</v>
      </c>
      <c r="M738" s="598">
        <v>7639</v>
      </c>
      <c r="N738" s="599">
        <v>1296446</v>
      </c>
    </row>
    <row r="739" spans="1:14" ht="15.4">
      <c r="A739" s="593" t="s">
        <v>179</v>
      </c>
      <c r="B739" s="593" t="s">
        <v>248</v>
      </c>
      <c r="C739" s="593" t="s">
        <v>248</v>
      </c>
      <c r="D739" s="594">
        <v>4405</v>
      </c>
      <c r="E739" s="597">
        <v>204580</v>
      </c>
      <c r="F739" s="593" t="s">
        <v>8397</v>
      </c>
      <c r="M739" s="598">
        <v>7640</v>
      </c>
      <c r="N739" s="599">
        <v>1388016</v>
      </c>
    </row>
    <row r="740" spans="1:14" ht="15.4">
      <c r="A740" s="593" t="s">
        <v>179</v>
      </c>
      <c r="B740" s="593" t="s">
        <v>248</v>
      </c>
      <c r="C740" s="593" t="s">
        <v>248</v>
      </c>
      <c r="D740" s="594">
        <v>4406</v>
      </c>
      <c r="E740" s="597">
        <v>463659</v>
      </c>
      <c r="F740" s="593" t="s">
        <v>8397</v>
      </c>
      <c r="M740" s="598">
        <v>7641</v>
      </c>
      <c r="N740" s="599">
        <v>1566338</v>
      </c>
    </row>
    <row r="741" spans="1:14" ht="15.4">
      <c r="A741" s="593" t="s">
        <v>179</v>
      </c>
      <c r="B741" s="593" t="s">
        <v>248</v>
      </c>
      <c r="C741" s="593" t="s">
        <v>248</v>
      </c>
      <c r="D741" s="594">
        <v>4407</v>
      </c>
      <c r="E741" s="597">
        <v>280012</v>
      </c>
      <c r="F741" s="593" t="s">
        <v>8397</v>
      </c>
      <c r="M741" s="598">
        <v>7642</v>
      </c>
      <c r="N741" s="599">
        <v>1624172</v>
      </c>
    </row>
    <row r="742" spans="1:14" ht="15.4">
      <c r="A742" s="593" t="s">
        <v>179</v>
      </c>
      <c r="B742" s="593" t="s">
        <v>248</v>
      </c>
      <c r="C742" s="593" t="s">
        <v>248</v>
      </c>
      <c r="D742" s="594">
        <v>4408</v>
      </c>
      <c r="E742" s="597">
        <v>682962</v>
      </c>
      <c r="F742" s="593" t="s">
        <v>8397</v>
      </c>
      <c r="M742" s="598">
        <v>7643</v>
      </c>
      <c r="N742" s="599">
        <v>1884425</v>
      </c>
    </row>
    <row r="743" spans="1:14" ht="15.4">
      <c r="A743" s="593" t="s">
        <v>179</v>
      </c>
      <c r="B743" s="593" t="s">
        <v>248</v>
      </c>
      <c r="C743" s="593" t="s">
        <v>248</v>
      </c>
      <c r="D743" s="594">
        <v>4409</v>
      </c>
      <c r="E743" s="597">
        <v>139144</v>
      </c>
      <c r="F743" s="593" t="s">
        <v>8397</v>
      </c>
      <c r="M743" s="598">
        <v>7644</v>
      </c>
      <c r="N743" s="599">
        <v>2004912</v>
      </c>
    </row>
    <row r="744" spans="1:14" ht="15.4">
      <c r="A744" s="593" t="s">
        <v>179</v>
      </c>
      <c r="B744" s="593" t="s">
        <v>248</v>
      </c>
      <c r="C744" s="593" t="s">
        <v>248</v>
      </c>
      <c r="D744" s="594">
        <v>4410</v>
      </c>
      <c r="E744" s="597">
        <v>146405</v>
      </c>
      <c r="F744" s="593" t="s">
        <v>8397</v>
      </c>
      <c r="M744" s="598">
        <v>7645</v>
      </c>
      <c r="N744" s="599">
        <v>3898401</v>
      </c>
    </row>
    <row r="745" spans="1:14" ht="15.4">
      <c r="A745" s="593" t="s">
        <v>179</v>
      </c>
      <c r="B745" s="593" t="s">
        <v>248</v>
      </c>
      <c r="C745" s="593" t="s">
        <v>248</v>
      </c>
      <c r="D745" s="594">
        <v>4412</v>
      </c>
      <c r="E745" s="595">
        <v>398237</v>
      </c>
      <c r="F745" s="596" t="s">
        <v>8397</v>
      </c>
      <c r="M745" s="598">
        <v>7646</v>
      </c>
      <c r="N745" s="599">
        <v>4602048</v>
      </c>
    </row>
    <row r="746" spans="1:14" ht="15.4">
      <c r="A746" s="593" t="s">
        <v>179</v>
      </c>
      <c r="B746" s="593" t="s">
        <v>248</v>
      </c>
      <c r="C746" s="593" t="s">
        <v>248</v>
      </c>
      <c r="D746" s="594">
        <v>4413</v>
      </c>
      <c r="E746" s="595">
        <v>1287148</v>
      </c>
      <c r="F746" s="596" t="s">
        <v>8397</v>
      </c>
      <c r="M746" s="598">
        <v>7647</v>
      </c>
      <c r="N746" s="599">
        <v>2308541</v>
      </c>
    </row>
    <row r="747" spans="1:14" ht="15.4">
      <c r="A747" s="593" t="s">
        <v>179</v>
      </c>
      <c r="B747" s="593" t="s">
        <v>248</v>
      </c>
      <c r="C747" s="593" t="s">
        <v>248</v>
      </c>
      <c r="D747" s="594">
        <v>4414</v>
      </c>
      <c r="E747" s="595">
        <v>1287148</v>
      </c>
      <c r="F747" s="596" t="s">
        <v>8397</v>
      </c>
      <c r="M747" s="598">
        <v>7648</v>
      </c>
      <c r="N747" s="599">
        <v>6279234</v>
      </c>
    </row>
    <row r="748" spans="1:14" ht="15.4">
      <c r="A748" s="593" t="s">
        <v>179</v>
      </c>
      <c r="B748" s="593" t="s">
        <v>248</v>
      </c>
      <c r="C748" s="593" t="s">
        <v>248</v>
      </c>
      <c r="D748" s="594">
        <v>4415</v>
      </c>
      <c r="E748" s="595">
        <v>84499</v>
      </c>
      <c r="F748" s="596" t="s">
        <v>8397</v>
      </c>
      <c r="M748" s="598">
        <v>7650</v>
      </c>
      <c r="N748" s="599">
        <v>205456</v>
      </c>
    </row>
    <row r="749" spans="1:14" ht="15.4">
      <c r="A749" s="593" t="s">
        <v>179</v>
      </c>
      <c r="B749" s="593" t="s">
        <v>248</v>
      </c>
      <c r="C749" s="593" t="s">
        <v>248</v>
      </c>
      <c r="D749" s="594">
        <v>4416</v>
      </c>
      <c r="E749" s="595">
        <v>107734</v>
      </c>
      <c r="F749" s="596" t="s">
        <v>8397</v>
      </c>
      <c r="M749" s="598">
        <v>7651</v>
      </c>
      <c r="N749" s="599">
        <v>216139</v>
      </c>
    </row>
    <row r="750" spans="1:14" ht="15.4">
      <c r="A750" s="593" t="s">
        <v>179</v>
      </c>
      <c r="B750" s="593" t="s">
        <v>248</v>
      </c>
      <c r="C750" s="593" t="s">
        <v>248</v>
      </c>
      <c r="D750" s="594">
        <v>4417</v>
      </c>
      <c r="E750" s="595">
        <v>240554</v>
      </c>
      <c r="F750" s="596" t="s">
        <v>8397</v>
      </c>
      <c r="M750" s="598">
        <v>7652</v>
      </c>
      <c r="N750" s="599">
        <v>237482</v>
      </c>
    </row>
    <row r="751" spans="1:14" ht="15.4">
      <c r="A751" s="593" t="s">
        <v>179</v>
      </c>
      <c r="B751" s="593" t="s">
        <v>248</v>
      </c>
      <c r="C751" s="593" t="s">
        <v>248</v>
      </c>
      <c r="D751" s="594">
        <v>4418</v>
      </c>
      <c r="E751" s="595">
        <v>52833</v>
      </c>
      <c r="F751" s="596" t="s">
        <v>8397</v>
      </c>
      <c r="M751" s="598">
        <v>7653</v>
      </c>
      <c r="N751" s="599">
        <v>360000</v>
      </c>
    </row>
    <row r="752" spans="1:14" ht="15.4">
      <c r="A752" s="593" t="s">
        <v>179</v>
      </c>
      <c r="B752" s="593" t="s">
        <v>248</v>
      </c>
      <c r="C752" s="593" t="s">
        <v>248</v>
      </c>
      <c r="D752" s="594">
        <v>4419</v>
      </c>
      <c r="E752" s="595">
        <v>81256</v>
      </c>
      <c r="F752" s="596" t="s">
        <v>8397</v>
      </c>
      <c r="M752" s="598">
        <v>7654</v>
      </c>
      <c r="N752" s="599">
        <v>68020</v>
      </c>
    </row>
    <row r="753" spans="1:14" ht="15.4">
      <c r="A753" s="593" t="s">
        <v>179</v>
      </c>
      <c r="B753" s="593" t="s">
        <v>248</v>
      </c>
      <c r="C753" s="593" t="s">
        <v>248</v>
      </c>
      <c r="D753" s="594">
        <v>4420</v>
      </c>
      <c r="E753" s="595">
        <v>123528</v>
      </c>
      <c r="F753" s="596" t="s">
        <v>8397</v>
      </c>
      <c r="M753" s="598">
        <v>7655</v>
      </c>
      <c r="N753" s="599">
        <v>90335</v>
      </c>
    </row>
    <row r="754" spans="1:14" ht="15.4">
      <c r="A754" s="593" t="s">
        <v>179</v>
      </c>
      <c r="B754" s="593" t="s">
        <v>248</v>
      </c>
      <c r="C754" s="593" t="s">
        <v>248</v>
      </c>
      <c r="D754" s="594">
        <v>4421</v>
      </c>
      <c r="E754" s="595">
        <v>181677</v>
      </c>
      <c r="F754" s="596" t="s">
        <v>8396</v>
      </c>
      <c r="M754" s="598">
        <v>7656</v>
      </c>
      <c r="N754" s="599">
        <v>181163</v>
      </c>
    </row>
    <row r="755" spans="1:14" ht="15.4">
      <c r="A755" s="593" t="s">
        <v>179</v>
      </c>
      <c r="B755" s="593" t="s">
        <v>248</v>
      </c>
      <c r="C755" s="593" t="s">
        <v>248</v>
      </c>
      <c r="D755" s="594">
        <v>4422</v>
      </c>
      <c r="E755" s="595">
        <v>201978</v>
      </c>
      <c r="F755" s="596" t="s">
        <v>8396</v>
      </c>
      <c r="M755" s="598">
        <v>7657</v>
      </c>
      <c r="N755" s="599">
        <v>127996</v>
      </c>
    </row>
    <row r="756" spans="1:14" ht="15.4">
      <c r="A756" s="593" t="s">
        <v>179</v>
      </c>
      <c r="B756" s="593" t="s">
        <v>248</v>
      </c>
      <c r="C756" s="593" t="s">
        <v>248</v>
      </c>
      <c r="D756" s="594">
        <v>4423</v>
      </c>
      <c r="E756" s="595">
        <v>412330</v>
      </c>
      <c r="F756" s="596" t="s">
        <v>8396</v>
      </c>
      <c r="M756" s="598">
        <v>7658</v>
      </c>
      <c r="N756" s="599">
        <v>1167963</v>
      </c>
    </row>
    <row r="757" spans="1:14" ht="15.4">
      <c r="A757" s="593" t="s">
        <v>179</v>
      </c>
      <c r="B757" s="593" t="s">
        <v>248</v>
      </c>
      <c r="C757" s="593" t="s">
        <v>248</v>
      </c>
      <c r="D757" s="594">
        <v>4424</v>
      </c>
      <c r="E757" s="595">
        <v>610174</v>
      </c>
      <c r="F757" s="596" t="s">
        <v>8396</v>
      </c>
      <c r="M757" s="598">
        <v>7664</v>
      </c>
      <c r="N757" s="599">
        <v>1124545</v>
      </c>
    </row>
    <row r="758" spans="1:14" ht="15.4">
      <c r="A758" s="593" t="s">
        <v>179</v>
      </c>
      <c r="B758" s="593" t="s">
        <v>248</v>
      </c>
      <c r="C758" s="593" t="s">
        <v>248</v>
      </c>
      <c r="D758" s="594">
        <v>4425</v>
      </c>
      <c r="E758" s="595">
        <v>879866</v>
      </c>
      <c r="F758" s="596" t="s">
        <v>8396</v>
      </c>
      <c r="M758" s="598">
        <v>7680</v>
      </c>
      <c r="N758" s="599">
        <v>79700</v>
      </c>
    </row>
    <row r="759" spans="1:14" ht="15.4">
      <c r="A759" s="593" t="s">
        <v>179</v>
      </c>
      <c r="B759" s="593" t="s">
        <v>248</v>
      </c>
      <c r="C759" s="593" t="s">
        <v>248</v>
      </c>
      <c r="D759" s="594">
        <v>4426</v>
      </c>
      <c r="E759" s="595">
        <v>1155257</v>
      </c>
      <c r="F759" s="596" t="s">
        <v>8397</v>
      </c>
      <c r="M759" s="598">
        <v>7686</v>
      </c>
      <c r="N759" s="599">
        <v>81001</v>
      </c>
    </row>
    <row r="760" spans="1:14" ht="15.4">
      <c r="A760" s="593" t="s">
        <v>179</v>
      </c>
      <c r="B760" s="593" t="s">
        <v>255</v>
      </c>
      <c r="C760" s="593" t="s">
        <v>256</v>
      </c>
      <c r="D760" s="594">
        <v>4428</v>
      </c>
      <c r="E760" s="595">
        <v>48941</v>
      </c>
      <c r="F760" s="596" t="s">
        <v>8397</v>
      </c>
      <c r="M760" s="598">
        <v>7687</v>
      </c>
      <c r="N760" s="599">
        <v>94010</v>
      </c>
    </row>
    <row r="761" spans="1:14" ht="15.4">
      <c r="A761" s="593" t="s">
        <v>179</v>
      </c>
      <c r="B761" s="593" t="s">
        <v>255</v>
      </c>
      <c r="C761" s="593" t="s">
        <v>256</v>
      </c>
      <c r="D761" s="594">
        <v>4429</v>
      </c>
      <c r="E761" s="595">
        <v>57984</v>
      </c>
      <c r="F761" s="596" t="s">
        <v>8397</v>
      </c>
      <c r="M761" s="598">
        <v>7688</v>
      </c>
      <c r="N761" s="599">
        <v>74845</v>
      </c>
    </row>
    <row r="762" spans="1:14" ht="15.4">
      <c r="A762" s="593" t="s">
        <v>179</v>
      </c>
      <c r="B762" s="593" t="s">
        <v>255</v>
      </c>
      <c r="C762" s="593" t="s">
        <v>437</v>
      </c>
      <c r="D762" s="594">
        <v>4431</v>
      </c>
      <c r="E762" s="595">
        <v>30531</v>
      </c>
      <c r="F762" s="596" t="s">
        <v>8397</v>
      </c>
      <c r="M762" s="598">
        <v>7689</v>
      </c>
      <c r="N762" s="599">
        <v>73596</v>
      </c>
    </row>
    <row r="763" spans="1:14" ht="15.4">
      <c r="A763" s="593" t="s">
        <v>179</v>
      </c>
      <c r="B763" s="593" t="s">
        <v>192</v>
      </c>
      <c r="C763" s="593" t="s">
        <v>947</v>
      </c>
      <c r="D763" s="594">
        <v>4433</v>
      </c>
      <c r="E763" s="595">
        <v>1023129</v>
      </c>
      <c r="F763" s="596" t="s">
        <v>8397</v>
      </c>
      <c r="M763" s="598">
        <v>7690</v>
      </c>
      <c r="N763" s="599">
        <v>71400</v>
      </c>
    </row>
    <row r="764" spans="1:14" ht="15.4">
      <c r="A764" s="593" t="s">
        <v>179</v>
      </c>
      <c r="B764" s="593" t="s">
        <v>192</v>
      </c>
      <c r="C764" s="593" t="s">
        <v>947</v>
      </c>
      <c r="D764" s="594">
        <v>4434</v>
      </c>
      <c r="E764" s="595">
        <v>1021480</v>
      </c>
      <c r="F764" s="596" t="s">
        <v>8397</v>
      </c>
      <c r="M764" s="598">
        <v>7691</v>
      </c>
      <c r="N764" s="599">
        <v>65450</v>
      </c>
    </row>
    <row r="765" spans="1:14" ht="15.4">
      <c r="A765" s="593" t="s">
        <v>179</v>
      </c>
      <c r="B765" s="593" t="s">
        <v>192</v>
      </c>
      <c r="C765" s="593" t="s">
        <v>947</v>
      </c>
      <c r="D765" s="594">
        <v>4435</v>
      </c>
      <c r="E765" s="595">
        <v>1312430</v>
      </c>
      <c r="F765" s="596" t="s">
        <v>8397</v>
      </c>
      <c r="M765" s="598">
        <v>7692</v>
      </c>
      <c r="N765" s="599">
        <v>85680</v>
      </c>
    </row>
    <row r="766" spans="1:14" ht="15.4">
      <c r="A766" s="593" t="s">
        <v>179</v>
      </c>
      <c r="B766" s="593" t="s">
        <v>192</v>
      </c>
      <c r="C766" s="593" t="s">
        <v>947</v>
      </c>
      <c r="D766" s="594">
        <v>4436</v>
      </c>
      <c r="E766" s="595">
        <v>1143276</v>
      </c>
      <c r="F766" s="596" t="s">
        <v>8397</v>
      </c>
      <c r="M766" s="598">
        <v>7695</v>
      </c>
      <c r="N766" s="599">
        <v>1785</v>
      </c>
    </row>
    <row r="767" spans="1:14" ht="15.4">
      <c r="A767" s="593" t="s">
        <v>179</v>
      </c>
      <c r="B767" s="593" t="s">
        <v>192</v>
      </c>
      <c r="C767" s="593" t="s">
        <v>947</v>
      </c>
      <c r="D767" s="594">
        <v>4437</v>
      </c>
      <c r="E767" s="595">
        <v>1388002</v>
      </c>
      <c r="F767" s="596" t="s">
        <v>8397</v>
      </c>
      <c r="M767" s="598">
        <v>7697</v>
      </c>
      <c r="N767" s="599">
        <v>11996</v>
      </c>
    </row>
    <row r="768" spans="1:14" ht="15.4">
      <c r="A768" s="593" t="s">
        <v>179</v>
      </c>
      <c r="B768" s="593" t="s">
        <v>192</v>
      </c>
      <c r="C768" s="593" t="s">
        <v>947</v>
      </c>
      <c r="D768" s="594">
        <v>4438</v>
      </c>
      <c r="E768" s="597">
        <v>1470532</v>
      </c>
      <c r="F768" s="593" t="s">
        <v>8397</v>
      </c>
      <c r="M768" s="598">
        <v>7698</v>
      </c>
      <c r="N768" s="599">
        <v>2142</v>
      </c>
    </row>
    <row r="769" spans="1:14" ht="15.4">
      <c r="A769" s="593" t="s">
        <v>179</v>
      </c>
      <c r="B769" s="593" t="s">
        <v>192</v>
      </c>
      <c r="C769" s="593" t="s">
        <v>947</v>
      </c>
      <c r="D769" s="594">
        <v>4439</v>
      </c>
      <c r="E769" s="595">
        <v>1775838</v>
      </c>
      <c r="F769" s="596" t="s">
        <v>8397</v>
      </c>
      <c r="M769" s="598">
        <v>7699</v>
      </c>
      <c r="N769" s="599">
        <v>4827</v>
      </c>
    </row>
    <row r="770" spans="1:14" ht="15.4">
      <c r="A770" s="593" t="s">
        <v>179</v>
      </c>
      <c r="B770" s="593" t="s">
        <v>192</v>
      </c>
      <c r="C770" s="593" t="s">
        <v>947</v>
      </c>
      <c r="D770" s="594">
        <v>4440</v>
      </c>
      <c r="E770" s="597">
        <v>1483196</v>
      </c>
      <c r="F770" s="593" t="s">
        <v>8397</v>
      </c>
      <c r="M770" s="598">
        <v>7700</v>
      </c>
      <c r="N770" s="599">
        <v>8627</v>
      </c>
    </row>
    <row r="771" spans="1:14" ht="15.4">
      <c r="A771" s="593" t="s">
        <v>179</v>
      </c>
      <c r="B771" s="593" t="s">
        <v>192</v>
      </c>
      <c r="C771" s="593" t="s">
        <v>947</v>
      </c>
      <c r="D771" s="594">
        <v>4441</v>
      </c>
      <c r="E771" s="597">
        <v>1918334</v>
      </c>
      <c r="F771" s="593" t="s">
        <v>8397</v>
      </c>
      <c r="M771" s="598">
        <v>7701</v>
      </c>
      <c r="N771" s="599">
        <v>3750</v>
      </c>
    </row>
    <row r="772" spans="1:14" ht="15.4">
      <c r="A772" s="593" t="s">
        <v>179</v>
      </c>
      <c r="B772" s="593" t="s">
        <v>192</v>
      </c>
      <c r="C772" s="593" t="s">
        <v>947</v>
      </c>
      <c r="D772" s="594">
        <v>4442</v>
      </c>
      <c r="E772" s="597">
        <v>449084</v>
      </c>
      <c r="F772" s="593" t="s">
        <v>8397</v>
      </c>
      <c r="M772" s="598">
        <v>7707</v>
      </c>
      <c r="N772" s="599">
        <v>61887</v>
      </c>
    </row>
    <row r="773" spans="1:14" ht="15.4">
      <c r="A773" s="593" t="s">
        <v>179</v>
      </c>
      <c r="B773" s="593" t="s">
        <v>192</v>
      </c>
      <c r="C773" s="593" t="s">
        <v>947</v>
      </c>
      <c r="D773" s="594">
        <v>4447</v>
      </c>
      <c r="E773" s="597">
        <v>652406</v>
      </c>
      <c r="F773" s="593" t="s">
        <v>8397</v>
      </c>
      <c r="M773" s="598">
        <v>7710</v>
      </c>
      <c r="N773" s="599">
        <v>57596</v>
      </c>
    </row>
    <row r="774" spans="1:14" ht="15.4">
      <c r="A774" s="593" t="s">
        <v>179</v>
      </c>
      <c r="B774" s="593" t="s">
        <v>192</v>
      </c>
      <c r="C774" s="593" t="s">
        <v>947</v>
      </c>
      <c r="D774" s="594">
        <v>4461</v>
      </c>
      <c r="E774" s="595">
        <v>547784</v>
      </c>
      <c r="F774" s="596" t="s">
        <v>8397</v>
      </c>
      <c r="M774" s="598">
        <v>7713</v>
      </c>
      <c r="N774" s="599">
        <v>11566</v>
      </c>
    </row>
    <row r="775" spans="1:14" ht="15.4">
      <c r="A775" s="593" t="s">
        <v>179</v>
      </c>
      <c r="B775" s="593" t="s">
        <v>198</v>
      </c>
      <c r="C775" s="593" t="s">
        <v>429</v>
      </c>
      <c r="D775" s="594">
        <v>4477</v>
      </c>
      <c r="E775" s="595">
        <v>106251</v>
      </c>
      <c r="F775" s="596" t="s">
        <v>8397</v>
      </c>
      <c r="M775" s="598">
        <v>7714</v>
      </c>
      <c r="N775" s="599">
        <v>56270</v>
      </c>
    </row>
    <row r="776" spans="1:14" ht="15.4">
      <c r="A776" s="593" t="s">
        <v>179</v>
      </c>
      <c r="B776" s="593" t="s">
        <v>587</v>
      </c>
      <c r="C776" s="593" t="s">
        <v>588</v>
      </c>
      <c r="D776" s="594">
        <v>4478</v>
      </c>
      <c r="E776" s="595">
        <v>158822</v>
      </c>
      <c r="F776" s="596" t="s">
        <v>8396</v>
      </c>
      <c r="M776" s="598">
        <v>7715</v>
      </c>
      <c r="N776" s="599">
        <v>50438</v>
      </c>
    </row>
    <row r="777" spans="1:14" ht="15.4">
      <c r="A777" s="593" t="s">
        <v>179</v>
      </c>
      <c r="B777" s="593" t="s">
        <v>587</v>
      </c>
      <c r="C777" s="593" t="s">
        <v>588</v>
      </c>
      <c r="D777" s="594">
        <v>4479</v>
      </c>
      <c r="E777" s="595">
        <v>20278</v>
      </c>
      <c r="F777" s="596" t="s">
        <v>8396</v>
      </c>
      <c r="M777" s="598">
        <v>7717</v>
      </c>
      <c r="N777" s="599">
        <v>176314</v>
      </c>
    </row>
    <row r="778" spans="1:14" ht="15.4">
      <c r="A778" s="593" t="s">
        <v>179</v>
      </c>
      <c r="B778" s="593" t="s">
        <v>259</v>
      </c>
      <c r="C778" s="593" t="s">
        <v>607</v>
      </c>
      <c r="D778" s="594">
        <v>4485</v>
      </c>
      <c r="E778" s="595">
        <v>1399993</v>
      </c>
      <c r="F778" s="596" t="s">
        <v>8397</v>
      </c>
      <c r="M778" s="598">
        <v>7718</v>
      </c>
      <c r="N778" s="599">
        <v>102453</v>
      </c>
    </row>
    <row r="779" spans="1:14" ht="15.4">
      <c r="A779" s="593" t="s">
        <v>179</v>
      </c>
      <c r="B779" s="593" t="s">
        <v>259</v>
      </c>
      <c r="C779" s="593" t="s">
        <v>607</v>
      </c>
      <c r="D779" s="594">
        <v>4486</v>
      </c>
      <c r="E779" s="595">
        <v>1533742</v>
      </c>
      <c r="F779" s="596" t="s">
        <v>8397</v>
      </c>
      <c r="M779" s="598">
        <v>7720</v>
      </c>
      <c r="N779" s="599">
        <v>160683</v>
      </c>
    </row>
    <row r="780" spans="1:14" ht="15.4">
      <c r="A780" s="593" t="s">
        <v>179</v>
      </c>
      <c r="B780" s="593" t="s">
        <v>198</v>
      </c>
      <c r="C780" s="593" t="s">
        <v>429</v>
      </c>
      <c r="D780" s="594">
        <v>4487</v>
      </c>
      <c r="E780" s="595">
        <v>198207</v>
      </c>
      <c r="F780" s="596" t="s">
        <v>8397</v>
      </c>
      <c r="M780" s="598">
        <v>7722</v>
      </c>
      <c r="N780" s="599">
        <v>16703</v>
      </c>
    </row>
    <row r="781" spans="1:14" ht="15.4">
      <c r="A781" s="593" t="s">
        <v>179</v>
      </c>
      <c r="B781" s="593" t="s">
        <v>198</v>
      </c>
      <c r="C781" s="593" t="s">
        <v>429</v>
      </c>
      <c r="D781" s="594">
        <v>4488</v>
      </c>
      <c r="E781" s="595">
        <v>194138</v>
      </c>
      <c r="F781" s="596" t="s">
        <v>8397</v>
      </c>
      <c r="M781" s="598">
        <v>7723</v>
      </c>
      <c r="N781" s="599">
        <v>1000000</v>
      </c>
    </row>
    <row r="782" spans="1:14" ht="15.4">
      <c r="A782" s="593" t="s">
        <v>179</v>
      </c>
      <c r="B782" s="593" t="s">
        <v>198</v>
      </c>
      <c r="C782" s="593" t="s">
        <v>429</v>
      </c>
      <c r="D782" s="594">
        <v>4489</v>
      </c>
      <c r="E782" s="595">
        <v>176435</v>
      </c>
      <c r="F782" s="596" t="s">
        <v>8397</v>
      </c>
      <c r="M782" s="598">
        <v>7724</v>
      </c>
      <c r="N782" s="599">
        <v>1500000</v>
      </c>
    </row>
    <row r="783" spans="1:14" ht="15.4">
      <c r="A783" s="593" t="s">
        <v>179</v>
      </c>
      <c r="B783" s="593" t="s">
        <v>8399</v>
      </c>
      <c r="C783" s="593" t="s">
        <v>8399</v>
      </c>
      <c r="D783" s="594">
        <v>4490</v>
      </c>
      <c r="E783" s="595">
        <v>264180</v>
      </c>
      <c r="F783" s="596" t="s">
        <v>8397</v>
      </c>
      <c r="M783" s="598">
        <v>7725</v>
      </c>
      <c r="N783" s="599">
        <v>2000000</v>
      </c>
    </row>
    <row r="784" spans="1:14" ht="15.4">
      <c r="A784" s="593" t="s">
        <v>8400</v>
      </c>
      <c r="B784" s="593" t="s">
        <v>8399</v>
      </c>
      <c r="C784" s="593" t="s">
        <v>8399</v>
      </c>
      <c r="D784" s="594">
        <v>4491</v>
      </c>
      <c r="E784" s="595">
        <v>320540</v>
      </c>
      <c r="F784" s="596" t="s">
        <v>8397</v>
      </c>
      <c r="M784" s="598">
        <v>7727</v>
      </c>
      <c r="N784" s="599">
        <v>92820</v>
      </c>
    </row>
    <row r="785" spans="1:14" ht="15.4">
      <c r="A785" s="593" t="s">
        <v>179</v>
      </c>
      <c r="B785" s="593" t="s">
        <v>8399</v>
      </c>
      <c r="C785" s="593" t="s">
        <v>8399</v>
      </c>
      <c r="D785" s="594">
        <v>4501</v>
      </c>
      <c r="E785" s="595">
        <v>182351</v>
      </c>
      <c r="F785" s="596" t="s">
        <v>8397</v>
      </c>
      <c r="M785" s="598">
        <v>7728</v>
      </c>
      <c r="N785" s="599">
        <v>130662</v>
      </c>
    </row>
    <row r="786" spans="1:14" ht="15.4">
      <c r="A786" s="593" t="s">
        <v>179</v>
      </c>
      <c r="B786" s="593" t="s">
        <v>8399</v>
      </c>
      <c r="C786" s="593" t="s">
        <v>8399</v>
      </c>
      <c r="D786" s="594">
        <v>4502</v>
      </c>
      <c r="E786" s="597">
        <v>293779</v>
      </c>
      <c r="F786" s="593" t="s">
        <v>8397</v>
      </c>
      <c r="M786" s="598">
        <v>7729</v>
      </c>
      <c r="N786" s="599">
        <v>314160</v>
      </c>
    </row>
    <row r="787" spans="1:14" ht="15.4">
      <c r="A787" s="593" t="s">
        <v>8400</v>
      </c>
      <c r="B787" s="593" t="s">
        <v>8399</v>
      </c>
      <c r="C787" s="593" t="s">
        <v>8399</v>
      </c>
      <c r="D787" s="594">
        <v>4503</v>
      </c>
      <c r="E787" s="597">
        <v>322073</v>
      </c>
      <c r="F787" s="593" t="s">
        <v>8397</v>
      </c>
      <c r="M787" s="598">
        <v>7730</v>
      </c>
      <c r="N787" s="599">
        <v>568860</v>
      </c>
    </row>
    <row r="788" spans="1:14" ht="15.4">
      <c r="A788" s="593" t="s">
        <v>8400</v>
      </c>
      <c r="B788" s="593" t="s">
        <v>8399</v>
      </c>
      <c r="C788" s="593" t="s">
        <v>8399</v>
      </c>
      <c r="D788" s="594">
        <v>4504</v>
      </c>
      <c r="E788" s="597">
        <v>369830</v>
      </c>
      <c r="F788" s="593" t="s">
        <v>8397</v>
      </c>
      <c r="M788" s="598">
        <v>7737</v>
      </c>
      <c r="N788" s="599">
        <v>94010</v>
      </c>
    </row>
    <row r="789" spans="1:14" ht="15.4">
      <c r="A789" s="593" t="s">
        <v>179</v>
      </c>
      <c r="B789" s="593" t="s">
        <v>8399</v>
      </c>
      <c r="C789" s="593" t="s">
        <v>8399</v>
      </c>
      <c r="D789" s="594">
        <v>4505</v>
      </c>
      <c r="E789" s="597">
        <v>172828</v>
      </c>
      <c r="F789" s="593" t="s">
        <v>8397</v>
      </c>
      <c r="M789" s="598">
        <v>7738</v>
      </c>
      <c r="N789" s="599">
        <v>119000</v>
      </c>
    </row>
    <row r="790" spans="1:14" ht="15.4">
      <c r="A790" s="593" t="s">
        <v>179</v>
      </c>
      <c r="B790" s="593" t="s">
        <v>8399</v>
      </c>
      <c r="C790" s="593" t="s">
        <v>8399</v>
      </c>
      <c r="D790" s="594">
        <v>4506</v>
      </c>
      <c r="E790" s="597">
        <v>246750</v>
      </c>
      <c r="F790" s="593" t="s">
        <v>8397</v>
      </c>
      <c r="M790" s="598">
        <v>7743</v>
      </c>
      <c r="N790" s="599">
        <v>68128</v>
      </c>
    </row>
    <row r="791" spans="1:14" ht="15.4">
      <c r="A791" s="593" t="s">
        <v>8400</v>
      </c>
      <c r="B791" s="593" t="s">
        <v>8399</v>
      </c>
      <c r="C791" s="593" t="s">
        <v>8399</v>
      </c>
      <c r="D791" s="594">
        <v>4507</v>
      </c>
      <c r="E791" s="597">
        <v>282980</v>
      </c>
      <c r="F791" s="593" t="s">
        <v>8397</v>
      </c>
      <c r="M791" s="598">
        <v>7744</v>
      </c>
      <c r="N791" s="599">
        <v>109480</v>
      </c>
    </row>
    <row r="792" spans="1:14" ht="15.4">
      <c r="A792" s="593" t="s">
        <v>8400</v>
      </c>
      <c r="B792" s="593" t="s">
        <v>8399</v>
      </c>
      <c r="C792" s="593" t="s">
        <v>8399</v>
      </c>
      <c r="D792" s="594">
        <v>4508</v>
      </c>
      <c r="E792" s="595">
        <v>281192</v>
      </c>
      <c r="F792" s="596" t="s">
        <v>8397</v>
      </c>
      <c r="M792" s="598">
        <v>7750</v>
      </c>
      <c r="N792" s="599">
        <v>83657</v>
      </c>
    </row>
    <row r="793" spans="1:14" ht="15.4">
      <c r="A793" s="593" t="s">
        <v>8400</v>
      </c>
      <c r="B793" s="593" t="s">
        <v>8399</v>
      </c>
      <c r="C793" s="593" t="s">
        <v>8399</v>
      </c>
      <c r="D793" s="594">
        <v>4509</v>
      </c>
      <c r="E793" s="597">
        <v>334069</v>
      </c>
      <c r="F793" s="593" t="s">
        <v>8397</v>
      </c>
      <c r="M793" s="598">
        <v>7752</v>
      </c>
      <c r="N793" s="599">
        <v>115000</v>
      </c>
    </row>
    <row r="794" spans="1:14" ht="15.4">
      <c r="A794" s="593" t="s">
        <v>179</v>
      </c>
      <c r="B794" s="593" t="s">
        <v>8399</v>
      </c>
      <c r="C794" s="593" t="s">
        <v>8399</v>
      </c>
      <c r="D794" s="594">
        <v>4510</v>
      </c>
      <c r="E794" s="597">
        <v>155649</v>
      </c>
      <c r="F794" s="593" t="s">
        <v>8397</v>
      </c>
      <c r="M794" s="598">
        <v>7754</v>
      </c>
      <c r="N794" s="599">
        <v>142800</v>
      </c>
    </row>
    <row r="795" spans="1:14" ht="15.4">
      <c r="A795" s="593" t="s">
        <v>8400</v>
      </c>
      <c r="B795" s="593" t="s">
        <v>8399</v>
      </c>
      <c r="C795" s="593" t="s">
        <v>8399</v>
      </c>
      <c r="D795" s="594">
        <v>4511</v>
      </c>
      <c r="E795" s="595">
        <v>345096</v>
      </c>
      <c r="F795" s="596" t="s">
        <v>8397</v>
      </c>
      <c r="M795" s="598">
        <v>7755</v>
      </c>
      <c r="N795" s="599">
        <v>866320</v>
      </c>
    </row>
    <row r="796" spans="1:14" ht="15.4">
      <c r="A796" s="593" t="s">
        <v>8400</v>
      </c>
      <c r="B796" s="593" t="s">
        <v>8399</v>
      </c>
      <c r="C796" s="593" t="s">
        <v>8399</v>
      </c>
      <c r="D796" s="594">
        <v>4512</v>
      </c>
      <c r="E796" s="595">
        <v>372330</v>
      </c>
      <c r="F796" s="596" t="s">
        <v>8397</v>
      </c>
      <c r="M796" s="598">
        <v>7758</v>
      </c>
      <c r="N796" s="599">
        <v>1642200</v>
      </c>
    </row>
    <row r="797" spans="1:14" ht="15.4">
      <c r="A797" s="593" t="s">
        <v>179</v>
      </c>
      <c r="B797" s="593" t="s">
        <v>198</v>
      </c>
      <c r="C797" s="593" t="s">
        <v>429</v>
      </c>
      <c r="D797" s="594">
        <v>4513</v>
      </c>
      <c r="E797" s="595">
        <v>184943</v>
      </c>
      <c r="F797" s="596" t="s">
        <v>8397</v>
      </c>
      <c r="M797" s="598">
        <v>7762</v>
      </c>
      <c r="N797" s="599">
        <v>255850</v>
      </c>
    </row>
    <row r="798" spans="1:14" ht="15.4">
      <c r="A798" s="593" t="s">
        <v>179</v>
      </c>
      <c r="B798" s="593" t="s">
        <v>8399</v>
      </c>
      <c r="C798" s="593" t="s">
        <v>8399</v>
      </c>
      <c r="D798" s="594">
        <v>4514</v>
      </c>
      <c r="E798" s="595">
        <v>231200</v>
      </c>
      <c r="F798" s="596" t="s">
        <v>8397</v>
      </c>
      <c r="M798" s="598">
        <v>7766</v>
      </c>
      <c r="N798" s="599">
        <v>166600</v>
      </c>
    </row>
    <row r="799" spans="1:14" ht="15.4">
      <c r="A799" s="593" t="s">
        <v>179</v>
      </c>
      <c r="B799" s="593" t="s">
        <v>8399</v>
      </c>
      <c r="C799" s="593" t="s">
        <v>8399</v>
      </c>
      <c r="D799" s="594">
        <v>4515</v>
      </c>
      <c r="E799" s="595">
        <v>296209</v>
      </c>
      <c r="F799" s="596" t="s">
        <v>8397</v>
      </c>
      <c r="M799" s="598">
        <v>7767</v>
      </c>
      <c r="N799" s="599">
        <v>1190</v>
      </c>
    </row>
    <row r="800" spans="1:14" ht="15.4">
      <c r="A800" s="593" t="s">
        <v>179</v>
      </c>
      <c r="B800" s="593" t="s">
        <v>8399</v>
      </c>
      <c r="C800" s="593" t="s">
        <v>8399</v>
      </c>
      <c r="D800" s="594">
        <v>4516</v>
      </c>
      <c r="E800" s="595">
        <v>209055</v>
      </c>
      <c r="F800" s="596" t="s">
        <v>8397</v>
      </c>
      <c r="M800" s="598">
        <v>7769</v>
      </c>
      <c r="N800" s="599">
        <v>2975</v>
      </c>
    </row>
    <row r="801" spans="1:14" ht="15.4">
      <c r="A801" s="593" t="s">
        <v>8400</v>
      </c>
      <c r="B801" s="593" t="s">
        <v>8399</v>
      </c>
      <c r="C801" s="593" t="s">
        <v>8399</v>
      </c>
      <c r="D801" s="594">
        <v>4517</v>
      </c>
      <c r="E801" s="595">
        <v>317330</v>
      </c>
      <c r="F801" s="596" t="s">
        <v>8397</v>
      </c>
      <c r="M801" s="598">
        <v>7770</v>
      </c>
      <c r="N801" s="599">
        <v>1827000</v>
      </c>
    </row>
    <row r="802" spans="1:14" ht="15.4">
      <c r="A802" s="593" t="s">
        <v>179</v>
      </c>
      <c r="B802" s="593" t="s">
        <v>8399</v>
      </c>
      <c r="C802" s="593" t="s">
        <v>8399</v>
      </c>
      <c r="D802" s="594">
        <v>4518</v>
      </c>
      <c r="E802" s="595">
        <v>65081</v>
      </c>
      <c r="F802" s="596" t="s">
        <v>8397</v>
      </c>
      <c r="M802" s="598">
        <v>7772</v>
      </c>
      <c r="N802" s="599">
        <v>56861</v>
      </c>
    </row>
    <row r="803" spans="1:14" ht="15.4">
      <c r="A803" s="593" t="s">
        <v>179</v>
      </c>
      <c r="B803" s="593" t="s">
        <v>8399</v>
      </c>
      <c r="C803" s="593" t="s">
        <v>8399</v>
      </c>
      <c r="D803" s="594">
        <v>4519</v>
      </c>
      <c r="E803" s="595">
        <v>86705</v>
      </c>
      <c r="F803" s="596" t="s">
        <v>8397</v>
      </c>
      <c r="M803" s="598">
        <v>7773</v>
      </c>
      <c r="N803" s="599">
        <v>56861</v>
      </c>
    </row>
    <row r="804" spans="1:14" ht="15.4">
      <c r="A804" s="593" t="s">
        <v>179</v>
      </c>
      <c r="B804" s="593" t="s">
        <v>8399</v>
      </c>
      <c r="C804" s="593" t="s">
        <v>8399</v>
      </c>
      <c r="D804" s="594">
        <v>4520</v>
      </c>
      <c r="E804" s="595">
        <v>96785</v>
      </c>
      <c r="F804" s="596" t="s">
        <v>8397</v>
      </c>
      <c r="M804" s="598">
        <v>7774</v>
      </c>
      <c r="N804" s="599">
        <v>11424</v>
      </c>
    </row>
    <row r="805" spans="1:14" ht="15.4">
      <c r="A805" s="593" t="s">
        <v>179</v>
      </c>
      <c r="B805" s="593" t="s">
        <v>8399</v>
      </c>
      <c r="C805" s="593" t="s">
        <v>8399</v>
      </c>
      <c r="D805" s="594">
        <v>4522</v>
      </c>
      <c r="E805" s="595">
        <v>272326</v>
      </c>
      <c r="F805" s="596" t="s">
        <v>8397</v>
      </c>
      <c r="M805" s="598">
        <v>7775</v>
      </c>
      <c r="N805" s="599">
        <v>53550</v>
      </c>
    </row>
    <row r="806" spans="1:14" ht="15.4">
      <c r="A806" s="593" t="s">
        <v>8400</v>
      </c>
      <c r="B806" s="593" t="s">
        <v>8399</v>
      </c>
      <c r="C806" s="593" t="s">
        <v>8399</v>
      </c>
      <c r="D806" s="594">
        <v>4523</v>
      </c>
      <c r="E806" s="595">
        <v>252757</v>
      </c>
      <c r="F806" s="596" t="s">
        <v>8397</v>
      </c>
      <c r="M806" s="598">
        <v>7776</v>
      </c>
      <c r="N806" s="599">
        <v>28274</v>
      </c>
    </row>
    <row r="807" spans="1:14" ht="15.4">
      <c r="A807" s="593" t="s">
        <v>8400</v>
      </c>
      <c r="B807" s="593" t="s">
        <v>8399</v>
      </c>
      <c r="C807" s="593" t="s">
        <v>8399</v>
      </c>
      <c r="D807" s="594">
        <v>4524</v>
      </c>
      <c r="E807" s="595">
        <v>268732</v>
      </c>
      <c r="F807" s="596" t="s">
        <v>8397</v>
      </c>
      <c r="M807" s="598">
        <v>7777</v>
      </c>
      <c r="N807" s="599">
        <v>51884</v>
      </c>
    </row>
    <row r="808" spans="1:14" ht="15.4">
      <c r="A808" s="593" t="s">
        <v>179</v>
      </c>
      <c r="B808" s="593" t="s">
        <v>259</v>
      </c>
      <c r="C808" s="593" t="s">
        <v>602</v>
      </c>
      <c r="D808" s="594">
        <v>4525</v>
      </c>
      <c r="E808" s="595">
        <v>7115</v>
      </c>
      <c r="F808" s="596" t="s">
        <v>8397</v>
      </c>
      <c r="M808" s="598">
        <v>7778</v>
      </c>
      <c r="N808" s="599">
        <v>51884</v>
      </c>
    </row>
    <row r="809" spans="1:14" ht="15.4">
      <c r="A809" s="593" t="s">
        <v>179</v>
      </c>
      <c r="B809" s="593" t="s">
        <v>8399</v>
      </c>
      <c r="C809" s="593" t="s">
        <v>8399</v>
      </c>
      <c r="D809" s="594">
        <v>4541</v>
      </c>
      <c r="E809" s="595">
        <v>1595448</v>
      </c>
      <c r="F809" s="596" t="s">
        <v>8397</v>
      </c>
      <c r="M809" s="598">
        <v>7780</v>
      </c>
      <c r="N809" s="599">
        <v>33320</v>
      </c>
    </row>
    <row r="810" spans="1:14" ht="15.4">
      <c r="A810" s="593" t="s">
        <v>179</v>
      </c>
      <c r="B810" s="593" t="s">
        <v>8399</v>
      </c>
      <c r="C810" s="593" t="s">
        <v>8399</v>
      </c>
      <c r="D810" s="594">
        <v>4542</v>
      </c>
      <c r="E810" s="595">
        <v>1595435</v>
      </c>
      <c r="F810" s="596" t="s">
        <v>8397</v>
      </c>
      <c r="M810" s="598">
        <v>7781</v>
      </c>
      <c r="N810" s="599">
        <v>13479</v>
      </c>
    </row>
    <row r="811" spans="1:14" ht="15.4">
      <c r="A811" s="593" t="s">
        <v>179</v>
      </c>
      <c r="B811" s="593" t="s">
        <v>205</v>
      </c>
      <c r="C811" s="593" t="s">
        <v>206</v>
      </c>
      <c r="D811" s="594">
        <v>4543</v>
      </c>
      <c r="E811" s="595">
        <v>63798</v>
      </c>
      <c r="F811" s="596" t="s">
        <v>8397</v>
      </c>
      <c r="M811" s="598">
        <v>7782</v>
      </c>
      <c r="N811" s="599">
        <v>14518</v>
      </c>
    </row>
    <row r="812" spans="1:14" ht="15.4">
      <c r="A812" s="593" t="s">
        <v>179</v>
      </c>
      <c r="B812" s="593" t="s">
        <v>205</v>
      </c>
      <c r="C812" s="593" t="s">
        <v>206</v>
      </c>
      <c r="D812" s="594">
        <v>4544</v>
      </c>
      <c r="E812" s="595">
        <v>65490</v>
      </c>
      <c r="F812" s="596" t="s">
        <v>8397</v>
      </c>
      <c r="M812" s="598">
        <v>7783</v>
      </c>
      <c r="N812" s="599">
        <v>8169</v>
      </c>
    </row>
    <row r="813" spans="1:14" ht="15.4">
      <c r="A813" s="593" t="s">
        <v>179</v>
      </c>
      <c r="B813" s="593" t="s">
        <v>205</v>
      </c>
      <c r="C813" s="593" t="s">
        <v>206</v>
      </c>
      <c r="D813" s="594">
        <v>4545</v>
      </c>
      <c r="E813" s="595">
        <v>61375</v>
      </c>
      <c r="F813" s="593" t="s">
        <v>8397</v>
      </c>
      <c r="M813" s="598">
        <v>7784</v>
      </c>
      <c r="N813" s="599">
        <v>65450</v>
      </c>
    </row>
    <row r="814" spans="1:14" ht="15.4">
      <c r="A814" s="593" t="s">
        <v>179</v>
      </c>
      <c r="B814" s="593" t="s">
        <v>208</v>
      </c>
      <c r="C814" s="593" t="s">
        <v>208</v>
      </c>
      <c r="D814" s="594">
        <v>4549</v>
      </c>
      <c r="E814" s="595">
        <v>7665397</v>
      </c>
      <c r="F814" s="596" t="s">
        <v>8397</v>
      </c>
      <c r="M814" s="598">
        <v>7785</v>
      </c>
      <c r="N814" s="599">
        <v>22744</v>
      </c>
    </row>
    <row r="815" spans="1:14" ht="15.4">
      <c r="A815" s="593" t="s">
        <v>179</v>
      </c>
      <c r="B815" s="593" t="s">
        <v>208</v>
      </c>
      <c r="C815" s="593" t="s">
        <v>208</v>
      </c>
      <c r="D815" s="594">
        <v>4550</v>
      </c>
      <c r="E815" s="595">
        <v>5433023</v>
      </c>
      <c r="F815" s="596" t="s">
        <v>8397</v>
      </c>
      <c r="M815" s="598">
        <v>7786</v>
      </c>
      <c r="N815" s="599">
        <v>21206</v>
      </c>
    </row>
    <row r="816" spans="1:14" ht="15.4">
      <c r="A816" s="593" t="s">
        <v>179</v>
      </c>
      <c r="B816" s="593" t="s">
        <v>208</v>
      </c>
      <c r="C816" s="593" t="s">
        <v>208</v>
      </c>
      <c r="D816" s="594">
        <v>4551</v>
      </c>
      <c r="E816" s="595">
        <v>6029553</v>
      </c>
      <c r="F816" s="596" t="s">
        <v>8397</v>
      </c>
      <c r="M816" s="598">
        <v>7787</v>
      </c>
      <c r="N816" s="599">
        <v>21206</v>
      </c>
    </row>
    <row r="817" spans="1:14" ht="15.4">
      <c r="A817" s="593" t="s">
        <v>179</v>
      </c>
      <c r="B817" s="593" t="s">
        <v>208</v>
      </c>
      <c r="C817" s="593" t="s">
        <v>208</v>
      </c>
      <c r="D817" s="594">
        <v>4553</v>
      </c>
      <c r="E817" s="595">
        <v>3890709</v>
      </c>
      <c r="F817" s="596" t="s">
        <v>8397</v>
      </c>
      <c r="M817" s="598">
        <v>7788</v>
      </c>
      <c r="N817" s="599">
        <v>8996</v>
      </c>
    </row>
    <row r="818" spans="1:14" ht="15.4">
      <c r="A818" s="593" t="s">
        <v>179</v>
      </c>
      <c r="B818" s="593" t="s">
        <v>259</v>
      </c>
      <c r="C818" s="593" t="s">
        <v>260</v>
      </c>
      <c r="D818" s="594">
        <v>4555</v>
      </c>
      <c r="E818" s="595">
        <v>1032833</v>
      </c>
      <c r="F818" s="596" t="s">
        <v>8397</v>
      </c>
      <c r="M818" s="598">
        <v>7798</v>
      </c>
      <c r="N818" s="599">
        <v>5772</v>
      </c>
    </row>
    <row r="819" spans="1:14" ht="15.4">
      <c r="A819" s="593" t="s">
        <v>179</v>
      </c>
      <c r="B819" s="593" t="s">
        <v>198</v>
      </c>
      <c r="C819" s="593" t="s">
        <v>429</v>
      </c>
      <c r="D819" s="594">
        <v>4556</v>
      </c>
      <c r="E819" s="595">
        <v>182158</v>
      </c>
      <c r="F819" s="596" t="s">
        <v>8397</v>
      </c>
      <c r="M819" s="598">
        <v>7800</v>
      </c>
      <c r="N819" s="599">
        <v>2975</v>
      </c>
    </row>
    <row r="820" spans="1:14" ht="15.4">
      <c r="A820" s="593" t="s">
        <v>179</v>
      </c>
      <c r="B820" s="593" t="s">
        <v>198</v>
      </c>
      <c r="C820" s="593" t="s">
        <v>429</v>
      </c>
      <c r="D820" s="594">
        <v>4557</v>
      </c>
      <c r="E820" s="597">
        <v>173341</v>
      </c>
      <c r="F820" s="593" t="s">
        <v>8397</v>
      </c>
      <c r="M820" s="598">
        <v>7801</v>
      </c>
      <c r="N820" s="599">
        <v>11372</v>
      </c>
    </row>
    <row r="821" spans="1:14" ht="15.4">
      <c r="A821" s="593" t="s">
        <v>179</v>
      </c>
      <c r="B821" s="593" t="s">
        <v>208</v>
      </c>
      <c r="C821" s="593" t="s">
        <v>208</v>
      </c>
      <c r="D821" s="594">
        <v>4558</v>
      </c>
      <c r="E821" s="595">
        <v>7624362</v>
      </c>
      <c r="F821" s="596" t="s">
        <v>8397</v>
      </c>
      <c r="M821" s="598">
        <v>7811</v>
      </c>
      <c r="N821" s="599">
        <v>15938</v>
      </c>
    </row>
    <row r="822" spans="1:14" ht="15.4">
      <c r="A822" s="593" t="s">
        <v>179</v>
      </c>
      <c r="B822" s="593" t="s">
        <v>255</v>
      </c>
      <c r="C822" s="593" t="s">
        <v>437</v>
      </c>
      <c r="D822" s="594">
        <v>4559</v>
      </c>
      <c r="E822" s="595">
        <v>431180</v>
      </c>
      <c r="F822" s="596" t="s">
        <v>8397</v>
      </c>
      <c r="M822" s="598">
        <v>7818</v>
      </c>
      <c r="N822" s="599">
        <v>207247</v>
      </c>
    </row>
    <row r="823" spans="1:14" ht="15.4">
      <c r="A823" s="593" t="s">
        <v>179</v>
      </c>
      <c r="B823" s="593" t="s">
        <v>255</v>
      </c>
      <c r="C823" s="593" t="s">
        <v>437</v>
      </c>
      <c r="D823" s="594">
        <v>4560</v>
      </c>
      <c r="E823" s="597">
        <v>469885</v>
      </c>
      <c r="F823" s="593" t="s">
        <v>8397</v>
      </c>
      <c r="M823" s="598">
        <v>7819</v>
      </c>
      <c r="N823" s="599">
        <v>92920</v>
      </c>
    </row>
    <row r="824" spans="1:14" ht="15.4">
      <c r="A824" s="593" t="s">
        <v>179</v>
      </c>
      <c r="B824" s="593" t="s">
        <v>255</v>
      </c>
      <c r="C824" s="593" t="s">
        <v>437</v>
      </c>
      <c r="D824" s="594">
        <v>4561</v>
      </c>
      <c r="E824" s="597">
        <v>548398</v>
      </c>
      <c r="F824" s="593" t="s">
        <v>8397</v>
      </c>
      <c r="M824" s="598">
        <v>7821</v>
      </c>
      <c r="N824" s="599">
        <v>149500</v>
      </c>
    </row>
    <row r="825" spans="1:14" ht="15.4">
      <c r="A825" s="593" t="s">
        <v>179</v>
      </c>
      <c r="B825" s="593" t="s">
        <v>198</v>
      </c>
      <c r="C825" s="593" t="s">
        <v>203</v>
      </c>
      <c r="D825" s="594">
        <v>4562</v>
      </c>
      <c r="E825" s="597">
        <v>146577</v>
      </c>
      <c r="F825" s="593" t="s">
        <v>8397</v>
      </c>
      <c r="M825" s="598">
        <v>7822</v>
      </c>
      <c r="N825" s="599">
        <v>70000</v>
      </c>
    </row>
    <row r="826" spans="1:14" ht="15.4">
      <c r="A826" s="593" t="s">
        <v>179</v>
      </c>
      <c r="B826" s="593" t="s">
        <v>198</v>
      </c>
      <c r="C826" s="593" t="s">
        <v>203</v>
      </c>
      <c r="D826" s="594">
        <v>4563</v>
      </c>
      <c r="E826" s="595">
        <v>101714</v>
      </c>
      <c r="F826" s="596" t="s">
        <v>8397</v>
      </c>
      <c r="M826" s="598">
        <v>7823</v>
      </c>
      <c r="N826" s="599">
        <v>130000</v>
      </c>
    </row>
    <row r="827" spans="1:14" ht="15.4">
      <c r="A827" s="593" t="s">
        <v>179</v>
      </c>
      <c r="B827" s="593" t="s">
        <v>255</v>
      </c>
      <c r="C827" s="593" t="s">
        <v>437</v>
      </c>
      <c r="D827" s="594">
        <v>4564</v>
      </c>
      <c r="E827" s="595">
        <v>479088</v>
      </c>
      <c r="F827" s="596" t="s">
        <v>8397</v>
      </c>
      <c r="M827" s="598">
        <v>7824</v>
      </c>
      <c r="N827" s="599">
        <v>827</v>
      </c>
    </row>
    <row r="828" spans="1:14" ht="15.4">
      <c r="A828" s="593" t="s">
        <v>179</v>
      </c>
      <c r="B828" s="593" t="s">
        <v>255</v>
      </c>
      <c r="C828" s="593" t="s">
        <v>437</v>
      </c>
      <c r="D828" s="594">
        <v>4565</v>
      </c>
      <c r="E828" s="595">
        <v>546596</v>
      </c>
      <c r="F828" s="596" t="s">
        <v>8397</v>
      </c>
      <c r="M828" s="598">
        <v>7825</v>
      </c>
      <c r="N828" s="599">
        <v>4379</v>
      </c>
    </row>
    <row r="829" spans="1:14" ht="15.4">
      <c r="A829" s="593" t="s">
        <v>179</v>
      </c>
      <c r="B829" s="593" t="s">
        <v>255</v>
      </c>
      <c r="C829" s="593" t="s">
        <v>437</v>
      </c>
      <c r="D829" s="594">
        <v>4566</v>
      </c>
      <c r="E829" s="595">
        <v>564517</v>
      </c>
      <c r="F829" s="596" t="s">
        <v>8397</v>
      </c>
      <c r="M829" s="598">
        <v>7826</v>
      </c>
      <c r="N829" s="599">
        <v>8306</v>
      </c>
    </row>
    <row r="830" spans="1:14" ht="15.4">
      <c r="A830" s="593" t="s">
        <v>179</v>
      </c>
      <c r="B830" s="593" t="s">
        <v>259</v>
      </c>
      <c r="C830" s="593" t="s">
        <v>607</v>
      </c>
      <c r="D830" s="594">
        <v>4567</v>
      </c>
      <c r="E830" s="595">
        <v>1427864</v>
      </c>
      <c r="F830" s="596" t="s">
        <v>8397</v>
      </c>
      <c r="M830" s="598">
        <v>7827</v>
      </c>
      <c r="N830" s="599">
        <v>2618</v>
      </c>
    </row>
    <row r="831" spans="1:14" ht="15.4">
      <c r="A831" s="593" t="s">
        <v>179</v>
      </c>
      <c r="B831" s="593" t="s">
        <v>259</v>
      </c>
      <c r="C831" s="593" t="s">
        <v>607</v>
      </c>
      <c r="D831" s="594">
        <v>4568</v>
      </c>
      <c r="E831" s="595">
        <v>1427864</v>
      </c>
      <c r="F831" s="596" t="s">
        <v>8397</v>
      </c>
      <c r="M831" s="598">
        <v>7832</v>
      </c>
      <c r="N831" s="599">
        <v>6000</v>
      </c>
    </row>
    <row r="832" spans="1:14" ht="15.4">
      <c r="A832" s="593" t="s">
        <v>179</v>
      </c>
      <c r="B832" s="593" t="s">
        <v>241</v>
      </c>
      <c r="C832" s="593" t="s">
        <v>242</v>
      </c>
      <c r="D832" s="594">
        <v>4569</v>
      </c>
      <c r="E832" s="595">
        <v>10907</v>
      </c>
      <c r="F832" s="596" t="s">
        <v>8396</v>
      </c>
      <c r="M832" s="598">
        <v>7836</v>
      </c>
      <c r="N832" s="599">
        <v>165410</v>
      </c>
    </row>
    <row r="833" spans="1:14" ht="15.4">
      <c r="A833" s="593" t="s">
        <v>8400</v>
      </c>
      <c r="B833" s="593" t="s">
        <v>8399</v>
      </c>
      <c r="C833" s="593" t="s">
        <v>8399</v>
      </c>
      <c r="D833" s="594">
        <v>4577</v>
      </c>
      <c r="E833" s="595">
        <v>186580</v>
      </c>
      <c r="F833" s="596" t="s">
        <v>8397</v>
      </c>
      <c r="M833" s="598">
        <v>7837</v>
      </c>
      <c r="N833" s="599">
        <v>247282</v>
      </c>
    </row>
    <row r="834" spans="1:14" ht="15.4">
      <c r="A834" s="593" t="s">
        <v>179</v>
      </c>
      <c r="B834" s="593" t="s">
        <v>205</v>
      </c>
      <c r="C834" s="593" t="s">
        <v>206</v>
      </c>
      <c r="D834" s="594">
        <v>4578</v>
      </c>
      <c r="E834" s="597">
        <v>95086</v>
      </c>
      <c r="F834" s="593" t="s">
        <v>8397</v>
      </c>
      <c r="M834" s="598">
        <v>7838</v>
      </c>
      <c r="N834" s="599">
        <v>51051</v>
      </c>
    </row>
    <row r="835" spans="1:14" ht="15.4">
      <c r="A835" s="593" t="s">
        <v>179</v>
      </c>
      <c r="B835" s="593" t="s">
        <v>205</v>
      </c>
      <c r="C835" s="593" t="s">
        <v>224</v>
      </c>
      <c r="D835" s="594">
        <v>4581</v>
      </c>
      <c r="E835" s="597">
        <v>2923</v>
      </c>
      <c r="F835" s="593" t="s">
        <v>8396</v>
      </c>
      <c r="M835" s="598">
        <v>7839</v>
      </c>
      <c r="N835" s="599">
        <v>57715</v>
      </c>
    </row>
    <row r="836" spans="1:14" ht="15.4">
      <c r="A836" s="593" t="s">
        <v>8400</v>
      </c>
      <c r="B836" s="593" t="s">
        <v>8399</v>
      </c>
      <c r="C836" s="593" t="s">
        <v>8399</v>
      </c>
      <c r="D836" s="594">
        <v>4585</v>
      </c>
      <c r="E836" s="597">
        <v>260951</v>
      </c>
      <c r="F836" s="593" t="s">
        <v>8397</v>
      </c>
      <c r="M836" s="598">
        <v>7844</v>
      </c>
      <c r="N836" s="599">
        <v>10591</v>
      </c>
    </row>
    <row r="837" spans="1:14" ht="15.4">
      <c r="A837" s="593" t="s">
        <v>8400</v>
      </c>
      <c r="B837" s="593" t="s">
        <v>8399</v>
      </c>
      <c r="C837" s="593" t="s">
        <v>8399</v>
      </c>
      <c r="D837" s="594">
        <v>4586</v>
      </c>
      <c r="E837" s="597">
        <v>137098</v>
      </c>
      <c r="F837" s="593" t="s">
        <v>8397</v>
      </c>
      <c r="M837" s="598">
        <v>7846</v>
      </c>
      <c r="N837" s="599">
        <v>10591</v>
      </c>
    </row>
    <row r="838" spans="1:14" ht="15.4">
      <c r="A838" s="593" t="s">
        <v>179</v>
      </c>
      <c r="B838" s="593" t="s">
        <v>255</v>
      </c>
      <c r="C838" s="593" t="s">
        <v>255</v>
      </c>
      <c r="D838" s="594">
        <v>4588</v>
      </c>
      <c r="E838" s="597">
        <v>445774</v>
      </c>
      <c r="F838" s="593" t="s">
        <v>8397</v>
      </c>
      <c r="M838" s="598">
        <v>7850</v>
      </c>
      <c r="N838" s="599">
        <v>25149</v>
      </c>
    </row>
    <row r="839" spans="1:14" ht="15.4">
      <c r="A839" s="593" t="s">
        <v>179</v>
      </c>
      <c r="B839" s="593" t="s">
        <v>205</v>
      </c>
      <c r="C839" s="593" t="s">
        <v>224</v>
      </c>
      <c r="D839" s="594">
        <v>4592</v>
      </c>
      <c r="E839" s="597">
        <v>1760</v>
      </c>
      <c r="F839" s="593" t="s">
        <v>8396</v>
      </c>
      <c r="M839" s="598">
        <v>7851</v>
      </c>
      <c r="N839" s="599">
        <v>68900</v>
      </c>
    </row>
    <row r="840" spans="1:14" ht="15.4">
      <c r="A840" s="593" t="s">
        <v>179</v>
      </c>
      <c r="B840" s="593" t="s">
        <v>259</v>
      </c>
      <c r="C840" s="593" t="s">
        <v>775</v>
      </c>
      <c r="D840" s="594">
        <v>4593</v>
      </c>
      <c r="E840" s="597">
        <v>106337</v>
      </c>
      <c r="F840" s="593" t="s">
        <v>8397</v>
      </c>
      <c r="M840" s="598">
        <v>7852</v>
      </c>
      <c r="N840" s="599">
        <v>2827</v>
      </c>
    </row>
    <row r="841" spans="1:14" ht="15.4">
      <c r="A841" s="593" t="s">
        <v>179</v>
      </c>
      <c r="B841" s="593" t="s">
        <v>8399</v>
      </c>
      <c r="C841" s="593" t="s">
        <v>8399</v>
      </c>
      <c r="D841" s="594">
        <v>4598</v>
      </c>
      <c r="E841" s="597">
        <v>10386</v>
      </c>
      <c r="F841" s="593" t="s">
        <v>8397</v>
      </c>
      <c r="M841" s="598">
        <v>7870</v>
      </c>
      <c r="N841" s="599">
        <v>99855</v>
      </c>
    </row>
    <row r="842" spans="1:14" ht="15.4">
      <c r="A842" s="593" t="s">
        <v>179</v>
      </c>
      <c r="B842" s="593" t="s">
        <v>8399</v>
      </c>
      <c r="C842" s="593" t="s">
        <v>8399</v>
      </c>
      <c r="D842" s="594">
        <v>4599</v>
      </c>
      <c r="E842" s="597">
        <v>60065</v>
      </c>
      <c r="F842" s="593" t="s">
        <v>8397</v>
      </c>
      <c r="M842" s="598">
        <v>7874</v>
      </c>
      <c r="N842" s="599">
        <v>48790</v>
      </c>
    </row>
    <row r="843" spans="1:14" ht="15.4">
      <c r="A843" s="593" t="s">
        <v>179</v>
      </c>
      <c r="B843" s="593" t="s">
        <v>8399</v>
      </c>
      <c r="C843" s="593" t="s">
        <v>8399</v>
      </c>
      <c r="D843" s="594">
        <v>4600</v>
      </c>
      <c r="E843" s="597">
        <v>131155</v>
      </c>
      <c r="F843" s="593" t="s">
        <v>8397</v>
      </c>
      <c r="M843" s="598">
        <v>7876</v>
      </c>
      <c r="N843" s="599">
        <v>158876</v>
      </c>
    </row>
    <row r="844" spans="1:14" ht="15.4">
      <c r="A844" s="593" t="s">
        <v>179</v>
      </c>
      <c r="B844" s="593" t="s">
        <v>8399</v>
      </c>
      <c r="C844" s="593" t="s">
        <v>8399</v>
      </c>
      <c r="D844" s="594">
        <v>4601</v>
      </c>
      <c r="E844" s="595">
        <v>73007</v>
      </c>
      <c r="F844" s="596" t="s">
        <v>8397</v>
      </c>
      <c r="M844" s="598">
        <v>7877</v>
      </c>
      <c r="N844" s="599">
        <v>41650</v>
      </c>
    </row>
    <row r="845" spans="1:14" ht="15.4">
      <c r="A845" s="593" t="s">
        <v>179</v>
      </c>
      <c r="B845" s="593" t="s">
        <v>8399</v>
      </c>
      <c r="C845" s="593" t="s">
        <v>8399</v>
      </c>
      <c r="D845" s="594">
        <v>4602</v>
      </c>
      <c r="E845" s="597">
        <v>155326</v>
      </c>
      <c r="F845" s="593" t="s">
        <v>8397</v>
      </c>
      <c r="M845" s="598">
        <v>7884</v>
      </c>
      <c r="N845" s="599">
        <v>80000</v>
      </c>
    </row>
    <row r="846" spans="1:14" ht="15.4">
      <c r="A846" s="593" t="s">
        <v>8400</v>
      </c>
      <c r="B846" s="593" t="s">
        <v>8399</v>
      </c>
      <c r="C846" s="593" t="s">
        <v>8399</v>
      </c>
      <c r="D846" s="594">
        <v>4603</v>
      </c>
      <c r="E846" s="595">
        <v>1757</v>
      </c>
      <c r="F846" s="596" t="s">
        <v>8397</v>
      </c>
      <c r="M846" s="598">
        <v>7891</v>
      </c>
      <c r="N846" s="599">
        <v>146452</v>
      </c>
    </row>
    <row r="847" spans="1:14" ht="15.4">
      <c r="A847" s="593" t="s">
        <v>179</v>
      </c>
      <c r="B847" s="593" t="s">
        <v>180</v>
      </c>
      <c r="C847" s="593" t="s">
        <v>181</v>
      </c>
      <c r="D847" s="594">
        <v>4604</v>
      </c>
      <c r="E847" s="597">
        <v>6897</v>
      </c>
      <c r="F847" s="593" t="s">
        <v>8397</v>
      </c>
      <c r="M847" s="598">
        <v>7892</v>
      </c>
      <c r="N847" s="599">
        <v>380000</v>
      </c>
    </row>
    <row r="848" spans="1:14" ht="15.4">
      <c r="A848" s="593" t="s">
        <v>8400</v>
      </c>
      <c r="B848" s="593" t="s">
        <v>8399</v>
      </c>
      <c r="C848" s="593" t="s">
        <v>8399</v>
      </c>
      <c r="D848" s="594">
        <v>4605</v>
      </c>
      <c r="E848" s="597">
        <v>301149</v>
      </c>
      <c r="F848" s="593" t="s">
        <v>8397</v>
      </c>
      <c r="M848" s="598">
        <v>7896</v>
      </c>
      <c r="N848" s="599">
        <v>120</v>
      </c>
    </row>
    <row r="849" spans="1:14" ht="15.4">
      <c r="A849" s="593" t="s">
        <v>179</v>
      </c>
      <c r="B849" s="593" t="s">
        <v>198</v>
      </c>
      <c r="C849" s="593" t="s">
        <v>203</v>
      </c>
      <c r="D849" s="594">
        <v>4606</v>
      </c>
      <c r="E849" s="597">
        <v>29168</v>
      </c>
      <c r="F849" s="593" t="s">
        <v>8397</v>
      </c>
      <c r="M849" s="598">
        <v>7897</v>
      </c>
      <c r="N849" s="599">
        <v>1322</v>
      </c>
    </row>
    <row r="850" spans="1:14" ht="15.4">
      <c r="A850" s="593" t="s">
        <v>8400</v>
      </c>
      <c r="B850" s="593" t="s">
        <v>8399</v>
      </c>
      <c r="C850" s="593" t="s">
        <v>8399</v>
      </c>
      <c r="D850" s="594">
        <v>4607</v>
      </c>
      <c r="E850" s="597">
        <v>69622</v>
      </c>
      <c r="F850" s="593" t="s">
        <v>8397</v>
      </c>
      <c r="M850" s="598">
        <v>7898</v>
      </c>
      <c r="N850" s="599">
        <v>500</v>
      </c>
    </row>
    <row r="851" spans="1:14" ht="15.4">
      <c r="A851" s="593" t="s">
        <v>8400</v>
      </c>
      <c r="B851" s="593" t="s">
        <v>8399</v>
      </c>
      <c r="C851" s="593" t="s">
        <v>8399</v>
      </c>
      <c r="D851" s="594">
        <v>4608</v>
      </c>
      <c r="E851" s="595">
        <v>34812</v>
      </c>
      <c r="F851" s="596" t="s">
        <v>8397</v>
      </c>
      <c r="M851" s="598">
        <v>7900</v>
      </c>
      <c r="N851" s="599">
        <v>169</v>
      </c>
    </row>
    <row r="852" spans="1:14" ht="15.4">
      <c r="A852" s="593" t="s">
        <v>8400</v>
      </c>
      <c r="B852" s="593" t="s">
        <v>8399</v>
      </c>
      <c r="C852" s="593" t="s">
        <v>8399</v>
      </c>
      <c r="D852" s="594">
        <v>4609</v>
      </c>
      <c r="E852" s="595">
        <v>130988</v>
      </c>
      <c r="F852" s="596" t="s">
        <v>8397</v>
      </c>
      <c r="M852" s="598">
        <v>7901</v>
      </c>
      <c r="N852" s="599">
        <v>84</v>
      </c>
    </row>
    <row r="853" spans="1:14" ht="15.4">
      <c r="A853" s="593" t="s">
        <v>8400</v>
      </c>
      <c r="B853" s="593" t="s">
        <v>8399</v>
      </c>
      <c r="C853" s="593" t="s">
        <v>8399</v>
      </c>
      <c r="D853" s="594">
        <v>4610</v>
      </c>
      <c r="E853" s="597">
        <v>74899</v>
      </c>
      <c r="F853" s="593" t="s">
        <v>8397</v>
      </c>
      <c r="M853" s="598">
        <v>7904</v>
      </c>
      <c r="N853" s="599">
        <v>30000</v>
      </c>
    </row>
    <row r="854" spans="1:14" ht="15.4">
      <c r="A854" s="593" t="s">
        <v>179</v>
      </c>
      <c r="B854" s="593" t="s">
        <v>248</v>
      </c>
      <c r="C854" s="593" t="s">
        <v>248</v>
      </c>
      <c r="D854" s="594">
        <v>4611</v>
      </c>
      <c r="E854" s="595">
        <v>235700</v>
      </c>
      <c r="F854" s="596" t="s">
        <v>8397</v>
      </c>
      <c r="M854" s="598">
        <v>7906</v>
      </c>
      <c r="N854" s="599">
        <v>25000</v>
      </c>
    </row>
    <row r="855" spans="1:14" ht="15.4">
      <c r="A855" s="593" t="s">
        <v>179</v>
      </c>
      <c r="B855" s="593" t="s">
        <v>248</v>
      </c>
      <c r="C855" s="593" t="s">
        <v>248</v>
      </c>
      <c r="D855" s="594">
        <v>4612</v>
      </c>
      <c r="E855" s="595">
        <v>235700</v>
      </c>
      <c r="F855" s="596" t="s">
        <v>8397</v>
      </c>
      <c r="M855" s="598">
        <v>7908</v>
      </c>
      <c r="N855" s="599">
        <v>25600</v>
      </c>
    </row>
    <row r="856" spans="1:14" ht="15.4">
      <c r="A856" s="593" t="s">
        <v>179</v>
      </c>
      <c r="B856" s="593" t="s">
        <v>195</v>
      </c>
      <c r="C856" s="593" t="s">
        <v>195</v>
      </c>
      <c r="D856" s="594">
        <v>4613</v>
      </c>
      <c r="E856" s="595">
        <v>58200</v>
      </c>
      <c r="F856" s="596" t="s">
        <v>8397</v>
      </c>
      <c r="M856" s="598">
        <v>7910</v>
      </c>
      <c r="N856" s="599">
        <v>30000</v>
      </c>
    </row>
    <row r="857" spans="1:14" ht="15.4">
      <c r="A857" s="593" t="s">
        <v>179</v>
      </c>
      <c r="B857" s="593" t="s">
        <v>248</v>
      </c>
      <c r="C857" s="593" t="s">
        <v>248</v>
      </c>
      <c r="D857" s="594">
        <v>4614</v>
      </c>
      <c r="E857" s="597">
        <v>238084</v>
      </c>
      <c r="F857" s="593" t="s">
        <v>8397</v>
      </c>
      <c r="M857" s="598">
        <v>7919</v>
      </c>
      <c r="N857" s="599">
        <v>38000</v>
      </c>
    </row>
    <row r="858" spans="1:14" ht="15.4">
      <c r="A858" s="593" t="s">
        <v>179</v>
      </c>
      <c r="B858" s="593" t="s">
        <v>248</v>
      </c>
      <c r="C858" s="593" t="s">
        <v>248</v>
      </c>
      <c r="D858" s="594">
        <v>4615</v>
      </c>
      <c r="E858" s="597">
        <v>298533</v>
      </c>
      <c r="F858" s="593" t="s">
        <v>8397</v>
      </c>
      <c r="M858" s="598">
        <v>7921</v>
      </c>
      <c r="N858" s="599">
        <v>798017</v>
      </c>
    </row>
    <row r="859" spans="1:14" ht="15.4">
      <c r="A859" s="593" t="s">
        <v>179</v>
      </c>
      <c r="B859" s="593" t="s">
        <v>248</v>
      </c>
      <c r="C859" s="593" t="s">
        <v>248</v>
      </c>
      <c r="D859" s="594">
        <v>4616</v>
      </c>
      <c r="E859" s="597">
        <v>298533</v>
      </c>
      <c r="F859" s="593" t="s">
        <v>8397</v>
      </c>
      <c r="M859" s="598">
        <v>7922</v>
      </c>
      <c r="N859" s="599">
        <v>7630</v>
      </c>
    </row>
    <row r="860" spans="1:14" ht="15.4">
      <c r="A860" s="593" t="s">
        <v>179</v>
      </c>
      <c r="B860" s="593" t="s">
        <v>248</v>
      </c>
      <c r="C860" s="593" t="s">
        <v>248</v>
      </c>
      <c r="D860" s="594">
        <v>4617</v>
      </c>
      <c r="E860" s="597">
        <v>309435</v>
      </c>
      <c r="F860" s="593" t="s">
        <v>8397</v>
      </c>
      <c r="M860" s="598">
        <v>7923</v>
      </c>
      <c r="N860" s="599">
        <v>7238</v>
      </c>
    </row>
    <row r="861" spans="1:14" ht="15.4">
      <c r="A861" s="593" t="s">
        <v>179</v>
      </c>
      <c r="B861" s="593" t="s">
        <v>248</v>
      </c>
      <c r="C861" s="593" t="s">
        <v>248</v>
      </c>
      <c r="D861" s="594">
        <v>4618</v>
      </c>
      <c r="E861" s="597">
        <v>367524</v>
      </c>
      <c r="F861" s="593" t="s">
        <v>8397</v>
      </c>
      <c r="M861" s="598">
        <v>7926</v>
      </c>
      <c r="N861" s="599">
        <v>33188</v>
      </c>
    </row>
    <row r="862" spans="1:14" ht="15.4">
      <c r="A862" s="593" t="s">
        <v>179</v>
      </c>
      <c r="B862" s="593" t="s">
        <v>248</v>
      </c>
      <c r="C862" s="593" t="s">
        <v>248</v>
      </c>
      <c r="D862" s="594">
        <v>4619</v>
      </c>
      <c r="E862" s="597">
        <v>406773</v>
      </c>
      <c r="F862" s="593" t="s">
        <v>8397</v>
      </c>
      <c r="M862" s="598">
        <v>7932</v>
      </c>
      <c r="N862" s="599">
        <v>5726</v>
      </c>
    </row>
    <row r="863" spans="1:14" ht="15.4">
      <c r="A863" s="593" t="s">
        <v>179</v>
      </c>
      <c r="B863" s="593" t="s">
        <v>248</v>
      </c>
      <c r="C863" s="593" t="s">
        <v>248</v>
      </c>
      <c r="D863" s="594">
        <v>4620</v>
      </c>
      <c r="E863" s="597">
        <v>466773</v>
      </c>
      <c r="F863" s="593" t="s">
        <v>8397</v>
      </c>
      <c r="M863" s="598">
        <v>7934</v>
      </c>
      <c r="N863" s="599">
        <v>1168886</v>
      </c>
    </row>
    <row r="864" spans="1:14" ht="15.4">
      <c r="A864" s="593" t="s">
        <v>179</v>
      </c>
      <c r="B864" s="593" t="s">
        <v>248</v>
      </c>
      <c r="C864" s="593" t="s">
        <v>248</v>
      </c>
      <c r="D864" s="594">
        <v>4621</v>
      </c>
      <c r="E864" s="595">
        <v>414693</v>
      </c>
      <c r="F864" s="596" t="s">
        <v>8397</v>
      </c>
      <c r="M864" s="598">
        <v>7939</v>
      </c>
      <c r="N864" s="599">
        <v>166600</v>
      </c>
    </row>
    <row r="865" spans="1:14" ht="15.4">
      <c r="A865" s="593" t="s">
        <v>179</v>
      </c>
      <c r="B865" s="593" t="s">
        <v>248</v>
      </c>
      <c r="C865" s="593" t="s">
        <v>248</v>
      </c>
      <c r="D865" s="594">
        <v>4622</v>
      </c>
      <c r="E865" s="597">
        <v>519440</v>
      </c>
      <c r="F865" s="593" t="s">
        <v>8397</v>
      </c>
      <c r="M865" s="598">
        <v>7941</v>
      </c>
      <c r="N865" s="599">
        <v>440300</v>
      </c>
    </row>
    <row r="866" spans="1:14" ht="15.4">
      <c r="A866" s="593" t="s">
        <v>179</v>
      </c>
      <c r="B866" s="593" t="s">
        <v>248</v>
      </c>
      <c r="C866" s="593" t="s">
        <v>248</v>
      </c>
      <c r="D866" s="594">
        <v>4624</v>
      </c>
      <c r="E866" s="597">
        <v>405418</v>
      </c>
      <c r="F866" s="593" t="s">
        <v>8397</v>
      </c>
      <c r="M866" s="598">
        <v>7942</v>
      </c>
      <c r="N866" s="599">
        <v>158270</v>
      </c>
    </row>
    <row r="867" spans="1:14" ht="15.4">
      <c r="A867" s="593" t="s">
        <v>179</v>
      </c>
      <c r="B867" s="593" t="s">
        <v>248</v>
      </c>
      <c r="C867" s="593" t="s">
        <v>248</v>
      </c>
      <c r="D867" s="594">
        <v>4625</v>
      </c>
      <c r="E867" s="595">
        <v>498798</v>
      </c>
      <c r="F867" s="596" t="s">
        <v>8397</v>
      </c>
      <c r="M867" s="598">
        <v>7945</v>
      </c>
      <c r="N867" s="599">
        <v>121</v>
      </c>
    </row>
    <row r="868" spans="1:14" ht="15.4">
      <c r="A868" s="593" t="s">
        <v>179</v>
      </c>
      <c r="B868" s="593" t="s">
        <v>248</v>
      </c>
      <c r="C868" s="593" t="s">
        <v>248</v>
      </c>
      <c r="D868" s="594">
        <v>4626</v>
      </c>
      <c r="E868" s="597">
        <v>635500</v>
      </c>
      <c r="F868" s="593" t="s">
        <v>8397</v>
      </c>
      <c r="M868" s="598">
        <v>7946</v>
      </c>
      <c r="N868" s="599">
        <v>99000</v>
      </c>
    </row>
    <row r="869" spans="1:14" ht="15.4">
      <c r="A869" s="593" t="s">
        <v>179</v>
      </c>
      <c r="B869" s="593" t="s">
        <v>248</v>
      </c>
      <c r="C869" s="593" t="s">
        <v>248</v>
      </c>
      <c r="D869" s="594">
        <v>4627</v>
      </c>
      <c r="E869" s="597">
        <v>698663</v>
      </c>
      <c r="F869" s="593" t="s">
        <v>8397</v>
      </c>
      <c r="M869" s="598">
        <v>7947</v>
      </c>
      <c r="N869" s="599">
        <v>337960</v>
      </c>
    </row>
    <row r="870" spans="1:14" ht="15.4">
      <c r="A870" s="593" t="s">
        <v>179</v>
      </c>
      <c r="B870" s="593" t="s">
        <v>248</v>
      </c>
      <c r="C870" s="593" t="s">
        <v>248</v>
      </c>
      <c r="D870" s="594">
        <v>4628</v>
      </c>
      <c r="E870" s="597">
        <v>863877</v>
      </c>
      <c r="F870" s="593" t="s">
        <v>8397</v>
      </c>
      <c r="M870" s="598">
        <v>7948</v>
      </c>
      <c r="N870" s="599">
        <v>24871</v>
      </c>
    </row>
    <row r="871" spans="1:14" ht="15.4">
      <c r="A871" s="593" t="s">
        <v>179</v>
      </c>
      <c r="B871" s="593" t="s">
        <v>248</v>
      </c>
      <c r="C871" s="593" t="s">
        <v>248</v>
      </c>
      <c r="D871" s="594">
        <v>4629</v>
      </c>
      <c r="E871" s="595">
        <v>1004768</v>
      </c>
      <c r="F871" s="596" t="s">
        <v>8397</v>
      </c>
      <c r="M871" s="598">
        <v>7949</v>
      </c>
      <c r="N871" s="599">
        <v>217902</v>
      </c>
    </row>
    <row r="872" spans="1:14" ht="15.4">
      <c r="A872" s="593" t="s">
        <v>179</v>
      </c>
      <c r="B872" s="593" t="s">
        <v>248</v>
      </c>
      <c r="C872" s="593" t="s">
        <v>248</v>
      </c>
      <c r="D872" s="594">
        <v>4630</v>
      </c>
      <c r="E872" s="597">
        <v>1257356</v>
      </c>
      <c r="F872" s="593" t="s">
        <v>8397</v>
      </c>
      <c r="M872" s="598">
        <v>7950</v>
      </c>
      <c r="N872" s="599">
        <v>370391</v>
      </c>
    </row>
    <row r="873" spans="1:14" ht="15.4">
      <c r="A873" s="593" t="s">
        <v>179</v>
      </c>
      <c r="B873" s="593" t="s">
        <v>248</v>
      </c>
      <c r="C873" s="593" t="s">
        <v>248</v>
      </c>
      <c r="D873" s="594">
        <v>4631</v>
      </c>
      <c r="E873" s="595">
        <v>1570649</v>
      </c>
      <c r="F873" s="596" t="s">
        <v>8397</v>
      </c>
      <c r="M873" s="598">
        <v>7953</v>
      </c>
      <c r="N873" s="599">
        <v>11033</v>
      </c>
    </row>
    <row r="874" spans="1:14" ht="15.4">
      <c r="A874" s="593" t="s">
        <v>179</v>
      </c>
      <c r="B874" s="593" t="s">
        <v>248</v>
      </c>
      <c r="C874" s="593" t="s">
        <v>248</v>
      </c>
      <c r="D874" s="594">
        <v>4632</v>
      </c>
      <c r="E874" s="595">
        <v>1779714</v>
      </c>
      <c r="F874" s="596" t="s">
        <v>8397</v>
      </c>
      <c r="M874" s="598">
        <v>7955</v>
      </c>
      <c r="N874" s="599">
        <v>135448</v>
      </c>
    </row>
    <row r="875" spans="1:14" ht="15.4">
      <c r="A875" s="593" t="s">
        <v>179</v>
      </c>
      <c r="B875" s="593" t="s">
        <v>248</v>
      </c>
      <c r="C875" s="593" t="s">
        <v>248</v>
      </c>
      <c r="D875" s="594">
        <v>4633</v>
      </c>
      <c r="E875" s="595">
        <v>1961449</v>
      </c>
      <c r="F875" s="596" t="s">
        <v>8397</v>
      </c>
      <c r="M875" s="598">
        <v>7956</v>
      </c>
      <c r="N875" s="599">
        <v>142383</v>
      </c>
    </row>
    <row r="876" spans="1:14" ht="15.4">
      <c r="A876" s="593" t="s">
        <v>179</v>
      </c>
      <c r="B876" s="593" t="s">
        <v>248</v>
      </c>
      <c r="C876" s="593" t="s">
        <v>248</v>
      </c>
      <c r="D876" s="594">
        <v>4634</v>
      </c>
      <c r="E876" s="595">
        <v>2202197</v>
      </c>
      <c r="F876" s="596" t="s">
        <v>8397</v>
      </c>
      <c r="M876" s="598">
        <v>7957</v>
      </c>
      <c r="N876" s="599">
        <v>172562</v>
      </c>
    </row>
    <row r="877" spans="1:14" ht="15.4">
      <c r="A877" s="593" t="s">
        <v>179</v>
      </c>
      <c r="B877" s="593" t="s">
        <v>248</v>
      </c>
      <c r="C877" s="593" t="s">
        <v>248</v>
      </c>
      <c r="D877" s="594">
        <v>4635</v>
      </c>
      <c r="E877" s="595">
        <v>2789631</v>
      </c>
      <c r="F877" s="596" t="s">
        <v>8397</v>
      </c>
      <c r="M877" s="598">
        <v>7958</v>
      </c>
      <c r="N877" s="599">
        <v>446590</v>
      </c>
    </row>
    <row r="878" spans="1:14" ht="15.4">
      <c r="A878" s="593" t="s">
        <v>179</v>
      </c>
      <c r="B878" s="593" t="s">
        <v>248</v>
      </c>
      <c r="C878" s="593" t="s">
        <v>248</v>
      </c>
      <c r="D878" s="594">
        <v>4636</v>
      </c>
      <c r="E878" s="595">
        <v>3091599</v>
      </c>
      <c r="F878" s="596" t="s">
        <v>8397</v>
      </c>
      <c r="M878" s="598">
        <v>7959</v>
      </c>
      <c r="N878" s="599">
        <v>163184</v>
      </c>
    </row>
    <row r="879" spans="1:14" ht="15.4">
      <c r="A879" s="593" t="s">
        <v>179</v>
      </c>
      <c r="B879" s="593" t="s">
        <v>248</v>
      </c>
      <c r="C879" s="593" t="s">
        <v>248</v>
      </c>
      <c r="D879" s="594">
        <v>4637</v>
      </c>
      <c r="E879" s="597">
        <v>3409622</v>
      </c>
      <c r="F879" s="593" t="s">
        <v>8397</v>
      </c>
      <c r="M879" s="598">
        <v>7961</v>
      </c>
      <c r="N879" s="599">
        <v>341734</v>
      </c>
    </row>
    <row r="880" spans="1:14" ht="15.4">
      <c r="A880" s="593" t="s">
        <v>179</v>
      </c>
      <c r="B880" s="593" t="s">
        <v>248</v>
      </c>
      <c r="C880" s="593" t="s">
        <v>248</v>
      </c>
      <c r="D880" s="594">
        <v>4638</v>
      </c>
      <c r="E880" s="595">
        <v>3738435</v>
      </c>
      <c r="F880" s="596" t="s">
        <v>8397</v>
      </c>
      <c r="M880" s="598">
        <v>7962</v>
      </c>
      <c r="N880" s="599">
        <v>414613</v>
      </c>
    </row>
    <row r="881" spans="1:14" ht="15.4">
      <c r="A881" s="593" t="s">
        <v>179</v>
      </c>
      <c r="B881" s="593" t="s">
        <v>8399</v>
      </c>
      <c r="C881" s="593" t="s">
        <v>8399</v>
      </c>
      <c r="D881" s="594">
        <v>4639</v>
      </c>
      <c r="E881" s="595">
        <v>486764</v>
      </c>
      <c r="F881" s="596" t="s">
        <v>8397</v>
      </c>
      <c r="M881" s="598">
        <v>7963</v>
      </c>
      <c r="N881" s="599">
        <v>507298</v>
      </c>
    </row>
    <row r="882" spans="1:14" ht="15.4">
      <c r="A882" s="593" t="s">
        <v>179</v>
      </c>
      <c r="B882" s="593" t="s">
        <v>8399</v>
      </c>
      <c r="C882" s="593" t="s">
        <v>8399</v>
      </c>
      <c r="D882" s="594">
        <v>4640</v>
      </c>
      <c r="E882" s="595">
        <v>451805</v>
      </c>
      <c r="F882" s="596" t="s">
        <v>8397</v>
      </c>
      <c r="M882" s="598">
        <v>7965</v>
      </c>
      <c r="N882" s="599">
        <v>183260</v>
      </c>
    </row>
    <row r="883" spans="1:14" ht="15.4">
      <c r="A883" s="593" t="s">
        <v>179</v>
      </c>
      <c r="B883" s="593" t="s">
        <v>248</v>
      </c>
      <c r="C883" s="593" t="s">
        <v>248</v>
      </c>
      <c r="D883" s="594">
        <v>4641</v>
      </c>
      <c r="E883" s="595">
        <v>599543</v>
      </c>
      <c r="F883" s="596" t="s">
        <v>8396</v>
      </c>
      <c r="M883" s="598">
        <v>7966</v>
      </c>
      <c r="N883" s="599">
        <v>592620</v>
      </c>
    </row>
    <row r="884" spans="1:14" ht="15.4">
      <c r="A884" s="593" t="s">
        <v>179</v>
      </c>
      <c r="B884" s="593" t="s">
        <v>248</v>
      </c>
      <c r="C884" s="593" t="s">
        <v>248</v>
      </c>
      <c r="D884" s="594">
        <v>4642</v>
      </c>
      <c r="E884" s="595">
        <v>622281</v>
      </c>
      <c r="F884" s="596" t="s">
        <v>8396</v>
      </c>
      <c r="M884" s="598">
        <v>7967</v>
      </c>
      <c r="N884" s="599">
        <v>1168886</v>
      </c>
    </row>
    <row r="885" spans="1:14" ht="15.4">
      <c r="A885" s="593" t="s">
        <v>179</v>
      </c>
      <c r="B885" s="593" t="s">
        <v>248</v>
      </c>
      <c r="C885" s="593" t="s">
        <v>248</v>
      </c>
      <c r="D885" s="594">
        <v>4643</v>
      </c>
      <c r="E885" s="595">
        <v>644079</v>
      </c>
      <c r="F885" s="596" t="s">
        <v>8396</v>
      </c>
      <c r="M885" s="598">
        <v>7968</v>
      </c>
      <c r="N885" s="599">
        <v>380000</v>
      </c>
    </row>
    <row r="886" spans="1:14" ht="15.4">
      <c r="A886" s="593" t="s">
        <v>179</v>
      </c>
      <c r="B886" s="593" t="s">
        <v>248</v>
      </c>
      <c r="C886" s="593" t="s">
        <v>248</v>
      </c>
      <c r="D886" s="594">
        <v>4644</v>
      </c>
      <c r="E886" s="595">
        <v>679415</v>
      </c>
      <c r="F886" s="596" t="s">
        <v>8396</v>
      </c>
      <c r="M886" s="598">
        <v>7969</v>
      </c>
      <c r="N886" s="599">
        <v>9939</v>
      </c>
    </row>
    <row r="887" spans="1:14" ht="15.4">
      <c r="A887" s="593" t="s">
        <v>179</v>
      </c>
      <c r="B887" s="593" t="s">
        <v>248</v>
      </c>
      <c r="C887" s="593" t="s">
        <v>248</v>
      </c>
      <c r="D887" s="594">
        <v>4645</v>
      </c>
      <c r="E887" s="595">
        <v>871352</v>
      </c>
      <c r="F887" s="596" t="s">
        <v>8396</v>
      </c>
      <c r="M887" s="598">
        <v>7970</v>
      </c>
      <c r="N887" s="599">
        <v>4355</v>
      </c>
    </row>
    <row r="888" spans="1:14" ht="15.4">
      <c r="A888" s="593" t="s">
        <v>179</v>
      </c>
      <c r="B888" s="593" t="s">
        <v>248</v>
      </c>
      <c r="C888" s="593" t="s">
        <v>248</v>
      </c>
      <c r="D888" s="594">
        <v>4646</v>
      </c>
      <c r="E888" s="595">
        <v>931422</v>
      </c>
      <c r="F888" s="596" t="s">
        <v>8396</v>
      </c>
      <c r="M888" s="598">
        <v>7971</v>
      </c>
      <c r="N888" s="599">
        <v>5532</v>
      </c>
    </row>
    <row r="889" spans="1:14" ht="15.4">
      <c r="A889" s="593" t="s">
        <v>179</v>
      </c>
      <c r="B889" s="593" t="s">
        <v>248</v>
      </c>
      <c r="C889" s="593" t="s">
        <v>248</v>
      </c>
      <c r="D889" s="594">
        <v>4647</v>
      </c>
      <c r="E889" s="597">
        <v>1005859</v>
      </c>
      <c r="F889" s="593" t="s">
        <v>8396</v>
      </c>
      <c r="M889" s="598">
        <v>7973</v>
      </c>
      <c r="N889" s="599">
        <v>46285</v>
      </c>
    </row>
    <row r="890" spans="1:14" ht="15.4">
      <c r="A890" s="593" t="s">
        <v>179</v>
      </c>
      <c r="B890" s="593" t="s">
        <v>248</v>
      </c>
      <c r="C890" s="593" t="s">
        <v>248</v>
      </c>
      <c r="D890" s="594">
        <v>4648</v>
      </c>
      <c r="E890" s="597">
        <v>1082137</v>
      </c>
      <c r="F890" s="593" t="s">
        <v>8396</v>
      </c>
      <c r="M890" s="598">
        <v>7974</v>
      </c>
      <c r="N890" s="599">
        <v>151011</v>
      </c>
    </row>
    <row r="891" spans="1:14" ht="15.4">
      <c r="A891" s="593" t="s">
        <v>179</v>
      </c>
      <c r="B891" s="593" t="s">
        <v>248</v>
      </c>
      <c r="C891" s="593" t="s">
        <v>248</v>
      </c>
      <c r="D891" s="594">
        <v>4649</v>
      </c>
      <c r="E891" s="597">
        <v>886403</v>
      </c>
      <c r="F891" s="593" t="s">
        <v>8396</v>
      </c>
      <c r="M891" s="598">
        <v>7976</v>
      </c>
      <c r="N891" s="599">
        <v>69020</v>
      </c>
    </row>
    <row r="892" spans="1:14" ht="15.4">
      <c r="A892" s="593" t="s">
        <v>179</v>
      </c>
      <c r="B892" s="593" t="s">
        <v>248</v>
      </c>
      <c r="C892" s="593" t="s">
        <v>248</v>
      </c>
      <c r="D892" s="594">
        <v>4650</v>
      </c>
      <c r="E892" s="597">
        <v>925564</v>
      </c>
      <c r="F892" s="593" t="s">
        <v>8396</v>
      </c>
      <c r="M892" s="598">
        <v>7977</v>
      </c>
      <c r="N892" s="599">
        <v>30583</v>
      </c>
    </row>
    <row r="893" spans="1:14" ht="15.4">
      <c r="A893" s="593" t="s">
        <v>179</v>
      </c>
      <c r="B893" s="593" t="s">
        <v>248</v>
      </c>
      <c r="C893" s="593" t="s">
        <v>248</v>
      </c>
      <c r="D893" s="594">
        <v>4651</v>
      </c>
      <c r="E893" s="597">
        <v>1032802</v>
      </c>
      <c r="F893" s="593" t="s">
        <v>8396</v>
      </c>
      <c r="M893" s="598">
        <v>7979</v>
      </c>
      <c r="N893" s="599">
        <v>70599</v>
      </c>
    </row>
    <row r="894" spans="1:14" ht="15.4">
      <c r="A894" s="593" t="s">
        <v>179</v>
      </c>
      <c r="B894" s="593" t="s">
        <v>248</v>
      </c>
      <c r="C894" s="593" t="s">
        <v>248</v>
      </c>
      <c r="D894" s="594">
        <v>4652</v>
      </c>
      <c r="E894" s="597">
        <v>1250284</v>
      </c>
      <c r="F894" s="593" t="s">
        <v>8396</v>
      </c>
      <c r="M894" s="598">
        <v>7983</v>
      </c>
      <c r="N894" s="599">
        <v>208500</v>
      </c>
    </row>
    <row r="895" spans="1:14" ht="15.4">
      <c r="A895" s="593" t="s">
        <v>179</v>
      </c>
      <c r="B895" s="593" t="s">
        <v>248</v>
      </c>
      <c r="C895" s="593" t="s">
        <v>248</v>
      </c>
      <c r="D895" s="594">
        <v>4653</v>
      </c>
      <c r="E895" s="597">
        <v>1309025</v>
      </c>
      <c r="F895" s="593" t="s">
        <v>8396</v>
      </c>
      <c r="M895" s="598">
        <v>7984</v>
      </c>
      <c r="N895" s="599">
        <v>104125</v>
      </c>
    </row>
    <row r="896" spans="1:14" ht="15.4">
      <c r="A896" s="593" t="s">
        <v>179</v>
      </c>
      <c r="B896" s="593" t="s">
        <v>248</v>
      </c>
      <c r="C896" s="593" t="s">
        <v>248</v>
      </c>
      <c r="D896" s="594">
        <v>4654</v>
      </c>
      <c r="E896" s="597">
        <v>1402106</v>
      </c>
      <c r="F896" s="593" t="s">
        <v>8396</v>
      </c>
      <c r="M896" s="598">
        <v>7989</v>
      </c>
      <c r="N896" s="599">
        <v>12174750</v>
      </c>
    </row>
    <row r="897" spans="1:14" ht="15.4">
      <c r="A897" s="593" t="s">
        <v>179</v>
      </c>
      <c r="B897" s="593" t="s">
        <v>248</v>
      </c>
      <c r="C897" s="593" t="s">
        <v>248</v>
      </c>
      <c r="D897" s="594">
        <v>4655</v>
      </c>
      <c r="E897" s="597">
        <v>1580428</v>
      </c>
      <c r="F897" s="593" t="s">
        <v>8396</v>
      </c>
      <c r="M897" s="598">
        <v>7993</v>
      </c>
      <c r="N897" s="599">
        <v>1963500</v>
      </c>
    </row>
    <row r="898" spans="1:14" ht="15.4">
      <c r="A898" s="593" t="s">
        <v>179</v>
      </c>
      <c r="B898" s="593" t="s">
        <v>248</v>
      </c>
      <c r="C898" s="593" t="s">
        <v>248</v>
      </c>
      <c r="D898" s="594">
        <v>4656</v>
      </c>
      <c r="E898" s="597">
        <v>1638565</v>
      </c>
      <c r="F898" s="593" t="s">
        <v>8396</v>
      </c>
      <c r="M898" s="598">
        <v>7994</v>
      </c>
      <c r="N898" s="599">
        <v>2495</v>
      </c>
    </row>
    <row r="899" spans="1:14" ht="15.4">
      <c r="A899" s="593" t="s">
        <v>179</v>
      </c>
      <c r="B899" s="593" t="s">
        <v>248</v>
      </c>
      <c r="C899" s="593" t="s">
        <v>248</v>
      </c>
      <c r="D899" s="594">
        <v>4657</v>
      </c>
      <c r="E899" s="597">
        <v>1899724</v>
      </c>
      <c r="F899" s="593" t="s">
        <v>8396</v>
      </c>
      <c r="M899" s="598">
        <v>7999</v>
      </c>
      <c r="N899" s="599">
        <v>7013</v>
      </c>
    </row>
    <row r="900" spans="1:14" ht="15.4">
      <c r="A900" s="593" t="s">
        <v>179</v>
      </c>
      <c r="B900" s="593" t="s">
        <v>248</v>
      </c>
      <c r="C900" s="593" t="s">
        <v>248</v>
      </c>
      <c r="D900" s="594">
        <v>4658</v>
      </c>
      <c r="E900" s="597">
        <v>2021419</v>
      </c>
      <c r="F900" s="593" t="s">
        <v>8396</v>
      </c>
      <c r="M900" s="598">
        <v>8000</v>
      </c>
      <c r="N900" s="599">
        <v>13090</v>
      </c>
    </row>
    <row r="901" spans="1:14" ht="15.4">
      <c r="A901" s="593" t="s">
        <v>179</v>
      </c>
      <c r="B901" s="593" t="s">
        <v>248</v>
      </c>
      <c r="C901" s="593" t="s">
        <v>248</v>
      </c>
      <c r="D901" s="594">
        <v>4659</v>
      </c>
      <c r="E901" s="597">
        <v>4110211</v>
      </c>
      <c r="F901" s="593" t="s">
        <v>8397</v>
      </c>
      <c r="M901" s="598">
        <v>8001</v>
      </c>
      <c r="N901" s="599">
        <v>15500</v>
      </c>
    </row>
    <row r="902" spans="1:14" ht="15.4">
      <c r="A902" s="593" t="s">
        <v>179</v>
      </c>
      <c r="B902" s="593" t="s">
        <v>248</v>
      </c>
      <c r="C902" s="593" t="s">
        <v>248</v>
      </c>
      <c r="D902" s="594">
        <v>4660</v>
      </c>
      <c r="E902" s="597">
        <v>4838798</v>
      </c>
      <c r="F902" s="593" t="s">
        <v>8397</v>
      </c>
      <c r="M902" s="598">
        <v>8002</v>
      </c>
      <c r="N902" s="599">
        <v>20205</v>
      </c>
    </row>
    <row r="903" spans="1:14" ht="15.4">
      <c r="A903" s="593" t="s">
        <v>179</v>
      </c>
      <c r="B903" s="593" t="s">
        <v>248</v>
      </c>
      <c r="C903" s="593" t="s">
        <v>248</v>
      </c>
      <c r="D903" s="594">
        <v>4661</v>
      </c>
      <c r="E903" s="597">
        <v>6541142</v>
      </c>
      <c r="F903" s="593" t="s">
        <v>8397</v>
      </c>
      <c r="M903" s="598">
        <v>8003</v>
      </c>
      <c r="N903" s="599">
        <v>21734</v>
      </c>
    </row>
    <row r="904" spans="1:14" ht="15.4">
      <c r="A904" s="593" t="s">
        <v>179</v>
      </c>
      <c r="B904" s="593" t="s">
        <v>248</v>
      </c>
      <c r="C904" s="593" t="s">
        <v>248</v>
      </c>
      <c r="D904" s="594">
        <v>4662</v>
      </c>
      <c r="E904" s="595">
        <v>2327467</v>
      </c>
      <c r="F904" s="596" t="s">
        <v>8396</v>
      </c>
      <c r="M904" s="598">
        <v>8011</v>
      </c>
      <c r="N904" s="599">
        <v>2397850</v>
      </c>
    </row>
    <row r="905" spans="1:14" ht="15.4">
      <c r="A905" s="593" t="s">
        <v>179</v>
      </c>
      <c r="B905" s="593" t="s">
        <v>8399</v>
      </c>
      <c r="C905" s="593" t="s">
        <v>8399</v>
      </c>
      <c r="D905" s="594">
        <v>4663</v>
      </c>
      <c r="E905" s="595">
        <v>202014</v>
      </c>
      <c r="F905" s="596" t="s">
        <v>8397</v>
      </c>
      <c r="M905" s="598">
        <v>8012</v>
      </c>
      <c r="N905" s="599">
        <v>154224</v>
      </c>
    </row>
    <row r="906" spans="1:14" ht="15.4">
      <c r="A906" s="593" t="s">
        <v>8400</v>
      </c>
      <c r="B906" s="593" t="s">
        <v>8399</v>
      </c>
      <c r="C906" s="593" t="s">
        <v>8399</v>
      </c>
      <c r="D906" s="594">
        <v>4664</v>
      </c>
      <c r="E906" s="597">
        <v>382668</v>
      </c>
      <c r="F906" s="593" t="s">
        <v>8397</v>
      </c>
      <c r="M906" s="598">
        <v>8015</v>
      </c>
      <c r="N906" s="599">
        <v>79730</v>
      </c>
    </row>
    <row r="907" spans="1:14" ht="15.4">
      <c r="A907" s="593" t="s">
        <v>8400</v>
      </c>
      <c r="B907" s="593" t="s">
        <v>8399</v>
      </c>
      <c r="C907" s="593" t="s">
        <v>8399</v>
      </c>
      <c r="D907" s="594">
        <v>4665</v>
      </c>
      <c r="E907" s="597">
        <v>432280</v>
      </c>
      <c r="F907" s="593" t="s">
        <v>8397</v>
      </c>
      <c r="M907" s="598">
        <v>8019</v>
      </c>
      <c r="N907" s="599">
        <v>165410</v>
      </c>
    </row>
    <row r="908" spans="1:14" ht="15.4">
      <c r="A908" s="593" t="s">
        <v>8400</v>
      </c>
      <c r="B908" s="593" t="s">
        <v>8399</v>
      </c>
      <c r="C908" s="593" t="s">
        <v>8399</v>
      </c>
      <c r="D908" s="594">
        <v>4666</v>
      </c>
      <c r="E908" s="597">
        <v>331348</v>
      </c>
      <c r="F908" s="593" t="s">
        <v>8397</v>
      </c>
      <c r="M908" s="598">
        <v>8025</v>
      </c>
      <c r="N908" s="599">
        <v>930000</v>
      </c>
    </row>
    <row r="909" spans="1:14" ht="15.4">
      <c r="A909" s="593" t="s">
        <v>8400</v>
      </c>
      <c r="B909" s="593" t="s">
        <v>8399</v>
      </c>
      <c r="C909" s="593" t="s">
        <v>8399</v>
      </c>
      <c r="D909" s="594">
        <v>4667</v>
      </c>
      <c r="E909" s="597">
        <v>389330</v>
      </c>
      <c r="F909" s="593" t="s">
        <v>8397</v>
      </c>
      <c r="M909" s="598">
        <v>8026</v>
      </c>
      <c r="N909" s="599">
        <v>54264</v>
      </c>
    </row>
    <row r="910" spans="1:14" ht="15.4">
      <c r="A910" s="593" t="s">
        <v>179</v>
      </c>
      <c r="B910" s="593" t="s">
        <v>729</v>
      </c>
      <c r="C910" s="593" t="s">
        <v>730</v>
      </c>
      <c r="D910" s="594">
        <v>4671</v>
      </c>
      <c r="E910" s="597">
        <v>9202</v>
      </c>
      <c r="F910" s="593" t="s">
        <v>8396</v>
      </c>
      <c r="M910" s="598">
        <v>8028</v>
      </c>
      <c r="N910" s="599">
        <v>102340</v>
      </c>
    </row>
    <row r="911" spans="1:14" ht="15.4">
      <c r="A911" s="593" t="s">
        <v>179</v>
      </c>
      <c r="B911" s="593" t="s">
        <v>729</v>
      </c>
      <c r="C911" s="593" t="s">
        <v>730</v>
      </c>
      <c r="D911" s="594">
        <v>4672</v>
      </c>
      <c r="E911" s="597">
        <v>6484</v>
      </c>
      <c r="F911" s="593" t="s">
        <v>8396</v>
      </c>
      <c r="M911" s="598">
        <v>8033</v>
      </c>
      <c r="N911" s="599">
        <v>4274895</v>
      </c>
    </row>
    <row r="912" spans="1:14" ht="15.4">
      <c r="A912" s="593" t="s">
        <v>179</v>
      </c>
      <c r="B912" s="593" t="s">
        <v>729</v>
      </c>
      <c r="C912" s="593" t="s">
        <v>730</v>
      </c>
      <c r="D912" s="594">
        <v>4674</v>
      </c>
      <c r="E912" s="597">
        <v>8263</v>
      </c>
      <c r="F912" s="593" t="s">
        <v>8396</v>
      </c>
      <c r="M912" s="598">
        <v>8034</v>
      </c>
      <c r="N912" s="599">
        <v>3021452</v>
      </c>
    </row>
    <row r="913" spans="1:14" ht="15.4">
      <c r="A913" s="593" t="s">
        <v>179</v>
      </c>
      <c r="B913" s="593" t="s">
        <v>238</v>
      </c>
      <c r="C913" s="593" t="s">
        <v>402</v>
      </c>
      <c r="D913" s="594">
        <v>4675</v>
      </c>
      <c r="E913" s="597">
        <v>449532</v>
      </c>
      <c r="F913" s="593" t="s">
        <v>8397</v>
      </c>
      <c r="M913" s="598">
        <v>8035</v>
      </c>
      <c r="N913" s="599">
        <v>2891348</v>
      </c>
    </row>
    <row r="914" spans="1:14" ht="15.4">
      <c r="A914" s="593" t="s">
        <v>179</v>
      </c>
      <c r="B914" s="593" t="s">
        <v>729</v>
      </c>
      <c r="C914" s="593" t="s">
        <v>730</v>
      </c>
      <c r="D914" s="594">
        <v>4676</v>
      </c>
      <c r="E914" s="597">
        <v>9202</v>
      </c>
      <c r="F914" s="593" t="s">
        <v>8396</v>
      </c>
      <c r="M914" s="598">
        <v>8036</v>
      </c>
      <c r="N914" s="599">
        <v>6427190</v>
      </c>
    </row>
    <row r="915" spans="1:14" ht="15.4">
      <c r="A915" s="593" t="s">
        <v>179</v>
      </c>
      <c r="B915" s="593" t="s">
        <v>259</v>
      </c>
      <c r="C915" s="593" t="s">
        <v>775</v>
      </c>
      <c r="D915" s="594">
        <v>4678</v>
      </c>
      <c r="E915" s="597">
        <v>122197</v>
      </c>
      <c r="F915" s="593" t="s">
        <v>8397</v>
      </c>
      <c r="M915" s="598">
        <v>8037</v>
      </c>
      <c r="N915" s="599">
        <v>22480</v>
      </c>
    </row>
    <row r="916" spans="1:14" ht="15.4">
      <c r="A916" s="593" t="s">
        <v>179</v>
      </c>
      <c r="B916" s="593" t="s">
        <v>238</v>
      </c>
      <c r="C916" s="593" t="s">
        <v>402</v>
      </c>
      <c r="D916" s="594">
        <v>4686</v>
      </c>
      <c r="E916" s="597">
        <v>238864</v>
      </c>
      <c r="F916" s="593" t="s">
        <v>8397</v>
      </c>
      <c r="M916" s="598">
        <v>8038</v>
      </c>
      <c r="N916" s="599">
        <v>19384</v>
      </c>
    </row>
    <row r="917" spans="1:14" ht="15.4">
      <c r="A917" s="593" t="s">
        <v>179</v>
      </c>
      <c r="B917" s="593" t="s">
        <v>238</v>
      </c>
      <c r="C917" s="593" t="s">
        <v>402</v>
      </c>
      <c r="D917" s="594">
        <v>4687</v>
      </c>
      <c r="E917" s="597">
        <v>161019</v>
      </c>
      <c r="F917" s="593" t="s">
        <v>8397</v>
      </c>
      <c r="M917" s="598">
        <v>8039</v>
      </c>
      <c r="N917" s="599">
        <v>22487</v>
      </c>
    </row>
    <row r="918" spans="1:14" ht="15.4">
      <c r="A918" s="593" t="s">
        <v>179</v>
      </c>
      <c r="B918" s="593" t="s">
        <v>238</v>
      </c>
      <c r="C918" s="593" t="s">
        <v>402</v>
      </c>
      <c r="D918" s="594">
        <v>4688</v>
      </c>
      <c r="E918" s="597">
        <v>261393</v>
      </c>
      <c r="F918" s="593" t="s">
        <v>8397</v>
      </c>
      <c r="M918" s="598">
        <v>8041</v>
      </c>
      <c r="N918" s="599">
        <v>7557</v>
      </c>
    </row>
    <row r="919" spans="1:14" ht="15.4">
      <c r="A919" s="593" t="s">
        <v>179</v>
      </c>
      <c r="B919" s="593" t="s">
        <v>238</v>
      </c>
      <c r="C919" s="593" t="s">
        <v>402</v>
      </c>
      <c r="D919" s="594">
        <v>4689</v>
      </c>
      <c r="E919" s="597">
        <v>231485</v>
      </c>
      <c r="F919" s="593" t="s">
        <v>8397</v>
      </c>
      <c r="M919" s="598">
        <v>8043</v>
      </c>
      <c r="N919" s="599">
        <v>68765</v>
      </c>
    </row>
    <row r="920" spans="1:14" ht="15.4">
      <c r="A920" s="593" t="s">
        <v>179</v>
      </c>
      <c r="B920" s="593" t="s">
        <v>238</v>
      </c>
      <c r="C920" s="593" t="s">
        <v>402</v>
      </c>
      <c r="D920" s="594">
        <v>4690</v>
      </c>
      <c r="E920" s="597">
        <v>233410</v>
      </c>
      <c r="F920" s="593" t="s">
        <v>8397</v>
      </c>
      <c r="M920" s="598">
        <v>8044</v>
      </c>
      <c r="N920" s="599">
        <v>7140</v>
      </c>
    </row>
    <row r="921" spans="1:14" ht="15.4">
      <c r="A921" s="593" t="s">
        <v>179</v>
      </c>
      <c r="B921" s="593" t="s">
        <v>238</v>
      </c>
      <c r="C921" s="593" t="s">
        <v>402</v>
      </c>
      <c r="D921" s="594">
        <v>4691</v>
      </c>
      <c r="E921" s="597">
        <v>182628</v>
      </c>
      <c r="F921" s="593" t="s">
        <v>8396</v>
      </c>
      <c r="M921" s="598">
        <v>8046</v>
      </c>
      <c r="N921" s="599">
        <v>1104469</v>
      </c>
    </row>
    <row r="922" spans="1:14" ht="15.4">
      <c r="A922" s="593" t="s">
        <v>179</v>
      </c>
      <c r="B922" s="593" t="s">
        <v>238</v>
      </c>
      <c r="C922" s="593" t="s">
        <v>402</v>
      </c>
      <c r="D922" s="594">
        <v>4692</v>
      </c>
      <c r="E922" s="597">
        <v>202618</v>
      </c>
      <c r="F922" s="593" t="s">
        <v>8397</v>
      </c>
      <c r="M922" s="598">
        <v>8047</v>
      </c>
      <c r="N922" s="599">
        <v>600223</v>
      </c>
    </row>
    <row r="923" spans="1:14" ht="15.4">
      <c r="A923" s="593" t="s">
        <v>179</v>
      </c>
      <c r="B923" s="593" t="s">
        <v>238</v>
      </c>
      <c r="C923" s="593" t="s">
        <v>402</v>
      </c>
      <c r="D923" s="594">
        <v>4693</v>
      </c>
      <c r="E923" s="597">
        <v>204543</v>
      </c>
      <c r="F923" s="593" t="s">
        <v>8397</v>
      </c>
      <c r="M923" s="598">
        <v>8048</v>
      </c>
      <c r="N923" s="599">
        <v>1104469</v>
      </c>
    </row>
    <row r="924" spans="1:14" ht="15.4">
      <c r="A924" s="593" t="s">
        <v>179</v>
      </c>
      <c r="B924" s="593" t="s">
        <v>238</v>
      </c>
      <c r="C924" s="593" t="s">
        <v>402</v>
      </c>
      <c r="D924" s="594">
        <v>4694</v>
      </c>
      <c r="E924" s="597">
        <v>161159</v>
      </c>
      <c r="F924" s="593" t="s">
        <v>8396</v>
      </c>
      <c r="M924" s="598">
        <v>8049</v>
      </c>
      <c r="N924" s="599">
        <v>233886</v>
      </c>
    </row>
    <row r="925" spans="1:14" ht="15.4">
      <c r="A925" s="593" t="s">
        <v>179</v>
      </c>
      <c r="B925" s="593" t="s">
        <v>255</v>
      </c>
      <c r="C925" s="593" t="s">
        <v>604</v>
      </c>
      <c r="D925" s="594">
        <v>4695</v>
      </c>
      <c r="E925" s="597">
        <v>3061</v>
      </c>
      <c r="F925" s="593" t="s">
        <v>8397</v>
      </c>
      <c r="M925" s="598">
        <v>8050</v>
      </c>
      <c r="N925" s="599">
        <v>207</v>
      </c>
    </row>
    <row r="926" spans="1:14" ht="15.4">
      <c r="A926" s="593" t="s">
        <v>179</v>
      </c>
      <c r="B926" s="593" t="s">
        <v>255</v>
      </c>
      <c r="C926" s="593" t="s">
        <v>604</v>
      </c>
      <c r="D926" s="594">
        <v>4696</v>
      </c>
      <c r="E926" s="597">
        <v>3248</v>
      </c>
      <c r="F926" s="593" t="s">
        <v>8396</v>
      </c>
      <c r="M926" s="598">
        <v>8051</v>
      </c>
      <c r="N926" s="599">
        <v>82840</v>
      </c>
    </row>
    <row r="927" spans="1:14" ht="15.4">
      <c r="A927" s="593" t="s">
        <v>179</v>
      </c>
      <c r="B927" s="593" t="s">
        <v>238</v>
      </c>
      <c r="C927" s="593" t="s">
        <v>402</v>
      </c>
      <c r="D927" s="594">
        <v>4697</v>
      </c>
      <c r="E927" s="597">
        <v>239034</v>
      </c>
      <c r="F927" s="593" t="s">
        <v>8397</v>
      </c>
      <c r="M927" s="598">
        <v>8052</v>
      </c>
      <c r="N927" s="599">
        <v>32495</v>
      </c>
    </row>
    <row r="928" spans="1:14" ht="15.4">
      <c r="A928" s="593" t="s">
        <v>179</v>
      </c>
      <c r="B928" s="593" t="s">
        <v>238</v>
      </c>
      <c r="C928" s="593" t="s">
        <v>402</v>
      </c>
      <c r="D928" s="594">
        <v>4698</v>
      </c>
      <c r="E928" s="595">
        <v>238568</v>
      </c>
      <c r="F928" s="596" t="s">
        <v>8397</v>
      </c>
      <c r="M928" s="598">
        <v>8053</v>
      </c>
      <c r="N928" s="599">
        <v>28900</v>
      </c>
    </row>
    <row r="929" spans="1:14" ht="15.4">
      <c r="A929" s="593" t="s">
        <v>179</v>
      </c>
      <c r="B929" s="593" t="s">
        <v>238</v>
      </c>
      <c r="C929" s="593" t="s">
        <v>402</v>
      </c>
      <c r="D929" s="594">
        <v>4699</v>
      </c>
      <c r="E929" s="595">
        <v>227107</v>
      </c>
      <c r="F929" s="596" t="s">
        <v>8397</v>
      </c>
      <c r="M929" s="598">
        <v>8054</v>
      </c>
      <c r="N929" s="599">
        <v>654</v>
      </c>
    </row>
    <row r="930" spans="1:14" ht="15.4">
      <c r="A930" s="593" t="s">
        <v>179</v>
      </c>
      <c r="B930" s="593" t="s">
        <v>238</v>
      </c>
      <c r="C930" s="593" t="s">
        <v>402</v>
      </c>
      <c r="D930" s="594">
        <v>4700</v>
      </c>
      <c r="E930" s="595">
        <v>220772</v>
      </c>
      <c r="F930" s="596" t="s">
        <v>8397</v>
      </c>
      <c r="M930" s="598">
        <v>8055</v>
      </c>
      <c r="N930" s="599">
        <v>64189</v>
      </c>
    </row>
    <row r="931" spans="1:14" ht="15.4">
      <c r="A931" s="593" t="s">
        <v>8400</v>
      </c>
      <c r="B931" s="593" t="s">
        <v>8399</v>
      </c>
      <c r="C931" s="593" t="s">
        <v>8399</v>
      </c>
      <c r="D931" s="594">
        <v>4702</v>
      </c>
      <c r="E931" s="595">
        <v>3265</v>
      </c>
      <c r="F931" s="593" t="s">
        <v>8397</v>
      </c>
      <c r="M931" s="598">
        <v>8057</v>
      </c>
      <c r="N931" s="599">
        <v>15708</v>
      </c>
    </row>
    <row r="932" spans="1:14" ht="15.4">
      <c r="A932" s="593" t="s">
        <v>179</v>
      </c>
      <c r="B932" s="593" t="s">
        <v>205</v>
      </c>
      <c r="C932" s="593" t="s">
        <v>224</v>
      </c>
      <c r="D932" s="594">
        <v>4703</v>
      </c>
      <c r="E932" s="595">
        <v>2498</v>
      </c>
      <c r="F932" s="596" t="s">
        <v>8396</v>
      </c>
      <c r="M932" s="598">
        <v>8060</v>
      </c>
      <c r="N932" s="599">
        <v>1840000</v>
      </c>
    </row>
    <row r="933" spans="1:14" ht="15.4">
      <c r="A933" s="593" t="s">
        <v>179</v>
      </c>
      <c r="B933" s="593" t="s">
        <v>205</v>
      </c>
      <c r="C933" s="593" t="s">
        <v>224</v>
      </c>
      <c r="D933" s="594">
        <v>4704</v>
      </c>
      <c r="E933" s="597">
        <v>2697</v>
      </c>
      <c r="F933" s="593" t="s">
        <v>8396</v>
      </c>
      <c r="M933" s="598">
        <v>8061</v>
      </c>
      <c r="N933" s="599">
        <v>1339940</v>
      </c>
    </row>
    <row r="934" spans="1:14" ht="15.4">
      <c r="A934" s="593" t="s">
        <v>8400</v>
      </c>
      <c r="B934" s="593" t="s">
        <v>8399</v>
      </c>
      <c r="C934" s="593" t="s">
        <v>8399</v>
      </c>
      <c r="D934" s="594">
        <v>4708</v>
      </c>
      <c r="E934" s="597">
        <v>530831</v>
      </c>
      <c r="F934" s="593" t="s">
        <v>8397</v>
      </c>
      <c r="M934" s="598">
        <v>8062</v>
      </c>
      <c r="N934" s="599">
        <v>1329587</v>
      </c>
    </row>
    <row r="935" spans="1:14" ht="15.4">
      <c r="A935" s="593" t="s">
        <v>179</v>
      </c>
      <c r="B935" s="593" t="s">
        <v>8399</v>
      </c>
      <c r="C935" s="593" t="s">
        <v>8399</v>
      </c>
      <c r="D935" s="594">
        <v>4709</v>
      </c>
      <c r="E935" s="597">
        <v>170895</v>
      </c>
      <c r="F935" s="593" t="s">
        <v>8397</v>
      </c>
      <c r="M935" s="598">
        <v>8070</v>
      </c>
      <c r="N935" s="599">
        <v>384132</v>
      </c>
    </row>
    <row r="936" spans="1:14" ht="15.4">
      <c r="A936" s="593" t="s">
        <v>179</v>
      </c>
      <c r="B936" s="593" t="s">
        <v>241</v>
      </c>
      <c r="C936" s="593" t="s">
        <v>242</v>
      </c>
      <c r="D936" s="594">
        <v>4710</v>
      </c>
      <c r="E936" s="597">
        <v>15148</v>
      </c>
      <c r="F936" s="593" t="s">
        <v>8398</v>
      </c>
      <c r="M936" s="598">
        <v>8077</v>
      </c>
      <c r="N936" s="599">
        <v>85628</v>
      </c>
    </row>
    <row r="937" spans="1:14" ht="15.4">
      <c r="A937" s="593" t="s">
        <v>179</v>
      </c>
      <c r="B937" s="593" t="s">
        <v>241</v>
      </c>
      <c r="C937" s="593" t="s">
        <v>242</v>
      </c>
      <c r="D937" s="594">
        <v>4711</v>
      </c>
      <c r="E937" s="597">
        <v>44533</v>
      </c>
      <c r="F937" s="596" t="s">
        <v>8398</v>
      </c>
      <c r="M937" s="598">
        <v>8078</v>
      </c>
      <c r="N937" s="599">
        <v>39984</v>
      </c>
    </row>
    <row r="938" spans="1:14" ht="15.4">
      <c r="A938" s="593" t="s">
        <v>179</v>
      </c>
      <c r="B938" s="593" t="s">
        <v>259</v>
      </c>
      <c r="C938" s="593" t="s">
        <v>607</v>
      </c>
      <c r="D938" s="594">
        <v>4712</v>
      </c>
      <c r="E938" s="597">
        <v>1556215</v>
      </c>
      <c r="F938" s="596" t="s">
        <v>8397</v>
      </c>
      <c r="M938" s="598">
        <v>8079</v>
      </c>
      <c r="N938" s="599">
        <v>249900</v>
      </c>
    </row>
    <row r="939" spans="1:14" ht="15.4">
      <c r="A939" s="593" t="s">
        <v>179</v>
      </c>
      <c r="B939" s="593" t="s">
        <v>255</v>
      </c>
      <c r="C939" s="593" t="s">
        <v>256</v>
      </c>
      <c r="D939" s="594">
        <v>4737</v>
      </c>
      <c r="E939" s="597">
        <v>978320</v>
      </c>
      <c r="F939" s="593" t="s">
        <v>8397</v>
      </c>
      <c r="M939" s="598">
        <v>8080</v>
      </c>
      <c r="N939" s="599">
        <v>784924</v>
      </c>
    </row>
    <row r="940" spans="1:14" ht="15.4">
      <c r="A940" s="593" t="s">
        <v>179</v>
      </c>
      <c r="B940" s="593" t="s">
        <v>255</v>
      </c>
      <c r="C940" s="593" t="s">
        <v>256</v>
      </c>
      <c r="D940" s="594">
        <v>4738</v>
      </c>
      <c r="E940" s="597">
        <v>811919</v>
      </c>
      <c r="F940" s="593" t="s">
        <v>8397</v>
      </c>
      <c r="M940" s="598">
        <v>8085</v>
      </c>
      <c r="N940" s="599">
        <v>134502</v>
      </c>
    </row>
    <row r="941" spans="1:14" ht="15.4">
      <c r="A941" s="593" t="s">
        <v>179</v>
      </c>
      <c r="B941" s="593" t="s">
        <v>255</v>
      </c>
      <c r="C941" s="593" t="s">
        <v>256</v>
      </c>
      <c r="D941" s="594">
        <v>4739</v>
      </c>
      <c r="E941" s="597">
        <v>1265048</v>
      </c>
      <c r="F941" s="593" t="s">
        <v>8397</v>
      </c>
      <c r="M941" s="598">
        <v>8086</v>
      </c>
      <c r="N941" s="599">
        <v>155518</v>
      </c>
    </row>
    <row r="942" spans="1:14" ht="15.4">
      <c r="A942" s="593" t="s">
        <v>179</v>
      </c>
      <c r="B942" s="593" t="s">
        <v>255</v>
      </c>
      <c r="C942" s="593" t="s">
        <v>256</v>
      </c>
      <c r="D942" s="594">
        <v>4740</v>
      </c>
      <c r="E942" s="597">
        <v>1348028</v>
      </c>
      <c r="F942" s="593" t="s">
        <v>8397</v>
      </c>
      <c r="M942" s="598">
        <v>8089</v>
      </c>
      <c r="N942" s="599">
        <v>146061</v>
      </c>
    </row>
    <row r="943" spans="1:14" ht="15.4">
      <c r="A943" s="593" t="s">
        <v>179</v>
      </c>
      <c r="B943" s="593" t="s">
        <v>255</v>
      </c>
      <c r="C943" s="593" t="s">
        <v>256</v>
      </c>
      <c r="D943" s="594">
        <v>4741</v>
      </c>
      <c r="E943" s="597">
        <v>1551335</v>
      </c>
      <c r="F943" s="593" t="s">
        <v>8397</v>
      </c>
      <c r="M943" s="598">
        <v>8090</v>
      </c>
      <c r="N943" s="599">
        <v>86166</v>
      </c>
    </row>
    <row r="944" spans="1:14" ht="15.4">
      <c r="A944" s="593" t="s">
        <v>179</v>
      </c>
      <c r="B944" s="593" t="s">
        <v>255</v>
      </c>
      <c r="C944" s="593" t="s">
        <v>256</v>
      </c>
      <c r="D944" s="594">
        <v>4742</v>
      </c>
      <c r="E944" s="597">
        <v>1766945</v>
      </c>
      <c r="F944" s="593" t="s">
        <v>8397</v>
      </c>
      <c r="M944" s="598">
        <v>8091</v>
      </c>
      <c r="N944" s="599">
        <v>138706</v>
      </c>
    </row>
    <row r="945" spans="1:14" ht="15.4">
      <c r="A945" s="593" t="s">
        <v>179</v>
      </c>
      <c r="B945" s="593" t="s">
        <v>198</v>
      </c>
      <c r="C945" s="593" t="s">
        <v>429</v>
      </c>
      <c r="D945" s="594">
        <v>4743</v>
      </c>
      <c r="E945" s="597">
        <v>175972</v>
      </c>
      <c r="F945" s="593" t="s">
        <v>8397</v>
      </c>
      <c r="M945" s="598">
        <v>8094</v>
      </c>
      <c r="N945" s="599">
        <v>135028</v>
      </c>
    </row>
    <row r="946" spans="1:14" ht="15.4">
      <c r="A946" s="593" t="s">
        <v>179</v>
      </c>
      <c r="B946" s="593" t="s">
        <v>198</v>
      </c>
      <c r="C946" s="593" t="s">
        <v>429</v>
      </c>
      <c r="D946" s="594">
        <v>4744</v>
      </c>
      <c r="E946" s="597">
        <v>192883</v>
      </c>
      <c r="F946" s="593" t="s">
        <v>8397</v>
      </c>
      <c r="M946" s="598">
        <v>8097</v>
      </c>
      <c r="N946" s="599">
        <v>61272</v>
      </c>
    </row>
    <row r="947" spans="1:14" ht="15.4">
      <c r="A947" s="593" t="s">
        <v>179</v>
      </c>
      <c r="B947" s="593" t="s">
        <v>198</v>
      </c>
      <c r="C947" s="593" t="s">
        <v>429</v>
      </c>
      <c r="D947" s="594">
        <v>4745</v>
      </c>
      <c r="E947" s="597">
        <v>167969</v>
      </c>
      <c r="F947" s="593" t="s">
        <v>8397</v>
      </c>
      <c r="M947" s="598">
        <v>8099</v>
      </c>
      <c r="N947" s="599">
        <v>92190</v>
      </c>
    </row>
    <row r="948" spans="1:14" ht="15.4">
      <c r="A948" s="593" t="s">
        <v>179</v>
      </c>
      <c r="B948" s="593" t="s">
        <v>198</v>
      </c>
      <c r="C948" s="593" t="s">
        <v>429</v>
      </c>
      <c r="D948" s="594">
        <v>4746</v>
      </c>
      <c r="E948" s="597">
        <v>166345</v>
      </c>
      <c r="F948" s="593" t="s">
        <v>8397</v>
      </c>
      <c r="M948" s="598">
        <v>8100</v>
      </c>
      <c r="N948" s="599">
        <v>96390</v>
      </c>
    </row>
    <row r="949" spans="1:14" ht="15.4">
      <c r="A949" s="593" t="s">
        <v>179</v>
      </c>
      <c r="B949" s="593" t="s">
        <v>198</v>
      </c>
      <c r="C949" s="593" t="s">
        <v>429</v>
      </c>
      <c r="D949" s="594">
        <v>4747</v>
      </c>
      <c r="E949" s="597">
        <v>163490</v>
      </c>
      <c r="F949" s="593" t="s">
        <v>8397</v>
      </c>
      <c r="M949" s="598">
        <v>8101</v>
      </c>
      <c r="N949" s="599">
        <v>11704</v>
      </c>
    </row>
    <row r="950" spans="1:14" ht="15.4">
      <c r="A950" s="593" t="s">
        <v>179</v>
      </c>
      <c r="B950" s="593" t="s">
        <v>198</v>
      </c>
      <c r="C950" s="593" t="s">
        <v>429</v>
      </c>
      <c r="D950" s="594">
        <v>4748</v>
      </c>
      <c r="E950" s="597">
        <v>155755</v>
      </c>
      <c r="F950" s="593" t="s">
        <v>8397</v>
      </c>
      <c r="M950" s="598">
        <v>8102</v>
      </c>
      <c r="N950" s="599">
        <v>3101223</v>
      </c>
    </row>
    <row r="951" spans="1:14" ht="15.4">
      <c r="A951" s="593" t="s">
        <v>179</v>
      </c>
      <c r="B951" s="593" t="s">
        <v>198</v>
      </c>
      <c r="C951" s="593" t="s">
        <v>429</v>
      </c>
      <c r="D951" s="594">
        <v>4749</v>
      </c>
      <c r="E951" s="597">
        <v>173487</v>
      </c>
      <c r="F951" s="593" t="s">
        <v>8397</v>
      </c>
      <c r="M951" s="598">
        <v>8103</v>
      </c>
      <c r="N951" s="599">
        <v>3451000</v>
      </c>
    </row>
    <row r="952" spans="1:14" ht="15.4">
      <c r="A952" s="593" t="s">
        <v>8400</v>
      </c>
      <c r="B952" s="593" t="s">
        <v>8399</v>
      </c>
      <c r="C952" s="593" t="s">
        <v>8399</v>
      </c>
      <c r="D952" s="594">
        <v>4750</v>
      </c>
      <c r="E952" s="597">
        <v>558734</v>
      </c>
      <c r="F952" s="593" t="s">
        <v>8397</v>
      </c>
      <c r="M952" s="598">
        <v>8113</v>
      </c>
      <c r="N952" s="599">
        <v>101150</v>
      </c>
    </row>
    <row r="953" spans="1:14" ht="15.4">
      <c r="A953" s="593" t="s">
        <v>179</v>
      </c>
      <c r="B953" s="593" t="s">
        <v>205</v>
      </c>
      <c r="C953" s="593" t="s">
        <v>417</v>
      </c>
      <c r="D953" s="594">
        <v>4751</v>
      </c>
      <c r="E953" s="597">
        <v>15013</v>
      </c>
      <c r="F953" s="593" t="s">
        <v>8397</v>
      </c>
      <c r="M953" s="598">
        <v>8116</v>
      </c>
      <c r="N953" s="599">
        <v>2349060</v>
      </c>
    </row>
    <row r="954" spans="1:14" ht="15.4">
      <c r="A954" s="593" t="s">
        <v>179</v>
      </c>
      <c r="B954" s="593" t="s">
        <v>198</v>
      </c>
      <c r="C954" s="593" t="s">
        <v>429</v>
      </c>
      <c r="D954" s="594">
        <v>4753</v>
      </c>
      <c r="E954" s="597">
        <v>172637</v>
      </c>
      <c r="F954" s="593" t="s">
        <v>8397</v>
      </c>
      <c r="M954" s="598">
        <v>8141</v>
      </c>
      <c r="N954" s="599">
        <v>86312</v>
      </c>
    </row>
    <row r="955" spans="1:14" ht="15.4">
      <c r="A955" s="593" t="s">
        <v>179</v>
      </c>
      <c r="B955" s="593" t="s">
        <v>198</v>
      </c>
      <c r="C955" s="593" t="s">
        <v>429</v>
      </c>
      <c r="D955" s="594">
        <v>4754</v>
      </c>
      <c r="E955" s="597">
        <v>169782</v>
      </c>
      <c r="F955" s="593" t="s">
        <v>8397</v>
      </c>
      <c r="M955" s="598">
        <v>8142</v>
      </c>
      <c r="N955" s="599">
        <v>91300</v>
      </c>
    </row>
    <row r="956" spans="1:14" ht="15.4">
      <c r="A956" s="593" t="s">
        <v>179</v>
      </c>
      <c r="B956" s="593" t="s">
        <v>198</v>
      </c>
      <c r="C956" s="593" t="s">
        <v>429</v>
      </c>
      <c r="D956" s="594">
        <v>4755</v>
      </c>
      <c r="E956" s="597">
        <v>162047</v>
      </c>
      <c r="F956" s="593" t="s">
        <v>8397</v>
      </c>
      <c r="M956" s="598">
        <v>8143</v>
      </c>
      <c r="N956" s="599">
        <v>1700</v>
      </c>
    </row>
    <row r="957" spans="1:14" ht="15.4">
      <c r="A957" s="593" t="s">
        <v>179</v>
      </c>
      <c r="B957" s="593" t="s">
        <v>8399</v>
      </c>
      <c r="C957" s="593" t="s">
        <v>8399</v>
      </c>
      <c r="D957" s="594">
        <v>4758</v>
      </c>
      <c r="E957" s="597">
        <v>8877</v>
      </c>
      <c r="F957" s="593" t="s">
        <v>8397</v>
      </c>
      <c r="M957" s="598">
        <v>8144</v>
      </c>
      <c r="N957" s="599">
        <v>5898</v>
      </c>
    </row>
    <row r="958" spans="1:14" ht="15.4">
      <c r="A958" s="593" t="s">
        <v>179</v>
      </c>
      <c r="B958" s="593" t="s">
        <v>1187</v>
      </c>
      <c r="C958" s="593" t="s">
        <v>1188</v>
      </c>
      <c r="D958" s="594">
        <v>4759</v>
      </c>
      <c r="E958" s="597">
        <v>52629</v>
      </c>
      <c r="F958" s="593" t="s">
        <v>8396</v>
      </c>
      <c r="M958" s="598">
        <v>8145</v>
      </c>
      <c r="N958" s="599">
        <v>18750</v>
      </c>
    </row>
    <row r="959" spans="1:14" ht="15.4">
      <c r="A959" s="593" t="s">
        <v>179</v>
      </c>
      <c r="B959" s="593" t="s">
        <v>1187</v>
      </c>
      <c r="C959" s="593" t="s">
        <v>1188</v>
      </c>
      <c r="D959" s="594">
        <v>4762</v>
      </c>
      <c r="E959" s="597">
        <v>47000</v>
      </c>
      <c r="F959" s="593" t="s">
        <v>8396</v>
      </c>
      <c r="M959" s="598">
        <v>8146</v>
      </c>
      <c r="N959" s="599">
        <v>65400</v>
      </c>
    </row>
    <row r="960" spans="1:14" ht="15.4">
      <c r="A960" s="593" t="s">
        <v>179</v>
      </c>
      <c r="B960" s="593" t="s">
        <v>1187</v>
      </c>
      <c r="C960" s="593" t="s">
        <v>1188</v>
      </c>
      <c r="D960" s="594">
        <v>4764</v>
      </c>
      <c r="E960" s="595">
        <v>1922</v>
      </c>
      <c r="F960" s="596" t="s">
        <v>8396</v>
      </c>
      <c r="M960" s="598">
        <v>8149</v>
      </c>
      <c r="N960" s="599">
        <v>178999</v>
      </c>
    </row>
    <row r="961" spans="1:14" ht="15.4">
      <c r="A961" s="593" t="s">
        <v>179</v>
      </c>
      <c r="B961" s="593" t="s">
        <v>1187</v>
      </c>
      <c r="C961" s="593" t="s">
        <v>1188</v>
      </c>
      <c r="D961" s="594">
        <v>4765</v>
      </c>
      <c r="E961" s="595">
        <v>2247</v>
      </c>
      <c r="F961" s="593" t="s">
        <v>8397</v>
      </c>
      <c r="M961" s="598">
        <v>8150</v>
      </c>
      <c r="N961" s="599">
        <v>100899</v>
      </c>
    </row>
    <row r="962" spans="1:14" ht="15.4">
      <c r="A962" s="593" t="s">
        <v>179</v>
      </c>
      <c r="B962" s="593" t="s">
        <v>1195</v>
      </c>
      <c r="C962" s="593" t="s">
        <v>1196</v>
      </c>
      <c r="D962" s="594">
        <v>4776</v>
      </c>
      <c r="E962" s="597">
        <v>2623</v>
      </c>
      <c r="F962" s="593" t="s">
        <v>8396</v>
      </c>
      <c r="M962" s="598">
        <v>8152</v>
      </c>
      <c r="N962" s="599">
        <v>18079</v>
      </c>
    </row>
    <row r="963" spans="1:14" ht="15.4">
      <c r="A963" s="593" t="s">
        <v>179</v>
      </c>
      <c r="B963" s="593" t="s">
        <v>1195</v>
      </c>
      <c r="C963" s="593" t="s">
        <v>1196</v>
      </c>
      <c r="D963" s="594">
        <v>4777</v>
      </c>
      <c r="E963" s="597">
        <v>10179</v>
      </c>
      <c r="F963" s="593" t="s">
        <v>8396</v>
      </c>
      <c r="M963" s="598">
        <v>8153</v>
      </c>
      <c r="N963" s="599">
        <v>89140</v>
      </c>
    </row>
    <row r="964" spans="1:14" ht="15.4">
      <c r="A964" s="593" t="s">
        <v>179</v>
      </c>
      <c r="B964" s="593" t="s">
        <v>1195</v>
      </c>
      <c r="C964" s="593" t="s">
        <v>1196</v>
      </c>
      <c r="D964" s="594">
        <v>4778</v>
      </c>
      <c r="E964" s="597">
        <v>71968</v>
      </c>
      <c r="F964" s="593" t="s">
        <v>8396</v>
      </c>
      <c r="M964" s="598">
        <v>8154</v>
      </c>
      <c r="N964" s="599">
        <v>170589</v>
      </c>
    </row>
    <row r="965" spans="1:14" ht="15.4">
      <c r="A965" s="593" t="s">
        <v>179</v>
      </c>
      <c r="B965" s="593" t="s">
        <v>1195</v>
      </c>
      <c r="C965" s="593" t="s">
        <v>1196</v>
      </c>
      <c r="D965" s="594">
        <v>4779</v>
      </c>
      <c r="E965" s="597">
        <v>166665</v>
      </c>
      <c r="F965" s="593" t="s">
        <v>8396</v>
      </c>
      <c r="M965" s="598">
        <v>8155</v>
      </c>
      <c r="N965" s="599">
        <v>10322</v>
      </c>
    </row>
    <row r="966" spans="1:14" ht="15.4">
      <c r="A966" s="593" t="s">
        <v>179</v>
      </c>
      <c r="B966" s="593" t="s">
        <v>1195</v>
      </c>
      <c r="C966" s="593" t="s">
        <v>1196</v>
      </c>
      <c r="D966" s="594">
        <v>4780</v>
      </c>
      <c r="E966" s="597">
        <v>410105</v>
      </c>
      <c r="F966" s="593" t="s">
        <v>8396</v>
      </c>
      <c r="M966" s="598">
        <v>8156</v>
      </c>
      <c r="N966" s="599">
        <v>18294</v>
      </c>
    </row>
    <row r="967" spans="1:14" ht="15.4">
      <c r="A967" s="593" t="s">
        <v>179</v>
      </c>
      <c r="B967" s="593" t="s">
        <v>1195</v>
      </c>
      <c r="C967" s="593" t="s">
        <v>1196</v>
      </c>
      <c r="D967" s="594">
        <v>4781</v>
      </c>
      <c r="E967" s="597">
        <v>16207</v>
      </c>
      <c r="F967" s="593" t="s">
        <v>8396</v>
      </c>
      <c r="M967" s="598">
        <v>8157</v>
      </c>
      <c r="N967" s="599">
        <v>1805</v>
      </c>
    </row>
    <row r="968" spans="1:14" ht="15.4">
      <c r="A968" s="593" t="s">
        <v>179</v>
      </c>
      <c r="B968" s="593" t="s">
        <v>1195</v>
      </c>
      <c r="C968" s="593" t="s">
        <v>1196</v>
      </c>
      <c r="D968" s="594">
        <v>4782</v>
      </c>
      <c r="E968" s="597">
        <v>1216</v>
      </c>
      <c r="F968" s="593" t="s">
        <v>8397</v>
      </c>
      <c r="M968" s="598">
        <v>8158</v>
      </c>
      <c r="N968" s="599">
        <v>4553</v>
      </c>
    </row>
    <row r="969" spans="1:14" ht="15.4">
      <c r="A969" s="593" t="s">
        <v>179</v>
      </c>
      <c r="B969" s="593" t="s">
        <v>1195</v>
      </c>
      <c r="C969" s="593" t="s">
        <v>1196</v>
      </c>
      <c r="D969" s="594">
        <v>4783</v>
      </c>
      <c r="E969" s="597">
        <v>749962</v>
      </c>
      <c r="F969" s="593" t="s">
        <v>8397</v>
      </c>
      <c r="M969" s="598">
        <v>8159</v>
      </c>
      <c r="N969" s="599">
        <v>22101</v>
      </c>
    </row>
    <row r="970" spans="1:14" ht="15.4">
      <c r="A970" s="593" t="s">
        <v>179</v>
      </c>
      <c r="B970" s="593" t="s">
        <v>8399</v>
      </c>
      <c r="C970" s="593" t="s">
        <v>8399</v>
      </c>
      <c r="D970" s="594">
        <v>4784</v>
      </c>
      <c r="E970" s="597">
        <v>23175</v>
      </c>
      <c r="F970" s="593" t="s">
        <v>8397</v>
      </c>
      <c r="M970" s="598">
        <v>8160</v>
      </c>
      <c r="N970" s="599">
        <v>5841</v>
      </c>
    </row>
    <row r="971" spans="1:14" ht="15.4">
      <c r="A971" s="593" t="s">
        <v>179</v>
      </c>
      <c r="B971" s="593" t="s">
        <v>208</v>
      </c>
      <c r="C971" s="593" t="s">
        <v>208</v>
      </c>
      <c r="D971" s="594">
        <v>4786</v>
      </c>
      <c r="E971" s="595">
        <v>345017</v>
      </c>
      <c r="F971" s="596" t="s">
        <v>8397</v>
      </c>
      <c r="M971" s="598">
        <v>8161</v>
      </c>
      <c r="N971" s="599">
        <v>24225</v>
      </c>
    </row>
    <row r="972" spans="1:14" ht="15.4">
      <c r="A972" s="593" t="s">
        <v>179</v>
      </c>
      <c r="B972" s="593" t="s">
        <v>248</v>
      </c>
      <c r="C972" s="593" t="s">
        <v>248</v>
      </c>
      <c r="D972" s="594">
        <v>4787</v>
      </c>
      <c r="E972" s="595">
        <v>18811</v>
      </c>
      <c r="F972" s="596" t="s">
        <v>8397</v>
      </c>
      <c r="M972" s="598">
        <v>8162</v>
      </c>
      <c r="N972" s="599">
        <v>11190</v>
      </c>
    </row>
    <row r="973" spans="1:14" ht="15.4">
      <c r="A973" s="593" t="s">
        <v>179</v>
      </c>
      <c r="B973" s="593" t="s">
        <v>729</v>
      </c>
      <c r="C973" s="593" t="s">
        <v>730</v>
      </c>
      <c r="D973" s="594">
        <v>4788</v>
      </c>
      <c r="E973" s="595">
        <v>49536</v>
      </c>
      <c r="F973" s="596" t="s">
        <v>8396</v>
      </c>
      <c r="M973" s="598">
        <v>8164</v>
      </c>
      <c r="N973" s="599">
        <v>70491</v>
      </c>
    </row>
    <row r="974" spans="1:14" ht="15.4">
      <c r="A974" s="593" t="s">
        <v>179</v>
      </c>
      <c r="B974" s="593" t="s">
        <v>217</v>
      </c>
      <c r="C974" s="593" t="s">
        <v>218</v>
      </c>
      <c r="D974" s="594">
        <v>4789</v>
      </c>
      <c r="E974" s="595">
        <v>13782</v>
      </c>
      <c r="F974" s="596" t="s">
        <v>8397</v>
      </c>
      <c r="M974" s="598">
        <v>8165</v>
      </c>
      <c r="N974" s="599">
        <v>34330</v>
      </c>
    </row>
    <row r="975" spans="1:14" ht="15.4">
      <c r="A975" s="593" t="s">
        <v>179</v>
      </c>
      <c r="B975" s="593" t="s">
        <v>192</v>
      </c>
      <c r="C975" s="593" t="s">
        <v>193</v>
      </c>
      <c r="D975" s="594">
        <v>4790</v>
      </c>
      <c r="E975" s="597">
        <v>13894</v>
      </c>
      <c r="F975" s="593" t="s">
        <v>8397</v>
      </c>
      <c r="M975" s="598">
        <v>8166</v>
      </c>
      <c r="N975" s="599">
        <v>22101</v>
      </c>
    </row>
    <row r="976" spans="1:14" ht="15.4">
      <c r="A976" s="593" t="s">
        <v>179</v>
      </c>
      <c r="B976" s="593" t="s">
        <v>192</v>
      </c>
      <c r="C976" s="593" t="s">
        <v>193</v>
      </c>
      <c r="D976" s="594">
        <v>4791</v>
      </c>
      <c r="E976" s="597">
        <v>32971</v>
      </c>
      <c r="F976" s="593" t="s">
        <v>8397</v>
      </c>
      <c r="M976" s="598">
        <v>8167</v>
      </c>
      <c r="N976" s="599">
        <v>11444</v>
      </c>
    </row>
    <row r="977" spans="1:14" ht="15.4">
      <c r="A977" s="593" t="s">
        <v>179</v>
      </c>
      <c r="B977" s="593" t="s">
        <v>198</v>
      </c>
      <c r="C977" s="593" t="s">
        <v>203</v>
      </c>
      <c r="D977" s="594">
        <v>4792</v>
      </c>
      <c r="E977" s="597">
        <v>100367</v>
      </c>
      <c r="F977" s="593" t="s">
        <v>8397</v>
      </c>
      <c r="M977" s="598">
        <v>8169</v>
      </c>
      <c r="N977" s="599">
        <v>5839</v>
      </c>
    </row>
    <row r="978" spans="1:14" ht="15.4">
      <c r="A978" s="593" t="s">
        <v>179</v>
      </c>
      <c r="B978" s="593" t="s">
        <v>238</v>
      </c>
      <c r="C978" s="593" t="s">
        <v>239</v>
      </c>
      <c r="D978" s="594">
        <v>4794</v>
      </c>
      <c r="E978" s="597">
        <v>70570</v>
      </c>
      <c r="F978" s="593" t="s">
        <v>8397</v>
      </c>
      <c r="M978" s="598">
        <v>8170</v>
      </c>
      <c r="N978" s="599">
        <v>8080</v>
      </c>
    </row>
    <row r="979" spans="1:14" ht="15.4">
      <c r="A979" s="593" t="s">
        <v>179</v>
      </c>
      <c r="B979" s="593" t="s">
        <v>238</v>
      </c>
      <c r="C979" s="593" t="s">
        <v>239</v>
      </c>
      <c r="D979" s="594">
        <v>4795</v>
      </c>
      <c r="E979" s="597">
        <v>64738</v>
      </c>
      <c r="F979" s="596" t="s">
        <v>8397</v>
      </c>
      <c r="M979" s="598">
        <v>8171</v>
      </c>
      <c r="N979" s="599">
        <v>3944</v>
      </c>
    </row>
    <row r="980" spans="1:14" ht="15.4">
      <c r="A980" s="593" t="s">
        <v>179</v>
      </c>
      <c r="B980" s="593" t="s">
        <v>238</v>
      </c>
      <c r="C980" s="593" t="s">
        <v>239</v>
      </c>
      <c r="D980" s="594">
        <v>4797</v>
      </c>
      <c r="E980" s="597">
        <v>235594</v>
      </c>
      <c r="F980" s="596" t="s">
        <v>8397</v>
      </c>
      <c r="M980" s="598">
        <v>8172</v>
      </c>
      <c r="N980" s="599">
        <v>12794</v>
      </c>
    </row>
    <row r="981" spans="1:14" ht="15.4">
      <c r="A981" s="593" t="s">
        <v>179</v>
      </c>
      <c r="B981" s="593" t="s">
        <v>238</v>
      </c>
      <c r="C981" s="593" t="s">
        <v>239</v>
      </c>
      <c r="D981" s="594">
        <v>4798</v>
      </c>
      <c r="E981" s="597">
        <v>178113</v>
      </c>
      <c r="F981" s="596" t="s">
        <v>8397</v>
      </c>
      <c r="M981" s="598">
        <v>8173</v>
      </c>
      <c r="N981" s="599">
        <v>10288</v>
      </c>
    </row>
    <row r="982" spans="1:14" ht="15.4">
      <c r="A982" s="593" t="s">
        <v>179</v>
      </c>
      <c r="B982" s="593" t="s">
        <v>238</v>
      </c>
      <c r="C982" s="593" t="s">
        <v>239</v>
      </c>
      <c r="D982" s="594">
        <v>4800</v>
      </c>
      <c r="E982" s="597">
        <v>236343</v>
      </c>
      <c r="F982" s="596" t="s">
        <v>8397</v>
      </c>
      <c r="M982" s="598">
        <v>8174</v>
      </c>
      <c r="N982" s="599">
        <v>14068</v>
      </c>
    </row>
    <row r="983" spans="1:14" ht="15.4">
      <c r="A983" s="593" t="s">
        <v>179</v>
      </c>
      <c r="B983" s="593" t="s">
        <v>248</v>
      </c>
      <c r="C983" s="593" t="s">
        <v>248</v>
      </c>
      <c r="D983" s="594">
        <v>4801</v>
      </c>
      <c r="E983" s="597">
        <v>20207</v>
      </c>
      <c r="F983" s="596" t="s">
        <v>8397</v>
      </c>
      <c r="M983" s="598">
        <v>8175</v>
      </c>
      <c r="N983" s="599">
        <v>10702</v>
      </c>
    </row>
    <row r="984" spans="1:14" ht="15.4">
      <c r="A984" s="593" t="s">
        <v>179</v>
      </c>
      <c r="B984" s="593" t="s">
        <v>238</v>
      </c>
      <c r="C984" s="593" t="s">
        <v>239</v>
      </c>
      <c r="D984" s="594">
        <v>4802</v>
      </c>
      <c r="E984" s="597">
        <v>1000000</v>
      </c>
      <c r="F984" s="593" t="s">
        <v>8398</v>
      </c>
      <c r="M984" s="598">
        <v>8177</v>
      </c>
      <c r="N984" s="599">
        <v>5701</v>
      </c>
    </row>
    <row r="985" spans="1:14" ht="15.4">
      <c r="A985" s="593" t="s">
        <v>179</v>
      </c>
      <c r="B985" s="593" t="s">
        <v>238</v>
      </c>
      <c r="C985" s="593" t="s">
        <v>239</v>
      </c>
      <c r="D985" s="594">
        <v>4803</v>
      </c>
      <c r="E985" s="597">
        <v>1500000</v>
      </c>
      <c r="F985" s="596" t="s">
        <v>8398</v>
      </c>
      <c r="M985" s="598">
        <v>8178</v>
      </c>
      <c r="N985" s="599">
        <v>2969</v>
      </c>
    </row>
    <row r="986" spans="1:14" ht="15.4">
      <c r="A986" s="593" t="s">
        <v>179</v>
      </c>
      <c r="B986" s="593" t="s">
        <v>238</v>
      </c>
      <c r="C986" s="593" t="s">
        <v>239</v>
      </c>
      <c r="D986" s="594">
        <v>4804</v>
      </c>
      <c r="E986" s="597">
        <v>2000000</v>
      </c>
      <c r="F986" s="596" t="s">
        <v>8398</v>
      </c>
      <c r="M986" s="598">
        <v>8179</v>
      </c>
      <c r="N986" s="599">
        <v>10643</v>
      </c>
    </row>
    <row r="987" spans="1:14" ht="15.4">
      <c r="A987" s="593" t="s">
        <v>179</v>
      </c>
      <c r="B987" s="593" t="s">
        <v>248</v>
      </c>
      <c r="C987" s="593" t="s">
        <v>248</v>
      </c>
      <c r="D987" s="594">
        <v>4805</v>
      </c>
      <c r="E987" s="597">
        <v>153855</v>
      </c>
      <c r="F987" s="596" t="s">
        <v>8397</v>
      </c>
      <c r="M987" s="598">
        <v>8180</v>
      </c>
      <c r="N987" s="599">
        <v>5421</v>
      </c>
    </row>
    <row r="988" spans="1:14" ht="15.4">
      <c r="A988" s="593" t="s">
        <v>179</v>
      </c>
      <c r="B988" s="593" t="s">
        <v>587</v>
      </c>
      <c r="C988" s="593" t="s">
        <v>588</v>
      </c>
      <c r="D988" s="594">
        <v>4806</v>
      </c>
      <c r="E988" s="597">
        <v>448583</v>
      </c>
      <c r="F988" s="593" t="s">
        <v>8396</v>
      </c>
      <c r="M988" s="598">
        <v>8181</v>
      </c>
      <c r="N988" s="599">
        <v>3512</v>
      </c>
    </row>
    <row r="989" spans="1:14" ht="15.4">
      <c r="A989" s="593" t="s">
        <v>179</v>
      </c>
      <c r="B989" s="593" t="s">
        <v>587</v>
      </c>
      <c r="C989" s="593" t="s">
        <v>588</v>
      </c>
      <c r="D989" s="594">
        <v>4807</v>
      </c>
      <c r="E989" s="597">
        <v>57268</v>
      </c>
      <c r="F989" s="593" t="s">
        <v>8396</v>
      </c>
      <c r="M989" s="598">
        <v>8182</v>
      </c>
      <c r="N989" s="599">
        <v>1829</v>
      </c>
    </row>
    <row r="990" spans="1:14" ht="15.4">
      <c r="A990" s="593" t="s">
        <v>179</v>
      </c>
      <c r="B990" s="593" t="s">
        <v>248</v>
      </c>
      <c r="C990" s="593" t="s">
        <v>248</v>
      </c>
      <c r="D990" s="594">
        <v>4808</v>
      </c>
      <c r="E990" s="597">
        <v>193159</v>
      </c>
      <c r="F990" s="593" t="s">
        <v>8397</v>
      </c>
      <c r="M990" s="598">
        <v>8183</v>
      </c>
      <c r="N990" s="599">
        <v>919</v>
      </c>
    </row>
    <row r="991" spans="1:14" ht="15.4">
      <c r="A991" s="593" t="s">
        <v>179</v>
      </c>
      <c r="B991" s="593" t="s">
        <v>248</v>
      </c>
      <c r="C991" s="593" t="s">
        <v>248</v>
      </c>
      <c r="D991" s="594">
        <v>4809</v>
      </c>
      <c r="E991" s="597">
        <v>381188</v>
      </c>
      <c r="F991" s="593" t="s">
        <v>8397</v>
      </c>
      <c r="M991" s="598">
        <v>8185</v>
      </c>
      <c r="N991" s="599">
        <v>27562</v>
      </c>
    </row>
    <row r="992" spans="1:14" ht="15.4">
      <c r="A992" s="593" t="s">
        <v>179</v>
      </c>
      <c r="B992" s="593" t="s">
        <v>248</v>
      </c>
      <c r="C992" s="593" t="s">
        <v>248</v>
      </c>
      <c r="D992" s="594">
        <v>4810</v>
      </c>
      <c r="E992" s="597">
        <v>642795</v>
      </c>
      <c r="F992" s="593" t="s">
        <v>8397</v>
      </c>
      <c r="M992" s="598">
        <v>8186</v>
      </c>
      <c r="N992" s="599">
        <v>36961</v>
      </c>
    </row>
    <row r="993" spans="1:14" ht="15.4">
      <c r="A993" s="593" t="s">
        <v>179</v>
      </c>
      <c r="B993" s="593" t="s">
        <v>205</v>
      </c>
      <c r="C993" s="593" t="s">
        <v>206</v>
      </c>
      <c r="D993" s="594">
        <v>4812</v>
      </c>
      <c r="E993" s="597">
        <v>153128</v>
      </c>
      <c r="F993" s="593" t="s">
        <v>8397</v>
      </c>
      <c r="M993" s="598">
        <v>8187</v>
      </c>
      <c r="N993" s="599">
        <v>4767</v>
      </c>
    </row>
    <row r="994" spans="1:14" ht="15.4">
      <c r="A994" s="593" t="s">
        <v>179</v>
      </c>
      <c r="B994" s="593" t="s">
        <v>238</v>
      </c>
      <c r="C994" s="593" t="s">
        <v>402</v>
      </c>
      <c r="D994" s="594">
        <v>4813</v>
      </c>
      <c r="E994" s="597">
        <v>31647</v>
      </c>
      <c r="F994" s="593" t="s">
        <v>8397</v>
      </c>
      <c r="M994" s="598">
        <v>8188</v>
      </c>
      <c r="N994" s="599">
        <v>4125</v>
      </c>
    </row>
    <row r="995" spans="1:14" ht="15.4">
      <c r="A995" s="593" t="s">
        <v>179</v>
      </c>
      <c r="B995" s="593" t="s">
        <v>205</v>
      </c>
      <c r="C995" s="593" t="s">
        <v>417</v>
      </c>
      <c r="D995" s="594">
        <v>4814</v>
      </c>
      <c r="E995" s="597">
        <v>12577</v>
      </c>
      <c r="F995" s="593" t="s">
        <v>8397</v>
      </c>
      <c r="M995" s="598">
        <v>8189</v>
      </c>
      <c r="N995" s="599">
        <v>1805</v>
      </c>
    </row>
    <row r="996" spans="1:14" ht="15.4">
      <c r="A996" s="593" t="s">
        <v>179</v>
      </c>
      <c r="B996" s="593" t="s">
        <v>241</v>
      </c>
      <c r="C996" s="593" t="s">
        <v>242</v>
      </c>
      <c r="D996" s="594">
        <v>4826</v>
      </c>
      <c r="E996" s="595">
        <v>145412</v>
      </c>
      <c r="F996" s="596" t="s">
        <v>8398</v>
      </c>
      <c r="M996" s="598">
        <v>8190</v>
      </c>
      <c r="N996" s="599">
        <v>1568</v>
      </c>
    </row>
    <row r="997" spans="1:14" ht="15.4">
      <c r="A997" s="593" t="s">
        <v>179</v>
      </c>
      <c r="B997" s="593" t="s">
        <v>241</v>
      </c>
      <c r="C997" s="593" t="s">
        <v>242</v>
      </c>
      <c r="D997" s="594">
        <v>4827</v>
      </c>
      <c r="E997" s="597">
        <v>6460</v>
      </c>
      <c r="F997" s="596" t="s">
        <v>8398</v>
      </c>
      <c r="M997" s="598">
        <v>8191</v>
      </c>
      <c r="N997" s="599">
        <v>4085</v>
      </c>
    </row>
    <row r="998" spans="1:14" ht="15.4">
      <c r="A998" s="593" t="s">
        <v>179</v>
      </c>
      <c r="B998" s="593" t="s">
        <v>255</v>
      </c>
      <c r="C998" s="593" t="s">
        <v>604</v>
      </c>
      <c r="D998" s="594">
        <v>4828</v>
      </c>
      <c r="E998" s="595">
        <v>36730</v>
      </c>
      <c r="F998" s="596" t="s">
        <v>8396</v>
      </c>
      <c r="M998" s="598">
        <v>8192</v>
      </c>
      <c r="N998" s="599">
        <v>1253</v>
      </c>
    </row>
    <row r="999" spans="1:14" ht="15.4">
      <c r="A999" s="593" t="s">
        <v>179</v>
      </c>
      <c r="B999" s="593" t="s">
        <v>255</v>
      </c>
      <c r="C999" s="593" t="s">
        <v>256</v>
      </c>
      <c r="D999" s="594">
        <v>4829</v>
      </c>
      <c r="E999" s="597">
        <v>1169555</v>
      </c>
      <c r="F999" s="593" t="s">
        <v>8397</v>
      </c>
      <c r="M999" s="598">
        <v>8193</v>
      </c>
      <c r="N999" s="599">
        <v>532</v>
      </c>
    </row>
    <row r="1000" spans="1:14" ht="15.4">
      <c r="A1000" s="593" t="s">
        <v>8400</v>
      </c>
      <c r="B1000" s="593" t="s">
        <v>1187</v>
      </c>
      <c r="C1000" s="593" t="s">
        <v>1187</v>
      </c>
      <c r="D1000" s="594">
        <v>4830</v>
      </c>
      <c r="E1000" s="597">
        <v>10048</v>
      </c>
      <c r="F1000" s="593" t="s">
        <v>8397</v>
      </c>
      <c r="M1000" s="598">
        <v>8195</v>
      </c>
      <c r="N1000" s="599">
        <v>21932</v>
      </c>
    </row>
    <row r="1001" spans="1:14" ht="15.4">
      <c r="A1001" s="593" t="s">
        <v>8400</v>
      </c>
      <c r="B1001" s="593" t="s">
        <v>1187</v>
      </c>
      <c r="C1001" s="593" t="s">
        <v>1187</v>
      </c>
      <c r="D1001" s="594">
        <v>4831</v>
      </c>
      <c r="E1001" s="597">
        <v>186558</v>
      </c>
      <c r="F1001" s="593" t="s">
        <v>8397</v>
      </c>
      <c r="M1001" s="598">
        <v>8199</v>
      </c>
      <c r="N1001" s="599">
        <v>14624</v>
      </c>
    </row>
    <row r="1002" spans="1:14" ht="15.4">
      <c r="A1002" s="593" t="s">
        <v>179</v>
      </c>
      <c r="B1002" s="593" t="s">
        <v>241</v>
      </c>
      <c r="C1002" s="593" t="s">
        <v>242</v>
      </c>
      <c r="D1002" s="594">
        <v>4832</v>
      </c>
      <c r="E1002" s="597">
        <v>71715</v>
      </c>
      <c r="F1002" s="593" t="s">
        <v>8397</v>
      </c>
      <c r="M1002" s="598">
        <v>8202</v>
      </c>
      <c r="N1002" s="599">
        <v>232250</v>
      </c>
    </row>
    <row r="1003" spans="1:14" ht="15.4">
      <c r="A1003" s="593" t="s">
        <v>179</v>
      </c>
      <c r="B1003" s="593" t="s">
        <v>238</v>
      </c>
      <c r="C1003" s="593" t="s">
        <v>402</v>
      </c>
      <c r="D1003" s="594">
        <v>4833</v>
      </c>
      <c r="E1003" s="595">
        <v>13558</v>
      </c>
      <c r="F1003" s="596" t="s">
        <v>8397</v>
      </c>
      <c r="M1003" s="598">
        <v>8203</v>
      </c>
      <c r="N1003" s="599">
        <v>14700</v>
      </c>
    </row>
    <row r="1004" spans="1:14" ht="15.4">
      <c r="A1004" s="593" t="s">
        <v>179</v>
      </c>
      <c r="B1004" s="593" t="s">
        <v>205</v>
      </c>
      <c r="C1004" s="593" t="s">
        <v>206</v>
      </c>
      <c r="D1004" s="594">
        <v>4834</v>
      </c>
      <c r="E1004" s="597">
        <v>152852</v>
      </c>
      <c r="F1004" s="593" t="s">
        <v>8397</v>
      </c>
      <c r="M1004" s="598">
        <v>8204</v>
      </c>
      <c r="N1004" s="599">
        <v>33450</v>
      </c>
    </row>
    <row r="1005" spans="1:14" ht="15.4">
      <c r="A1005" s="593" t="s">
        <v>179</v>
      </c>
      <c r="B1005" s="593" t="s">
        <v>198</v>
      </c>
      <c r="C1005" s="593" t="s">
        <v>429</v>
      </c>
      <c r="D1005" s="594">
        <v>4835</v>
      </c>
      <c r="E1005" s="597">
        <v>314306</v>
      </c>
      <c r="F1005" s="593" t="s">
        <v>8397</v>
      </c>
      <c r="M1005" s="598">
        <v>8205</v>
      </c>
      <c r="N1005" s="599">
        <v>166</v>
      </c>
    </row>
    <row r="1006" spans="1:14" ht="15.4">
      <c r="A1006" s="593" t="s">
        <v>179</v>
      </c>
      <c r="B1006" s="593" t="s">
        <v>198</v>
      </c>
      <c r="C1006" s="593" t="s">
        <v>429</v>
      </c>
      <c r="D1006" s="594">
        <v>4836</v>
      </c>
      <c r="E1006" s="597">
        <v>471311</v>
      </c>
      <c r="F1006" s="593" t="s">
        <v>8397</v>
      </c>
      <c r="M1006" s="598">
        <v>8206</v>
      </c>
      <c r="N1006" s="599">
        <v>38900</v>
      </c>
    </row>
    <row r="1007" spans="1:14" ht="15.4">
      <c r="A1007" s="593" t="s">
        <v>179</v>
      </c>
      <c r="B1007" s="593" t="s">
        <v>198</v>
      </c>
      <c r="C1007" s="593" t="s">
        <v>203</v>
      </c>
      <c r="D1007" s="594">
        <v>4837</v>
      </c>
      <c r="E1007" s="597">
        <v>214107</v>
      </c>
      <c r="F1007" s="593" t="s">
        <v>8397</v>
      </c>
      <c r="M1007" s="598">
        <v>8207</v>
      </c>
      <c r="N1007" s="599">
        <v>21932</v>
      </c>
    </row>
    <row r="1008" spans="1:14" ht="15.4">
      <c r="A1008" s="593" t="s">
        <v>179</v>
      </c>
      <c r="B1008" s="593" t="s">
        <v>198</v>
      </c>
      <c r="C1008" s="593" t="s">
        <v>429</v>
      </c>
      <c r="D1008" s="594">
        <v>4838</v>
      </c>
      <c r="E1008" s="597">
        <v>188819</v>
      </c>
      <c r="F1008" s="593" t="s">
        <v>8397</v>
      </c>
      <c r="M1008" s="598">
        <v>8208</v>
      </c>
      <c r="N1008" s="599">
        <v>50073</v>
      </c>
    </row>
    <row r="1009" spans="1:14" ht="15.4">
      <c r="A1009" s="593" t="s">
        <v>179</v>
      </c>
      <c r="B1009" s="593" t="s">
        <v>248</v>
      </c>
      <c r="C1009" s="593" t="s">
        <v>248</v>
      </c>
      <c r="D1009" s="594">
        <v>4839</v>
      </c>
      <c r="E1009" s="595">
        <v>660522</v>
      </c>
      <c r="F1009" s="596" t="s">
        <v>8397</v>
      </c>
      <c r="M1009" s="598">
        <v>8209</v>
      </c>
      <c r="N1009" s="599">
        <v>1350</v>
      </c>
    </row>
    <row r="1010" spans="1:14" ht="15.4">
      <c r="A1010" s="593" t="s">
        <v>179</v>
      </c>
      <c r="B1010" s="593" t="s">
        <v>248</v>
      </c>
      <c r="C1010" s="593" t="s">
        <v>248</v>
      </c>
      <c r="D1010" s="594">
        <v>4840</v>
      </c>
      <c r="E1010" s="597">
        <v>204375</v>
      </c>
      <c r="F1010" s="593" t="s">
        <v>8397</v>
      </c>
      <c r="M1010" s="598">
        <v>8210</v>
      </c>
      <c r="N1010" s="599">
        <v>9145</v>
      </c>
    </row>
    <row r="1011" spans="1:14" ht="15.4">
      <c r="A1011" s="593" t="s">
        <v>179</v>
      </c>
      <c r="B1011" s="593" t="s">
        <v>248</v>
      </c>
      <c r="C1011" s="593" t="s">
        <v>248</v>
      </c>
      <c r="D1011" s="594">
        <v>4841</v>
      </c>
      <c r="E1011" s="595">
        <v>291176</v>
      </c>
      <c r="F1011" s="596" t="s">
        <v>8397</v>
      </c>
      <c r="M1011" s="598">
        <v>8211</v>
      </c>
      <c r="N1011" s="599">
        <v>5775</v>
      </c>
    </row>
    <row r="1012" spans="1:14" ht="15.4">
      <c r="A1012" s="593" t="s">
        <v>179</v>
      </c>
      <c r="B1012" s="593" t="s">
        <v>248</v>
      </c>
      <c r="C1012" s="593" t="s">
        <v>248</v>
      </c>
      <c r="D1012" s="594">
        <v>4842</v>
      </c>
      <c r="E1012" s="595">
        <v>437205</v>
      </c>
      <c r="F1012" s="596" t="s">
        <v>8397</v>
      </c>
      <c r="M1012" s="598">
        <v>8212</v>
      </c>
      <c r="N1012" s="599">
        <v>17732</v>
      </c>
    </row>
    <row r="1013" spans="1:14" ht="15.4">
      <c r="A1013" s="593" t="s">
        <v>179</v>
      </c>
      <c r="B1013" s="593" t="s">
        <v>248</v>
      </c>
      <c r="C1013" s="593" t="s">
        <v>248</v>
      </c>
      <c r="D1013" s="594">
        <v>4843</v>
      </c>
      <c r="E1013" s="597">
        <v>323595</v>
      </c>
      <c r="F1013" s="593" t="s">
        <v>8397</v>
      </c>
      <c r="M1013" s="598">
        <v>8213</v>
      </c>
      <c r="N1013" s="599">
        <v>450</v>
      </c>
    </row>
    <row r="1014" spans="1:14" ht="15.4">
      <c r="A1014" s="593" t="s">
        <v>179</v>
      </c>
      <c r="B1014" s="593" t="s">
        <v>248</v>
      </c>
      <c r="C1014" s="593" t="s">
        <v>248</v>
      </c>
      <c r="D1014" s="594">
        <v>4844</v>
      </c>
      <c r="E1014" s="595">
        <v>3376874</v>
      </c>
      <c r="F1014" s="596" t="s">
        <v>8397</v>
      </c>
      <c r="M1014" s="598">
        <v>8216</v>
      </c>
      <c r="N1014" s="599">
        <v>11250</v>
      </c>
    </row>
    <row r="1015" spans="1:14" ht="15.4">
      <c r="A1015" s="593" t="s">
        <v>179</v>
      </c>
      <c r="B1015" s="593" t="s">
        <v>248</v>
      </c>
      <c r="C1015" s="593" t="s">
        <v>248</v>
      </c>
      <c r="D1015" s="594">
        <v>4845</v>
      </c>
      <c r="E1015" s="595">
        <v>1199492</v>
      </c>
      <c r="F1015" s="596" t="s">
        <v>8397</v>
      </c>
      <c r="M1015" s="598">
        <v>8217</v>
      </c>
      <c r="N1015" s="599">
        <v>1428</v>
      </c>
    </row>
    <row r="1016" spans="1:14" ht="15.4">
      <c r="A1016" s="593" t="s">
        <v>179</v>
      </c>
      <c r="B1016" s="593" t="s">
        <v>187</v>
      </c>
      <c r="C1016" s="593" t="s">
        <v>187</v>
      </c>
      <c r="D1016" s="594">
        <v>4846</v>
      </c>
      <c r="E1016" s="595">
        <v>169067</v>
      </c>
      <c r="F1016" s="596" t="s">
        <v>8396</v>
      </c>
      <c r="M1016" s="598">
        <v>8218</v>
      </c>
      <c r="N1016" s="599">
        <v>1583</v>
      </c>
    </row>
    <row r="1017" spans="1:14" ht="15.4">
      <c r="A1017" s="593" t="s">
        <v>179</v>
      </c>
      <c r="B1017" s="593" t="s">
        <v>187</v>
      </c>
      <c r="C1017" s="593" t="s">
        <v>187</v>
      </c>
      <c r="D1017" s="594">
        <v>4848</v>
      </c>
      <c r="E1017" s="597">
        <v>10836</v>
      </c>
      <c r="F1017" s="593" t="s">
        <v>8396</v>
      </c>
      <c r="M1017" s="598">
        <v>8219</v>
      </c>
      <c r="N1017" s="599">
        <v>28875</v>
      </c>
    </row>
    <row r="1018" spans="1:14" ht="15.4">
      <c r="A1018" s="593" t="s">
        <v>179</v>
      </c>
      <c r="B1018" s="593" t="s">
        <v>187</v>
      </c>
      <c r="C1018" s="593" t="s">
        <v>187</v>
      </c>
      <c r="D1018" s="594">
        <v>4849</v>
      </c>
      <c r="E1018" s="595">
        <v>3383</v>
      </c>
      <c r="F1018" s="596" t="s">
        <v>8396</v>
      </c>
      <c r="M1018" s="598">
        <v>8221</v>
      </c>
      <c r="N1018" s="599">
        <v>2500</v>
      </c>
    </row>
    <row r="1019" spans="1:14" ht="15.4">
      <c r="A1019" s="593" t="s">
        <v>179</v>
      </c>
      <c r="B1019" s="593" t="s">
        <v>187</v>
      </c>
      <c r="C1019" s="593" t="s">
        <v>187</v>
      </c>
      <c r="D1019" s="594">
        <v>4850</v>
      </c>
      <c r="E1019" s="595">
        <v>304921</v>
      </c>
      <c r="F1019" s="596" t="s">
        <v>8396</v>
      </c>
      <c r="M1019" s="598">
        <v>8222</v>
      </c>
      <c r="N1019" s="599">
        <v>42007</v>
      </c>
    </row>
    <row r="1020" spans="1:14" ht="15.4">
      <c r="A1020" s="593" t="s">
        <v>179</v>
      </c>
      <c r="B1020" s="593" t="s">
        <v>248</v>
      </c>
      <c r="C1020" s="593" t="s">
        <v>248</v>
      </c>
      <c r="D1020" s="594">
        <v>4851</v>
      </c>
      <c r="E1020" s="595">
        <v>32025</v>
      </c>
      <c r="F1020" s="596" t="s">
        <v>8397</v>
      </c>
      <c r="M1020" s="598">
        <v>8223</v>
      </c>
      <c r="N1020" s="599">
        <v>17751</v>
      </c>
    </row>
    <row r="1021" spans="1:14" ht="15.4">
      <c r="A1021" s="593" t="s">
        <v>179</v>
      </c>
      <c r="B1021" s="593" t="s">
        <v>255</v>
      </c>
      <c r="C1021" s="593" t="s">
        <v>256</v>
      </c>
      <c r="D1021" s="594">
        <v>4853</v>
      </c>
      <c r="E1021" s="595">
        <v>728719</v>
      </c>
      <c r="F1021" s="596" t="s">
        <v>8397</v>
      </c>
      <c r="M1021" s="598">
        <v>8224</v>
      </c>
      <c r="N1021" s="599">
        <v>9500</v>
      </c>
    </row>
    <row r="1022" spans="1:14" ht="15.4">
      <c r="A1022" s="593" t="s">
        <v>179</v>
      </c>
      <c r="B1022" s="593" t="s">
        <v>255</v>
      </c>
      <c r="C1022" s="593" t="s">
        <v>256</v>
      </c>
      <c r="D1022" s="594">
        <v>4854</v>
      </c>
      <c r="E1022" s="595">
        <v>750857</v>
      </c>
      <c r="F1022" s="596" t="s">
        <v>8397</v>
      </c>
      <c r="M1022" s="598">
        <v>8225</v>
      </c>
      <c r="N1022" s="599">
        <v>7350</v>
      </c>
    </row>
    <row r="1023" spans="1:14" ht="15.4">
      <c r="A1023" s="593" t="s">
        <v>179</v>
      </c>
      <c r="B1023" s="593" t="s">
        <v>205</v>
      </c>
      <c r="C1023" s="593" t="s">
        <v>417</v>
      </c>
      <c r="D1023" s="594">
        <v>4855</v>
      </c>
      <c r="E1023" s="595">
        <v>61164</v>
      </c>
      <c r="F1023" s="596" t="s">
        <v>8397</v>
      </c>
      <c r="M1023" s="598">
        <v>8227</v>
      </c>
      <c r="N1023" s="599">
        <v>1290</v>
      </c>
    </row>
    <row r="1024" spans="1:14" ht="15.4">
      <c r="A1024" s="593" t="s">
        <v>179</v>
      </c>
      <c r="B1024" s="593" t="s">
        <v>205</v>
      </c>
      <c r="C1024" s="593" t="s">
        <v>224</v>
      </c>
      <c r="D1024" s="594">
        <v>4856</v>
      </c>
      <c r="E1024" s="597">
        <v>115568</v>
      </c>
      <c r="F1024" s="593" t="s">
        <v>8397</v>
      </c>
      <c r="M1024" s="598">
        <v>8228</v>
      </c>
      <c r="N1024" s="599">
        <v>53575</v>
      </c>
    </row>
    <row r="1025" spans="1:14" ht="15.4">
      <c r="A1025" s="593" t="s">
        <v>179</v>
      </c>
      <c r="B1025" s="593" t="s">
        <v>259</v>
      </c>
      <c r="C1025" s="593" t="s">
        <v>607</v>
      </c>
      <c r="D1025" s="594">
        <v>4857</v>
      </c>
      <c r="E1025" s="597">
        <v>3508</v>
      </c>
      <c r="F1025" s="593" t="s">
        <v>8397</v>
      </c>
      <c r="M1025" s="598">
        <v>8229</v>
      </c>
      <c r="N1025" s="599">
        <v>400</v>
      </c>
    </row>
    <row r="1026" spans="1:14" ht="15.4">
      <c r="A1026" s="593" t="s">
        <v>179</v>
      </c>
      <c r="B1026" s="593" t="s">
        <v>248</v>
      </c>
      <c r="C1026" s="593" t="s">
        <v>248</v>
      </c>
      <c r="D1026" s="594">
        <v>4858</v>
      </c>
      <c r="E1026" s="597">
        <v>1318191</v>
      </c>
      <c r="F1026" s="593" t="s">
        <v>8396</v>
      </c>
      <c r="M1026" s="598">
        <v>8230</v>
      </c>
      <c r="N1026" s="599">
        <v>12951</v>
      </c>
    </row>
    <row r="1027" spans="1:14" ht="15.4">
      <c r="A1027" s="593" t="s">
        <v>179</v>
      </c>
      <c r="B1027" s="593" t="s">
        <v>205</v>
      </c>
      <c r="C1027" s="593" t="s">
        <v>206</v>
      </c>
      <c r="D1027" s="594">
        <v>4859</v>
      </c>
      <c r="E1027" s="595">
        <v>44130</v>
      </c>
      <c r="F1027" s="596" t="s">
        <v>8397</v>
      </c>
      <c r="M1027" s="598">
        <v>8231</v>
      </c>
      <c r="N1027" s="599">
        <v>3689</v>
      </c>
    </row>
    <row r="1028" spans="1:14" ht="15.4">
      <c r="A1028" s="593" t="s">
        <v>179</v>
      </c>
      <c r="B1028" s="593" t="s">
        <v>241</v>
      </c>
      <c r="C1028" s="593" t="s">
        <v>242</v>
      </c>
      <c r="D1028" s="594">
        <v>4860</v>
      </c>
      <c r="E1028" s="597">
        <v>217208</v>
      </c>
      <c r="F1028" s="593" t="s">
        <v>8398</v>
      </c>
      <c r="M1028" s="598">
        <v>8232</v>
      </c>
      <c r="N1028" s="599">
        <v>11967</v>
      </c>
    </row>
    <row r="1029" spans="1:14" ht="15.4">
      <c r="A1029" s="593" t="s">
        <v>179</v>
      </c>
      <c r="B1029" s="593" t="s">
        <v>255</v>
      </c>
      <c r="C1029" s="593" t="s">
        <v>437</v>
      </c>
      <c r="D1029" s="594">
        <v>4861</v>
      </c>
      <c r="E1029" s="597">
        <v>142575</v>
      </c>
      <c r="F1029" s="596" t="s">
        <v>8397</v>
      </c>
      <c r="M1029" s="598">
        <v>8233</v>
      </c>
      <c r="N1029" s="599">
        <v>13000</v>
      </c>
    </row>
    <row r="1030" spans="1:14" ht="15.4">
      <c r="A1030" s="593" t="s">
        <v>179</v>
      </c>
      <c r="B1030" s="593" t="s">
        <v>208</v>
      </c>
      <c r="C1030" s="593" t="s">
        <v>208</v>
      </c>
      <c r="D1030" s="594">
        <v>4862</v>
      </c>
      <c r="E1030" s="595">
        <v>1282416</v>
      </c>
      <c r="F1030" s="596" t="s">
        <v>8397</v>
      </c>
      <c r="M1030" s="598">
        <v>8235</v>
      </c>
      <c r="N1030" s="599">
        <v>12000</v>
      </c>
    </row>
    <row r="1031" spans="1:14" ht="15.4">
      <c r="A1031" s="593" t="s">
        <v>179</v>
      </c>
      <c r="B1031" s="593" t="s">
        <v>241</v>
      </c>
      <c r="C1031" s="593" t="s">
        <v>242</v>
      </c>
      <c r="D1031" s="594">
        <v>4863</v>
      </c>
      <c r="E1031" s="595">
        <v>45442</v>
      </c>
      <c r="F1031" s="596" t="s">
        <v>8398</v>
      </c>
      <c r="M1031" s="598">
        <v>8244</v>
      </c>
      <c r="N1031" s="599">
        <v>417029</v>
      </c>
    </row>
    <row r="1032" spans="1:14" ht="15.4">
      <c r="A1032" s="593" t="s">
        <v>179</v>
      </c>
      <c r="B1032" s="593" t="s">
        <v>241</v>
      </c>
      <c r="C1032" s="593" t="s">
        <v>242</v>
      </c>
      <c r="D1032" s="594">
        <v>4864</v>
      </c>
      <c r="E1032" s="595">
        <v>60589</v>
      </c>
      <c r="F1032" s="596" t="s">
        <v>8398</v>
      </c>
      <c r="M1032" s="598">
        <v>8245</v>
      </c>
      <c r="N1032" s="599">
        <v>1061456</v>
      </c>
    </row>
    <row r="1033" spans="1:14" ht="15.4">
      <c r="A1033" s="593" t="s">
        <v>179</v>
      </c>
      <c r="B1033" s="593" t="s">
        <v>241</v>
      </c>
      <c r="C1033" s="593" t="s">
        <v>242</v>
      </c>
      <c r="D1033" s="594">
        <v>4865</v>
      </c>
      <c r="E1033" s="597">
        <v>30295</v>
      </c>
      <c r="F1033" s="596" t="s">
        <v>8398</v>
      </c>
      <c r="M1033" s="598">
        <v>8246</v>
      </c>
      <c r="N1033" s="599">
        <v>348752</v>
      </c>
    </row>
    <row r="1034" spans="1:14" ht="15.4">
      <c r="A1034" s="593" t="s">
        <v>179</v>
      </c>
      <c r="B1034" s="593" t="s">
        <v>241</v>
      </c>
      <c r="C1034" s="593" t="s">
        <v>242</v>
      </c>
      <c r="D1034" s="594">
        <v>4866</v>
      </c>
      <c r="E1034" s="597">
        <v>60589</v>
      </c>
      <c r="F1034" s="596" t="s">
        <v>8398</v>
      </c>
      <c r="M1034" s="598">
        <v>8247</v>
      </c>
      <c r="N1034" s="599">
        <v>79325</v>
      </c>
    </row>
    <row r="1035" spans="1:14" ht="15.4">
      <c r="A1035" s="593" t="s">
        <v>179</v>
      </c>
      <c r="B1035" s="593" t="s">
        <v>241</v>
      </c>
      <c r="C1035" s="593" t="s">
        <v>242</v>
      </c>
      <c r="D1035" s="594">
        <v>4867</v>
      </c>
      <c r="E1035" s="597">
        <v>90883</v>
      </c>
      <c r="F1035" s="596" t="s">
        <v>8398</v>
      </c>
      <c r="M1035" s="598">
        <v>8248</v>
      </c>
      <c r="N1035" s="599">
        <v>272599</v>
      </c>
    </row>
    <row r="1036" spans="1:14" ht="15.4">
      <c r="A1036" s="593" t="s">
        <v>179</v>
      </c>
      <c r="B1036" s="593" t="s">
        <v>187</v>
      </c>
      <c r="C1036" s="593" t="s">
        <v>187</v>
      </c>
      <c r="D1036" s="594">
        <v>4869</v>
      </c>
      <c r="E1036" s="597">
        <v>84535</v>
      </c>
      <c r="F1036" s="596" t="s">
        <v>8396</v>
      </c>
      <c r="M1036" s="598">
        <v>8249</v>
      </c>
      <c r="N1036" s="599">
        <v>540340</v>
      </c>
    </row>
    <row r="1037" spans="1:14" ht="15.4">
      <c r="A1037" s="593" t="s">
        <v>179</v>
      </c>
      <c r="B1037" s="593" t="s">
        <v>187</v>
      </c>
      <c r="C1037" s="593" t="s">
        <v>187</v>
      </c>
      <c r="D1037" s="594">
        <v>4870</v>
      </c>
      <c r="E1037" s="597">
        <v>84535</v>
      </c>
      <c r="F1037" s="593" t="s">
        <v>8396</v>
      </c>
      <c r="M1037" s="598">
        <v>8250</v>
      </c>
      <c r="N1037" s="599">
        <v>436219</v>
      </c>
    </row>
    <row r="1038" spans="1:14" ht="15.4">
      <c r="A1038" s="593" t="s">
        <v>179</v>
      </c>
      <c r="B1038" s="593" t="s">
        <v>187</v>
      </c>
      <c r="C1038" s="593" t="s">
        <v>187</v>
      </c>
      <c r="D1038" s="594">
        <v>4871</v>
      </c>
      <c r="E1038" s="597">
        <v>42268</v>
      </c>
      <c r="F1038" s="593" t="s">
        <v>8396</v>
      </c>
      <c r="M1038" s="598">
        <v>8253</v>
      </c>
      <c r="N1038" s="599">
        <v>206900</v>
      </c>
    </row>
    <row r="1039" spans="1:14" ht="15.4">
      <c r="A1039" s="593" t="s">
        <v>179</v>
      </c>
      <c r="B1039" s="593" t="s">
        <v>248</v>
      </c>
      <c r="C1039" s="593" t="s">
        <v>248</v>
      </c>
      <c r="D1039" s="594">
        <v>4872</v>
      </c>
      <c r="E1039" s="595">
        <v>208173</v>
      </c>
      <c r="F1039" s="596" t="s">
        <v>8397</v>
      </c>
      <c r="M1039" s="598">
        <v>8254</v>
      </c>
      <c r="N1039" s="599">
        <v>17990</v>
      </c>
    </row>
    <row r="1040" spans="1:14" ht="15.4">
      <c r="A1040" s="593" t="s">
        <v>179</v>
      </c>
      <c r="B1040" s="593" t="s">
        <v>248</v>
      </c>
      <c r="C1040" s="593" t="s">
        <v>248</v>
      </c>
      <c r="D1040" s="594">
        <v>4873</v>
      </c>
      <c r="E1040" s="595">
        <v>642152</v>
      </c>
      <c r="F1040" s="596" t="s">
        <v>8397</v>
      </c>
      <c r="M1040" s="598">
        <v>8256</v>
      </c>
      <c r="N1040" s="599">
        <v>113763</v>
      </c>
    </row>
    <row r="1041" spans="1:14" ht="15.4">
      <c r="A1041" s="593" t="s">
        <v>179</v>
      </c>
      <c r="B1041" s="593" t="s">
        <v>248</v>
      </c>
      <c r="C1041" s="593" t="s">
        <v>248</v>
      </c>
      <c r="D1041" s="594">
        <v>4874</v>
      </c>
      <c r="E1041" s="597">
        <v>482179</v>
      </c>
      <c r="F1041" s="593" t="s">
        <v>8397</v>
      </c>
      <c r="M1041" s="598">
        <v>8258</v>
      </c>
      <c r="N1041" s="599">
        <v>38900</v>
      </c>
    </row>
    <row r="1042" spans="1:14" ht="15.4">
      <c r="A1042" s="593" t="s">
        <v>179</v>
      </c>
      <c r="B1042" s="593" t="s">
        <v>248</v>
      </c>
      <c r="C1042" s="593" t="s">
        <v>248</v>
      </c>
      <c r="D1042" s="594">
        <v>4875</v>
      </c>
      <c r="E1042" s="597">
        <v>179212</v>
      </c>
      <c r="F1042" s="593" t="s">
        <v>8397</v>
      </c>
      <c r="M1042" s="598">
        <v>8259</v>
      </c>
      <c r="N1042" s="599">
        <v>19203</v>
      </c>
    </row>
    <row r="1043" spans="1:14" ht="15.4">
      <c r="A1043" s="593" t="s">
        <v>179</v>
      </c>
      <c r="B1043" s="593" t="s">
        <v>248</v>
      </c>
      <c r="C1043" s="593" t="s">
        <v>248</v>
      </c>
      <c r="D1043" s="594">
        <v>4876</v>
      </c>
      <c r="E1043" s="597">
        <v>432527</v>
      </c>
      <c r="F1043" s="593" t="s">
        <v>8397</v>
      </c>
      <c r="M1043" s="598">
        <v>8260</v>
      </c>
      <c r="N1043" s="599">
        <v>5474</v>
      </c>
    </row>
    <row r="1044" spans="1:14" ht="15.4">
      <c r="A1044" s="593" t="s">
        <v>179</v>
      </c>
      <c r="B1044" s="593" t="s">
        <v>248</v>
      </c>
      <c r="C1044" s="593" t="s">
        <v>248</v>
      </c>
      <c r="D1044" s="594">
        <v>4877</v>
      </c>
      <c r="E1044" s="597">
        <v>406077</v>
      </c>
      <c r="F1044" s="593" t="s">
        <v>8397</v>
      </c>
      <c r="M1044" s="598">
        <v>8262</v>
      </c>
      <c r="N1044" s="599">
        <v>115711</v>
      </c>
    </row>
    <row r="1045" spans="1:14" ht="15.4">
      <c r="A1045" s="593" t="s">
        <v>179</v>
      </c>
      <c r="B1045" s="593" t="s">
        <v>248</v>
      </c>
      <c r="C1045" s="593" t="s">
        <v>248</v>
      </c>
      <c r="D1045" s="594">
        <v>4878</v>
      </c>
      <c r="E1045" s="595">
        <v>222015</v>
      </c>
      <c r="F1045" s="596" t="s">
        <v>8397</v>
      </c>
      <c r="M1045" s="598">
        <v>8270</v>
      </c>
      <c r="N1045" s="599">
        <v>7973</v>
      </c>
    </row>
    <row r="1046" spans="1:14" ht="15.4">
      <c r="A1046" s="593" t="s">
        <v>179</v>
      </c>
      <c r="B1046" s="593" t="s">
        <v>248</v>
      </c>
      <c r="C1046" s="593" t="s">
        <v>248</v>
      </c>
      <c r="D1046" s="594">
        <v>4879</v>
      </c>
      <c r="E1046" s="595">
        <v>374504</v>
      </c>
      <c r="F1046" s="596" t="s">
        <v>8397</v>
      </c>
      <c r="M1046" s="598">
        <v>8271</v>
      </c>
      <c r="N1046" s="599">
        <v>11104</v>
      </c>
    </row>
    <row r="1047" spans="1:14" ht="15.4">
      <c r="A1047" s="593" t="s">
        <v>179</v>
      </c>
      <c r="B1047" s="593" t="s">
        <v>248</v>
      </c>
      <c r="C1047" s="593" t="s">
        <v>248</v>
      </c>
      <c r="D1047" s="594">
        <v>4880</v>
      </c>
      <c r="E1047" s="595">
        <v>806799</v>
      </c>
      <c r="F1047" s="596" t="s">
        <v>8397</v>
      </c>
      <c r="M1047" s="598">
        <v>8276</v>
      </c>
      <c r="N1047" s="599">
        <v>87406</v>
      </c>
    </row>
    <row r="1048" spans="1:14" ht="15.4">
      <c r="A1048" s="593" t="s">
        <v>179</v>
      </c>
      <c r="B1048" s="593" t="s">
        <v>238</v>
      </c>
      <c r="C1048" s="593" t="s">
        <v>239</v>
      </c>
      <c r="D1048" s="594">
        <v>4882</v>
      </c>
      <c r="E1048" s="595">
        <v>251974</v>
      </c>
      <c r="F1048" s="596" t="s">
        <v>8397</v>
      </c>
      <c r="M1048" s="598">
        <v>8277</v>
      </c>
      <c r="N1048" s="599">
        <v>25158</v>
      </c>
    </row>
    <row r="1049" spans="1:14" ht="15.4">
      <c r="A1049" s="593" t="s">
        <v>179</v>
      </c>
      <c r="B1049" s="593" t="s">
        <v>238</v>
      </c>
      <c r="C1049" s="593" t="s">
        <v>239</v>
      </c>
      <c r="D1049" s="594">
        <v>4883</v>
      </c>
      <c r="E1049" s="597">
        <v>11033</v>
      </c>
      <c r="F1049" s="596" t="s">
        <v>8398</v>
      </c>
      <c r="M1049" s="598">
        <v>8278</v>
      </c>
      <c r="N1049" s="599">
        <v>20171</v>
      </c>
    </row>
    <row r="1050" spans="1:14" ht="15.4">
      <c r="A1050" s="593" t="s">
        <v>179</v>
      </c>
      <c r="B1050" s="593" t="s">
        <v>238</v>
      </c>
      <c r="C1050" s="593" t="s">
        <v>239</v>
      </c>
      <c r="D1050" s="594">
        <v>4884</v>
      </c>
      <c r="E1050" s="595">
        <v>211108</v>
      </c>
      <c r="F1050" s="596" t="s">
        <v>8397</v>
      </c>
      <c r="M1050" s="598">
        <v>8292</v>
      </c>
      <c r="N1050" s="599">
        <v>252160</v>
      </c>
    </row>
    <row r="1051" spans="1:14" ht="15.4">
      <c r="A1051" s="593" t="s">
        <v>179</v>
      </c>
      <c r="B1051" s="593" t="s">
        <v>238</v>
      </c>
      <c r="C1051" s="593" t="s">
        <v>239</v>
      </c>
      <c r="D1051" s="594">
        <v>4885</v>
      </c>
      <c r="E1051" s="595">
        <v>218043</v>
      </c>
      <c r="F1051" s="596" t="s">
        <v>8397</v>
      </c>
      <c r="M1051" s="598">
        <v>8294</v>
      </c>
      <c r="N1051" s="599">
        <v>29884</v>
      </c>
    </row>
    <row r="1052" spans="1:14" ht="15.4">
      <c r="A1052" s="593" t="s">
        <v>179</v>
      </c>
      <c r="B1052" s="593" t="s">
        <v>238</v>
      </c>
      <c r="C1052" s="593" t="s">
        <v>239</v>
      </c>
      <c r="D1052" s="594">
        <v>4886</v>
      </c>
      <c r="E1052" s="595">
        <v>248222</v>
      </c>
      <c r="F1052" s="596" t="s">
        <v>8397</v>
      </c>
      <c r="M1052" s="598">
        <v>8295</v>
      </c>
      <c r="N1052" s="599">
        <v>37988</v>
      </c>
    </row>
    <row r="1053" spans="1:14" ht="15.4">
      <c r="A1053" s="593" t="s">
        <v>179</v>
      </c>
      <c r="B1053" s="593" t="s">
        <v>238</v>
      </c>
      <c r="C1053" s="593" t="s">
        <v>239</v>
      </c>
      <c r="D1053" s="594">
        <v>4887</v>
      </c>
      <c r="E1053" s="595">
        <v>522250</v>
      </c>
      <c r="F1053" s="596" t="s">
        <v>8397</v>
      </c>
      <c r="M1053" s="598">
        <v>8297</v>
      </c>
      <c r="N1053" s="599">
        <v>278000</v>
      </c>
    </row>
    <row r="1054" spans="1:14" ht="15.4">
      <c r="A1054" s="593" t="s">
        <v>179</v>
      </c>
      <c r="B1054" s="593" t="s">
        <v>238</v>
      </c>
      <c r="C1054" s="593" t="s">
        <v>239</v>
      </c>
      <c r="D1054" s="594">
        <v>4888</v>
      </c>
      <c r="E1054" s="597">
        <v>238844</v>
      </c>
      <c r="F1054" s="596" t="s">
        <v>8397</v>
      </c>
      <c r="M1054" s="598">
        <v>8298</v>
      </c>
      <c r="N1054" s="599">
        <v>112533</v>
      </c>
    </row>
    <row r="1055" spans="1:14" ht="15.4">
      <c r="A1055" s="593" t="s">
        <v>179</v>
      </c>
      <c r="B1055" s="593" t="s">
        <v>192</v>
      </c>
      <c r="C1055" s="593" t="s">
        <v>193</v>
      </c>
      <c r="D1055" s="594">
        <v>4889</v>
      </c>
      <c r="E1055" s="595">
        <v>1617650</v>
      </c>
      <c r="F1055" s="596" t="s">
        <v>8397</v>
      </c>
      <c r="M1055" s="598">
        <v>8299</v>
      </c>
      <c r="N1055" s="599">
        <v>107206</v>
      </c>
    </row>
    <row r="1056" spans="1:14" ht="15.4">
      <c r="A1056" s="593" t="s">
        <v>179</v>
      </c>
      <c r="B1056" s="593" t="s">
        <v>192</v>
      </c>
      <c r="C1056" s="593" t="s">
        <v>193</v>
      </c>
      <c r="D1056" s="594">
        <v>4890</v>
      </c>
      <c r="E1056" s="595">
        <v>636535</v>
      </c>
      <c r="F1056" s="596" t="s">
        <v>8397</v>
      </c>
      <c r="M1056" s="598">
        <v>8300</v>
      </c>
      <c r="N1056" s="599">
        <v>153581</v>
      </c>
    </row>
    <row r="1057" spans="1:14" ht="15.4">
      <c r="A1057" s="593" t="s">
        <v>179</v>
      </c>
      <c r="B1057" s="593" t="s">
        <v>192</v>
      </c>
      <c r="C1057" s="593" t="s">
        <v>193</v>
      </c>
      <c r="D1057" s="594">
        <v>4891</v>
      </c>
      <c r="E1057" s="595">
        <v>835334</v>
      </c>
      <c r="F1057" s="596" t="s">
        <v>8397</v>
      </c>
      <c r="M1057" s="598">
        <v>8302</v>
      </c>
      <c r="N1057" s="599">
        <v>25300</v>
      </c>
    </row>
    <row r="1058" spans="1:14" ht="15.4">
      <c r="A1058" s="593" t="s">
        <v>179</v>
      </c>
      <c r="B1058" s="593" t="s">
        <v>208</v>
      </c>
      <c r="C1058" s="593" t="s">
        <v>208</v>
      </c>
      <c r="D1058" s="594">
        <v>4892</v>
      </c>
      <c r="E1058" s="597">
        <v>361658</v>
      </c>
      <c r="F1058" s="593" t="s">
        <v>8397</v>
      </c>
      <c r="M1058" s="598">
        <v>8303</v>
      </c>
      <c r="N1058" s="599">
        <v>51170</v>
      </c>
    </row>
    <row r="1059" spans="1:14" ht="15.4">
      <c r="A1059" s="593" t="s">
        <v>179</v>
      </c>
      <c r="B1059" s="593" t="s">
        <v>587</v>
      </c>
      <c r="C1059" s="593" t="s">
        <v>588</v>
      </c>
      <c r="D1059" s="594">
        <v>4894</v>
      </c>
      <c r="E1059" s="597">
        <v>369172</v>
      </c>
      <c r="F1059" s="593" t="s">
        <v>8396</v>
      </c>
      <c r="M1059" s="598">
        <v>8304</v>
      </c>
      <c r="N1059" s="599">
        <v>1883821</v>
      </c>
    </row>
    <row r="1060" spans="1:14" ht="15.4">
      <c r="A1060" s="593" t="s">
        <v>179</v>
      </c>
      <c r="B1060" s="593" t="s">
        <v>587</v>
      </c>
      <c r="C1060" s="593" t="s">
        <v>588</v>
      </c>
      <c r="D1060" s="594">
        <v>4895</v>
      </c>
      <c r="E1060" s="595">
        <v>47132</v>
      </c>
      <c r="F1060" s="596" t="s">
        <v>8396</v>
      </c>
      <c r="M1060" s="598">
        <v>8306</v>
      </c>
      <c r="N1060" s="599">
        <v>150856</v>
      </c>
    </row>
    <row r="1061" spans="1:14" ht="15.4">
      <c r="A1061" s="593" t="s">
        <v>179</v>
      </c>
      <c r="B1061" s="593" t="s">
        <v>208</v>
      </c>
      <c r="C1061" s="593" t="s">
        <v>208</v>
      </c>
      <c r="D1061" s="594">
        <v>4896</v>
      </c>
      <c r="E1061" s="595">
        <v>450464</v>
      </c>
      <c r="F1061" s="596" t="s">
        <v>8397</v>
      </c>
      <c r="M1061" s="598">
        <v>8313</v>
      </c>
      <c r="N1061" s="599">
        <v>5303</v>
      </c>
    </row>
    <row r="1062" spans="1:14" ht="15.4">
      <c r="A1062" s="593" t="s">
        <v>179</v>
      </c>
      <c r="B1062" s="593" t="s">
        <v>248</v>
      </c>
      <c r="C1062" s="593" t="s">
        <v>248</v>
      </c>
      <c r="D1062" s="594">
        <v>4898</v>
      </c>
      <c r="E1062" s="595">
        <v>172269</v>
      </c>
      <c r="F1062" s="596" t="s">
        <v>8396</v>
      </c>
      <c r="M1062" s="598">
        <v>8314</v>
      </c>
      <c r="N1062" s="599">
        <v>24059</v>
      </c>
    </row>
    <row r="1063" spans="1:14" ht="15.4">
      <c r="A1063" s="593" t="s">
        <v>179</v>
      </c>
      <c r="B1063" s="593" t="s">
        <v>248</v>
      </c>
      <c r="C1063" s="593" t="s">
        <v>248</v>
      </c>
      <c r="D1063" s="594">
        <v>4899</v>
      </c>
      <c r="E1063" s="595">
        <v>197259</v>
      </c>
      <c r="F1063" s="596" t="s">
        <v>8396</v>
      </c>
      <c r="M1063" s="598">
        <v>8315</v>
      </c>
      <c r="N1063" s="599">
        <v>55900</v>
      </c>
    </row>
    <row r="1064" spans="1:14" ht="15.4">
      <c r="A1064" s="593" t="s">
        <v>179</v>
      </c>
      <c r="B1064" s="593" t="s">
        <v>248</v>
      </c>
      <c r="C1064" s="593" t="s">
        <v>248</v>
      </c>
      <c r="D1064" s="594">
        <v>4900</v>
      </c>
      <c r="E1064" s="595">
        <v>606619</v>
      </c>
      <c r="F1064" s="596" t="s">
        <v>8396</v>
      </c>
      <c r="M1064" s="598">
        <v>8319</v>
      </c>
      <c r="N1064" s="599">
        <v>2505</v>
      </c>
    </row>
    <row r="1065" spans="1:14" ht="15.4">
      <c r="A1065" s="593" t="s">
        <v>179</v>
      </c>
      <c r="B1065" s="593" t="s">
        <v>248</v>
      </c>
      <c r="C1065" s="593" t="s">
        <v>248</v>
      </c>
      <c r="D1065" s="594">
        <v>4901</v>
      </c>
      <c r="E1065" s="595">
        <v>1196880</v>
      </c>
      <c r="F1065" s="596" t="s">
        <v>8396</v>
      </c>
      <c r="M1065" s="598">
        <v>8320</v>
      </c>
      <c r="N1065" s="599">
        <v>3412889</v>
      </c>
    </row>
    <row r="1066" spans="1:14" ht="15.4">
      <c r="A1066" s="593" t="s">
        <v>179</v>
      </c>
      <c r="B1066" s="593" t="s">
        <v>205</v>
      </c>
      <c r="C1066" s="593" t="s">
        <v>224</v>
      </c>
      <c r="D1066" s="594">
        <v>4902</v>
      </c>
      <c r="E1066" s="595">
        <v>1256479</v>
      </c>
      <c r="F1066" s="596" t="s">
        <v>8397</v>
      </c>
      <c r="M1066" s="598">
        <v>8321</v>
      </c>
      <c r="N1066" s="599">
        <v>113763</v>
      </c>
    </row>
    <row r="1067" spans="1:14" ht="15.4">
      <c r="A1067" s="593" t="s">
        <v>179</v>
      </c>
      <c r="B1067" s="593" t="s">
        <v>205</v>
      </c>
      <c r="C1067" s="593" t="s">
        <v>206</v>
      </c>
      <c r="D1067" s="594">
        <v>4903</v>
      </c>
      <c r="E1067" s="597">
        <v>137343</v>
      </c>
      <c r="F1067" s="593" t="s">
        <v>8397</v>
      </c>
      <c r="M1067" s="598">
        <v>8322</v>
      </c>
      <c r="N1067" s="599">
        <v>2494</v>
      </c>
    </row>
    <row r="1068" spans="1:14" ht="15.4">
      <c r="A1068" s="593" t="s">
        <v>179</v>
      </c>
      <c r="B1068" s="593" t="s">
        <v>729</v>
      </c>
      <c r="C1068" s="593" t="s">
        <v>730</v>
      </c>
      <c r="D1068" s="594">
        <v>4905</v>
      </c>
      <c r="E1068" s="597">
        <v>119646</v>
      </c>
      <c r="F1068" s="593" t="s">
        <v>8397</v>
      </c>
      <c r="M1068" s="598">
        <v>8324</v>
      </c>
      <c r="N1068" s="599">
        <v>405825</v>
      </c>
    </row>
    <row r="1069" spans="1:14" ht="15.4">
      <c r="A1069" s="593" t="s">
        <v>179</v>
      </c>
      <c r="B1069" s="593" t="s">
        <v>198</v>
      </c>
      <c r="C1069" s="593" t="s">
        <v>429</v>
      </c>
      <c r="D1069" s="594">
        <v>4907</v>
      </c>
      <c r="E1069" s="597">
        <v>166688</v>
      </c>
      <c r="F1069" s="593" t="s">
        <v>8397</v>
      </c>
      <c r="M1069" s="598">
        <v>8328</v>
      </c>
      <c r="N1069" s="599">
        <v>1000</v>
      </c>
    </row>
    <row r="1070" spans="1:14" ht="15.4">
      <c r="A1070" s="593" t="s">
        <v>179</v>
      </c>
      <c r="B1070" s="593" t="s">
        <v>198</v>
      </c>
      <c r="C1070" s="593" t="s">
        <v>429</v>
      </c>
      <c r="D1070" s="594">
        <v>4908</v>
      </c>
      <c r="E1070" s="597">
        <v>113662</v>
      </c>
      <c r="F1070" s="593" t="s">
        <v>8397</v>
      </c>
      <c r="M1070" s="598">
        <v>8329</v>
      </c>
      <c r="N1070" s="599">
        <v>7735</v>
      </c>
    </row>
    <row r="1071" spans="1:14" ht="15.4">
      <c r="A1071" s="593" t="s">
        <v>179</v>
      </c>
      <c r="B1071" s="593" t="s">
        <v>238</v>
      </c>
      <c r="C1071" s="593" t="s">
        <v>402</v>
      </c>
      <c r="D1071" s="594">
        <v>4909</v>
      </c>
      <c r="E1071" s="595">
        <v>202119</v>
      </c>
      <c r="F1071" s="596" t="s">
        <v>8397</v>
      </c>
      <c r="M1071" s="598">
        <v>8330</v>
      </c>
      <c r="N1071" s="599">
        <v>248263</v>
      </c>
    </row>
    <row r="1072" spans="1:14" ht="15.4">
      <c r="A1072" s="593" t="s">
        <v>179</v>
      </c>
      <c r="B1072" s="593" t="s">
        <v>259</v>
      </c>
      <c r="C1072" s="593" t="s">
        <v>260</v>
      </c>
      <c r="D1072" s="594">
        <v>4910</v>
      </c>
      <c r="E1072" s="595">
        <v>168501</v>
      </c>
      <c r="F1072" s="596" t="s">
        <v>8397</v>
      </c>
      <c r="M1072" s="598">
        <v>8331</v>
      </c>
      <c r="N1072" s="599">
        <v>47829</v>
      </c>
    </row>
    <row r="1073" spans="1:14" ht="15.4">
      <c r="A1073" s="593" t="s">
        <v>179</v>
      </c>
      <c r="B1073" s="593" t="s">
        <v>205</v>
      </c>
      <c r="C1073" s="593" t="s">
        <v>206</v>
      </c>
      <c r="D1073" s="594">
        <v>4911</v>
      </c>
      <c r="E1073" s="595">
        <v>68520</v>
      </c>
      <c r="F1073" s="596" t="s">
        <v>8397</v>
      </c>
      <c r="M1073" s="598">
        <v>8334</v>
      </c>
      <c r="N1073" s="599">
        <v>9640</v>
      </c>
    </row>
    <row r="1074" spans="1:14" ht="15.4">
      <c r="A1074" s="593" t="s">
        <v>179</v>
      </c>
      <c r="B1074" s="593" t="s">
        <v>217</v>
      </c>
      <c r="C1074" s="593" t="s">
        <v>218</v>
      </c>
      <c r="D1074" s="594">
        <v>4912</v>
      </c>
      <c r="E1074" s="597">
        <v>2625953</v>
      </c>
      <c r="F1074" s="593" t="s">
        <v>8397</v>
      </c>
      <c r="M1074" s="598">
        <v>8340</v>
      </c>
      <c r="N1074" s="599">
        <v>10702</v>
      </c>
    </row>
    <row r="1075" spans="1:14" ht="15.4">
      <c r="A1075" s="593" t="s">
        <v>179</v>
      </c>
      <c r="B1075" s="593" t="s">
        <v>217</v>
      </c>
      <c r="C1075" s="593" t="s">
        <v>218</v>
      </c>
      <c r="D1075" s="594">
        <v>4914</v>
      </c>
      <c r="E1075" s="597">
        <v>1221318</v>
      </c>
      <c r="F1075" s="593" t="s">
        <v>8397</v>
      </c>
      <c r="M1075" s="598">
        <v>8357</v>
      </c>
      <c r="N1075" s="599">
        <v>8925</v>
      </c>
    </row>
    <row r="1076" spans="1:14" ht="15.4">
      <c r="A1076" s="593" t="s">
        <v>179</v>
      </c>
      <c r="B1076" s="593" t="s">
        <v>205</v>
      </c>
      <c r="C1076" s="593" t="s">
        <v>206</v>
      </c>
      <c r="D1076" s="594">
        <v>4915</v>
      </c>
      <c r="E1076" s="597">
        <v>62378</v>
      </c>
      <c r="F1076" s="593" t="s">
        <v>8397</v>
      </c>
      <c r="M1076" s="598">
        <v>8358</v>
      </c>
      <c r="N1076" s="599">
        <v>214170</v>
      </c>
    </row>
    <row r="1077" spans="1:14" ht="15.4">
      <c r="A1077" s="593" t="s">
        <v>179</v>
      </c>
      <c r="B1077" s="593" t="s">
        <v>205</v>
      </c>
      <c r="C1077" s="593" t="s">
        <v>224</v>
      </c>
      <c r="D1077" s="594">
        <v>4919</v>
      </c>
      <c r="E1077" s="595">
        <v>128641</v>
      </c>
      <c r="F1077" s="596" t="s">
        <v>8397</v>
      </c>
      <c r="M1077" s="598">
        <v>8359</v>
      </c>
      <c r="N1077" s="599">
        <v>3069</v>
      </c>
    </row>
    <row r="1078" spans="1:14" ht="15.4">
      <c r="A1078" s="593" t="s">
        <v>179</v>
      </c>
      <c r="B1078" s="593" t="s">
        <v>238</v>
      </c>
      <c r="C1078" s="593" t="s">
        <v>402</v>
      </c>
      <c r="D1078" s="594">
        <v>4920</v>
      </c>
      <c r="E1078" s="597">
        <v>876939</v>
      </c>
      <c r="F1078" s="593" t="s">
        <v>8397</v>
      </c>
      <c r="M1078" s="598">
        <v>8362</v>
      </c>
      <c r="N1078" s="599">
        <v>1915178</v>
      </c>
    </row>
    <row r="1079" spans="1:14" ht="15.4">
      <c r="A1079" s="593" t="s">
        <v>179</v>
      </c>
      <c r="B1079" s="593" t="s">
        <v>241</v>
      </c>
      <c r="C1079" s="593" t="s">
        <v>420</v>
      </c>
      <c r="D1079" s="594">
        <v>4921</v>
      </c>
      <c r="E1079" s="595">
        <v>144238</v>
      </c>
      <c r="F1079" s="596" t="s">
        <v>8397</v>
      </c>
      <c r="M1079" s="598">
        <v>8364</v>
      </c>
      <c r="N1079" s="599">
        <v>17870</v>
      </c>
    </row>
    <row r="1080" spans="1:14" ht="15.4">
      <c r="A1080" s="593" t="s">
        <v>179</v>
      </c>
      <c r="B1080" s="593" t="s">
        <v>587</v>
      </c>
      <c r="C1080" s="593" t="s">
        <v>588</v>
      </c>
      <c r="D1080" s="594">
        <v>4922</v>
      </c>
      <c r="E1080" s="597">
        <v>238233</v>
      </c>
      <c r="F1080" s="593" t="s">
        <v>8396</v>
      </c>
      <c r="M1080" s="598">
        <v>8365</v>
      </c>
      <c r="N1080" s="599">
        <v>24276</v>
      </c>
    </row>
    <row r="1081" spans="1:14" ht="15.4">
      <c r="A1081" s="593" t="s">
        <v>179</v>
      </c>
      <c r="B1081" s="593" t="s">
        <v>587</v>
      </c>
      <c r="C1081" s="593" t="s">
        <v>588</v>
      </c>
      <c r="D1081" s="594">
        <v>4923</v>
      </c>
      <c r="E1081" s="597">
        <v>30417</v>
      </c>
      <c r="F1081" s="593" t="s">
        <v>8396</v>
      </c>
      <c r="M1081" s="598">
        <v>8366</v>
      </c>
      <c r="N1081" s="599">
        <v>22744</v>
      </c>
    </row>
    <row r="1082" spans="1:14" ht="15.4">
      <c r="A1082" s="593" t="s">
        <v>179</v>
      </c>
      <c r="B1082" s="593" t="s">
        <v>259</v>
      </c>
      <c r="C1082" s="593" t="s">
        <v>607</v>
      </c>
      <c r="D1082" s="594">
        <v>4925</v>
      </c>
      <c r="E1082" s="595">
        <v>326071</v>
      </c>
      <c r="F1082" s="596" t="s">
        <v>8397</v>
      </c>
      <c r="M1082" s="598">
        <v>8367</v>
      </c>
      <c r="N1082" s="599">
        <v>33320</v>
      </c>
    </row>
    <row r="1083" spans="1:14" ht="15.4">
      <c r="A1083" s="593" t="s">
        <v>179</v>
      </c>
      <c r="B1083" s="593" t="s">
        <v>259</v>
      </c>
      <c r="C1083" s="593" t="s">
        <v>607</v>
      </c>
      <c r="D1083" s="594">
        <v>4926</v>
      </c>
      <c r="E1083" s="595">
        <v>272071</v>
      </c>
      <c r="F1083" s="596" t="s">
        <v>8397</v>
      </c>
      <c r="M1083" s="598">
        <v>8369</v>
      </c>
      <c r="N1083" s="599">
        <v>36628</v>
      </c>
    </row>
    <row r="1084" spans="1:14" ht="15.4">
      <c r="A1084" s="593" t="s">
        <v>179</v>
      </c>
      <c r="B1084" s="593" t="s">
        <v>2654</v>
      </c>
      <c r="C1084" s="593" t="s">
        <v>2654</v>
      </c>
      <c r="D1084" s="594">
        <v>4928</v>
      </c>
      <c r="E1084" s="595">
        <v>8935</v>
      </c>
      <c r="F1084" s="596" t="s">
        <v>8396</v>
      </c>
      <c r="M1084" s="598">
        <v>8370</v>
      </c>
      <c r="N1084" s="599">
        <v>36628</v>
      </c>
    </row>
    <row r="1085" spans="1:14" ht="15.4">
      <c r="A1085" s="593" t="s">
        <v>179</v>
      </c>
      <c r="B1085" s="593" t="s">
        <v>241</v>
      </c>
      <c r="C1085" s="593" t="s">
        <v>420</v>
      </c>
      <c r="D1085" s="594">
        <v>4930</v>
      </c>
      <c r="E1085" s="595">
        <v>2485256</v>
      </c>
      <c r="F1085" s="596" t="s">
        <v>8396</v>
      </c>
      <c r="M1085" s="598">
        <v>8404</v>
      </c>
      <c r="N1085" s="599">
        <v>74333</v>
      </c>
    </row>
    <row r="1086" spans="1:14" ht="15.4">
      <c r="A1086" s="593" t="s">
        <v>179</v>
      </c>
      <c r="B1086" s="593" t="s">
        <v>2654</v>
      </c>
      <c r="C1086" s="593" t="s">
        <v>2654</v>
      </c>
      <c r="D1086" s="594">
        <v>4931</v>
      </c>
      <c r="E1086" s="595">
        <v>33605</v>
      </c>
      <c r="F1086" s="596" t="s">
        <v>8398</v>
      </c>
      <c r="M1086" s="598">
        <v>8430</v>
      </c>
      <c r="N1086" s="599">
        <v>96782311</v>
      </c>
    </row>
    <row r="1087" spans="1:14" ht="15.4">
      <c r="A1087" s="593" t="s">
        <v>179</v>
      </c>
      <c r="B1087" s="593" t="s">
        <v>1324</v>
      </c>
      <c r="C1087" s="593" t="s">
        <v>1324</v>
      </c>
      <c r="D1087" s="594">
        <v>4934</v>
      </c>
      <c r="E1087" s="597">
        <v>163756</v>
      </c>
      <c r="F1087" s="596" t="s">
        <v>8401</v>
      </c>
      <c r="M1087" s="598">
        <v>8431</v>
      </c>
      <c r="N1087" s="599">
        <v>103103605</v>
      </c>
    </row>
    <row r="1088" spans="1:14" ht="15.4">
      <c r="A1088" s="593" t="s">
        <v>179</v>
      </c>
      <c r="B1088" s="593" t="s">
        <v>1324</v>
      </c>
      <c r="C1088" s="593" t="s">
        <v>1324</v>
      </c>
      <c r="D1088" s="594">
        <v>4936</v>
      </c>
      <c r="E1088" s="597">
        <v>37482</v>
      </c>
      <c r="F1088" s="596" t="s">
        <v>8396</v>
      </c>
      <c r="M1088" s="598">
        <v>8432</v>
      </c>
      <c r="N1088" s="599">
        <v>434311</v>
      </c>
    </row>
    <row r="1089" spans="1:14" ht="15.4">
      <c r="A1089" s="593" t="s">
        <v>179</v>
      </c>
      <c r="B1089" s="593" t="s">
        <v>1324</v>
      </c>
      <c r="C1089" s="593" t="s">
        <v>1324</v>
      </c>
      <c r="D1089" s="594">
        <v>4937</v>
      </c>
      <c r="E1089" s="597">
        <v>11891</v>
      </c>
      <c r="F1089" s="593" t="s">
        <v>8397</v>
      </c>
      <c r="M1089" s="598">
        <v>8434</v>
      </c>
      <c r="N1089" s="599">
        <v>525881</v>
      </c>
    </row>
    <row r="1090" spans="1:14" ht="15.4">
      <c r="A1090" s="593" t="s">
        <v>179</v>
      </c>
      <c r="B1090" s="593" t="s">
        <v>1324</v>
      </c>
      <c r="C1090" s="593" t="s">
        <v>1324</v>
      </c>
      <c r="D1090" s="594">
        <v>4945</v>
      </c>
      <c r="E1090" s="595">
        <v>12022</v>
      </c>
      <c r="F1090" s="593" t="s">
        <v>8397</v>
      </c>
      <c r="M1090" s="598">
        <v>8435</v>
      </c>
      <c r="N1090" s="599">
        <v>573521</v>
      </c>
    </row>
    <row r="1091" spans="1:14" ht="15.4">
      <c r="A1091" s="593" t="s">
        <v>179</v>
      </c>
      <c r="B1091" s="593" t="s">
        <v>1324</v>
      </c>
      <c r="C1091" s="593" t="s">
        <v>1324</v>
      </c>
      <c r="D1091" s="594">
        <v>4946</v>
      </c>
      <c r="E1091" s="595">
        <v>32138</v>
      </c>
      <c r="F1091" s="596" t="s">
        <v>8397</v>
      </c>
      <c r="M1091" s="598">
        <v>8436</v>
      </c>
      <c r="N1091" s="599">
        <v>654154</v>
      </c>
    </row>
    <row r="1092" spans="1:14" ht="15.4">
      <c r="A1092" s="593" t="s">
        <v>179</v>
      </c>
      <c r="B1092" s="593" t="s">
        <v>238</v>
      </c>
      <c r="C1092" s="593" t="s">
        <v>402</v>
      </c>
      <c r="D1092" s="594">
        <v>4949</v>
      </c>
      <c r="E1092" s="595">
        <v>1052263</v>
      </c>
      <c r="F1092" s="596" t="s">
        <v>8397</v>
      </c>
      <c r="M1092" s="598">
        <v>8437</v>
      </c>
      <c r="N1092" s="599">
        <v>607257</v>
      </c>
    </row>
    <row r="1093" spans="1:14" ht="15.4">
      <c r="A1093" s="593" t="s">
        <v>179</v>
      </c>
      <c r="B1093" s="593" t="s">
        <v>217</v>
      </c>
      <c r="C1093" s="593" t="s">
        <v>218</v>
      </c>
      <c r="D1093" s="594">
        <v>4951</v>
      </c>
      <c r="E1093" s="595">
        <v>3021452</v>
      </c>
      <c r="F1093" s="596" t="s">
        <v>8401</v>
      </c>
      <c r="M1093" s="598">
        <v>8438</v>
      </c>
      <c r="N1093" s="599">
        <v>762870</v>
      </c>
    </row>
    <row r="1094" spans="1:14" ht="15.4">
      <c r="A1094" s="593" t="s">
        <v>179</v>
      </c>
      <c r="B1094" s="593" t="s">
        <v>217</v>
      </c>
      <c r="C1094" s="593" t="s">
        <v>218</v>
      </c>
      <c r="D1094" s="594">
        <v>4952</v>
      </c>
      <c r="E1094" s="595">
        <v>2891348</v>
      </c>
      <c r="F1094" s="596" t="s">
        <v>8401</v>
      </c>
      <c r="M1094" s="598">
        <v>8440</v>
      </c>
      <c r="N1094" s="599">
        <v>907732</v>
      </c>
    </row>
    <row r="1095" spans="1:14" ht="15.4">
      <c r="A1095" s="593" t="s">
        <v>179</v>
      </c>
      <c r="B1095" s="593" t="s">
        <v>217</v>
      </c>
      <c r="C1095" s="593" t="s">
        <v>218</v>
      </c>
      <c r="D1095" s="594">
        <v>4953</v>
      </c>
      <c r="E1095" s="595">
        <v>6427190</v>
      </c>
      <c r="F1095" s="593" t="s">
        <v>8401</v>
      </c>
      <c r="M1095" s="598">
        <v>8441</v>
      </c>
      <c r="N1095" s="599">
        <v>686779</v>
      </c>
    </row>
    <row r="1096" spans="1:14" ht="15.4">
      <c r="A1096" s="593" t="s">
        <v>179</v>
      </c>
      <c r="B1096" s="593" t="s">
        <v>562</v>
      </c>
      <c r="C1096" s="593" t="s">
        <v>562</v>
      </c>
      <c r="D1096" s="594">
        <v>4959</v>
      </c>
      <c r="E1096" s="595">
        <v>8404</v>
      </c>
      <c r="F1096" s="593" t="s">
        <v>8397</v>
      </c>
      <c r="M1096" s="598">
        <v>8442</v>
      </c>
      <c r="N1096" s="599">
        <v>1106442</v>
      </c>
    </row>
    <row r="1097" spans="1:14" ht="15.4">
      <c r="A1097" s="593" t="s">
        <v>179</v>
      </c>
      <c r="B1097" s="593" t="s">
        <v>241</v>
      </c>
      <c r="C1097" s="593" t="s">
        <v>242</v>
      </c>
      <c r="D1097" s="594">
        <v>4960</v>
      </c>
      <c r="E1097" s="595">
        <v>330205</v>
      </c>
      <c r="F1097" s="593" t="s">
        <v>8398</v>
      </c>
      <c r="M1097" s="598">
        <v>8443</v>
      </c>
      <c r="N1097" s="599">
        <v>720515</v>
      </c>
    </row>
    <row r="1098" spans="1:14" ht="15.4">
      <c r="A1098" s="593" t="s">
        <v>179</v>
      </c>
      <c r="B1098" s="593" t="s">
        <v>241</v>
      </c>
      <c r="C1098" s="593" t="s">
        <v>242</v>
      </c>
      <c r="D1098" s="594">
        <v>4961</v>
      </c>
      <c r="E1098" s="595">
        <v>60589</v>
      </c>
      <c r="F1098" s="596" t="s">
        <v>8398</v>
      </c>
      <c r="M1098" s="598">
        <v>8444</v>
      </c>
      <c r="N1098" s="599">
        <v>6703350</v>
      </c>
    </row>
    <row r="1099" spans="1:14" ht="15.4">
      <c r="A1099" s="593" t="s">
        <v>179</v>
      </c>
      <c r="B1099" s="593" t="s">
        <v>241</v>
      </c>
      <c r="C1099" s="593" t="s">
        <v>242</v>
      </c>
      <c r="D1099" s="594">
        <v>4962</v>
      </c>
      <c r="E1099" s="595">
        <v>15148</v>
      </c>
      <c r="F1099" s="596" t="s">
        <v>8398</v>
      </c>
      <c r="M1099" s="598">
        <v>8445</v>
      </c>
      <c r="N1099" s="599">
        <v>2376014</v>
      </c>
    </row>
    <row r="1100" spans="1:14" ht="15.4">
      <c r="A1100" s="593" t="s">
        <v>179</v>
      </c>
      <c r="B1100" s="593" t="s">
        <v>241</v>
      </c>
      <c r="C1100" s="593" t="s">
        <v>242</v>
      </c>
      <c r="D1100" s="594">
        <v>4963</v>
      </c>
      <c r="E1100" s="595">
        <v>15148</v>
      </c>
      <c r="F1100" s="596" t="s">
        <v>8398</v>
      </c>
      <c r="M1100" s="598">
        <v>8447</v>
      </c>
      <c r="N1100" s="599">
        <v>7132285</v>
      </c>
    </row>
    <row r="1101" spans="1:14" ht="15.4">
      <c r="A1101" s="593" t="s">
        <v>179</v>
      </c>
      <c r="B1101" s="593" t="s">
        <v>241</v>
      </c>
      <c r="C1101" s="593" t="s">
        <v>242</v>
      </c>
      <c r="D1101" s="594">
        <v>4964</v>
      </c>
      <c r="E1101" s="595">
        <v>15148</v>
      </c>
      <c r="F1101" s="596" t="s">
        <v>8398</v>
      </c>
      <c r="M1101" s="598">
        <v>8448</v>
      </c>
      <c r="N1101" s="599">
        <v>3118217</v>
      </c>
    </row>
    <row r="1102" spans="1:14" ht="15.4">
      <c r="A1102" s="593" t="s">
        <v>179</v>
      </c>
      <c r="B1102" s="593" t="s">
        <v>729</v>
      </c>
      <c r="C1102" s="593" t="s">
        <v>1340</v>
      </c>
      <c r="D1102" s="594">
        <v>4965</v>
      </c>
      <c r="E1102" s="595">
        <v>750866</v>
      </c>
      <c r="F1102" s="596" t="s">
        <v>8397</v>
      </c>
      <c r="M1102" s="598">
        <v>8449</v>
      </c>
      <c r="N1102" s="599">
        <v>27173053</v>
      </c>
    </row>
    <row r="1103" spans="1:14" ht="15.4">
      <c r="A1103" s="593" t="s">
        <v>179</v>
      </c>
      <c r="B1103" s="593" t="s">
        <v>241</v>
      </c>
      <c r="C1103" s="593" t="s">
        <v>420</v>
      </c>
      <c r="D1103" s="594">
        <v>4966</v>
      </c>
      <c r="E1103" s="595">
        <v>5163</v>
      </c>
      <c r="F1103" s="596" t="s">
        <v>8396</v>
      </c>
      <c r="M1103" s="598">
        <v>8450</v>
      </c>
      <c r="N1103" s="599">
        <v>27173053</v>
      </c>
    </row>
    <row r="1104" spans="1:14" ht="15.4">
      <c r="A1104" s="593" t="s">
        <v>179</v>
      </c>
      <c r="B1104" s="593" t="s">
        <v>208</v>
      </c>
      <c r="C1104" s="593" t="s">
        <v>208</v>
      </c>
      <c r="D1104" s="594">
        <v>4967</v>
      </c>
      <c r="E1104" s="595">
        <v>1226569</v>
      </c>
      <c r="F1104" s="596" t="s">
        <v>8397</v>
      </c>
      <c r="M1104" s="598">
        <v>8451</v>
      </c>
      <c r="N1104" s="599">
        <v>28966029</v>
      </c>
    </row>
    <row r="1105" spans="1:14" ht="15.4">
      <c r="A1105" s="593" t="s">
        <v>179</v>
      </c>
      <c r="B1105" s="593" t="s">
        <v>208</v>
      </c>
      <c r="C1105" s="593" t="s">
        <v>208</v>
      </c>
      <c r="D1105" s="594">
        <v>4968</v>
      </c>
      <c r="E1105" s="595">
        <v>395797</v>
      </c>
      <c r="F1105" s="596" t="s">
        <v>8397</v>
      </c>
      <c r="M1105" s="598">
        <v>8452</v>
      </c>
      <c r="N1105" s="599">
        <v>31774069</v>
      </c>
    </row>
    <row r="1106" spans="1:14" ht="15.4">
      <c r="A1106" s="593" t="s">
        <v>179</v>
      </c>
      <c r="B1106" s="593" t="s">
        <v>208</v>
      </c>
      <c r="C1106" s="593" t="s">
        <v>208</v>
      </c>
      <c r="D1106" s="594">
        <v>4969</v>
      </c>
      <c r="E1106" s="595">
        <v>320498</v>
      </c>
      <c r="F1106" s="596" t="s">
        <v>8397</v>
      </c>
      <c r="M1106" s="598">
        <v>8453</v>
      </c>
      <c r="N1106" s="599">
        <v>38621661</v>
      </c>
    </row>
    <row r="1107" spans="1:14" ht="15.4">
      <c r="A1107" s="593" t="s">
        <v>179</v>
      </c>
      <c r="B1107" s="593" t="s">
        <v>208</v>
      </c>
      <c r="C1107" s="593" t="s">
        <v>208</v>
      </c>
      <c r="D1107" s="594">
        <v>4970</v>
      </c>
      <c r="E1107" s="595">
        <v>721254</v>
      </c>
      <c r="F1107" s="596" t="s">
        <v>8397</v>
      </c>
      <c r="M1107" s="598">
        <v>8454</v>
      </c>
      <c r="N1107" s="599">
        <v>46730179</v>
      </c>
    </row>
    <row r="1108" spans="1:14" ht="15.4">
      <c r="A1108" s="593" t="s">
        <v>179</v>
      </c>
      <c r="B1108" s="593" t="s">
        <v>208</v>
      </c>
      <c r="C1108" s="593" t="s">
        <v>208</v>
      </c>
      <c r="D1108" s="594">
        <v>4971</v>
      </c>
      <c r="E1108" s="595">
        <v>3215290</v>
      </c>
      <c r="F1108" s="596" t="s">
        <v>8397</v>
      </c>
      <c r="M1108" s="598">
        <v>8455</v>
      </c>
      <c r="N1108" s="599">
        <v>55497584</v>
      </c>
    </row>
    <row r="1109" spans="1:14" ht="15.4">
      <c r="A1109" s="593" t="s">
        <v>179</v>
      </c>
      <c r="B1109" s="593" t="s">
        <v>208</v>
      </c>
      <c r="C1109" s="593" t="s">
        <v>208</v>
      </c>
      <c r="D1109" s="594">
        <v>4972</v>
      </c>
      <c r="E1109" s="597">
        <v>1345055</v>
      </c>
      <c r="F1109" s="593" t="s">
        <v>8397</v>
      </c>
      <c r="M1109" s="598">
        <v>8456</v>
      </c>
      <c r="N1109" s="599">
        <v>61691194</v>
      </c>
    </row>
    <row r="1110" spans="1:14" ht="15.4">
      <c r="A1110" s="593" t="s">
        <v>179</v>
      </c>
      <c r="B1110" s="593" t="s">
        <v>208</v>
      </c>
      <c r="C1110" s="593" t="s">
        <v>208</v>
      </c>
      <c r="D1110" s="594">
        <v>4973</v>
      </c>
      <c r="E1110" s="597">
        <v>2080827</v>
      </c>
      <c r="F1110" s="593" t="s">
        <v>8397</v>
      </c>
      <c r="M1110" s="598">
        <v>8457</v>
      </c>
      <c r="N1110" s="599">
        <v>68694427</v>
      </c>
    </row>
    <row r="1111" spans="1:14" ht="15.4">
      <c r="A1111" s="593" t="s">
        <v>179</v>
      </c>
      <c r="B1111" s="593" t="s">
        <v>208</v>
      </c>
      <c r="C1111" s="593" t="s">
        <v>208</v>
      </c>
      <c r="D1111" s="594">
        <v>4974</v>
      </c>
      <c r="E1111" s="597">
        <v>5294832</v>
      </c>
      <c r="F1111" s="593" t="s">
        <v>8397</v>
      </c>
      <c r="M1111" s="598">
        <v>8460</v>
      </c>
      <c r="N1111" s="599">
        <v>8850</v>
      </c>
    </row>
    <row r="1112" spans="1:14" ht="15.4">
      <c r="A1112" s="593" t="s">
        <v>179</v>
      </c>
      <c r="B1112" s="593" t="s">
        <v>208</v>
      </c>
      <c r="C1112" s="593" t="s">
        <v>208</v>
      </c>
      <c r="D1112" s="594">
        <v>4975</v>
      </c>
      <c r="E1112" s="597">
        <v>451725</v>
      </c>
      <c r="F1112" s="593" t="s">
        <v>8397</v>
      </c>
      <c r="M1112" s="598">
        <v>8461</v>
      </c>
      <c r="N1112" s="599">
        <v>15772</v>
      </c>
    </row>
    <row r="1113" spans="1:14" ht="15.4">
      <c r="A1113" s="593" t="s">
        <v>179</v>
      </c>
      <c r="B1113" s="593" t="s">
        <v>208</v>
      </c>
      <c r="C1113" s="593" t="s">
        <v>208</v>
      </c>
      <c r="D1113" s="594">
        <v>4976</v>
      </c>
      <c r="E1113" s="597">
        <v>942937</v>
      </c>
      <c r="F1113" s="593" t="s">
        <v>8397</v>
      </c>
      <c r="M1113" s="598">
        <v>8462</v>
      </c>
      <c r="N1113" s="599">
        <v>354141</v>
      </c>
    </row>
    <row r="1114" spans="1:14" ht="15.4">
      <c r="A1114" s="593" t="s">
        <v>179</v>
      </c>
      <c r="B1114" s="593" t="s">
        <v>208</v>
      </c>
      <c r="C1114" s="593" t="s">
        <v>208</v>
      </c>
      <c r="D1114" s="594">
        <v>4977</v>
      </c>
      <c r="E1114" s="597">
        <v>451725</v>
      </c>
      <c r="F1114" s="593" t="s">
        <v>8397</v>
      </c>
      <c r="M1114" s="598">
        <v>8463</v>
      </c>
      <c r="N1114" s="599">
        <v>728969</v>
      </c>
    </row>
    <row r="1115" spans="1:14" ht="15.4">
      <c r="A1115" s="593" t="s">
        <v>179</v>
      </c>
      <c r="B1115" s="593" t="s">
        <v>248</v>
      </c>
      <c r="C1115" s="593" t="s">
        <v>248</v>
      </c>
      <c r="D1115" s="594">
        <v>4978</v>
      </c>
      <c r="E1115" s="597">
        <v>728686</v>
      </c>
      <c r="F1115" s="593" t="s">
        <v>8397</v>
      </c>
      <c r="M1115" s="598">
        <v>8473</v>
      </c>
      <c r="N1115" s="599">
        <v>1516</v>
      </c>
    </row>
    <row r="1116" spans="1:14" ht="15.4">
      <c r="A1116" s="593" t="s">
        <v>179</v>
      </c>
      <c r="B1116" s="593" t="s">
        <v>248</v>
      </c>
      <c r="C1116" s="593" t="s">
        <v>248</v>
      </c>
      <c r="D1116" s="594">
        <v>4979</v>
      </c>
      <c r="E1116" s="595">
        <v>709827</v>
      </c>
      <c r="F1116" s="596" t="s">
        <v>8397</v>
      </c>
      <c r="M1116" s="598">
        <v>8474</v>
      </c>
      <c r="N1116" s="599">
        <v>6844</v>
      </c>
    </row>
    <row r="1117" spans="1:14" ht="15.4">
      <c r="A1117" s="593" t="s">
        <v>179</v>
      </c>
      <c r="B1117" s="593" t="s">
        <v>192</v>
      </c>
      <c r="C1117" s="593" t="s">
        <v>193</v>
      </c>
      <c r="D1117" s="594">
        <v>4980</v>
      </c>
      <c r="E1117" s="595">
        <v>666825</v>
      </c>
      <c r="F1117" s="596" t="s">
        <v>8397</v>
      </c>
      <c r="M1117" s="598">
        <v>8475</v>
      </c>
      <c r="N1117" s="599">
        <v>6418</v>
      </c>
    </row>
    <row r="1118" spans="1:14" ht="15.4">
      <c r="A1118" s="593" t="s">
        <v>179</v>
      </c>
      <c r="B1118" s="593" t="s">
        <v>180</v>
      </c>
      <c r="C1118" s="593" t="s">
        <v>8402</v>
      </c>
      <c r="D1118" s="594">
        <v>4981</v>
      </c>
      <c r="E1118" s="595">
        <v>86796</v>
      </c>
      <c r="F1118" s="596" t="s">
        <v>8397</v>
      </c>
      <c r="M1118" s="598">
        <v>8476</v>
      </c>
      <c r="N1118" s="599">
        <v>25535</v>
      </c>
    </row>
    <row r="1119" spans="1:14" ht="15.4">
      <c r="A1119" s="593" t="s">
        <v>179</v>
      </c>
      <c r="B1119" s="593" t="s">
        <v>248</v>
      </c>
      <c r="C1119" s="593" t="s">
        <v>248</v>
      </c>
      <c r="D1119" s="594">
        <v>4982</v>
      </c>
      <c r="E1119" s="597">
        <v>191968</v>
      </c>
      <c r="F1119" s="593" t="s">
        <v>8397</v>
      </c>
      <c r="M1119" s="598">
        <v>8478</v>
      </c>
      <c r="N1119" s="599">
        <v>24139</v>
      </c>
    </row>
    <row r="1120" spans="1:14" ht="15.4">
      <c r="A1120" s="593" t="s">
        <v>179</v>
      </c>
      <c r="B1120" s="593" t="s">
        <v>238</v>
      </c>
      <c r="C1120" s="593" t="s">
        <v>402</v>
      </c>
      <c r="D1120" s="594">
        <v>4983</v>
      </c>
      <c r="E1120" s="597">
        <v>64814</v>
      </c>
      <c r="F1120" s="593" t="s">
        <v>8397</v>
      </c>
      <c r="M1120" s="598">
        <v>8479</v>
      </c>
      <c r="N1120" s="599">
        <v>126</v>
      </c>
    </row>
    <row r="1121" spans="1:14" ht="15.4">
      <c r="A1121" s="593" t="s">
        <v>179</v>
      </c>
      <c r="B1121" s="593" t="s">
        <v>248</v>
      </c>
      <c r="C1121" s="593" t="s">
        <v>248</v>
      </c>
      <c r="D1121" s="594">
        <v>4984</v>
      </c>
      <c r="E1121" s="597">
        <v>393882</v>
      </c>
      <c r="F1121" s="593" t="s">
        <v>8397</v>
      </c>
      <c r="M1121" s="598">
        <v>8480</v>
      </c>
      <c r="N1121" s="599">
        <v>1243</v>
      </c>
    </row>
    <row r="1122" spans="1:14" ht="15.4">
      <c r="A1122" s="593" t="s">
        <v>179</v>
      </c>
      <c r="B1122" s="593" t="s">
        <v>259</v>
      </c>
      <c r="C1122" s="593" t="s">
        <v>260</v>
      </c>
      <c r="D1122" s="594">
        <v>4985</v>
      </c>
      <c r="E1122" s="595">
        <v>798638</v>
      </c>
      <c r="F1122" s="596" t="s">
        <v>8397</v>
      </c>
      <c r="M1122" s="598">
        <v>8481</v>
      </c>
      <c r="N1122" s="599">
        <v>83270</v>
      </c>
    </row>
    <row r="1123" spans="1:14" ht="15.4">
      <c r="A1123" s="593" t="s">
        <v>179</v>
      </c>
      <c r="B1123" s="593" t="s">
        <v>217</v>
      </c>
      <c r="C1123" s="593" t="s">
        <v>218</v>
      </c>
      <c r="D1123" s="594">
        <v>4987</v>
      </c>
      <c r="E1123" s="595">
        <v>1774789</v>
      </c>
      <c r="F1123" s="596" t="s">
        <v>8397</v>
      </c>
      <c r="M1123" s="598">
        <v>8482</v>
      </c>
      <c r="N1123" s="599">
        <v>74333</v>
      </c>
    </row>
    <row r="1124" spans="1:14" ht="15.4">
      <c r="A1124" s="593" t="s">
        <v>179</v>
      </c>
      <c r="B1124" s="593" t="s">
        <v>195</v>
      </c>
      <c r="C1124" s="593" t="s">
        <v>195</v>
      </c>
      <c r="D1124" s="594">
        <v>4988</v>
      </c>
      <c r="E1124" s="595">
        <v>1840000</v>
      </c>
      <c r="F1124" s="596" t="s">
        <v>8397</v>
      </c>
      <c r="M1124" s="598">
        <v>8483</v>
      </c>
      <c r="N1124" s="599">
        <v>193718</v>
      </c>
    </row>
    <row r="1125" spans="1:14" ht="15.4">
      <c r="A1125" s="593" t="s">
        <v>179</v>
      </c>
      <c r="B1125" s="593" t="s">
        <v>205</v>
      </c>
      <c r="C1125" s="593" t="s">
        <v>206</v>
      </c>
      <c r="D1125" s="594">
        <v>4989</v>
      </c>
      <c r="E1125" s="595">
        <v>156512</v>
      </c>
      <c r="F1125" s="596" t="s">
        <v>8397</v>
      </c>
      <c r="M1125" s="598">
        <v>8500</v>
      </c>
      <c r="N1125" s="599">
        <v>121094</v>
      </c>
    </row>
    <row r="1126" spans="1:14" ht="15.4">
      <c r="A1126" s="593" t="s">
        <v>179</v>
      </c>
      <c r="B1126" s="593" t="s">
        <v>238</v>
      </c>
      <c r="C1126" s="593" t="s">
        <v>402</v>
      </c>
      <c r="D1126" s="594">
        <v>4990</v>
      </c>
      <c r="E1126" s="595">
        <v>469536</v>
      </c>
      <c r="F1126" s="596" t="s">
        <v>8397</v>
      </c>
      <c r="M1126" s="598">
        <v>8501</v>
      </c>
      <c r="N1126" s="599">
        <v>1441090</v>
      </c>
    </row>
    <row r="1127" spans="1:14" ht="15.4">
      <c r="A1127" s="593" t="s">
        <v>179</v>
      </c>
      <c r="B1127" s="593" t="s">
        <v>205</v>
      </c>
      <c r="C1127" s="593" t="s">
        <v>206</v>
      </c>
      <c r="D1127" s="594">
        <v>4991</v>
      </c>
      <c r="E1127" s="595">
        <v>148282</v>
      </c>
      <c r="F1127" s="593" t="s">
        <v>8397</v>
      </c>
      <c r="M1127" s="598">
        <v>8502</v>
      </c>
      <c r="N1127" s="599">
        <v>9758</v>
      </c>
    </row>
    <row r="1128" spans="1:14" ht="15.4">
      <c r="A1128" s="593" t="s">
        <v>179</v>
      </c>
      <c r="B1128" s="593" t="s">
        <v>205</v>
      </c>
      <c r="C1128" s="593" t="s">
        <v>206</v>
      </c>
      <c r="D1128" s="594">
        <v>4992</v>
      </c>
      <c r="E1128" s="595">
        <v>459384</v>
      </c>
      <c r="F1128" s="596" t="s">
        <v>8397</v>
      </c>
      <c r="M1128" s="598">
        <v>8506</v>
      </c>
      <c r="N1128" s="599">
        <v>112000</v>
      </c>
    </row>
    <row r="1129" spans="1:14" ht="15.4">
      <c r="A1129" s="593" t="s">
        <v>179</v>
      </c>
      <c r="B1129" s="593" t="s">
        <v>205</v>
      </c>
      <c r="C1129" s="593" t="s">
        <v>206</v>
      </c>
      <c r="D1129" s="594">
        <v>4993</v>
      </c>
      <c r="E1129" s="595">
        <v>444846</v>
      </c>
      <c r="F1129" s="596" t="s">
        <v>8396</v>
      </c>
      <c r="M1129" s="598">
        <v>8508</v>
      </c>
      <c r="N1129" s="599">
        <v>112000</v>
      </c>
    </row>
    <row r="1130" spans="1:14" ht="15.4">
      <c r="A1130" s="593" t="s">
        <v>179</v>
      </c>
      <c r="B1130" s="593" t="s">
        <v>198</v>
      </c>
      <c r="C1130" s="593" t="s">
        <v>429</v>
      </c>
      <c r="D1130" s="594">
        <v>4994</v>
      </c>
      <c r="E1130" s="597">
        <v>175866</v>
      </c>
      <c r="F1130" s="593" t="s">
        <v>8397</v>
      </c>
      <c r="M1130" s="598">
        <v>8509</v>
      </c>
      <c r="N1130" s="599">
        <v>114072</v>
      </c>
    </row>
    <row r="1131" spans="1:14" ht="15.4">
      <c r="A1131" s="593" t="s">
        <v>179</v>
      </c>
      <c r="B1131" s="593" t="s">
        <v>198</v>
      </c>
      <c r="C1131" s="593" t="s">
        <v>429</v>
      </c>
      <c r="D1131" s="594">
        <v>4995</v>
      </c>
      <c r="E1131" s="597">
        <v>257767</v>
      </c>
      <c r="F1131" s="593" t="s">
        <v>8397</v>
      </c>
      <c r="M1131" s="598">
        <v>8511</v>
      </c>
      <c r="N1131" s="599">
        <v>112000</v>
      </c>
    </row>
    <row r="1132" spans="1:14" ht="15.4">
      <c r="A1132" s="593" t="s">
        <v>179</v>
      </c>
      <c r="B1132" s="593" t="s">
        <v>248</v>
      </c>
      <c r="C1132" s="593" t="s">
        <v>248</v>
      </c>
      <c r="D1132" s="594">
        <v>4996</v>
      </c>
      <c r="E1132" s="595">
        <v>660567</v>
      </c>
      <c r="F1132" s="596" t="s">
        <v>8397</v>
      </c>
      <c r="M1132" s="598">
        <v>8515</v>
      </c>
      <c r="N1132" s="599">
        <v>14920</v>
      </c>
    </row>
    <row r="1133" spans="1:14" ht="15.4">
      <c r="A1133" s="593" t="s">
        <v>179</v>
      </c>
      <c r="B1133" s="593" t="s">
        <v>238</v>
      </c>
      <c r="C1133" s="593" t="s">
        <v>239</v>
      </c>
      <c r="D1133" s="594">
        <v>4997</v>
      </c>
      <c r="E1133" s="597">
        <v>32755</v>
      </c>
      <c r="F1133" s="593" t="s">
        <v>8397</v>
      </c>
      <c r="M1133" s="598">
        <v>8516</v>
      </c>
      <c r="N1133" s="599">
        <v>42011</v>
      </c>
    </row>
    <row r="1134" spans="1:14" ht="15.4">
      <c r="A1134" s="593" t="s">
        <v>179</v>
      </c>
      <c r="B1134" s="593" t="s">
        <v>192</v>
      </c>
      <c r="C1134" s="593" t="s">
        <v>193</v>
      </c>
      <c r="D1134" s="594">
        <v>5000</v>
      </c>
      <c r="E1134" s="597">
        <v>148054</v>
      </c>
      <c r="F1134" s="593" t="s">
        <v>8397</v>
      </c>
      <c r="M1134" s="598">
        <v>8520</v>
      </c>
      <c r="N1134" s="599">
        <v>1614</v>
      </c>
    </row>
    <row r="1135" spans="1:14" ht="15.4">
      <c r="A1135" s="593" t="s">
        <v>179</v>
      </c>
      <c r="B1135" s="593" t="s">
        <v>192</v>
      </c>
      <c r="C1135" s="593" t="s">
        <v>193</v>
      </c>
      <c r="D1135" s="594">
        <v>5001</v>
      </c>
      <c r="E1135" s="597">
        <v>1231595</v>
      </c>
      <c r="F1135" s="593" t="s">
        <v>8397</v>
      </c>
      <c r="M1135" s="598">
        <v>8522</v>
      </c>
      <c r="N1135" s="599">
        <v>8524</v>
      </c>
    </row>
    <row r="1136" spans="1:14" ht="15.4">
      <c r="A1136" s="593" t="s">
        <v>179</v>
      </c>
      <c r="B1136" s="593" t="s">
        <v>192</v>
      </c>
      <c r="C1136" s="593" t="s">
        <v>193</v>
      </c>
      <c r="D1136" s="594">
        <v>5002</v>
      </c>
      <c r="E1136" s="597">
        <v>117999</v>
      </c>
      <c r="F1136" s="593" t="s">
        <v>8397</v>
      </c>
      <c r="M1136" s="598">
        <v>8524</v>
      </c>
      <c r="N1136" s="599">
        <v>55900</v>
      </c>
    </row>
    <row r="1137" spans="1:14" ht="15.4">
      <c r="A1137" s="593" t="s">
        <v>179</v>
      </c>
      <c r="B1137" s="593" t="s">
        <v>1379</v>
      </c>
      <c r="C1137" s="593" t="s">
        <v>1379</v>
      </c>
      <c r="D1137" s="594">
        <v>5003</v>
      </c>
      <c r="E1137" s="595">
        <v>59864</v>
      </c>
      <c r="F1137" s="596" t="s">
        <v>8397</v>
      </c>
      <c r="M1137" s="598">
        <v>8525</v>
      </c>
      <c r="N1137" s="599">
        <v>18936</v>
      </c>
    </row>
    <row r="1138" spans="1:14" ht="15.4">
      <c r="A1138" s="593" t="s">
        <v>179</v>
      </c>
      <c r="B1138" s="593" t="s">
        <v>1379</v>
      </c>
      <c r="C1138" s="593" t="s">
        <v>1379</v>
      </c>
      <c r="D1138" s="594">
        <v>5004</v>
      </c>
      <c r="E1138" s="595">
        <v>115905</v>
      </c>
      <c r="F1138" s="596" t="s">
        <v>8396</v>
      </c>
      <c r="M1138" s="598">
        <v>8529</v>
      </c>
      <c r="N1138" s="599">
        <v>76900</v>
      </c>
    </row>
    <row r="1139" spans="1:14" ht="15.4">
      <c r="A1139" s="593" t="s">
        <v>179</v>
      </c>
      <c r="B1139" s="593" t="s">
        <v>1379</v>
      </c>
      <c r="C1139" s="593" t="s">
        <v>1379</v>
      </c>
      <c r="D1139" s="594">
        <v>5005</v>
      </c>
      <c r="E1139" s="595">
        <v>907867</v>
      </c>
      <c r="F1139" s="596" t="s">
        <v>8396</v>
      </c>
      <c r="M1139" s="598">
        <v>8530</v>
      </c>
      <c r="N1139" s="599">
        <v>10900</v>
      </c>
    </row>
    <row r="1140" spans="1:14" ht="15.4">
      <c r="A1140" s="593" t="s">
        <v>179</v>
      </c>
      <c r="B1140" s="593" t="s">
        <v>1379</v>
      </c>
      <c r="C1140" s="593" t="s">
        <v>1379</v>
      </c>
      <c r="D1140" s="594">
        <v>5010</v>
      </c>
      <c r="E1140" s="597">
        <v>384473</v>
      </c>
      <c r="F1140" s="593" t="s">
        <v>8397</v>
      </c>
      <c r="M1140" s="598">
        <v>8531</v>
      </c>
      <c r="N1140" s="599">
        <v>29000</v>
      </c>
    </row>
    <row r="1141" spans="1:14" ht="15.4">
      <c r="A1141" s="593" t="s">
        <v>179</v>
      </c>
      <c r="B1141" s="593" t="s">
        <v>208</v>
      </c>
      <c r="C1141" s="593" t="s">
        <v>208</v>
      </c>
      <c r="D1141" s="594">
        <v>5015</v>
      </c>
      <c r="E1141" s="597">
        <v>622071</v>
      </c>
      <c r="F1141" s="593" t="s">
        <v>8397</v>
      </c>
      <c r="M1141" s="598">
        <v>8539</v>
      </c>
      <c r="N1141" s="599">
        <v>4900</v>
      </c>
    </row>
    <row r="1142" spans="1:14" ht="15.4">
      <c r="A1142" s="593" t="s">
        <v>179</v>
      </c>
      <c r="B1142" s="593" t="s">
        <v>248</v>
      </c>
      <c r="C1142" s="593" t="s">
        <v>248</v>
      </c>
      <c r="D1142" s="594">
        <v>5017</v>
      </c>
      <c r="E1142" s="597">
        <v>525985</v>
      </c>
      <c r="F1142" s="593" t="s">
        <v>8397</v>
      </c>
      <c r="M1142" s="598">
        <v>8555</v>
      </c>
      <c r="N1142" s="599">
        <v>1465</v>
      </c>
    </row>
    <row r="1143" spans="1:14" ht="15.4">
      <c r="A1143" s="593" t="s">
        <v>179</v>
      </c>
      <c r="B1143" s="593" t="s">
        <v>248</v>
      </c>
      <c r="C1143" s="593" t="s">
        <v>248</v>
      </c>
      <c r="D1143" s="594">
        <v>5019</v>
      </c>
      <c r="E1143" s="595">
        <v>291430</v>
      </c>
      <c r="F1143" s="596" t="s">
        <v>8397</v>
      </c>
      <c r="M1143" s="598">
        <v>8560</v>
      </c>
      <c r="N1143" s="599">
        <v>9871</v>
      </c>
    </row>
    <row r="1144" spans="1:14" ht="15.4">
      <c r="A1144" s="593" t="s">
        <v>179</v>
      </c>
      <c r="B1144" s="593" t="s">
        <v>248</v>
      </c>
      <c r="C1144" s="593" t="s">
        <v>248</v>
      </c>
      <c r="D1144" s="594">
        <v>5021</v>
      </c>
      <c r="E1144" s="595">
        <v>845866</v>
      </c>
      <c r="F1144" s="596" t="s">
        <v>8397</v>
      </c>
      <c r="M1144" s="598">
        <v>8565</v>
      </c>
      <c r="N1144" s="599">
        <v>6130</v>
      </c>
    </row>
    <row r="1145" spans="1:14" ht="15.4">
      <c r="A1145" s="593" t="s">
        <v>179</v>
      </c>
      <c r="B1145" s="593" t="s">
        <v>217</v>
      </c>
      <c r="C1145" s="593" t="s">
        <v>218</v>
      </c>
      <c r="D1145" s="594">
        <v>5023</v>
      </c>
      <c r="E1145" s="595">
        <v>28702</v>
      </c>
      <c r="F1145" s="596" t="s">
        <v>8397</v>
      </c>
      <c r="M1145" s="598">
        <v>8566</v>
      </c>
      <c r="N1145" s="599">
        <v>1746</v>
      </c>
    </row>
    <row r="1146" spans="1:14" ht="15.4">
      <c r="A1146" s="593" t="s">
        <v>179</v>
      </c>
      <c r="B1146" s="593" t="s">
        <v>8399</v>
      </c>
      <c r="C1146" s="593" t="s">
        <v>8399</v>
      </c>
      <c r="D1146" s="594">
        <v>5024</v>
      </c>
      <c r="E1146" s="595">
        <v>1659395</v>
      </c>
      <c r="F1146" s="596" t="s">
        <v>8397</v>
      </c>
      <c r="M1146" s="598">
        <v>8567</v>
      </c>
      <c r="N1146" s="599">
        <v>71341</v>
      </c>
    </row>
    <row r="1147" spans="1:14" ht="15.4">
      <c r="A1147" s="593" t="s">
        <v>179</v>
      </c>
      <c r="B1147" s="593" t="s">
        <v>8399</v>
      </c>
      <c r="C1147" s="593" t="s">
        <v>8399</v>
      </c>
      <c r="D1147" s="594">
        <v>5025</v>
      </c>
      <c r="E1147" s="595">
        <v>277532</v>
      </c>
      <c r="F1147" s="596" t="s">
        <v>8397</v>
      </c>
      <c r="M1147" s="598">
        <v>8570</v>
      </c>
      <c r="N1147" s="599">
        <v>22868</v>
      </c>
    </row>
    <row r="1148" spans="1:14" ht="15.4">
      <c r="A1148" s="593" t="s">
        <v>179</v>
      </c>
      <c r="B1148" s="593" t="s">
        <v>8399</v>
      </c>
      <c r="C1148" s="593" t="s">
        <v>8399</v>
      </c>
      <c r="D1148" s="594">
        <v>5026</v>
      </c>
      <c r="E1148" s="597">
        <v>6160128</v>
      </c>
      <c r="F1148" s="593" t="s">
        <v>8397</v>
      </c>
      <c r="M1148" s="598">
        <v>8576</v>
      </c>
      <c r="N1148" s="599">
        <v>109900</v>
      </c>
    </row>
    <row r="1149" spans="1:14" ht="15.4">
      <c r="A1149" s="593" t="s">
        <v>179</v>
      </c>
      <c r="B1149" s="593" t="s">
        <v>8399</v>
      </c>
      <c r="C1149" s="593" t="s">
        <v>8399</v>
      </c>
      <c r="D1149" s="594">
        <v>5028</v>
      </c>
      <c r="E1149" s="597">
        <v>5391141</v>
      </c>
      <c r="F1149" s="593" t="s">
        <v>8397</v>
      </c>
      <c r="M1149" s="598">
        <v>8577</v>
      </c>
      <c r="N1149" s="599">
        <v>27330</v>
      </c>
    </row>
    <row r="1150" spans="1:14" ht="15.4">
      <c r="A1150" s="593" t="s">
        <v>179</v>
      </c>
      <c r="B1150" s="593" t="s">
        <v>238</v>
      </c>
      <c r="C1150" s="593" t="s">
        <v>239</v>
      </c>
      <c r="D1150" s="594">
        <v>5032</v>
      </c>
      <c r="E1150" s="597">
        <v>210162</v>
      </c>
      <c r="F1150" s="593" t="s">
        <v>8397</v>
      </c>
      <c r="M1150" s="598">
        <v>8578</v>
      </c>
      <c r="N1150" s="599">
        <v>4877</v>
      </c>
    </row>
    <row r="1151" spans="1:14" ht="15.4">
      <c r="A1151" s="593" t="s">
        <v>179</v>
      </c>
      <c r="B1151" s="593" t="s">
        <v>238</v>
      </c>
      <c r="C1151" s="593" t="s">
        <v>239</v>
      </c>
      <c r="D1151" s="594">
        <v>5033</v>
      </c>
      <c r="E1151" s="597">
        <v>231178</v>
      </c>
      <c r="F1151" s="593" t="s">
        <v>8397</v>
      </c>
      <c r="M1151" s="598">
        <v>8579</v>
      </c>
      <c r="N1151" s="599">
        <v>19645</v>
      </c>
    </row>
    <row r="1152" spans="1:14" ht="15.4">
      <c r="A1152" s="593" t="s">
        <v>179</v>
      </c>
      <c r="B1152" s="593" t="s">
        <v>238</v>
      </c>
      <c r="C1152" s="593" t="s">
        <v>239</v>
      </c>
      <c r="D1152" s="594">
        <v>5036</v>
      </c>
      <c r="E1152" s="597">
        <v>221721</v>
      </c>
      <c r="F1152" s="593" t="s">
        <v>8397</v>
      </c>
      <c r="M1152" s="598">
        <v>8584</v>
      </c>
      <c r="N1152" s="599">
        <v>145094</v>
      </c>
    </row>
    <row r="1153" spans="1:14" ht="15.4">
      <c r="A1153" s="593" t="s">
        <v>179</v>
      </c>
      <c r="B1153" s="593" t="s">
        <v>238</v>
      </c>
      <c r="C1153" s="593" t="s">
        <v>239</v>
      </c>
      <c r="D1153" s="594">
        <v>5037</v>
      </c>
      <c r="E1153" s="595">
        <v>161826</v>
      </c>
      <c r="F1153" s="596" t="s">
        <v>8397</v>
      </c>
      <c r="M1153" s="598">
        <v>8586</v>
      </c>
      <c r="N1153" s="599">
        <v>17160</v>
      </c>
    </row>
    <row r="1154" spans="1:14" ht="15.4">
      <c r="A1154" s="593" t="s">
        <v>179</v>
      </c>
      <c r="B1154" s="593" t="s">
        <v>238</v>
      </c>
      <c r="C1154" s="593" t="s">
        <v>239</v>
      </c>
      <c r="D1154" s="594">
        <v>5038</v>
      </c>
      <c r="E1154" s="595">
        <v>214366</v>
      </c>
      <c r="F1154" s="596" t="s">
        <v>8397</v>
      </c>
      <c r="M1154" s="598">
        <v>8588</v>
      </c>
      <c r="N1154" s="599">
        <v>7101</v>
      </c>
    </row>
    <row r="1155" spans="1:14" ht="15.4">
      <c r="A1155" s="593" t="s">
        <v>179</v>
      </c>
      <c r="B1155" s="593" t="s">
        <v>238</v>
      </c>
      <c r="C1155" s="593" t="s">
        <v>239</v>
      </c>
      <c r="D1155" s="594">
        <v>5044</v>
      </c>
      <c r="E1155" s="595">
        <v>75572</v>
      </c>
      <c r="F1155" s="596" t="s">
        <v>8397</v>
      </c>
      <c r="M1155" s="598">
        <v>8634</v>
      </c>
      <c r="N1155" s="599">
        <v>173894</v>
      </c>
    </row>
    <row r="1156" spans="1:14" ht="15.4">
      <c r="A1156" s="593" t="s">
        <v>179</v>
      </c>
      <c r="B1156" s="593" t="s">
        <v>238</v>
      </c>
      <c r="C1156" s="593" t="s">
        <v>239</v>
      </c>
      <c r="D1156" s="594">
        <v>5045</v>
      </c>
      <c r="E1156" s="595">
        <v>210688</v>
      </c>
      <c r="F1156" s="596" t="s">
        <v>8397</v>
      </c>
      <c r="M1156" s="598">
        <v>8635</v>
      </c>
      <c r="N1156" s="599">
        <v>3113</v>
      </c>
    </row>
    <row r="1157" spans="1:14" ht="15.4">
      <c r="A1157" s="593" t="s">
        <v>179</v>
      </c>
      <c r="B1157" s="593" t="s">
        <v>238</v>
      </c>
      <c r="C1157" s="593" t="s">
        <v>239</v>
      </c>
      <c r="D1157" s="594">
        <v>5046</v>
      </c>
      <c r="E1157" s="595">
        <v>75572</v>
      </c>
      <c r="F1157" s="596" t="s">
        <v>8397</v>
      </c>
      <c r="M1157" s="598">
        <v>8636</v>
      </c>
      <c r="N1157" s="599">
        <v>1875</v>
      </c>
    </row>
    <row r="1158" spans="1:14" ht="15.4">
      <c r="A1158" s="593" t="s">
        <v>179</v>
      </c>
      <c r="B1158" s="593" t="s">
        <v>259</v>
      </c>
      <c r="C1158" s="593" t="s">
        <v>775</v>
      </c>
      <c r="D1158" s="594">
        <v>5047</v>
      </c>
      <c r="E1158" s="595">
        <v>144146</v>
      </c>
      <c r="F1158" s="596" t="s">
        <v>8397</v>
      </c>
      <c r="M1158" s="598">
        <v>8644</v>
      </c>
      <c r="N1158" s="599">
        <v>191799</v>
      </c>
    </row>
    <row r="1159" spans="1:14" ht="15.4">
      <c r="A1159" s="593" t="s">
        <v>179</v>
      </c>
      <c r="B1159" s="593" t="s">
        <v>259</v>
      </c>
      <c r="C1159" s="593" t="s">
        <v>775</v>
      </c>
      <c r="D1159" s="594">
        <v>5048</v>
      </c>
      <c r="E1159" s="597">
        <v>136781</v>
      </c>
      <c r="F1159" s="596" t="s">
        <v>8397</v>
      </c>
      <c r="M1159" s="598">
        <v>8645</v>
      </c>
      <c r="N1159" s="599">
        <v>482186</v>
      </c>
    </row>
    <row r="1160" spans="1:14" ht="15.4">
      <c r="A1160" s="593" t="s">
        <v>179</v>
      </c>
      <c r="B1160" s="593" t="s">
        <v>8399</v>
      </c>
      <c r="C1160" s="593" t="s">
        <v>8399</v>
      </c>
      <c r="D1160" s="594">
        <v>5049</v>
      </c>
      <c r="E1160" s="595">
        <v>393512</v>
      </c>
      <c r="F1160" s="596" t="s">
        <v>8397</v>
      </c>
      <c r="M1160" s="598">
        <v>8654</v>
      </c>
      <c r="N1160" s="599">
        <v>5569</v>
      </c>
    </row>
    <row r="1161" spans="1:14" ht="15.4">
      <c r="A1161" s="593" t="s">
        <v>179</v>
      </c>
      <c r="B1161" s="593" t="s">
        <v>187</v>
      </c>
      <c r="C1161" s="593" t="s">
        <v>187</v>
      </c>
      <c r="D1161" s="594">
        <v>5050</v>
      </c>
      <c r="E1161" s="595">
        <v>169067</v>
      </c>
      <c r="F1161" s="596" t="s">
        <v>8396</v>
      </c>
      <c r="M1161" s="598">
        <v>8666</v>
      </c>
      <c r="N1161" s="599">
        <v>4315</v>
      </c>
    </row>
    <row r="1162" spans="1:14" ht="15.4">
      <c r="A1162" s="593" t="s">
        <v>179</v>
      </c>
      <c r="B1162" s="593" t="s">
        <v>255</v>
      </c>
      <c r="C1162" s="593" t="s">
        <v>256</v>
      </c>
      <c r="D1162" s="594">
        <v>5051</v>
      </c>
      <c r="E1162" s="595">
        <v>1866204</v>
      </c>
      <c r="F1162" s="596" t="s">
        <v>8397</v>
      </c>
      <c r="M1162" s="598">
        <v>8672</v>
      </c>
      <c r="N1162" s="599">
        <v>3800</v>
      </c>
    </row>
    <row r="1163" spans="1:14" ht="15.4">
      <c r="A1163" s="593" t="s">
        <v>179</v>
      </c>
      <c r="B1163" s="593" t="s">
        <v>255</v>
      </c>
      <c r="C1163" s="593" t="s">
        <v>256</v>
      </c>
      <c r="D1163" s="594">
        <v>5052</v>
      </c>
      <c r="E1163" s="595">
        <v>964526</v>
      </c>
      <c r="F1163" s="596" t="s">
        <v>8397</v>
      </c>
      <c r="M1163" s="598">
        <v>8674</v>
      </c>
      <c r="N1163" s="599">
        <v>4600</v>
      </c>
    </row>
    <row r="1164" spans="1:14" ht="15.4">
      <c r="A1164" s="593" t="s">
        <v>179</v>
      </c>
      <c r="B1164" s="593" t="s">
        <v>1187</v>
      </c>
      <c r="C1164" s="593" t="s">
        <v>1188</v>
      </c>
      <c r="D1164" s="594">
        <v>5053</v>
      </c>
      <c r="E1164" s="595">
        <v>7744292</v>
      </c>
      <c r="F1164" s="596" t="s">
        <v>8397</v>
      </c>
      <c r="M1164" s="598">
        <v>8675</v>
      </c>
      <c r="N1164" s="599">
        <v>38554</v>
      </c>
    </row>
    <row r="1165" spans="1:14" ht="15.4">
      <c r="A1165" s="593" t="s">
        <v>179</v>
      </c>
      <c r="B1165" s="593" t="s">
        <v>587</v>
      </c>
      <c r="C1165" s="593" t="s">
        <v>588</v>
      </c>
      <c r="D1165" s="594">
        <v>5054</v>
      </c>
      <c r="E1165" s="595">
        <v>545170</v>
      </c>
      <c r="F1165" s="596" t="s">
        <v>8396</v>
      </c>
      <c r="M1165" s="598">
        <v>8676</v>
      </c>
      <c r="N1165" s="599">
        <v>10591</v>
      </c>
    </row>
    <row r="1166" spans="1:14" ht="15.4">
      <c r="A1166" s="593" t="s">
        <v>179</v>
      </c>
      <c r="B1166" s="593" t="s">
        <v>255</v>
      </c>
      <c r="C1166" s="593" t="s">
        <v>256</v>
      </c>
      <c r="D1166" s="594">
        <v>5055</v>
      </c>
      <c r="E1166" s="595">
        <v>300180</v>
      </c>
      <c r="F1166" s="596" t="s">
        <v>8397</v>
      </c>
      <c r="M1166" s="598">
        <v>8688</v>
      </c>
      <c r="N1166" s="599">
        <v>1000</v>
      </c>
    </row>
    <row r="1167" spans="1:14" ht="15.4">
      <c r="A1167" s="593" t="s">
        <v>179</v>
      </c>
      <c r="B1167" s="593" t="s">
        <v>8399</v>
      </c>
      <c r="C1167" s="593" t="s">
        <v>8399</v>
      </c>
      <c r="D1167" s="594">
        <v>5056</v>
      </c>
      <c r="E1167" s="595">
        <v>304673</v>
      </c>
      <c r="F1167" s="596" t="s">
        <v>8397</v>
      </c>
      <c r="M1167" s="598">
        <v>8689</v>
      </c>
      <c r="N1167" s="599">
        <v>130939</v>
      </c>
    </row>
    <row r="1168" spans="1:14" ht="15.4">
      <c r="A1168" s="593" t="s">
        <v>179</v>
      </c>
      <c r="B1168" s="593" t="s">
        <v>1411</v>
      </c>
      <c r="C1168" s="593" t="s">
        <v>1413</v>
      </c>
      <c r="D1168" s="594">
        <v>5058</v>
      </c>
      <c r="E1168" s="595">
        <v>10117</v>
      </c>
      <c r="F1168" s="596" t="s">
        <v>8397</v>
      </c>
      <c r="M1168" s="598">
        <v>8690</v>
      </c>
      <c r="N1168" s="599">
        <v>130939</v>
      </c>
    </row>
    <row r="1169" spans="1:14" ht="15.4">
      <c r="A1169" s="593" t="s">
        <v>179</v>
      </c>
      <c r="B1169" s="593" t="s">
        <v>1411</v>
      </c>
      <c r="C1169" s="593" t="s">
        <v>1415</v>
      </c>
      <c r="D1169" s="594">
        <v>5060</v>
      </c>
      <c r="E1169" s="595">
        <v>11872</v>
      </c>
      <c r="F1169" s="593" t="s">
        <v>8397</v>
      </c>
      <c r="M1169" s="598">
        <v>8694</v>
      </c>
      <c r="N1169" s="599">
        <v>3555</v>
      </c>
    </row>
    <row r="1170" spans="1:14" ht="15.4">
      <c r="A1170" s="593" t="s">
        <v>179</v>
      </c>
      <c r="B1170" s="593" t="s">
        <v>1411</v>
      </c>
      <c r="C1170" s="593" t="s">
        <v>1413</v>
      </c>
      <c r="D1170" s="594">
        <v>5061</v>
      </c>
      <c r="E1170" s="595">
        <v>108452</v>
      </c>
      <c r="F1170" s="596" t="s">
        <v>8397</v>
      </c>
      <c r="M1170" s="598">
        <v>8695</v>
      </c>
      <c r="N1170" s="599">
        <v>6250</v>
      </c>
    </row>
    <row r="1171" spans="1:14" ht="15.4">
      <c r="A1171" s="593" t="s">
        <v>179</v>
      </c>
      <c r="B1171" s="593" t="s">
        <v>1411</v>
      </c>
      <c r="C1171" s="593" t="s">
        <v>1413</v>
      </c>
      <c r="D1171" s="594">
        <v>5062</v>
      </c>
      <c r="E1171" s="595">
        <v>35759</v>
      </c>
      <c r="F1171" s="596" t="s">
        <v>8397</v>
      </c>
      <c r="M1171" s="598">
        <v>8696</v>
      </c>
      <c r="N1171" s="599">
        <v>9650</v>
      </c>
    </row>
    <row r="1172" spans="1:14" ht="15.4">
      <c r="A1172" s="593" t="s">
        <v>179</v>
      </c>
      <c r="B1172" s="593" t="s">
        <v>1411</v>
      </c>
      <c r="C1172" s="593" t="s">
        <v>1413</v>
      </c>
      <c r="D1172" s="594">
        <v>5063</v>
      </c>
      <c r="E1172" s="597">
        <v>86159</v>
      </c>
      <c r="F1172" s="593" t="s">
        <v>8397</v>
      </c>
      <c r="M1172" s="598">
        <v>8698</v>
      </c>
      <c r="N1172" s="599">
        <v>17557</v>
      </c>
    </row>
    <row r="1173" spans="1:14" ht="15.4">
      <c r="A1173" s="593" t="s">
        <v>179</v>
      </c>
      <c r="B1173" s="593" t="s">
        <v>1411</v>
      </c>
      <c r="C1173" s="593" t="s">
        <v>1413</v>
      </c>
      <c r="D1173" s="594">
        <v>5064</v>
      </c>
      <c r="E1173" s="595">
        <v>13788</v>
      </c>
      <c r="F1173" s="596" t="s">
        <v>8397</v>
      </c>
      <c r="M1173" s="598">
        <v>8699</v>
      </c>
      <c r="N1173" s="599">
        <v>21932</v>
      </c>
    </row>
    <row r="1174" spans="1:14" ht="15.4">
      <c r="A1174" s="593" t="s">
        <v>179</v>
      </c>
      <c r="B1174" s="593" t="s">
        <v>1411</v>
      </c>
      <c r="C1174" s="593" t="s">
        <v>1413</v>
      </c>
      <c r="D1174" s="594">
        <v>5066</v>
      </c>
      <c r="E1174" s="595">
        <v>44647</v>
      </c>
      <c r="F1174" s="593" t="s">
        <v>8397</v>
      </c>
      <c r="M1174" s="598">
        <v>8700</v>
      </c>
      <c r="N1174" s="599">
        <v>45454</v>
      </c>
    </row>
    <row r="1175" spans="1:14" ht="15.4">
      <c r="A1175" s="593" t="s">
        <v>179</v>
      </c>
      <c r="B1175" s="593" t="s">
        <v>1411</v>
      </c>
      <c r="C1175" s="593" t="s">
        <v>1413</v>
      </c>
      <c r="D1175" s="594">
        <v>5067</v>
      </c>
      <c r="E1175" s="595">
        <v>33153</v>
      </c>
      <c r="F1175" s="593" t="s">
        <v>8397</v>
      </c>
      <c r="M1175" s="598">
        <v>8706</v>
      </c>
      <c r="N1175" s="599">
        <v>6550</v>
      </c>
    </row>
    <row r="1176" spans="1:14" ht="15.4">
      <c r="A1176" s="593" t="s">
        <v>179</v>
      </c>
      <c r="B1176" s="593" t="s">
        <v>1411</v>
      </c>
      <c r="C1176" s="593" t="s">
        <v>1413</v>
      </c>
      <c r="D1176" s="594">
        <v>5068</v>
      </c>
      <c r="E1176" s="595">
        <v>111184</v>
      </c>
      <c r="F1176" s="596" t="s">
        <v>8396</v>
      </c>
      <c r="M1176" s="598">
        <v>8708</v>
      </c>
      <c r="N1176" s="599">
        <v>34213</v>
      </c>
    </row>
    <row r="1177" spans="1:14" ht="15.4">
      <c r="A1177" s="593" t="s">
        <v>179</v>
      </c>
      <c r="B1177" s="593" t="s">
        <v>1411</v>
      </c>
      <c r="C1177" s="593" t="s">
        <v>1413</v>
      </c>
      <c r="D1177" s="594">
        <v>5070</v>
      </c>
      <c r="E1177" s="595">
        <v>201458</v>
      </c>
      <c r="F1177" s="596" t="s">
        <v>8396</v>
      </c>
      <c r="M1177" s="598">
        <v>8710</v>
      </c>
      <c r="N1177" s="599">
        <v>62500</v>
      </c>
    </row>
    <row r="1178" spans="1:14" ht="15.4">
      <c r="A1178" s="593" t="s">
        <v>179</v>
      </c>
      <c r="B1178" s="593" t="s">
        <v>255</v>
      </c>
      <c r="C1178" s="593" t="s">
        <v>256</v>
      </c>
      <c r="D1178" s="594">
        <v>5071</v>
      </c>
      <c r="E1178" s="595">
        <v>1062469</v>
      </c>
      <c r="F1178" s="596" t="s">
        <v>8397</v>
      </c>
      <c r="M1178" s="598">
        <v>8712</v>
      </c>
      <c r="N1178" s="599">
        <v>24731</v>
      </c>
    </row>
    <row r="1179" spans="1:14" ht="15.4">
      <c r="A1179" s="593" t="s">
        <v>179</v>
      </c>
      <c r="B1179" s="593" t="s">
        <v>208</v>
      </c>
      <c r="C1179" s="593" t="s">
        <v>208</v>
      </c>
      <c r="D1179" s="594">
        <v>5073</v>
      </c>
      <c r="E1179" s="595">
        <v>22548</v>
      </c>
      <c r="F1179" s="596" t="s">
        <v>8397</v>
      </c>
      <c r="M1179" s="598">
        <v>8721</v>
      </c>
      <c r="N1179" s="599">
        <v>70900</v>
      </c>
    </row>
    <row r="1180" spans="1:14" ht="15.4">
      <c r="A1180" s="593" t="s">
        <v>179</v>
      </c>
      <c r="B1180" s="593" t="s">
        <v>208</v>
      </c>
      <c r="C1180" s="593" t="s">
        <v>208</v>
      </c>
      <c r="D1180" s="594">
        <v>5074</v>
      </c>
      <c r="E1180" s="595">
        <v>5519</v>
      </c>
      <c r="F1180" s="596" t="s">
        <v>8397</v>
      </c>
      <c r="M1180" s="598">
        <v>8722</v>
      </c>
      <c r="N1180" s="599">
        <v>6250</v>
      </c>
    </row>
    <row r="1181" spans="1:14" ht="15.4">
      <c r="A1181" s="593" t="s">
        <v>179</v>
      </c>
      <c r="B1181" s="593" t="s">
        <v>208</v>
      </c>
      <c r="C1181" s="593" t="s">
        <v>208</v>
      </c>
      <c r="D1181" s="594">
        <v>5075</v>
      </c>
      <c r="E1181" s="597">
        <v>9615</v>
      </c>
      <c r="F1181" s="593" t="s">
        <v>8397</v>
      </c>
      <c r="M1181" s="598">
        <v>8729</v>
      </c>
      <c r="N1181" s="599">
        <v>8850</v>
      </c>
    </row>
    <row r="1182" spans="1:14" ht="15.4">
      <c r="A1182" s="593" t="s">
        <v>179</v>
      </c>
      <c r="B1182" s="593" t="s">
        <v>208</v>
      </c>
      <c r="C1182" s="593" t="s">
        <v>208</v>
      </c>
      <c r="D1182" s="594">
        <v>5076</v>
      </c>
      <c r="E1182" s="597">
        <v>27163</v>
      </c>
      <c r="F1182" s="593" t="s">
        <v>8397</v>
      </c>
      <c r="M1182" s="598">
        <v>8731</v>
      </c>
      <c r="N1182" s="599">
        <v>3800</v>
      </c>
    </row>
    <row r="1183" spans="1:14" ht="15.4">
      <c r="A1183" s="593" t="s">
        <v>179</v>
      </c>
      <c r="B1183" s="593" t="s">
        <v>208</v>
      </c>
      <c r="C1183" s="593" t="s">
        <v>208</v>
      </c>
      <c r="D1183" s="594">
        <v>5077</v>
      </c>
      <c r="E1183" s="597">
        <v>9547</v>
      </c>
      <c r="F1183" s="593" t="s">
        <v>8397</v>
      </c>
      <c r="M1183" s="598">
        <v>8732</v>
      </c>
      <c r="N1183" s="599">
        <v>14450</v>
      </c>
    </row>
    <row r="1184" spans="1:14" ht="15.4">
      <c r="A1184" s="593" t="s">
        <v>179</v>
      </c>
      <c r="B1184" s="593" t="s">
        <v>208</v>
      </c>
      <c r="C1184" s="593" t="s">
        <v>208</v>
      </c>
      <c r="D1184" s="594">
        <v>5078</v>
      </c>
      <c r="E1184" s="597">
        <v>29279</v>
      </c>
      <c r="F1184" s="593" t="s">
        <v>8397</v>
      </c>
      <c r="M1184" s="598">
        <v>8734</v>
      </c>
      <c r="N1184" s="599">
        <v>6300</v>
      </c>
    </row>
    <row r="1185" spans="1:14" ht="15.4">
      <c r="A1185" s="593" t="s">
        <v>179</v>
      </c>
      <c r="B1185" s="593" t="s">
        <v>208</v>
      </c>
      <c r="C1185" s="593" t="s">
        <v>208</v>
      </c>
      <c r="D1185" s="594">
        <v>5079</v>
      </c>
      <c r="E1185" s="597">
        <v>14896</v>
      </c>
      <c r="F1185" s="593" t="s">
        <v>8397</v>
      </c>
      <c r="M1185" s="598">
        <v>8737</v>
      </c>
      <c r="N1185" s="599">
        <v>67983</v>
      </c>
    </row>
    <row r="1186" spans="1:14" ht="15.4">
      <c r="A1186" s="593" t="s">
        <v>179</v>
      </c>
      <c r="B1186" s="593" t="s">
        <v>208</v>
      </c>
      <c r="C1186" s="593" t="s">
        <v>208</v>
      </c>
      <c r="D1186" s="594">
        <v>5080</v>
      </c>
      <c r="E1186" s="597">
        <v>45060</v>
      </c>
      <c r="F1186" s="593" t="s">
        <v>8397</v>
      </c>
      <c r="M1186" s="598">
        <v>8738</v>
      </c>
      <c r="N1186" s="599">
        <v>21000</v>
      </c>
    </row>
    <row r="1187" spans="1:14" ht="15.4">
      <c r="A1187" s="593" t="s">
        <v>179</v>
      </c>
      <c r="B1187" s="593" t="s">
        <v>208</v>
      </c>
      <c r="C1187" s="593" t="s">
        <v>208</v>
      </c>
      <c r="D1187" s="594">
        <v>5081</v>
      </c>
      <c r="E1187" s="595">
        <v>75544</v>
      </c>
      <c r="F1187" s="596" t="s">
        <v>8397</v>
      </c>
      <c r="M1187" s="598">
        <v>8743</v>
      </c>
      <c r="N1187" s="599">
        <v>25350</v>
      </c>
    </row>
    <row r="1188" spans="1:14" ht="15.4">
      <c r="A1188" s="593" t="s">
        <v>179</v>
      </c>
      <c r="B1188" s="593" t="s">
        <v>208</v>
      </c>
      <c r="C1188" s="593" t="s">
        <v>208</v>
      </c>
      <c r="D1188" s="594">
        <v>5082</v>
      </c>
      <c r="E1188" s="595">
        <v>120100</v>
      </c>
      <c r="F1188" s="596" t="s">
        <v>8397</v>
      </c>
      <c r="M1188" s="598">
        <v>8746</v>
      </c>
      <c r="N1188" s="599">
        <v>65150</v>
      </c>
    </row>
    <row r="1189" spans="1:14" ht="15.4">
      <c r="A1189" s="593" t="s">
        <v>179</v>
      </c>
      <c r="B1189" s="593" t="s">
        <v>248</v>
      </c>
      <c r="C1189" s="593" t="s">
        <v>248</v>
      </c>
      <c r="D1189" s="594">
        <v>5083</v>
      </c>
      <c r="E1189" s="595">
        <v>17936</v>
      </c>
      <c r="F1189" s="596" t="s">
        <v>8397</v>
      </c>
      <c r="M1189" s="598">
        <v>8749</v>
      </c>
      <c r="N1189" s="599">
        <v>178850</v>
      </c>
    </row>
    <row r="1190" spans="1:14" ht="15.4">
      <c r="A1190" s="593" t="s">
        <v>179</v>
      </c>
      <c r="B1190" s="593" t="s">
        <v>248</v>
      </c>
      <c r="C1190" s="593" t="s">
        <v>248</v>
      </c>
      <c r="D1190" s="594">
        <v>5084</v>
      </c>
      <c r="E1190" s="597">
        <v>15176</v>
      </c>
      <c r="F1190" s="593" t="s">
        <v>8397</v>
      </c>
      <c r="M1190" s="598">
        <v>8760</v>
      </c>
      <c r="N1190" s="599">
        <v>9100</v>
      </c>
    </row>
    <row r="1191" spans="1:14" ht="15.4">
      <c r="A1191" s="593" t="s">
        <v>179</v>
      </c>
      <c r="B1191" s="593" t="s">
        <v>248</v>
      </c>
      <c r="C1191" s="593" t="s">
        <v>248</v>
      </c>
      <c r="D1191" s="594">
        <v>5085</v>
      </c>
      <c r="E1191" s="595">
        <v>19829</v>
      </c>
      <c r="F1191" s="596" t="s">
        <v>8397</v>
      </c>
      <c r="M1191" s="598">
        <v>8768</v>
      </c>
      <c r="N1191" s="599">
        <v>43900</v>
      </c>
    </row>
    <row r="1192" spans="1:14" ht="15.4">
      <c r="A1192" s="593" t="s">
        <v>179</v>
      </c>
      <c r="B1192" s="593" t="s">
        <v>248</v>
      </c>
      <c r="C1192" s="593" t="s">
        <v>248</v>
      </c>
      <c r="D1192" s="594">
        <v>5086</v>
      </c>
      <c r="E1192" s="597">
        <v>15460</v>
      </c>
      <c r="F1192" s="593" t="s">
        <v>8397</v>
      </c>
      <c r="M1192" s="598">
        <v>8771</v>
      </c>
      <c r="N1192" s="599">
        <v>5250</v>
      </c>
    </row>
    <row r="1193" spans="1:14" ht="15.4">
      <c r="A1193" s="593" t="s">
        <v>179</v>
      </c>
      <c r="B1193" s="593" t="s">
        <v>248</v>
      </c>
      <c r="C1193" s="593" t="s">
        <v>248</v>
      </c>
      <c r="D1193" s="594">
        <v>5087</v>
      </c>
      <c r="E1193" s="595">
        <v>8704</v>
      </c>
      <c r="F1193" s="596" t="s">
        <v>8397</v>
      </c>
      <c r="M1193" s="598">
        <v>8774</v>
      </c>
      <c r="N1193" s="599">
        <v>250</v>
      </c>
    </row>
    <row r="1194" spans="1:14" ht="15.4">
      <c r="A1194" s="593" t="s">
        <v>179</v>
      </c>
      <c r="B1194" s="593" t="s">
        <v>248</v>
      </c>
      <c r="C1194" s="593" t="s">
        <v>248</v>
      </c>
      <c r="D1194" s="594">
        <v>5088</v>
      </c>
      <c r="E1194" s="597">
        <v>10459</v>
      </c>
      <c r="F1194" s="593" t="s">
        <v>8397</v>
      </c>
      <c r="M1194" s="598">
        <v>8777</v>
      </c>
      <c r="N1194" s="599">
        <v>4125</v>
      </c>
    </row>
    <row r="1195" spans="1:14" ht="15.4">
      <c r="A1195" s="593" t="s">
        <v>179</v>
      </c>
      <c r="B1195" s="593" t="s">
        <v>248</v>
      </c>
      <c r="C1195" s="593" t="s">
        <v>248</v>
      </c>
      <c r="D1195" s="594">
        <v>5089</v>
      </c>
      <c r="E1195" s="597">
        <v>7548</v>
      </c>
      <c r="F1195" s="593" t="s">
        <v>8397</v>
      </c>
      <c r="M1195" s="598">
        <v>8779</v>
      </c>
      <c r="N1195" s="599">
        <v>3312</v>
      </c>
    </row>
    <row r="1196" spans="1:14" ht="15.4">
      <c r="A1196" s="593" t="s">
        <v>179</v>
      </c>
      <c r="B1196" s="593" t="s">
        <v>248</v>
      </c>
      <c r="C1196" s="593" t="s">
        <v>248</v>
      </c>
      <c r="D1196" s="594">
        <v>5090</v>
      </c>
      <c r="E1196" s="597">
        <v>16404</v>
      </c>
      <c r="F1196" s="593" t="s">
        <v>8397</v>
      </c>
      <c r="M1196" s="598">
        <v>8789</v>
      </c>
      <c r="N1196" s="599">
        <v>15817</v>
      </c>
    </row>
    <row r="1197" spans="1:14" ht="15.4">
      <c r="A1197" s="593" t="s">
        <v>179</v>
      </c>
      <c r="B1197" s="593" t="s">
        <v>248</v>
      </c>
      <c r="C1197" s="593" t="s">
        <v>248</v>
      </c>
      <c r="D1197" s="594">
        <v>5091</v>
      </c>
      <c r="E1197" s="597">
        <v>11182</v>
      </c>
      <c r="F1197" s="593" t="s">
        <v>8397</v>
      </c>
      <c r="M1197" s="598">
        <v>8790</v>
      </c>
      <c r="N1197" s="599">
        <v>189572</v>
      </c>
    </row>
    <row r="1198" spans="1:14" ht="15.4">
      <c r="A1198" s="593" t="s">
        <v>179</v>
      </c>
      <c r="B1198" s="593" t="s">
        <v>248</v>
      </c>
      <c r="C1198" s="593" t="s">
        <v>248</v>
      </c>
      <c r="D1198" s="594">
        <v>5092</v>
      </c>
      <c r="E1198" s="595">
        <v>8270</v>
      </c>
      <c r="F1198" s="596" t="s">
        <v>8397</v>
      </c>
      <c r="M1198" s="598">
        <v>8794</v>
      </c>
      <c r="N1198" s="599">
        <v>102162</v>
      </c>
    </row>
    <row r="1199" spans="1:14" ht="15.4">
      <c r="A1199" s="593" t="s">
        <v>179</v>
      </c>
      <c r="B1199" s="593" t="s">
        <v>248</v>
      </c>
      <c r="C1199" s="593" t="s">
        <v>248</v>
      </c>
      <c r="D1199" s="594">
        <v>5093</v>
      </c>
      <c r="E1199" s="595">
        <v>6408</v>
      </c>
      <c r="F1199" s="596" t="s">
        <v>8397</v>
      </c>
      <c r="M1199" s="598">
        <v>8844</v>
      </c>
      <c r="N1199" s="599">
        <v>4862</v>
      </c>
    </row>
    <row r="1200" spans="1:14" ht="15.4">
      <c r="A1200" s="593" t="s">
        <v>179</v>
      </c>
      <c r="B1200" s="593" t="s">
        <v>248</v>
      </c>
      <c r="C1200" s="593" t="s">
        <v>248</v>
      </c>
      <c r="D1200" s="594">
        <v>5094</v>
      </c>
      <c r="E1200" s="595">
        <v>5377</v>
      </c>
      <c r="F1200" s="596" t="s">
        <v>8397</v>
      </c>
      <c r="M1200" s="598">
        <v>8845</v>
      </c>
      <c r="N1200" s="599">
        <v>130939</v>
      </c>
    </row>
    <row r="1201" spans="1:14" ht="15.4">
      <c r="A1201" s="593" t="s">
        <v>179</v>
      </c>
      <c r="B1201" s="593" t="s">
        <v>248</v>
      </c>
      <c r="C1201" s="593" t="s">
        <v>248</v>
      </c>
      <c r="D1201" s="594">
        <v>5095</v>
      </c>
      <c r="E1201" s="597">
        <v>40941</v>
      </c>
      <c r="F1201" s="593" t="s">
        <v>8396</v>
      </c>
      <c r="M1201" s="598">
        <v>8846</v>
      </c>
      <c r="N1201" s="599">
        <v>153956</v>
      </c>
    </row>
    <row r="1202" spans="1:14" ht="15.4">
      <c r="A1202" s="593" t="s">
        <v>179</v>
      </c>
      <c r="B1202" s="593" t="s">
        <v>248</v>
      </c>
      <c r="C1202" s="593" t="s">
        <v>248</v>
      </c>
      <c r="D1202" s="594">
        <v>5096</v>
      </c>
      <c r="E1202" s="595">
        <v>39876</v>
      </c>
      <c r="F1202" s="596" t="s">
        <v>8397</v>
      </c>
      <c r="M1202" s="598">
        <v>8854</v>
      </c>
      <c r="N1202" s="599">
        <v>3900979</v>
      </c>
    </row>
    <row r="1203" spans="1:14" ht="15.4">
      <c r="A1203" s="593" t="s">
        <v>179</v>
      </c>
      <c r="B1203" s="593" t="s">
        <v>248</v>
      </c>
      <c r="C1203" s="593" t="s">
        <v>248</v>
      </c>
      <c r="D1203" s="594">
        <v>5097</v>
      </c>
      <c r="E1203" s="595">
        <v>49455</v>
      </c>
      <c r="F1203" s="596" t="s">
        <v>8397</v>
      </c>
      <c r="M1203" s="598">
        <v>8855</v>
      </c>
      <c r="N1203" s="599">
        <v>2499</v>
      </c>
    </row>
    <row r="1204" spans="1:14" ht="15.4">
      <c r="A1204" s="593" t="s">
        <v>179</v>
      </c>
      <c r="B1204" s="593" t="s">
        <v>248</v>
      </c>
      <c r="C1204" s="593" t="s">
        <v>248</v>
      </c>
      <c r="D1204" s="594">
        <v>5098</v>
      </c>
      <c r="E1204" s="595">
        <v>66936</v>
      </c>
      <c r="F1204" s="596" t="s">
        <v>8397</v>
      </c>
      <c r="M1204" s="598">
        <v>8856</v>
      </c>
      <c r="N1204" s="599">
        <v>1545</v>
      </c>
    </row>
    <row r="1205" spans="1:14" ht="15.4">
      <c r="A1205" s="593" t="s">
        <v>179</v>
      </c>
      <c r="B1205" s="593" t="s">
        <v>248</v>
      </c>
      <c r="C1205" s="593" t="s">
        <v>248</v>
      </c>
      <c r="D1205" s="594">
        <v>5099</v>
      </c>
      <c r="E1205" s="595">
        <v>60980</v>
      </c>
      <c r="F1205" s="596" t="s">
        <v>8397</v>
      </c>
      <c r="M1205" s="598">
        <v>8858</v>
      </c>
      <c r="N1205" s="599">
        <v>1171</v>
      </c>
    </row>
    <row r="1206" spans="1:14" ht="15.4">
      <c r="A1206" s="593" t="s">
        <v>179</v>
      </c>
      <c r="B1206" s="593" t="s">
        <v>192</v>
      </c>
      <c r="C1206" s="593" t="s">
        <v>193</v>
      </c>
      <c r="D1206" s="594">
        <v>5101</v>
      </c>
      <c r="E1206" s="595">
        <v>199665</v>
      </c>
      <c r="F1206" s="596" t="s">
        <v>8396</v>
      </c>
      <c r="M1206" s="598">
        <v>8859</v>
      </c>
      <c r="N1206" s="599">
        <v>14150</v>
      </c>
    </row>
    <row r="1207" spans="1:14" ht="15.4">
      <c r="A1207" s="593" t="s">
        <v>179</v>
      </c>
      <c r="B1207" s="593" t="s">
        <v>192</v>
      </c>
      <c r="C1207" s="593" t="s">
        <v>193</v>
      </c>
      <c r="D1207" s="594">
        <v>5102</v>
      </c>
      <c r="E1207" s="595">
        <v>61462</v>
      </c>
      <c r="F1207" s="596" t="s">
        <v>8396</v>
      </c>
      <c r="M1207" s="598">
        <v>8860</v>
      </c>
      <c r="N1207" s="599">
        <v>2900</v>
      </c>
    </row>
    <row r="1208" spans="1:14" ht="15.4">
      <c r="A1208" s="593" t="s">
        <v>179</v>
      </c>
      <c r="B1208" s="593" t="s">
        <v>192</v>
      </c>
      <c r="C1208" s="593" t="s">
        <v>193</v>
      </c>
      <c r="D1208" s="594">
        <v>5103</v>
      </c>
      <c r="E1208" s="595">
        <v>236305</v>
      </c>
      <c r="F1208" s="596" t="s">
        <v>8396</v>
      </c>
      <c r="M1208" s="598">
        <v>8861</v>
      </c>
      <c r="N1208" s="599">
        <v>2960</v>
      </c>
    </row>
    <row r="1209" spans="1:14" ht="15.4">
      <c r="A1209" s="593" t="s">
        <v>179</v>
      </c>
      <c r="B1209" s="593" t="s">
        <v>192</v>
      </c>
      <c r="C1209" s="593" t="s">
        <v>193</v>
      </c>
      <c r="D1209" s="594">
        <v>5105</v>
      </c>
      <c r="E1209" s="595">
        <v>122176</v>
      </c>
      <c r="F1209" s="596" t="s">
        <v>8396</v>
      </c>
      <c r="M1209" s="598">
        <v>8862</v>
      </c>
      <c r="N1209" s="599">
        <v>2857</v>
      </c>
    </row>
    <row r="1210" spans="1:14" ht="15.4">
      <c r="A1210" s="593" t="s">
        <v>179</v>
      </c>
      <c r="B1210" s="593" t="s">
        <v>192</v>
      </c>
      <c r="C1210" s="593" t="s">
        <v>193</v>
      </c>
      <c r="D1210" s="594">
        <v>5106</v>
      </c>
      <c r="E1210" s="595">
        <v>387098</v>
      </c>
      <c r="F1210" s="596" t="s">
        <v>8396</v>
      </c>
      <c r="M1210" s="598">
        <v>8865</v>
      </c>
      <c r="N1210" s="599">
        <v>559993</v>
      </c>
    </row>
    <row r="1211" spans="1:14" ht="15.4">
      <c r="A1211" s="593" t="s">
        <v>179</v>
      </c>
      <c r="B1211" s="593" t="s">
        <v>192</v>
      </c>
      <c r="C1211" s="593" t="s">
        <v>193</v>
      </c>
      <c r="D1211" s="594">
        <v>5107</v>
      </c>
      <c r="E1211" s="595">
        <v>53280</v>
      </c>
      <c r="F1211" s="596" t="s">
        <v>8396</v>
      </c>
      <c r="M1211" s="598">
        <v>8866</v>
      </c>
      <c r="N1211" s="599">
        <v>16400</v>
      </c>
    </row>
    <row r="1212" spans="1:14" ht="15.4">
      <c r="A1212" s="593" t="s">
        <v>179</v>
      </c>
      <c r="B1212" s="593" t="s">
        <v>192</v>
      </c>
      <c r="C1212" s="593" t="s">
        <v>193</v>
      </c>
      <c r="D1212" s="594">
        <v>5108</v>
      </c>
      <c r="E1212" s="595">
        <v>393961</v>
      </c>
      <c r="F1212" s="596" t="s">
        <v>8396</v>
      </c>
      <c r="M1212" s="598">
        <v>8867</v>
      </c>
      <c r="N1212" s="599">
        <v>54100</v>
      </c>
    </row>
    <row r="1213" spans="1:14" ht="15.4">
      <c r="A1213" s="593" t="s">
        <v>179</v>
      </c>
      <c r="B1213" s="593" t="s">
        <v>192</v>
      </c>
      <c r="C1213" s="593" t="s">
        <v>193</v>
      </c>
      <c r="D1213" s="594">
        <v>5109</v>
      </c>
      <c r="E1213" s="595">
        <v>160321</v>
      </c>
      <c r="F1213" s="596" t="s">
        <v>8396</v>
      </c>
      <c r="M1213" s="598">
        <v>8868</v>
      </c>
      <c r="N1213" s="599">
        <v>39950</v>
      </c>
    </row>
    <row r="1214" spans="1:14" ht="15.4">
      <c r="A1214" s="593" t="s">
        <v>179</v>
      </c>
      <c r="B1214" s="593" t="s">
        <v>192</v>
      </c>
      <c r="C1214" s="593" t="s">
        <v>193</v>
      </c>
      <c r="D1214" s="594">
        <v>5110</v>
      </c>
      <c r="E1214" s="595">
        <v>57738</v>
      </c>
      <c r="F1214" s="596" t="s">
        <v>8397</v>
      </c>
      <c r="M1214" s="598">
        <v>8869</v>
      </c>
      <c r="N1214" s="599">
        <v>27278</v>
      </c>
    </row>
    <row r="1215" spans="1:14" ht="15.4">
      <c r="A1215" s="593" t="s">
        <v>179</v>
      </c>
      <c r="B1215" s="593" t="s">
        <v>192</v>
      </c>
      <c r="C1215" s="593" t="s">
        <v>193</v>
      </c>
      <c r="D1215" s="594">
        <v>5111</v>
      </c>
      <c r="E1215" s="597">
        <v>16281</v>
      </c>
      <c r="F1215" s="593" t="s">
        <v>8396</v>
      </c>
      <c r="M1215" s="598">
        <v>8870</v>
      </c>
      <c r="N1215" s="599">
        <v>3300</v>
      </c>
    </row>
    <row r="1216" spans="1:14" ht="15.4">
      <c r="A1216" s="593" t="s">
        <v>179</v>
      </c>
      <c r="B1216" s="593" t="s">
        <v>192</v>
      </c>
      <c r="C1216" s="593" t="s">
        <v>193</v>
      </c>
      <c r="D1216" s="594">
        <v>5112</v>
      </c>
      <c r="E1216" s="595">
        <v>30320</v>
      </c>
      <c r="F1216" s="596" t="s">
        <v>8396</v>
      </c>
      <c r="M1216" s="598">
        <v>8871</v>
      </c>
      <c r="N1216" s="599">
        <v>2475</v>
      </c>
    </row>
    <row r="1217" spans="1:14" ht="15.4">
      <c r="A1217" s="593" t="s">
        <v>179</v>
      </c>
      <c r="B1217" s="593" t="s">
        <v>192</v>
      </c>
      <c r="C1217" s="593" t="s">
        <v>193</v>
      </c>
      <c r="D1217" s="594">
        <v>5113</v>
      </c>
      <c r="E1217" s="595">
        <v>278272</v>
      </c>
      <c r="F1217" s="596" t="s">
        <v>8396</v>
      </c>
      <c r="M1217" s="598">
        <v>8872</v>
      </c>
      <c r="N1217" s="599">
        <v>47900</v>
      </c>
    </row>
    <row r="1218" spans="1:14" ht="15.4">
      <c r="A1218" s="593" t="s">
        <v>179</v>
      </c>
      <c r="B1218" s="593" t="s">
        <v>1411</v>
      </c>
      <c r="C1218" s="593" t="s">
        <v>1413</v>
      </c>
      <c r="D1218" s="594">
        <v>5122</v>
      </c>
      <c r="E1218" s="597">
        <v>427312</v>
      </c>
      <c r="F1218" s="593" t="s">
        <v>8396</v>
      </c>
      <c r="M1218" s="598">
        <v>8873</v>
      </c>
      <c r="N1218" s="599">
        <v>6684</v>
      </c>
    </row>
    <row r="1219" spans="1:14" ht="15.4">
      <c r="A1219" s="593" t="s">
        <v>179</v>
      </c>
      <c r="B1219" s="593" t="s">
        <v>1411</v>
      </c>
      <c r="C1219" s="593" t="s">
        <v>1413</v>
      </c>
      <c r="D1219" s="594">
        <v>5123</v>
      </c>
      <c r="E1219" s="597">
        <v>1075839</v>
      </c>
      <c r="F1219" s="593" t="s">
        <v>8396</v>
      </c>
      <c r="M1219" s="598">
        <v>8874</v>
      </c>
      <c r="N1219" s="599">
        <v>68500</v>
      </c>
    </row>
    <row r="1220" spans="1:14" ht="15.4">
      <c r="A1220" s="593" t="s">
        <v>179</v>
      </c>
      <c r="B1220" s="593" t="s">
        <v>1411</v>
      </c>
      <c r="C1220" s="593" t="s">
        <v>1413</v>
      </c>
      <c r="D1220" s="594">
        <v>5124</v>
      </c>
      <c r="E1220" s="595">
        <v>359035</v>
      </c>
      <c r="F1220" s="596" t="s">
        <v>8396</v>
      </c>
      <c r="M1220" s="598">
        <v>8875</v>
      </c>
      <c r="N1220" s="599">
        <v>220000</v>
      </c>
    </row>
    <row r="1221" spans="1:14" ht="15.4">
      <c r="A1221" s="593" t="s">
        <v>179</v>
      </c>
      <c r="B1221" s="593" t="s">
        <v>1411</v>
      </c>
      <c r="C1221" s="593" t="s">
        <v>1413</v>
      </c>
      <c r="D1221" s="594">
        <v>5125</v>
      </c>
      <c r="E1221" s="597">
        <v>87552</v>
      </c>
      <c r="F1221" s="593" t="s">
        <v>8396</v>
      </c>
      <c r="M1221" s="598">
        <v>8876</v>
      </c>
      <c r="N1221" s="599">
        <v>17742</v>
      </c>
    </row>
    <row r="1222" spans="1:14" ht="15.4">
      <c r="A1222" s="593" t="s">
        <v>179</v>
      </c>
      <c r="B1222" s="593" t="s">
        <v>1411</v>
      </c>
      <c r="C1222" s="593" t="s">
        <v>1413</v>
      </c>
      <c r="D1222" s="594">
        <v>5126</v>
      </c>
      <c r="E1222" s="597">
        <v>282882</v>
      </c>
      <c r="F1222" s="593" t="s">
        <v>8396</v>
      </c>
      <c r="M1222" s="598">
        <v>8877</v>
      </c>
      <c r="N1222" s="599">
        <v>36295</v>
      </c>
    </row>
    <row r="1223" spans="1:14" ht="15.4">
      <c r="A1223" s="593" t="s">
        <v>179</v>
      </c>
      <c r="B1223" s="593" t="s">
        <v>1411</v>
      </c>
      <c r="C1223" s="593" t="s">
        <v>1413</v>
      </c>
      <c r="D1223" s="594">
        <v>5127</v>
      </c>
      <c r="E1223" s="597">
        <v>550623</v>
      </c>
      <c r="F1223" s="593" t="s">
        <v>8396</v>
      </c>
      <c r="M1223" s="598">
        <v>8880</v>
      </c>
      <c r="N1223" s="599">
        <v>159583</v>
      </c>
    </row>
    <row r="1224" spans="1:14" ht="15.4">
      <c r="A1224" s="593" t="s">
        <v>179</v>
      </c>
      <c r="B1224" s="593" t="s">
        <v>1411</v>
      </c>
      <c r="C1224" s="593" t="s">
        <v>1413</v>
      </c>
      <c r="D1224" s="594">
        <v>5128</v>
      </c>
      <c r="E1224" s="595">
        <v>446502</v>
      </c>
      <c r="F1224" s="596" t="s">
        <v>8396</v>
      </c>
      <c r="M1224" s="598">
        <v>8883</v>
      </c>
      <c r="N1224" s="599">
        <v>1902</v>
      </c>
    </row>
    <row r="1225" spans="1:14" ht="15.4">
      <c r="A1225" s="593" t="s">
        <v>179</v>
      </c>
      <c r="B1225" s="593" t="s">
        <v>255</v>
      </c>
      <c r="C1225" s="593" t="s">
        <v>1473</v>
      </c>
      <c r="D1225" s="594">
        <v>5129</v>
      </c>
      <c r="E1225" s="597">
        <v>299056</v>
      </c>
      <c r="F1225" s="593" t="s">
        <v>8397</v>
      </c>
      <c r="M1225" s="598">
        <v>8884</v>
      </c>
      <c r="N1225" s="599">
        <v>1200</v>
      </c>
    </row>
    <row r="1226" spans="1:14" ht="15.4">
      <c r="A1226" s="593" t="s">
        <v>179</v>
      </c>
      <c r="B1226" s="593" t="s">
        <v>255</v>
      </c>
      <c r="C1226" s="593" t="s">
        <v>1473</v>
      </c>
      <c r="D1226" s="594">
        <v>5131</v>
      </c>
      <c r="E1226" s="595">
        <v>205521</v>
      </c>
      <c r="F1226" s="596" t="s">
        <v>8397</v>
      </c>
      <c r="M1226" s="598">
        <v>8885</v>
      </c>
      <c r="N1226" s="599">
        <v>14750</v>
      </c>
    </row>
    <row r="1227" spans="1:14" ht="15.4">
      <c r="A1227" s="593" t="s">
        <v>179</v>
      </c>
      <c r="B1227" s="593" t="s">
        <v>208</v>
      </c>
      <c r="C1227" s="593" t="s">
        <v>208</v>
      </c>
      <c r="D1227" s="594">
        <v>5132</v>
      </c>
      <c r="E1227" s="595">
        <v>68318</v>
      </c>
      <c r="F1227" s="596" t="s">
        <v>8397</v>
      </c>
      <c r="M1227" s="598">
        <v>8907</v>
      </c>
      <c r="N1227" s="599">
        <v>114194</v>
      </c>
    </row>
    <row r="1228" spans="1:14" ht="15.4">
      <c r="A1228" s="593" t="s">
        <v>179</v>
      </c>
      <c r="B1228" s="593" t="s">
        <v>241</v>
      </c>
      <c r="C1228" s="593" t="s">
        <v>242</v>
      </c>
      <c r="D1228" s="594">
        <v>5135</v>
      </c>
      <c r="E1228" s="595">
        <v>7973</v>
      </c>
      <c r="F1228" s="596" t="s">
        <v>8398</v>
      </c>
      <c r="M1228" s="598">
        <v>8908</v>
      </c>
      <c r="N1228" s="599">
        <v>134568</v>
      </c>
    </row>
    <row r="1229" spans="1:14" ht="15.4">
      <c r="A1229" s="593" t="s">
        <v>179</v>
      </c>
      <c r="B1229" s="593" t="s">
        <v>241</v>
      </c>
      <c r="C1229" s="593" t="s">
        <v>242</v>
      </c>
      <c r="D1229" s="594">
        <v>5136</v>
      </c>
      <c r="E1229" s="595">
        <v>11104</v>
      </c>
      <c r="F1229" s="596" t="s">
        <v>8398</v>
      </c>
      <c r="M1229" s="598">
        <v>8911</v>
      </c>
      <c r="N1229" s="599">
        <v>153581</v>
      </c>
    </row>
    <row r="1230" spans="1:14" ht="15.4">
      <c r="A1230" s="593" t="s">
        <v>179</v>
      </c>
      <c r="B1230" s="593" t="s">
        <v>241</v>
      </c>
      <c r="C1230" s="593" t="s">
        <v>1479</v>
      </c>
      <c r="D1230" s="594">
        <v>5143</v>
      </c>
      <c r="E1230" s="595">
        <v>87406</v>
      </c>
      <c r="F1230" s="596" t="s">
        <v>8401</v>
      </c>
      <c r="M1230" s="598">
        <v>8913</v>
      </c>
      <c r="N1230" s="599">
        <v>40020</v>
      </c>
    </row>
    <row r="1231" spans="1:14" ht="15.4">
      <c r="A1231" s="593" t="s">
        <v>179</v>
      </c>
      <c r="B1231" s="593" t="s">
        <v>241</v>
      </c>
      <c r="C1231" s="593" t="s">
        <v>1479</v>
      </c>
      <c r="D1231" s="594">
        <v>5144</v>
      </c>
      <c r="E1231" s="595">
        <v>25158</v>
      </c>
      <c r="F1231" s="596" t="s">
        <v>8401</v>
      </c>
      <c r="M1231" s="598">
        <v>8928</v>
      </c>
      <c r="N1231" s="599">
        <v>617699</v>
      </c>
    </row>
    <row r="1232" spans="1:14" ht="15.4">
      <c r="A1232" s="593" t="s">
        <v>179</v>
      </c>
      <c r="B1232" s="593" t="s">
        <v>241</v>
      </c>
      <c r="C1232" s="593" t="s">
        <v>1479</v>
      </c>
      <c r="D1232" s="594">
        <v>5145</v>
      </c>
      <c r="E1232" s="595">
        <v>20171</v>
      </c>
      <c r="F1232" s="596" t="s">
        <v>8401</v>
      </c>
      <c r="M1232" s="598">
        <v>8929</v>
      </c>
      <c r="N1232" s="599">
        <v>1153860</v>
      </c>
    </row>
    <row r="1233" spans="1:14" ht="15.4">
      <c r="A1233" s="593" t="s">
        <v>179</v>
      </c>
      <c r="B1233" s="593" t="s">
        <v>208</v>
      </c>
      <c r="C1233" s="593" t="s">
        <v>208</v>
      </c>
      <c r="D1233" s="594">
        <v>5159</v>
      </c>
      <c r="E1233" s="595">
        <v>39392</v>
      </c>
      <c r="F1233" s="593" t="s">
        <v>8397</v>
      </c>
      <c r="M1233" s="598">
        <v>8930</v>
      </c>
      <c r="N1233" s="599">
        <v>1889219</v>
      </c>
    </row>
    <row r="1234" spans="1:14" ht="15.4">
      <c r="A1234" s="593" t="s">
        <v>179</v>
      </c>
      <c r="B1234" s="593" t="s">
        <v>208</v>
      </c>
      <c r="C1234" s="593" t="s">
        <v>208</v>
      </c>
      <c r="D1234" s="594">
        <v>5160</v>
      </c>
      <c r="E1234" s="595">
        <v>82622</v>
      </c>
      <c r="F1234" s="593" t="s">
        <v>8397</v>
      </c>
      <c r="M1234" s="598">
        <v>8931</v>
      </c>
      <c r="N1234" s="599">
        <v>4528337</v>
      </c>
    </row>
    <row r="1235" spans="1:14" ht="15.4">
      <c r="A1235" s="593" t="s">
        <v>179</v>
      </c>
      <c r="B1235" s="593" t="s">
        <v>1485</v>
      </c>
      <c r="C1235" s="593" t="s">
        <v>1485</v>
      </c>
      <c r="D1235" s="594">
        <v>5161</v>
      </c>
      <c r="E1235" s="595">
        <v>254</v>
      </c>
      <c r="F1235" s="593" t="s">
        <v>8396</v>
      </c>
      <c r="M1235" s="598">
        <v>8932</v>
      </c>
      <c r="N1235" s="599">
        <v>158270</v>
      </c>
    </row>
    <row r="1236" spans="1:14" ht="15.4">
      <c r="A1236" s="593" t="s">
        <v>179</v>
      </c>
      <c r="B1236" s="593" t="s">
        <v>259</v>
      </c>
      <c r="C1236" s="593" t="s">
        <v>607</v>
      </c>
      <c r="D1236" s="594">
        <v>5162</v>
      </c>
      <c r="E1236" s="595">
        <v>357030</v>
      </c>
      <c r="F1236" s="596" t="s">
        <v>8397</v>
      </c>
      <c r="M1236" s="598">
        <v>8933</v>
      </c>
      <c r="N1236" s="599">
        <v>2148612</v>
      </c>
    </row>
    <row r="1237" spans="1:14" ht="15.4">
      <c r="A1237" s="593" t="s">
        <v>179</v>
      </c>
      <c r="B1237" s="593" t="s">
        <v>259</v>
      </c>
      <c r="C1237" s="593" t="s">
        <v>607</v>
      </c>
      <c r="D1237" s="594">
        <v>5163</v>
      </c>
      <c r="E1237" s="595">
        <v>380429</v>
      </c>
      <c r="F1237" s="596" t="s">
        <v>8397</v>
      </c>
      <c r="M1237" s="598">
        <v>8938</v>
      </c>
      <c r="N1237" s="599">
        <v>2500</v>
      </c>
    </row>
    <row r="1238" spans="1:14" ht="15.4">
      <c r="A1238" s="593" t="s">
        <v>179</v>
      </c>
      <c r="B1238" s="593" t="s">
        <v>259</v>
      </c>
      <c r="C1238" s="593" t="s">
        <v>607</v>
      </c>
      <c r="D1238" s="594">
        <v>5164</v>
      </c>
      <c r="E1238" s="595">
        <v>191623</v>
      </c>
      <c r="F1238" s="596" t="s">
        <v>8397</v>
      </c>
      <c r="M1238" s="598">
        <v>8939</v>
      </c>
      <c r="N1238" s="599">
        <v>3284</v>
      </c>
    </row>
    <row r="1239" spans="1:14" ht="15.4">
      <c r="A1239" s="593" t="s">
        <v>179</v>
      </c>
      <c r="B1239" s="593" t="s">
        <v>259</v>
      </c>
      <c r="C1239" s="593" t="s">
        <v>607</v>
      </c>
      <c r="D1239" s="594">
        <v>5165</v>
      </c>
      <c r="E1239" s="595">
        <v>277306</v>
      </c>
      <c r="F1239" s="596" t="s">
        <v>8397</v>
      </c>
      <c r="M1239" s="598">
        <v>8941</v>
      </c>
      <c r="N1239" s="599">
        <v>192750</v>
      </c>
    </row>
    <row r="1240" spans="1:14" ht="15.4">
      <c r="A1240" s="593" t="s">
        <v>179</v>
      </c>
      <c r="B1240" s="593" t="s">
        <v>1324</v>
      </c>
      <c r="C1240" s="593" t="s">
        <v>1324</v>
      </c>
      <c r="D1240" s="594">
        <v>5166</v>
      </c>
      <c r="E1240" s="595">
        <v>6265</v>
      </c>
      <c r="F1240" s="596" t="s">
        <v>8396</v>
      </c>
      <c r="M1240" s="598">
        <v>8942</v>
      </c>
      <c r="N1240" s="599">
        <v>52326</v>
      </c>
    </row>
    <row r="1241" spans="1:14" ht="15.4">
      <c r="A1241" s="593" t="s">
        <v>179</v>
      </c>
      <c r="B1241" s="593" t="s">
        <v>1324</v>
      </c>
      <c r="C1241" s="593" t="s">
        <v>1324</v>
      </c>
      <c r="D1241" s="594">
        <v>5167</v>
      </c>
      <c r="E1241" s="595">
        <v>2497477</v>
      </c>
      <c r="F1241" s="596" t="s">
        <v>8396</v>
      </c>
      <c r="M1241" s="598">
        <v>8968</v>
      </c>
      <c r="N1241" s="599">
        <v>1037</v>
      </c>
    </row>
    <row r="1242" spans="1:14" ht="15.4">
      <c r="A1242" s="593" t="s">
        <v>179</v>
      </c>
      <c r="B1242" s="593" t="s">
        <v>1324</v>
      </c>
      <c r="C1242" s="593" t="s">
        <v>1324</v>
      </c>
      <c r="D1242" s="594">
        <v>5168</v>
      </c>
      <c r="E1242" s="595">
        <v>18140</v>
      </c>
      <c r="F1242" s="596" t="s">
        <v>8396</v>
      </c>
      <c r="M1242" s="598">
        <v>8969</v>
      </c>
      <c r="N1242" s="599">
        <v>1037</v>
      </c>
    </row>
    <row r="1243" spans="1:14" ht="15.4">
      <c r="A1243" s="593" t="s">
        <v>179</v>
      </c>
      <c r="B1243" s="593" t="s">
        <v>1324</v>
      </c>
      <c r="C1243" s="593" t="s">
        <v>1324</v>
      </c>
      <c r="D1243" s="594">
        <v>5169</v>
      </c>
      <c r="E1243" s="595">
        <v>188296</v>
      </c>
      <c r="F1243" s="596" t="s">
        <v>8396</v>
      </c>
      <c r="M1243" s="598">
        <v>8972</v>
      </c>
      <c r="N1243" s="599">
        <v>629736</v>
      </c>
    </row>
    <row r="1244" spans="1:14" ht="15.4">
      <c r="A1244" s="593" t="s">
        <v>179</v>
      </c>
      <c r="B1244" s="593" t="s">
        <v>1324</v>
      </c>
      <c r="C1244" s="593" t="s">
        <v>1324</v>
      </c>
      <c r="D1244" s="594">
        <v>5170</v>
      </c>
      <c r="E1244" s="595">
        <v>391688</v>
      </c>
      <c r="F1244" s="596" t="s">
        <v>8401</v>
      </c>
      <c r="M1244" s="598">
        <v>8973</v>
      </c>
      <c r="N1244" s="599">
        <v>23250</v>
      </c>
    </row>
    <row r="1245" spans="1:14" ht="15.4">
      <c r="A1245" s="593" t="s">
        <v>179</v>
      </c>
      <c r="B1245" s="593" t="s">
        <v>248</v>
      </c>
      <c r="C1245" s="593" t="s">
        <v>248</v>
      </c>
      <c r="D1245" s="594">
        <v>5171</v>
      </c>
      <c r="E1245" s="595">
        <v>515974</v>
      </c>
      <c r="F1245" s="596" t="s">
        <v>8397</v>
      </c>
      <c r="M1245" s="598">
        <v>8975</v>
      </c>
      <c r="N1245" s="599">
        <v>8502</v>
      </c>
    </row>
    <row r="1246" spans="1:14" ht="15.4">
      <c r="A1246" s="593" t="s">
        <v>179</v>
      </c>
      <c r="B1246" s="593" t="s">
        <v>248</v>
      </c>
      <c r="C1246" s="593" t="s">
        <v>248</v>
      </c>
      <c r="D1246" s="594">
        <v>5172</v>
      </c>
      <c r="E1246" s="595">
        <v>481669</v>
      </c>
      <c r="F1246" s="596" t="s">
        <v>8397</v>
      </c>
      <c r="M1246" s="598">
        <v>8978</v>
      </c>
      <c r="N1246" s="599">
        <v>2797</v>
      </c>
    </row>
    <row r="1247" spans="1:14" ht="15.4">
      <c r="A1247" s="593" t="s">
        <v>179</v>
      </c>
      <c r="B1247" s="593" t="s">
        <v>248</v>
      </c>
      <c r="C1247" s="593" t="s">
        <v>248</v>
      </c>
      <c r="D1247" s="594">
        <v>5173</v>
      </c>
      <c r="E1247" s="595">
        <v>489773</v>
      </c>
      <c r="F1247" s="593" t="s">
        <v>8397</v>
      </c>
      <c r="M1247" s="598">
        <v>8979</v>
      </c>
      <c r="N1247" s="599">
        <v>16065</v>
      </c>
    </row>
    <row r="1248" spans="1:14" ht="15.4">
      <c r="A1248" s="593" t="s">
        <v>179</v>
      </c>
      <c r="B1248" s="593" t="s">
        <v>8399</v>
      </c>
      <c r="C1248" s="593" t="s">
        <v>8399</v>
      </c>
      <c r="D1248" s="594">
        <v>5175</v>
      </c>
      <c r="E1248" s="595">
        <v>219365</v>
      </c>
      <c r="F1248" s="596" t="s">
        <v>8397</v>
      </c>
      <c r="M1248" s="598">
        <v>8981</v>
      </c>
      <c r="N1248" s="599">
        <v>4526</v>
      </c>
    </row>
    <row r="1249" spans="1:14" ht="15.4">
      <c r="A1249" s="593" t="s">
        <v>179</v>
      </c>
      <c r="B1249" s="593" t="s">
        <v>8399</v>
      </c>
      <c r="C1249" s="593" t="s">
        <v>8399</v>
      </c>
      <c r="D1249" s="594">
        <v>5176</v>
      </c>
      <c r="E1249" s="595">
        <v>187507</v>
      </c>
      <c r="F1249" s="596" t="s">
        <v>8397</v>
      </c>
      <c r="M1249" s="598">
        <v>8983</v>
      </c>
      <c r="N1249" s="599">
        <v>7854</v>
      </c>
    </row>
    <row r="1250" spans="1:14" ht="15.4">
      <c r="A1250" s="593" t="s">
        <v>179</v>
      </c>
      <c r="B1250" s="593" t="s">
        <v>259</v>
      </c>
      <c r="C1250" s="593" t="s">
        <v>607</v>
      </c>
      <c r="D1250" s="594">
        <v>5177</v>
      </c>
      <c r="E1250" s="595">
        <v>1972558</v>
      </c>
      <c r="F1250" s="596" t="s">
        <v>8397</v>
      </c>
      <c r="M1250" s="598">
        <v>8984</v>
      </c>
      <c r="N1250" s="599">
        <v>6069</v>
      </c>
    </row>
    <row r="1251" spans="1:14" ht="15.4">
      <c r="A1251" s="593" t="s">
        <v>179</v>
      </c>
      <c r="B1251" s="593" t="s">
        <v>587</v>
      </c>
      <c r="C1251" s="593" t="s">
        <v>588</v>
      </c>
      <c r="D1251" s="594">
        <v>5178</v>
      </c>
      <c r="E1251" s="595">
        <v>796821</v>
      </c>
      <c r="F1251" s="596" t="s">
        <v>8396</v>
      </c>
      <c r="M1251" s="598">
        <v>8985</v>
      </c>
      <c r="N1251" s="599">
        <v>14042</v>
      </c>
    </row>
    <row r="1252" spans="1:14" ht="15.4">
      <c r="A1252" s="593" t="s">
        <v>179</v>
      </c>
      <c r="B1252" s="593" t="s">
        <v>208</v>
      </c>
      <c r="C1252" s="593" t="s">
        <v>208</v>
      </c>
      <c r="D1252" s="594">
        <v>5180</v>
      </c>
      <c r="E1252" s="595">
        <v>287931</v>
      </c>
      <c r="F1252" s="596" t="s">
        <v>8397</v>
      </c>
      <c r="M1252" s="598">
        <v>8986</v>
      </c>
      <c r="N1252" s="599">
        <v>13000</v>
      </c>
    </row>
    <row r="1253" spans="1:14" ht="15.4">
      <c r="A1253" s="593" t="s">
        <v>179</v>
      </c>
      <c r="B1253" s="593" t="s">
        <v>205</v>
      </c>
      <c r="C1253" s="593" t="s">
        <v>206</v>
      </c>
      <c r="D1253" s="594">
        <v>5181</v>
      </c>
      <c r="E1253" s="595">
        <v>62386</v>
      </c>
      <c r="F1253" s="596" t="s">
        <v>8397</v>
      </c>
      <c r="M1253" s="598">
        <v>8987</v>
      </c>
      <c r="N1253" s="599">
        <v>36000</v>
      </c>
    </row>
    <row r="1254" spans="1:14" ht="15.4">
      <c r="A1254" s="593" t="s">
        <v>179</v>
      </c>
      <c r="B1254" s="593" t="s">
        <v>217</v>
      </c>
      <c r="C1254" s="593" t="s">
        <v>218</v>
      </c>
      <c r="D1254" s="594">
        <v>5182</v>
      </c>
      <c r="E1254" s="595">
        <v>459199</v>
      </c>
      <c r="F1254" s="596" t="s">
        <v>8397</v>
      </c>
      <c r="M1254" s="598">
        <v>8988</v>
      </c>
      <c r="N1254" s="599">
        <v>13550</v>
      </c>
    </row>
    <row r="1255" spans="1:14" ht="15.4">
      <c r="A1255" s="593" t="s">
        <v>179</v>
      </c>
      <c r="B1255" s="593" t="s">
        <v>217</v>
      </c>
      <c r="C1255" s="593" t="s">
        <v>218</v>
      </c>
      <c r="D1255" s="594">
        <v>5183</v>
      </c>
      <c r="E1255" s="595">
        <v>218896</v>
      </c>
      <c r="F1255" s="596" t="s">
        <v>8397</v>
      </c>
      <c r="M1255" s="598">
        <v>8990</v>
      </c>
      <c r="N1255" s="599">
        <v>83866</v>
      </c>
    </row>
    <row r="1256" spans="1:14" ht="15.4">
      <c r="A1256" s="593" t="s">
        <v>179</v>
      </c>
      <c r="B1256" s="593" t="s">
        <v>217</v>
      </c>
      <c r="C1256" s="593" t="s">
        <v>218</v>
      </c>
      <c r="D1256" s="594">
        <v>5184</v>
      </c>
      <c r="E1256" s="595">
        <v>79470</v>
      </c>
      <c r="F1256" s="596" t="s">
        <v>8397</v>
      </c>
      <c r="M1256" s="598">
        <v>8993</v>
      </c>
      <c r="N1256" s="599">
        <v>535000</v>
      </c>
    </row>
    <row r="1257" spans="1:14" ht="15.4">
      <c r="A1257" s="593" t="s">
        <v>179</v>
      </c>
      <c r="B1257" s="593" t="s">
        <v>729</v>
      </c>
      <c r="C1257" s="593" t="s">
        <v>1340</v>
      </c>
      <c r="D1257" s="594">
        <v>5185</v>
      </c>
      <c r="E1257" s="595">
        <v>467229</v>
      </c>
      <c r="F1257" s="596" t="s">
        <v>8397</v>
      </c>
      <c r="M1257" s="598">
        <v>8994</v>
      </c>
      <c r="N1257" s="599">
        <v>2100</v>
      </c>
    </row>
    <row r="1258" spans="1:14" ht="15.4">
      <c r="A1258" s="593" t="s">
        <v>179</v>
      </c>
      <c r="B1258" s="593" t="s">
        <v>248</v>
      </c>
      <c r="C1258" s="593" t="s">
        <v>248</v>
      </c>
      <c r="D1258" s="594">
        <v>5186</v>
      </c>
      <c r="E1258" s="595">
        <v>466864</v>
      </c>
      <c r="F1258" s="596" t="s">
        <v>8397</v>
      </c>
      <c r="M1258" s="598">
        <v>8995</v>
      </c>
      <c r="N1258" s="599">
        <v>10650</v>
      </c>
    </row>
    <row r="1259" spans="1:14" ht="15.4">
      <c r="A1259" s="593" t="s">
        <v>179</v>
      </c>
      <c r="B1259" s="593" t="s">
        <v>248</v>
      </c>
      <c r="C1259" s="593" t="s">
        <v>248</v>
      </c>
      <c r="D1259" s="594">
        <v>5187</v>
      </c>
      <c r="E1259" s="595">
        <v>503868</v>
      </c>
      <c r="F1259" s="596" t="s">
        <v>8397</v>
      </c>
      <c r="M1259" s="598">
        <v>8996</v>
      </c>
      <c r="N1259" s="599">
        <v>397100</v>
      </c>
    </row>
    <row r="1260" spans="1:14" ht="15.4">
      <c r="A1260" s="593" t="s">
        <v>179</v>
      </c>
      <c r="B1260" s="593" t="s">
        <v>241</v>
      </c>
      <c r="C1260" s="593" t="s">
        <v>420</v>
      </c>
      <c r="D1260" s="594">
        <v>5188</v>
      </c>
      <c r="E1260" s="595">
        <v>53009</v>
      </c>
      <c r="F1260" s="596" t="s">
        <v>8396</v>
      </c>
      <c r="M1260" s="598">
        <v>8997</v>
      </c>
      <c r="N1260" s="599">
        <v>49980</v>
      </c>
    </row>
    <row r="1261" spans="1:14" ht="15.4">
      <c r="A1261" s="593" t="s">
        <v>179</v>
      </c>
      <c r="B1261" s="593" t="s">
        <v>241</v>
      </c>
      <c r="C1261" s="593" t="s">
        <v>420</v>
      </c>
      <c r="D1261" s="594">
        <v>5189</v>
      </c>
      <c r="E1261" s="595">
        <v>83912</v>
      </c>
      <c r="F1261" s="596" t="s">
        <v>8396</v>
      </c>
      <c r="M1261" s="598">
        <v>9000</v>
      </c>
      <c r="N1261" s="599">
        <v>219350</v>
      </c>
    </row>
    <row r="1262" spans="1:14" ht="15.4">
      <c r="A1262" s="593" t="s">
        <v>179</v>
      </c>
      <c r="B1262" s="593" t="s">
        <v>1187</v>
      </c>
      <c r="C1262" s="593" t="s">
        <v>1187</v>
      </c>
      <c r="D1262" s="594">
        <v>5190</v>
      </c>
      <c r="E1262" s="595">
        <v>10989</v>
      </c>
      <c r="F1262" s="596" t="s">
        <v>8396</v>
      </c>
      <c r="M1262" s="598">
        <v>9001</v>
      </c>
      <c r="N1262" s="599">
        <v>211820</v>
      </c>
    </row>
    <row r="1263" spans="1:14" ht="15.4">
      <c r="A1263" s="593" t="s">
        <v>179</v>
      </c>
      <c r="B1263" s="593" t="s">
        <v>241</v>
      </c>
      <c r="C1263" s="593" t="s">
        <v>242</v>
      </c>
      <c r="D1263" s="594">
        <v>5191</v>
      </c>
      <c r="E1263" s="595">
        <v>302940</v>
      </c>
      <c r="F1263" s="596" t="s">
        <v>8398</v>
      </c>
      <c r="M1263" s="598">
        <v>9003</v>
      </c>
      <c r="N1263" s="599">
        <v>4850</v>
      </c>
    </row>
    <row r="1264" spans="1:14" ht="15.4">
      <c r="A1264" s="593" t="s">
        <v>179</v>
      </c>
      <c r="B1264" s="593" t="s">
        <v>259</v>
      </c>
      <c r="C1264" s="593" t="s">
        <v>602</v>
      </c>
      <c r="D1264" s="594">
        <v>5195</v>
      </c>
      <c r="E1264" s="597">
        <v>50516</v>
      </c>
      <c r="F1264" s="593" t="s">
        <v>8397</v>
      </c>
      <c r="M1264" s="598">
        <v>9004</v>
      </c>
      <c r="N1264" s="599">
        <v>264187</v>
      </c>
    </row>
    <row r="1265" spans="1:14" ht="15.4">
      <c r="A1265" s="593" t="s">
        <v>179</v>
      </c>
      <c r="B1265" s="593" t="s">
        <v>187</v>
      </c>
      <c r="C1265" s="593" t="s">
        <v>187</v>
      </c>
      <c r="D1265" s="594">
        <v>5196</v>
      </c>
      <c r="E1265" s="595">
        <v>107052</v>
      </c>
      <c r="F1265" s="596" t="s">
        <v>8397</v>
      </c>
      <c r="M1265" s="598">
        <v>9005</v>
      </c>
      <c r="N1265" s="599">
        <v>565393</v>
      </c>
    </row>
    <row r="1266" spans="1:14" ht="15.4">
      <c r="A1266" s="593" t="s">
        <v>179</v>
      </c>
      <c r="B1266" s="593" t="s">
        <v>187</v>
      </c>
      <c r="C1266" s="593" t="s">
        <v>187</v>
      </c>
      <c r="D1266" s="594">
        <v>5197</v>
      </c>
      <c r="E1266" s="595">
        <v>113844</v>
      </c>
      <c r="F1266" s="596" t="s">
        <v>8397</v>
      </c>
      <c r="M1266" s="598">
        <v>9006</v>
      </c>
      <c r="N1266" s="599">
        <v>702094</v>
      </c>
    </row>
    <row r="1267" spans="1:14" ht="15.4">
      <c r="A1267" s="593" t="s">
        <v>179</v>
      </c>
      <c r="B1267" s="593" t="s">
        <v>259</v>
      </c>
      <c r="C1267" s="593" t="s">
        <v>602</v>
      </c>
      <c r="D1267" s="594">
        <v>5202</v>
      </c>
      <c r="E1267" s="597">
        <v>95324</v>
      </c>
      <c r="F1267" s="593" t="s">
        <v>8397</v>
      </c>
      <c r="M1267" s="598">
        <v>9007</v>
      </c>
      <c r="N1267" s="599">
        <v>827658</v>
      </c>
    </row>
    <row r="1268" spans="1:14" ht="15.4">
      <c r="A1268" s="593" t="s">
        <v>179</v>
      </c>
      <c r="B1268" s="593" t="s">
        <v>259</v>
      </c>
      <c r="C1268" s="593" t="s">
        <v>602</v>
      </c>
      <c r="D1268" s="594">
        <v>5204</v>
      </c>
      <c r="E1268" s="595">
        <v>9719</v>
      </c>
      <c r="F1268" s="596" t="s">
        <v>8397</v>
      </c>
      <c r="M1268" s="598">
        <v>9034</v>
      </c>
      <c r="N1268" s="599">
        <v>200648</v>
      </c>
    </row>
    <row r="1269" spans="1:14" ht="15.4">
      <c r="A1269" s="593" t="s">
        <v>179</v>
      </c>
      <c r="B1269" s="593" t="s">
        <v>8399</v>
      </c>
      <c r="C1269" s="593" t="s">
        <v>8399</v>
      </c>
      <c r="D1269" s="594">
        <v>5205</v>
      </c>
      <c r="E1269" s="595">
        <v>51693</v>
      </c>
      <c r="F1269" s="596" t="s">
        <v>8397</v>
      </c>
      <c r="M1269" s="598">
        <v>9035</v>
      </c>
      <c r="N1269" s="599">
        <v>217175</v>
      </c>
    </row>
    <row r="1270" spans="1:14" ht="15.4">
      <c r="A1270" s="593" t="s">
        <v>179</v>
      </c>
      <c r="B1270" s="593" t="s">
        <v>8399</v>
      </c>
      <c r="C1270" s="593" t="s">
        <v>8399</v>
      </c>
      <c r="D1270" s="594">
        <v>5207</v>
      </c>
      <c r="E1270" s="595">
        <v>222059</v>
      </c>
      <c r="F1270" s="596" t="s">
        <v>8397</v>
      </c>
      <c r="M1270" s="598">
        <v>9036</v>
      </c>
      <c r="N1270" s="599">
        <v>59262</v>
      </c>
    </row>
    <row r="1271" spans="1:14" ht="15.4">
      <c r="A1271" s="593" t="s">
        <v>179</v>
      </c>
      <c r="B1271" s="593" t="s">
        <v>8399</v>
      </c>
      <c r="C1271" s="593" t="s">
        <v>8399</v>
      </c>
      <c r="D1271" s="594">
        <v>5208</v>
      </c>
      <c r="E1271" s="595">
        <v>100493</v>
      </c>
      <c r="F1271" s="596" t="s">
        <v>8396</v>
      </c>
      <c r="M1271" s="598">
        <v>9037</v>
      </c>
      <c r="N1271" s="599">
        <v>25055</v>
      </c>
    </row>
    <row r="1272" spans="1:14" ht="15.4">
      <c r="A1272" s="593" t="s">
        <v>179</v>
      </c>
      <c r="B1272" s="593" t="s">
        <v>8399</v>
      </c>
      <c r="C1272" s="593" t="s">
        <v>8399</v>
      </c>
      <c r="D1272" s="594">
        <v>5209</v>
      </c>
      <c r="E1272" s="597">
        <v>69696</v>
      </c>
      <c r="F1272" s="593" t="s">
        <v>8397</v>
      </c>
      <c r="M1272" s="598">
        <v>9038</v>
      </c>
      <c r="N1272" s="599">
        <v>3434646</v>
      </c>
    </row>
    <row r="1273" spans="1:14" ht="15.4">
      <c r="A1273" s="593" t="s">
        <v>179</v>
      </c>
      <c r="B1273" s="593" t="s">
        <v>8399</v>
      </c>
      <c r="C1273" s="593" t="s">
        <v>8399</v>
      </c>
      <c r="D1273" s="594">
        <v>5210</v>
      </c>
      <c r="E1273" s="595">
        <v>78578</v>
      </c>
      <c r="F1273" s="596" t="s">
        <v>8397</v>
      </c>
      <c r="M1273" s="598">
        <v>9043</v>
      </c>
      <c r="N1273" s="599">
        <v>19492</v>
      </c>
    </row>
    <row r="1274" spans="1:14" ht="15.4">
      <c r="A1274" s="593" t="s">
        <v>179</v>
      </c>
      <c r="B1274" s="593" t="s">
        <v>8399</v>
      </c>
      <c r="C1274" s="593" t="s">
        <v>8399</v>
      </c>
      <c r="D1274" s="594">
        <v>5211</v>
      </c>
      <c r="E1274" s="595">
        <v>53945</v>
      </c>
      <c r="F1274" s="596" t="s">
        <v>8397</v>
      </c>
      <c r="M1274" s="598">
        <v>9044</v>
      </c>
      <c r="N1274" s="599">
        <v>23990</v>
      </c>
    </row>
    <row r="1275" spans="1:14" ht="15.4">
      <c r="A1275" s="593" t="s">
        <v>179</v>
      </c>
      <c r="B1275" s="593" t="s">
        <v>259</v>
      </c>
      <c r="C1275" s="593" t="s">
        <v>602</v>
      </c>
      <c r="D1275" s="594">
        <v>5212</v>
      </c>
      <c r="E1275" s="595">
        <v>25233</v>
      </c>
      <c r="F1275" s="596" t="s">
        <v>8396</v>
      </c>
      <c r="M1275" s="598">
        <v>9048</v>
      </c>
      <c r="N1275" s="599">
        <v>549702</v>
      </c>
    </row>
    <row r="1276" spans="1:14" ht="15.4">
      <c r="A1276" s="593" t="s">
        <v>179</v>
      </c>
      <c r="B1276" s="593" t="s">
        <v>259</v>
      </c>
      <c r="C1276" s="593" t="s">
        <v>602</v>
      </c>
      <c r="D1276" s="594">
        <v>5214</v>
      </c>
      <c r="E1276" s="595">
        <v>306877</v>
      </c>
      <c r="F1276" s="593" t="s">
        <v>8397</v>
      </c>
      <c r="M1276" s="598">
        <v>9050</v>
      </c>
      <c r="N1276" s="599">
        <v>568132</v>
      </c>
    </row>
    <row r="1277" spans="1:14" ht="15.4">
      <c r="A1277" s="593" t="s">
        <v>179</v>
      </c>
      <c r="B1277" s="593" t="s">
        <v>255</v>
      </c>
      <c r="C1277" s="593" t="s">
        <v>604</v>
      </c>
      <c r="D1277" s="594">
        <v>5216</v>
      </c>
      <c r="E1277" s="595">
        <v>24128</v>
      </c>
      <c r="F1277" s="596" t="s">
        <v>8396</v>
      </c>
      <c r="M1277" s="598">
        <v>9054</v>
      </c>
      <c r="N1277" s="599">
        <v>344300</v>
      </c>
    </row>
    <row r="1278" spans="1:14" ht="15.4">
      <c r="A1278" s="593" t="s">
        <v>179</v>
      </c>
      <c r="B1278" s="593" t="s">
        <v>241</v>
      </c>
      <c r="C1278" s="593" t="s">
        <v>242</v>
      </c>
      <c r="D1278" s="594">
        <v>5217</v>
      </c>
      <c r="E1278" s="595">
        <v>3816</v>
      </c>
      <c r="F1278" s="596" t="s">
        <v>8396</v>
      </c>
      <c r="M1278" s="598">
        <v>9056</v>
      </c>
      <c r="N1278" s="599">
        <v>646281</v>
      </c>
    </row>
    <row r="1279" spans="1:14" ht="15.4">
      <c r="A1279" s="593" t="s">
        <v>179</v>
      </c>
      <c r="B1279" s="593" t="s">
        <v>241</v>
      </c>
      <c r="C1279" s="593" t="s">
        <v>242</v>
      </c>
      <c r="D1279" s="594">
        <v>5218</v>
      </c>
      <c r="E1279" s="595">
        <v>3999</v>
      </c>
      <c r="F1279" s="596" t="s">
        <v>8396</v>
      </c>
      <c r="M1279" s="598">
        <v>9057</v>
      </c>
      <c r="N1279" s="599">
        <v>314800</v>
      </c>
    </row>
    <row r="1280" spans="1:14" ht="15.4">
      <c r="A1280" s="593" t="s">
        <v>179</v>
      </c>
      <c r="B1280" s="593" t="s">
        <v>241</v>
      </c>
      <c r="C1280" s="593" t="s">
        <v>242</v>
      </c>
      <c r="D1280" s="594">
        <v>5220</v>
      </c>
      <c r="E1280" s="595">
        <v>18776</v>
      </c>
      <c r="F1280" s="596" t="s">
        <v>8396</v>
      </c>
      <c r="M1280" s="598">
        <v>9061</v>
      </c>
      <c r="N1280" s="599">
        <v>460104</v>
      </c>
    </row>
    <row r="1281" spans="1:14" ht="15.4">
      <c r="A1281" s="593" t="s">
        <v>179</v>
      </c>
      <c r="B1281" s="593" t="s">
        <v>241</v>
      </c>
      <c r="C1281" s="593" t="s">
        <v>242</v>
      </c>
      <c r="D1281" s="594">
        <v>5221</v>
      </c>
      <c r="E1281" s="595">
        <v>21647</v>
      </c>
      <c r="F1281" s="596" t="s">
        <v>8396</v>
      </c>
      <c r="M1281" s="598">
        <v>9062</v>
      </c>
      <c r="N1281" s="599">
        <v>421260</v>
      </c>
    </row>
    <row r="1282" spans="1:14" ht="15.4">
      <c r="A1282" s="593" t="s">
        <v>179</v>
      </c>
      <c r="B1282" s="593" t="s">
        <v>241</v>
      </c>
      <c r="C1282" s="593" t="s">
        <v>242</v>
      </c>
      <c r="D1282" s="594">
        <v>5225</v>
      </c>
      <c r="E1282" s="595">
        <v>4323</v>
      </c>
      <c r="F1282" s="596" t="s">
        <v>8396</v>
      </c>
      <c r="M1282" s="598">
        <v>9084</v>
      </c>
      <c r="N1282" s="599">
        <v>3410000</v>
      </c>
    </row>
    <row r="1283" spans="1:14" ht="15.4">
      <c r="A1283" s="593" t="s">
        <v>179</v>
      </c>
      <c r="B1283" s="593" t="s">
        <v>241</v>
      </c>
      <c r="C1283" s="593" t="s">
        <v>242</v>
      </c>
      <c r="D1283" s="594">
        <v>5226</v>
      </c>
      <c r="E1283" s="595">
        <v>5850</v>
      </c>
      <c r="F1283" s="596" t="s">
        <v>8396</v>
      </c>
      <c r="M1283" s="598">
        <v>9085</v>
      </c>
      <c r="N1283" s="599">
        <v>2997000</v>
      </c>
    </row>
    <row r="1284" spans="1:14" ht="15.4">
      <c r="A1284" s="593" t="s">
        <v>179</v>
      </c>
      <c r="B1284" s="593" t="s">
        <v>241</v>
      </c>
      <c r="C1284" s="593" t="s">
        <v>242</v>
      </c>
      <c r="D1284" s="594">
        <v>5227</v>
      </c>
      <c r="E1284" s="595">
        <v>26586</v>
      </c>
      <c r="F1284" s="596" t="s">
        <v>8398</v>
      </c>
      <c r="M1284" s="598">
        <v>9086</v>
      </c>
      <c r="N1284" s="599">
        <v>3143000</v>
      </c>
    </row>
    <row r="1285" spans="1:14" ht="15.4">
      <c r="A1285" s="593" t="s">
        <v>179</v>
      </c>
      <c r="B1285" s="593" t="s">
        <v>241</v>
      </c>
      <c r="C1285" s="593" t="s">
        <v>242</v>
      </c>
      <c r="D1285" s="594">
        <v>5228</v>
      </c>
      <c r="E1285" s="595">
        <v>9640</v>
      </c>
      <c r="F1285" s="596" t="s">
        <v>8398</v>
      </c>
      <c r="M1285" s="598">
        <v>9087</v>
      </c>
      <c r="N1285" s="599">
        <v>2540000</v>
      </c>
    </row>
    <row r="1286" spans="1:14" ht="15.4">
      <c r="A1286" s="593" t="s">
        <v>179</v>
      </c>
      <c r="B1286" s="593" t="s">
        <v>241</v>
      </c>
      <c r="C1286" s="593" t="s">
        <v>242</v>
      </c>
      <c r="D1286" s="594">
        <v>5229</v>
      </c>
      <c r="E1286" s="595">
        <v>12050</v>
      </c>
      <c r="F1286" s="596" t="s">
        <v>8398</v>
      </c>
      <c r="M1286" s="598">
        <v>9088</v>
      </c>
      <c r="N1286" s="599">
        <v>3555000</v>
      </c>
    </row>
    <row r="1287" spans="1:14" ht="15.4">
      <c r="A1287" s="593" t="s">
        <v>179</v>
      </c>
      <c r="B1287" s="593" t="s">
        <v>241</v>
      </c>
      <c r="C1287" s="593" t="s">
        <v>242</v>
      </c>
      <c r="D1287" s="594">
        <v>5230</v>
      </c>
      <c r="E1287" s="597">
        <v>16099</v>
      </c>
      <c r="F1287" s="596" t="s">
        <v>8398</v>
      </c>
      <c r="M1287" s="598">
        <v>9089</v>
      </c>
      <c r="N1287" s="599">
        <v>3149000</v>
      </c>
    </row>
    <row r="1288" spans="1:14" ht="15.4">
      <c r="A1288" s="593" t="s">
        <v>179</v>
      </c>
      <c r="B1288" s="593" t="s">
        <v>241</v>
      </c>
      <c r="C1288" s="593" t="s">
        <v>242</v>
      </c>
      <c r="D1288" s="594">
        <v>5241</v>
      </c>
      <c r="E1288" s="597">
        <v>18726</v>
      </c>
      <c r="F1288" s="596" t="s">
        <v>8396</v>
      </c>
      <c r="M1288" s="598">
        <v>9090</v>
      </c>
      <c r="N1288" s="599">
        <v>2204000</v>
      </c>
    </row>
    <row r="1289" spans="1:14" ht="15.4">
      <c r="A1289" s="593" t="s">
        <v>179</v>
      </c>
      <c r="B1289" s="593" t="s">
        <v>241</v>
      </c>
      <c r="C1289" s="593" t="s">
        <v>242</v>
      </c>
      <c r="D1289" s="594">
        <v>5242</v>
      </c>
      <c r="E1289" s="597">
        <v>243142</v>
      </c>
      <c r="F1289" s="596" t="s">
        <v>8396</v>
      </c>
      <c r="M1289" s="598">
        <v>9091</v>
      </c>
      <c r="N1289" s="599">
        <v>4415945</v>
      </c>
    </row>
    <row r="1290" spans="1:14" ht="15.4">
      <c r="A1290" s="593" t="s">
        <v>179</v>
      </c>
      <c r="B1290" s="593" t="s">
        <v>180</v>
      </c>
      <c r="C1290" s="593" t="s">
        <v>8402</v>
      </c>
      <c r="D1290" s="594">
        <v>5244</v>
      </c>
      <c r="E1290" s="595">
        <v>67938</v>
      </c>
      <c r="F1290" s="596" t="s">
        <v>8396</v>
      </c>
      <c r="M1290" s="598">
        <v>9092</v>
      </c>
      <c r="N1290" s="599">
        <v>3059232</v>
      </c>
    </row>
    <row r="1291" spans="1:14" ht="15.4">
      <c r="A1291" s="593" t="s">
        <v>179</v>
      </c>
      <c r="B1291" s="593" t="s">
        <v>208</v>
      </c>
      <c r="C1291" s="593" t="s">
        <v>208</v>
      </c>
      <c r="D1291" s="594">
        <v>5245</v>
      </c>
      <c r="E1291" s="595">
        <v>734307</v>
      </c>
      <c r="F1291" s="596" t="s">
        <v>8397</v>
      </c>
      <c r="M1291" s="598">
        <v>9093</v>
      </c>
      <c r="N1291" s="599">
        <v>2586000</v>
      </c>
    </row>
    <row r="1292" spans="1:14" ht="15.4">
      <c r="A1292" s="593" t="s">
        <v>179</v>
      </c>
      <c r="B1292" s="593" t="s">
        <v>208</v>
      </c>
      <c r="C1292" s="593" t="s">
        <v>208</v>
      </c>
      <c r="D1292" s="594">
        <v>5246</v>
      </c>
      <c r="E1292" s="595">
        <v>3039168</v>
      </c>
      <c r="F1292" s="596" t="s">
        <v>8397</v>
      </c>
      <c r="M1292" s="598">
        <v>9094</v>
      </c>
      <c r="N1292" s="599">
        <v>2328000</v>
      </c>
    </row>
    <row r="1293" spans="1:14" ht="15.4">
      <c r="A1293" s="593" t="s">
        <v>179</v>
      </c>
      <c r="B1293" s="593" t="s">
        <v>208</v>
      </c>
      <c r="C1293" s="593" t="s">
        <v>208</v>
      </c>
      <c r="D1293" s="594">
        <v>5247</v>
      </c>
      <c r="E1293" s="597">
        <v>767024</v>
      </c>
      <c r="F1293" s="593" t="s">
        <v>8397</v>
      </c>
      <c r="M1293" s="598">
        <v>9095</v>
      </c>
      <c r="N1293" s="599">
        <v>2915000</v>
      </c>
    </row>
    <row r="1294" spans="1:14" ht="15.4">
      <c r="A1294" s="593" t="s">
        <v>179</v>
      </c>
      <c r="B1294" s="593" t="s">
        <v>248</v>
      </c>
      <c r="C1294" s="593" t="s">
        <v>248</v>
      </c>
      <c r="D1294" s="594">
        <v>5248</v>
      </c>
      <c r="E1294" s="597">
        <v>5966</v>
      </c>
      <c r="F1294" s="593" t="s">
        <v>8397</v>
      </c>
      <c r="M1294" s="598">
        <v>9096</v>
      </c>
      <c r="N1294" s="599">
        <v>3555000</v>
      </c>
    </row>
    <row r="1295" spans="1:14" ht="15.4">
      <c r="A1295" s="593" t="s">
        <v>179</v>
      </c>
      <c r="B1295" s="593" t="s">
        <v>192</v>
      </c>
      <c r="C1295" s="593" t="s">
        <v>193</v>
      </c>
      <c r="D1295" s="594">
        <v>5249</v>
      </c>
      <c r="E1295" s="597">
        <v>62027</v>
      </c>
      <c r="F1295" s="593" t="s">
        <v>8396</v>
      </c>
      <c r="M1295" s="598">
        <v>9097</v>
      </c>
      <c r="N1295" s="599">
        <v>2915000</v>
      </c>
    </row>
    <row r="1296" spans="1:14" ht="15.4">
      <c r="A1296" s="593" t="s">
        <v>179</v>
      </c>
      <c r="B1296" s="593" t="s">
        <v>192</v>
      </c>
      <c r="C1296" s="593" t="s">
        <v>1553</v>
      </c>
      <c r="D1296" s="594">
        <v>5252</v>
      </c>
      <c r="E1296" s="597">
        <v>3751100</v>
      </c>
      <c r="F1296" s="593" t="s">
        <v>8397</v>
      </c>
      <c r="M1296" s="598">
        <v>9098</v>
      </c>
      <c r="N1296" s="599">
        <v>2204000</v>
      </c>
    </row>
    <row r="1297" spans="1:14" ht="15.4">
      <c r="A1297" s="593" t="s">
        <v>179</v>
      </c>
      <c r="B1297" s="593" t="s">
        <v>192</v>
      </c>
      <c r="C1297" s="593" t="s">
        <v>1553</v>
      </c>
      <c r="D1297" s="594">
        <v>5253</v>
      </c>
      <c r="E1297" s="595">
        <v>15400846</v>
      </c>
      <c r="F1297" s="596" t="s">
        <v>8397</v>
      </c>
      <c r="M1297" s="598">
        <v>9099</v>
      </c>
      <c r="N1297" s="599">
        <v>1920000</v>
      </c>
    </row>
    <row r="1298" spans="1:14" ht="15.4">
      <c r="A1298" s="593" t="s">
        <v>179</v>
      </c>
      <c r="B1298" s="593" t="s">
        <v>208</v>
      </c>
      <c r="C1298" s="593" t="s">
        <v>208</v>
      </c>
      <c r="D1298" s="594">
        <v>5254</v>
      </c>
      <c r="E1298" s="597">
        <v>2149791</v>
      </c>
      <c r="F1298" s="593" t="s">
        <v>8397</v>
      </c>
      <c r="M1298" s="598">
        <v>9100</v>
      </c>
      <c r="N1298" s="599">
        <v>1597000</v>
      </c>
    </row>
    <row r="1299" spans="1:14" ht="15.4">
      <c r="A1299" s="593" t="s">
        <v>179</v>
      </c>
      <c r="B1299" s="593" t="s">
        <v>255</v>
      </c>
      <c r="C1299" s="593" t="s">
        <v>256</v>
      </c>
      <c r="D1299" s="594">
        <v>5271</v>
      </c>
      <c r="E1299" s="595">
        <v>701785</v>
      </c>
      <c r="F1299" s="596" t="s">
        <v>8397</v>
      </c>
      <c r="M1299" s="598">
        <v>9101</v>
      </c>
      <c r="N1299" s="599">
        <v>4270500</v>
      </c>
    </row>
    <row r="1300" spans="1:14" ht="15.4">
      <c r="A1300" s="593" t="s">
        <v>179</v>
      </c>
      <c r="B1300" s="593" t="s">
        <v>192</v>
      </c>
      <c r="C1300" s="593" t="s">
        <v>193</v>
      </c>
      <c r="D1300" s="594">
        <v>5272</v>
      </c>
      <c r="E1300" s="595">
        <v>131130</v>
      </c>
      <c r="F1300" s="596" t="s">
        <v>8397</v>
      </c>
      <c r="M1300" s="598">
        <v>9102</v>
      </c>
      <c r="N1300" s="599">
        <v>3310000</v>
      </c>
    </row>
    <row r="1301" spans="1:14" ht="15.4">
      <c r="A1301" s="593" t="s">
        <v>179</v>
      </c>
      <c r="B1301" s="593" t="s">
        <v>192</v>
      </c>
      <c r="C1301" s="593" t="s">
        <v>193</v>
      </c>
      <c r="D1301" s="594">
        <v>5273</v>
      </c>
      <c r="E1301" s="597">
        <v>196695</v>
      </c>
      <c r="F1301" s="593" t="s">
        <v>8397</v>
      </c>
      <c r="M1301" s="598">
        <v>9103</v>
      </c>
      <c r="N1301" s="599">
        <v>2361000</v>
      </c>
    </row>
    <row r="1302" spans="1:14" ht="15.4">
      <c r="A1302" s="593" t="s">
        <v>179</v>
      </c>
      <c r="B1302" s="593" t="s">
        <v>192</v>
      </c>
      <c r="C1302" s="593" t="s">
        <v>193</v>
      </c>
      <c r="D1302" s="594">
        <v>5274</v>
      </c>
      <c r="E1302" s="595">
        <v>327826</v>
      </c>
      <c r="F1302" s="596" t="s">
        <v>8397</v>
      </c>
      <c r="M1302" s="598">
        <v>9104</v>
      </c>
      <c r="N1302" s="599">
        <v>1920000</v>
      </c>
    </row>
    <row r="1303" spans="1:14" ht="15.4">
      <c r="A1303" s="593" t="s">
        <v>179</v>
      </c>
      <c r="B1303" s="593" t="s">
        <v>192</v>
      </c>
      <c r="C1303" s="593" t="s">
        <v>193</v>
      </c>
      <c r="D1303" s="594">
        <v>5275</v>
      </c>
      <c r="E1303" s="595">
        <v>655648</v>
      </c>
      <c r="F1303" s="596" t="s">
        <v>8397</v>
      </c>
      <c r="M1303" s="598">
        <v>9105</v>
      </c>
      <c r="N1303" s="599">
        <v>1597000</v>
      </c>
    </row>
    <row r="1304" spans="1:14" ht="15.4">
      <c r="A1304" s="593" t="s">
        <v>179</v>
      </c>
      <c r="B1304" s="593" t="s">
        <v>192</v>
      </c>
      <c r="C1304" s="593" t="s">
        <v>193</v>
      </c>
      <c r="D1304" s="594">
        <v>5276</v>
      </c>
      <c r="E1304" s="595">
        <v>721211</v>
      </c>
      <c r="F1304" s="596" t="s">
        <v>8397</v>
      </c>
      <c r="M1304" s="598">
        <v>9107</v>
      </c>
      <c r="N1304" s="599">
        <v>16543000</v>
      </c>
    </row>
    <row r="1305" spans="1:14" ht="15.4">
      <c r="A1305" s="593" t="s">
        <v>179</v>
      </c>
      <c r="B1305" s="593" t="s">
        <v>192</v>
      </c>
      <c r="C1305" s="593" t="s">
        <v>193</v>
      </c>
      <c r="D1305" s="594">
        <v>5277</v>
      </c>
      <c r="E1305" s="597">
        <v>623136</v>
      </c>
      <c r="F1305" s="593" t="s">
        <v>8397</v>
      </c>
      <c r="M1305" s="598">
        <v>9108</v>
      </c>
      <c r="N1305" s="599">
        <v>12608000</v>
      </c>
    </row>
    <row r="1306" spans="1:14" ht="15.4">
      <c r="A1306" s="593" t="s">
        <v>179</v>
      </c>
      <c r="B1306" s="593" t="s">
        <v>192</v>
      </c>
      <c r="C1306" s="593" t="s">
        <v>193</v>
      </c>
      <c r="D1306" s="594">
        <v>5278</v>
      </c>
      <c r="E1306" s="595">
        <v>872745</v>
      </c>
      <c r="F1306" s="596" t="s">
        <v>8397</v>
      </c>
      <c r="M1306" s="598">
        <v>9109</v>
      </c>
      <c r="N1306" s="599">
        <v>10640000</v>
      </c>
    </row>
    <row r="1307" spans="1:14" ht="15.4">
      <c r="A1307" s="593" t="s">
        <v>179</v>
      </c>
      <c r="B1307" s="593" t="s">
        <v>192</v>
      </c>
      <c r="C1307" s="593" t="s">
        <v>193</v>
      </c>
      <c r="D1307" s="594">
        <v>5279</v>
      </c>
      <c r="E1307" s="595">
        <v>155786</v>
      </c>
      <c r="F1307" s="596" t="s">
        <v>8397</v>
      </c>
      <c r="M1307" s="598">
        <v>9110</v>
      </c>
      <c r="N1307" s="599">
        <v>9060000</v>
      </c>
    </row>
    <row r="1308" spans="1:14" ht="15.4">
      <c r="A1308" s="593" t="s">
        <v>179</v>
      </c>
      <c r="B1308" s="593" t="s">
        <v>198</v>
      </c>
      <c r="C1308" s="593" t="s">
        <v>429</v>
      </c>
      <c r="D1308" s="594">
        <v>5286</v>
      </c>
      <c r="E1308" s="597">
        <v>14965</v>
      </c>
      <c r="F1308" s="593" t="s">
        <v>8397</v>
      </c>
      <c r="M1308" s="598">
        <v>9111</v>
      </c>
      <c r="N1308" s="599">
        <v>8172000</v>
      </c>
    </row>
    <row r="1309" spans="1:14" ht="15.4">
      <c r="A1309" s="593" t="s">
        <v>179</v>
      </c>
      <c r="B1309" s="593" t="s">
        <v>255</v>
      </c>
      <c r="C1309" s="593" t="s">
        <v>256</v>
      </c>
      <c r="D1309" s="594">
        <v>5312</v>
      </c>
      <c r="E1309" s="595">
        <v>750838</v>
      </c>
      <c r="F1309" s="596" t="s">
        <v>8397</v>
      </c>
      <c r="M1309" s="598">
        <v>9112</v>
      </c>
      <c r="N1309" s="599">
        <v>7287000</v>
      </c>
    </row>
    <row r="1310" spans="1:14" ht="15.4">
      <c r="A1310" s="593" t="s">
        <v>179</v>
      </c>
      <c r="B1310" s="593" t="s">
        <v>255</v>
      </c>
      <c r="C1310" s="593" t="s">
        <v>256</v>
      </c>
      <c r="D1310" s="594">
        <v>5313</v>
      </c>
      <c r="E1310" s="595">
        <v>728701</v>
      </c>
      <c r="F1310" s="596" t="s">
        <v>8397</v>
      </c>
      <c r="M1310" s="598">
        <v>9113</v>
      </c>
      <c r="N1310" s="599">
        <v>5510000</v>
      </c>
    </row>
    <row r="1311" spans="1:14" ht="15.4">
      <c r="A1311" s="593" t="s">
        <v>179</v>
      </c>
      <c r="B1311" s="593" t="s">
        <v>205</v>
      </c>
      <c r="C1311" s="593" t="s">
        <v>206</v>
      </c>
      <c r="D1311" s="594">
        <v>5314</v>
      </c>
      <c r="E1311" s="595">
        <v>700656</v>
      </c>
      <c r="F1311" s="593" t="s">
        <v>8397</v>
      </c>
      <c r="M1311" s="598">
        <v>9114</v>
      </c>
      <c r="N1311" s="599">
        <v>5200000</v>
      </c>
    </row>
    <row r="1312" spans="1:14" ht="15.4">
      <c r="A1312" s="593" t="s">
        <v>179</v>
      </c>
      <c r="B1312" s="593" t="s">
        <v>255</v>
      </c>
      <c r="C1312" s="593" t="s">
        <v>256</v>
      </c>
      <c r="D1312" s="594">
        <v>5315</v>
      </c>
      <c r="E1312" s="595">
        <v>1074357</v>
      </c>
      <c r="F1312" s="596" t="s">
        <v>8397</v>
      </c>
      <c r="M1312" s="598">
        <v>9116</v>
      </c>
      <c r="N1312" s="599">
        <v>255000</v>
      </c>
    </row>
    <row r="1313" spans="1:14" ht="15.4">
      <c r="A1313" s="593" t="s">
        <v>179</v>
      </c>
      <c r="B1313" s="593" t="s">
        <v>192</v>
      </c>
      <c r="C1313" s="593" t="s">
        <v>193</v>
      </c>
      <c r="D1313" s="594">
        <v>5316</v>
      </c>
      <c r="E1313" s="595">
        <v>1564998</v>
      </c>
      <c r="F1313" s="596" t="s">
        <v>8397</v>
      </c>
      <c r="M1313" s="598">
        <v>9117</v>
      </c>
      <c r="N1313" s="599">
        <v>7357000</v>
      </c>
    </row>
    <row r="1314" spans="1:14" ht="15.4">
      <c r="A1314" s="593" t="s">
        <v>179</v>
      </c>
      <c r="B1314" s="593" t="s">
        <v>255</v>
      </c>
      <c r="C1314" s="593" t="s">
        <v>256</v>
      </c>
      <c r="D1314" s="594">
        <v>5317</v>
      </c>
      <c r="E1314" s="595">
        <v>1023004</v>
      </c>
      <c r="F1314" s="593" t="s">
        <v>8397</v>
      </c>
      <c r="M1314" s="598">
        <v>9118</v>
      </c>
      <c r="N1314" s="599">
        <v>439000</v>
      </c>
    </row>
    <row r="1315" spans="1:14" ht="15.4">
      <c r="A1315" s="593" t="s">
        <v>179</v>
      </c>
      <c r="B1315" s="593" t="s">
        <v>208</v>
      </c>
      <c r="C1315" s="593" t="s">
        <v>208</v>
      </c>
      <c r="D1315" s="594">
        <v>5318</v>
      </c>
      <c r="E1315" s="595">
        <v>97250511</v>
      </c>
      <c r="F1315" s="596" t="s">
        <v>8397</v>
      </c>
      <c r="M1315" s="598">
        <v>9119</v>
      </c>
      <c r="N1315" s="599">
        <v>13005000</v>
      </c>
    </row>
    <row r="1316" spans="1:14" ht="15.4">
      <c r="A1316" s="593" t="s">
        <v>179</v>
      </c>
      <c r="B1316" s="593" t="s">
        <v>208</v>
      </c>
      <c r="C1316" s="593" t="s">
        <v>208</v>
      </c>
      <c r="D1316" s="594">
        <v>5319</v>
      </c>
      <c r="E1316" s="595">
        <v>103571805</v>
      </c>
      <c r="F1316" s="596" t="s">
        <v>8397</v>
      </c>
      <c r="M1316" s="598">
        <v>9120</v>
      </c>
      <c r="N1316" s="599">
        <v>313000</v>
      </c>
    </row>
    <row r="1317" spans="1:14" ht="15.4">
      <c r="A1317" s="593" t="s">
        <v>179</v>
      </c>
      <c r="B1317" s="593" t="s">
        <v>248</v>
      </c>
      <c r="C1317" s="593" t="s">
        <v>248</v>
      </c>
      <c r="D1317" s="594">
        <v>5320</v>
      </c>
      <c r="E1317" s="595">
        <v>542566</v>
      </c>
      <c r="F1317" s="596" t="s">
        <v>8397</v>
      </c>
      <c r="M1317" s="598">
        <v>9121</v>
      </c>
      <c r="N1317" s="599">
        <v>9440000</v>
      </c>
    </row>
    <row r="1318" spans="1:14" ht="15.4">
      <c r="A1318" s="593" t="s">
        <v>179</v>
      </c>
      <c r="B1318" s="593" t="s">
        <v>248</v>
      </c>
      <c r="C1318" s="593" t="s">
        <v>248</v>
      </c>
      <c r="D1318" s="594">
        <v>5321</v>
      </c>
      <c r="E1318" s="595">
        <v>650819</v>
      </c>
      <c r="F1318" s="596" t="s">
        <v>8397</v>
      </c>
      <c r="M1318" s="598">
        <v>9122</v>
      </c>
      <c r="N1318" s="599">
        <v>47910</v>
      </c>
    </row>
    <row r="1319" spans="1:14" ht="15.4">
      <c r="A1319" s="593" t="s">
        <v>179</v>
      </c>
      <c r="B1319" s="593" t="s">
        <v>248</v>
      </c>
      <c r="C1319" s="593" t="s">
        <v>248</v>
      </c>
      <c r="D1319" s="594">
        <v>5322</v>
      </c>
      <c r="E1319" s="597">
        <v>794374</v>
      </c>
      <c r="F1319" s="593" t="s">
        <v>8397</v>
      </c>
      <c r="M1319" s="598">
        <v>9123</v>
      </c>
      <c r="N1319" s="599">
        <v>1442779</v>
      </c>
    </row>
    <row r="1320" spans="1:14" ht="15.4">
      <c r="A1320" s="593" t="s">
        <v>179</v>
      </c>
      <c r="B1320" s="593" t="s">
        <v>248</v>
      </c>
      <c r="C1320" s="593" t="s">
        <v>248</v>
      </c>
      <c r="D1320" s="594">
        <v>5324</v>
      </c>
      <c r="E1320" s="595">
        <v>1070319</v>
      </c>
      <c r="F1320" s="596" t="s">
        <v>8397</v>
      </c>
      <c r="M1320" s="598">
        <v>9143</v>
      </c>
      <c r="N1320" s="599">
        <v>58178</v>
      </c>
    </row>
    <row r="1321" spans="1:14" ht="15.4">
      <c r="A1321" s="593" t="s">
        <v>179</v>
      </c>
      <c r="B1321" s="593" t="s">
        <v>248</v>
      </c>
      <c r="C1321" s="593" t="s">
        <v>248</v>
      </c>
      <c r="D1321" s="594">
        <v>5325</v>
      </c>
      <c r="E1321" s="597">
        <v>1281049</v>
      </c>
      <c r="F1321" s="593" t="s">
        <v>8397</v>
      </c>
      <c r="M1321" s="598">
        <v>9144</v>
      </c>
      <c r="N1321" s="599">
        <v>690200</v>
      </c>
    </row>
    <row r="1322" spans="1:14" ht="15.4">
      <c r="A1322" s="593" t="s">
        <v>179</v>
      </c>
      <c r="B1322" s="593" t="s">
        <v>248</v>
      </c>
      <c r="C1322" s="593" t="s">
        <v>248</v>
      </c>
      <c r="D1322" s="594">
        <v>5326</v>
      </c>
      <c r="E1322" s="597">
        <v>7216181</v>
      </c>
      <c r="F1322" s="593" t="s">
        <v>8397</v>
      </c>
      <c r="M1322" s="598">
        <v>9145</v>
      </c>
      <c r="N1322" s="599">
        <v>690200</v>
      </c>
    </row>
    <row r="1323" spans="1:14" ht="15.4">
      <c r="A1323" s="593" t="s">
        <v>179</v>
      </c>
      <c r="B1323" s="593" t="s">
        <v>248</v>
      </c>
      <c r="C1323" s="593" t="s">
        <v>248</v>
      </c>
      <c r="D1323" s="594">
        <v>5327</v>
      </c>
      <c r="E1323" s="597">
        <v>7751275</v>
      </c>
      <c r="F1323" s="593" t="s">
        <v>8397</v>
      </c>
      <c r="M1323" s="598">
        <v>9146</v>
      </c>
      <c r="N1323" s="599">
        <v>17278541</v>
      </c>
    </row>
    <row r="1324" spans="1:14" ht="15.4">
      <c r="A1324" s="593" t="s">
        <v>179</v>
      </c>
      <c r="B1324" s="593" t="s">
        <v>208</v>
      </c>
      <c r="C1324" s="593" t="s">
        <v>208</v>
      </c>
      <c r="D1324" s="594">
        <v>5328</v>
      </c>
      <c r="E1324" s="595">
        <v>27641253</v>
      </c>
      <c r="F1324" s="596" t="s">
        <v>8397</v>
      </c>
      <c r="M1324" s="598">
        <v>9147</v>
      </c>
      <c r="N1324" s="599">
        <v>1937971</v>
      </c>
    </row>
    <row r="1325" spans="1:14" ht="15.4">
      <c r="A1325" s="593" t="s">
        <v>179</v>
      </c>
      <c r="B1325" s="593" t="s">
        <v>208</v>
      </c>
      <c r="C1325" s="593" t="s">
        <v>208</v>
      </c>
      <c r="D1325" s="594">
        <v>5329</v>
      </c>
      <c r="E1325" s="597">
        <v>27641253</v>
      </c>
      <c r="F1325" s="593" t="s">
        <v>8397</v>
      </c>
      <c r="M1325" s="598">
        <v>9148</v>
      </c>
      <c r="N1325" s="599">
        <v>4350413</v>
      </c>
    </row>
    <row r="1326" spans="1:14" ht="15.4">
      <c r="A1326" s="593" t="s">
        <v>179</v>
      </c>
      <c r="B1326" s="593" t="s">
        <v>208</v>
      </c>
      <c r="C1326" s="593" t="s">
        <v>208</v>
      </c>
      <c r="D1326" s="594">
        <v>5330</v>
      </c>
      <c r="E1326" s="597">
        <v>29434229</v>
      </c>
      <c r="F1326" s="593" t="s">
        <v>8397</v>
      </c>
      <c r="M1326" s="598">
        <v>9159</v>
      </c>
      <c r="N1326" s="599">
        <v>209440</v>
      </c>
    </row>
    <row r="1327" spans="1:14" ht="15.4">
      <c r="A1327" s="593" t="s">
        <v>179</v>
      </c>
      <c r="B1327" s="593" t="s">
        <v>208</v>
      </c>
      <c r="C1327" s="593" t="s">
        <v>208</v>
      </c>
      <c r="D1327" s="594">
        <v>5331</v>
      </c>
      <c r="E1327" s="595">
        <v>32242269</v>
      </c>
      <c r="F1327" s="596" t="s">
        <v>8397</v>
      </c>
      <c r="M1327" s="598">
        <v>9164</v>
      </c>
      <c r="N1327" s="599">
        <v>396000</v>
      </c>
    </row>
    <row r="1328" spans="1:14" ht="15.4">
      <c r="A1328" s="593" t="s">
        <v>179</v>
      </c>
      <c r="B1328" s="593" t="s">
        <v>208</v>
      </c>
      <c r="C1328" s="593" t="s">
        <v>208</v>
      </c>
      <c r="D1328" s="594">
        <v>5332</v>
      </c>
      <c r="E1328" s="595">
        <v>39089861</v>
      </c>
      <c r="F1328" s="596" t="s">
        <v>8397</v>
      </c>
      <c r="M1328" s="598">
        <v>9165</v>
      </c>
      <c r="N1328" s="599">
        <v>8352000</v>
      </c>
    </row>
    <row r="1329" spans="1:14" ht="15.4">
      <c r="A1329" s="593" t="s">
        <v>179</v>
      </c>
      <c r="B1329" s="593" t="s">
        <v>208</v>
      </c>
      <c r="C1329" s="593" t="s">
        <v>208</v>
      </c>
      <c r="D1329" s="594">
        <v>5333</v>
      </c>
      <c r="E1329" s="595">
        <v>47198379</v>
      </c>
      <c r="F1329" s="596" t="s">
        <v>8397</v>
      </c>
      <c r="M1329" s="598">
        <v>9166</v>
      </c>
      <c r="N1329" s="599">
        <v>11931000</v>
      </c>
    </row>
    <row r="1330" spans="1:14" ht="15.4">
      <c r="A1330" s="593" t="s">
        <v>179</v>
      </c>
      <c r="B1330" s="593" t="s">
        <v>208</v>
      </c>
      <c r="C1330" s="593" t="s">
        <v>208</v>
      </c>
      <c r="D1330" s="594">
        <v>5334</v>
      </c>
      <c r="E1330" s="595">
        <v>55965784</v>
      </c>
      <c r="F1330" s="596" t="s">
        <v>8397</v>
      </c>
      <c r="M1330" s="598">
        <v>9167</v>
      </c>
      <c r="N1330" s="599">
        <v>542000</v>
      </c>
    </row>
    <row r="1331" spans="1:14" ht="15.4">
      <c r="A1331" s="593" t="s">
        <v>179</v>
      </c>
      <c r="B1331" s="593" t="s">
        <v>208</v>
      </c>
      <c r="C1331" s="593" t="s">
        <v>208</v>
      </c>
      <c r="D1331" s="594">
        <v>5335</v>
      </c>
      <c r="E1331" s="595">
        <v>62159394</v>
      </c>
      <c r="F1331" s="596" t="s">
        <v>8397</v>
      </c>
      <c r="M1331" s="598">
        <v>9168</v>
      </c>
      <c r="N1331" s="599">
        <v>16233000</v>
      </c>
    </row>
    <row r="1332" spans="1:14" ht="15.4">
      <c r="A1332" s="593" t="s">
        <v>179</v>
      </c>
      <c r="B1332" s="593" t="s">
        <v>208</v>
      </c>
      <c r="C1332" s="593" t="s">
        <v>208</v>
      </c>
      <c r="D1332" s="594">
        <v>5336</v>
      </c>
      <c r="E1332" s="595">
        <v>69162627</v>
      </c>
      <c r="F1332" s="596" t="s">
        <v>8397</v>
      </c>
      <c r="M1332" s="598">
        <v>9169</v>
      </c>
      <c r="N1332" s="599">
        <v>31428</v>
      </c>
    </row>
    <row r="1333" spans="1:14" ht="15.4">
      <c r="A1333" s="593" t="s">
        <v>179</v>
      </c>
      <c r="B1333" s="593" t="s">
        <v>1485</v>
      </c>
      <c r="C1333" s="593" t="s">
        <v>1485</v>
      </c>
      <c r="D1333" s="594">
        <v>5338</v>
      </c>
      <c r="E1333" s="597">
        <v>1441090</v>
      </c>
      <c r="F1333" s="593" t="s">
        <v>8401</v>
      </c>
      <c r="M1333" s="598">
        <v>9170</v>
      </c>
      <c r="N1333" s="599">
        <v>10895</v>
      </c>
    </row>
    <row r="1334" spans="1:14" ht="15.4">
      <c r="A1334" s="593" t="s">
        <v>179</v>
      </c>
      <c r="B1334" s="593" t="s">
        <v>248</v>
      </c>
      <c r="C1334" s="593" t="s">
        <v>248</v>
      </c>
      <c r="D1334" s="594">
        <v>5339</v>
      </c>
      <c r="E1334" s="595">
        <v>446552</v>
      </c>
      <c r="F1334" s="596" t="s">
        <v>8397</v>
      </c>
      <c r="M1334" s="598">
        <v>9171</v>
      </c>
      <c r="N1334" s="599">
        <v>9433</v>
      </c>
    </row>
    <row r="1335" spans="1:14" ht="15.4">
      <c r="A1335" s="593" t="s">
        <v>179</v>
      </c>
      <c r="B1335" s="593" t="s">
        <v>192</v>
      </c>
      <c r="C1335" s="593" t="s">
        <v>193</v>
      </c>
      <c r="D1335" s="594">
        <v>5340</v>
      </c>
      <c r="E1335" s="597">
        <v>2887252</v>
      </c>
      <c r="F1335" s="593" t="s">
        <v>8396</v>
      </c>
      <c r="M1335" s="598">
        <v>9172</v>
      </c>
      <c r="N1335" s="599">
        <v>720000</v>
      </c>
    </row>
    <row r="1336" spans="1:14" ht="15.4">
      <c r="A1336" s="593" t="s">
        <v>179</v>
      </c>
      <c r="B1336" s="593" t="s">
        <v>192</v>
      </c>
      <c r="C1336" s="593" t="s">
        <v>193</v>
      </c>
      <c r="D1336" s="594">
        <v>5341</v>
      </c>
      <c r="E1336" s="595">
        <v>856002</v>
      </c>
      <c r="F1336" s="593" t="s">
        <v>8396</v>
      </c>
      <c r="M1336" s="598">
        <v>9176</v>
      </c>
      <c r="N1336" s="599">
        <v>749700</v>
      </c>
    </row>
    <row r="1337" spans="1:14" ht="15.4">
      <c r="A1337" s="593" t="s">
        <v>179</v>
      </c>
      <c r="B1337" s="593" t="s">
        <v>217</v>
      </c>
      <c r="C1337" s="593" t="s">
        <v>218</v>
      </c>
      <c r="D1337" s="594">
        <v>5342</v>
      </c>
      <c r="E1337" s="595">
        <v>400549</v>
      </c>
      <c r="F1337" s="596" t="s">
        <v>8397</v>
      </c>
      <c r="M1337" s="598">
        <v>9184</v>
      </c>
      <c r="N1337" s="599">
        <v>421260</v>
      </c>
    </row>
    <row r="1338" spans="1:14" ht="15.4">
      <c r="A1338" s="593" t="s">
        <v>179</v>
      </c>
      <c r="B1338" s="593" t="s">
        <v>217</v>
      </c>
      <c r="C1338" s="593" t="s">
        <v>218</v>
      </c>
      <c r="D1338" s="594">
        <v>5343</v>
      </c>
      <c r="E1338" s="595">
        <v>728969</v>
      </c>
      <c r="F1338" s="596" t="s">
        <v>8401</v>
      </c>
      <c r="M1338" s="598">
        <v>9185</v>
      </c>
      <c r="N1338" s="599">
        <v>5798613</v>
      </c>
    </row>
    <row r="1339" spans="1:14" ht="15.4">
      <c r="A1339" s="593" t="s">
        <v>179</v>
      </c>
      <c r="B1339" s="593" t="s">
        <v>198</v>
      </c>
      <c r="C1339" s="593" t="s">
        <v>429</v>
      </c>
      <c r="D1339" s="594">
        <v>5345</v>
      </c>
      <c r="E1339" s="595">
        <v>179575</v>
      </c>
      <c r="F1339" s="596" t="s">
        <v>8397</v>
      </c>
      <c r="M1339" s="598">
        <v>9186</v>
      </c>
      <c r="N1339" s="599">
        <v>8033015</v>
      </c>
    </row>
    <row r="1340" spans="1:14" ht="15.4">
      <c r="A1340" s="593" t="s">
        <v>179</v>
      </c>
      <c r="B1340" s="593" t="s">
        <v>198</v>
      </c>
      <c r="C1340" s="593" t="s">
        <v>429</v>
      </c>
      <c r="D1340" s="594">
        <v>5346</v>
      </c>
      <c r="E1340" s="595">
        <v>206076</v>
      </c>
      <c r="F1340" s="596" t="s">
        <v>8397</v>
      </c>
      <c r="M1340" s="598">
        <v>9187</v>
      </c>
      <c r="N1340" s="599">
        <v>4517471</v>
      </c>
    </row>
    <row r="1341" spans="1:14" ht="15.4">
      <c r="A1341" s="593" t="s">
        <v>179</v>
      </c>
      <c r="B1341" s="593" t="s">
        <v>198</v>
      </c>
      <c r="C1341" s="593" t="s">
        <v>429</v>
      </c>
      <c r="D1341" s="594">
        <v>5347</v>
      </c>
      <c r="E1341" s="595">
        <v>306285</v>
      </c>
      <c r="F1341" s="593" t="s">
        <v>8397</v>
      </c>
      <c r="M1341" s="598">
        <v>9188</v>
      </c>
      <c r="N1341" s="599">
        <v>5652500</v>
      </c>
    </row>
    <row r="1342" spans="1:14" ht="15.4">
      <c r="A1342" s="593" t="s">
        <v>179</v>
      </c>
      <c r="B1342" s="593" t="s">
        <v>198</v>
      </c>
      <c r="C1342" s="593" t="s">
        <v>429</v>
      </c>
      <c r="D1342" s="594">
        <v>5348</v>
      </c>
      <c r="E1342" s="595">
        <v>314778</v>
      </c>
      <c r="F1342" s="596" t="s">
        <v>8397</v>
      </c>
      <c r="M1342" s="598">
        <v>9189</v>
      </c>
      <c r="N1342" s="599">
        <v>7217469</v>
      </c>
    </row>
    <row r="1343" spans="1:14" ht="15.4">
      <c r="A1343" s="593" t="s">
        <v>179</v>
      </c>
      <c r="B1343" s="593" t="s">
        <v>198</v>
      </c>
      <c r="C1343" s="593" t="s">
        <v>429</v>
      </c>
      <c r="D1343" s="594">
        <v>5349</v>
      </c>
      <c r="E1343" s="595">
        <v>323310</v>
      </c>
      <c r="F1343" s="596" t="s">
        <v>8397</v>
      </c>
      <c r="M1343" s="598">
        <v>9190</v>
      </c>
      <c r="N1343" s="599">
        <v>13449973</v>
      </c>
    </row>
    <row r="1344" spans="1:14" ht="15.4">
      <c r="A1344" s="593" t="s">
        <v>179</v>
      </c>
      <c r="B1344" s="593" t="s">
        <v>198</v>
      </c>
      <c r="C1344" s="593" t="s">
        <v>429</v>
      </c>
      <c r="D1344" s="594">
        <v>5350</v>
      </c>
      <c r="E1344" s="595">
        <v>368723</v>
      </c>
      <c r="F1344" s="596" t="s">
        <v>8397</v>
      </c>
      <c r="M1344" s="598">
        <v>9191</v>
      </c>
      <c r="N1344" s="599">
        <v>4599352</v>
      </c>
    </row>
    <row r="1345" spans="1:14" ht="15.4">
      <c r="A1345" s="593" t="s">
        <v>179</v>
      </c>
      <c r="B1345" s="593" t="s">
        <v>198</v>
      </c>
      <c r="C1345" s="593" t="s">
        <v>429</v>
      </c>
      <c r="D1345" s="594">
        <v>5351</v>
      </c>
      <c r="E1345" s="595">
        <v>377253</v>
      </c>
      <c r="F1345" s="596" t="s">
        <v>8397</v>
      </c>
      <c r="M1345" s="598">
        <v>9192</v>
      </c>
      <c r="N1345" s="599">
        <v>4480262</v>
      </c>
    </row>
    <row r="1346" spans="1:14" ht="15.4">
      <c r="A1346" s="593" t="s">
        <v>179</v>
      </c>
      <c r="B1346" s="593" t="s">
        <v>198</v>
      </c>
      <c r="C1346" s="593" t="s">
        <v>429</v>
      </c>
      <c r="D1346" s="594">
        <v>5352</v>
      </c>
      <c r="E1346" s="595">
        <v>385785</v>
      </c>
      <c r="F1346" s="596" t="s">
        <v>8397</v>
      </c>
      <c r="M1346" s="598">
        <v>9193</v>
      </c>
      <c r="N1346" s="599">
        <v>4150137</v>
      </c>
    </row>
    <row r="1347" spans="1:14" ht="15.4">
      <c r="A1347" s="593" t="s">
        <v>179</v>
      </c>
      <c r="B1347" s="593" t="s">
        <v>198</v>
      </c>
      <c r="C1347" s="593" t="s">
        <v>429</v>
      </c>
      <c r="D1347" s="594">
        <v>5353</v>
      </c>
      <c r="E1347" s="597">
        <v>431198</v>
      </c>
      <c r="F1347" s="593" t="s">
        <v>8397</v>
      </c>
      <c r="M1347" s="598">
        <v>9194</v>
      </c>
      <c r="N1347" s="599">
        <v>4102977</v>
      </c>
    </row>
    <row r="1348" spans="1:14" ht="15.4">
      <c r="A1348" s="593" t="s">
        <v>179</v>
      </c>
      <c r="B1348" s="593" t="s">
        <v>198</v>
      </c>
      <c r="C1348" s="593" t="s">
        <v>429</v>
      </c>
      <c r="D1348" s="594">
        <v>5354</v>
      </c>
      <c r="E1348" s="597">
        <v>440264</v>
      </c>
      <c r="F1348" s="593" t="s">
        <v>8397</v>
      </c>
      <c r="M1348" s="598">
        <v>9197</v>
      </c>
      <c r="N1348" s="599">
        <v>854462</v>
      </c>
    </row>
    <row r="1349" spans="1:14" ht="15.4">
      <c r="A1349" s="593" t="s">
        <v>179</v>
      </c>
      <c r="B1349" s="593" t="s">
        <v>198</v>
      </c>
      <c r="C1349" s="593" t="s">
        <v>429</v>
      </c>
      <c r="D1349" s="594">
        <v>5355</v>
      </c>
      <c r="E1349" s="595">
        <v>448260</v>
      </c>
      <c r="F1349" s="596" t="s">
        <v>8397</v>
      </c>
      <c r="M1349" s="598">
        <v>9199</v>
      </c>
      <c r="N1349" s="599">
        <v>701412</v>
      </c>
    </row>
    <row r="1350" spans="1:14" ht="15.4">
      <c r="A1350" s="593" t="s">
        <v>179</v>
      </c>
      <c r="B1350" s="593" t="s">
        <v>198</v>
      </c>
      <c r="C1350" s="593" t="s">
        <v>429</v>
      </c>
      <c r="D1350" s="594">
        <v>5356</v>
      </c>
      <c r="E1350" s="595">
        <v>156852</v>
      </c>
      <c r="F1350" s="596" t="s">
        <v>8397</v>
      </c>
      <c r="M1350" s="598">
        <v>9200</v>
      </c>
      <c r="N1350" s="599">
        <v>512890</v>
      </c>
    </row>
    <row r="1351" spans="1:14" ht="15.4">
      <c r="A1351" s="593" t="s">
        <v>179</v>
      </c>
      <c r="B1351" s="593" t="s">
        <v>198</v>
      </c>
      <c r="C1351" s="593" t="s">
        <v>429</v>
      </c>
      <c r="D1351" s="594">
        <v>5357</v>
      </c>
      <c r="E1351" s="595">
        <v>176343</v>
      </c>
      <c r="F1351" s="596" t="s">
        <v>8397</v>
      </c>
      <c r="M1351" s="598">
        <v>9201</v>
      </c>
      <c r="N1351" s="599">
        <v>492378</v>
      </c>
    </row>
    <row r="1352" spans="1:14" ht="15.4">
      <c r="A1352" s="593" t="s">
        <v>179</v>
      </c>
      <c r="B1352" s="593" t="s">
        <v>198</v>
      </c>
      <c r="C1352" s="593" t="s">
        <v>429</v>
      </c>
      <c r="D1352" s="594">
        <v>5358</v>
      </c>
      <c r="E1352" s="595">
        <v>191406</v>
      </c>
      <c r="F1352" s="596" t="s">
        <v>8397</v>
      </c>
      <c r="M1352" s="598">
        <v>9202</v>
      </c>
      <c r="N1352" s="599">
        <v>503446</v>
      </c>
    </row>
    <row r="1353" spans="1:14" ht="15.4">
      <c r="A1353" s="593" t="s">
        <v>179</v>
      </c>
      <c r="B1353" s="593" t="s">
        <v>198</v>
      </c>
      <c r="C1353" s="593" t="s">
        <v>429</v>
      </c>
      <c r="D1353" s="594">
        <v>5359</v>
      </c>
      <c r="E1353" s="597">
        <v>208040</v>
      </c>
      <c r="F1353" s="593" t="s">
        <v>8397</v>
      </c>
      <c r="M1353" s="598">
        <v>9203</v>
      </c>
      <c r="N1353" s="599">
        <v>503446</v>
      </c>
    </row>
    <row r="1354" spans="1:14" ht="15.4">
      <c r="A1354" s="593" t="s">
        <v>179</v>
      </c>
      <c r="B1354" s="593" t="s">
        <v>259</v>
      </c>
      <c r="C1354" s="593" t="s">
        <v>607</v>
      </c>
      <c r="D1354" s="594">
        <v>5360</v>
      </c>
      <c r="E1354" s="595">
        <v>175575</v>
      </c>
      <c r="F1354" s="596" t="s">
        <v>8397</v>
      </c>
      <c r="M1354" s="598">
        <v>9204</v>
      </c>
      <c r="N1354" s="599">
        <v>503446</v>
      </c>
    </row>
    <row r="1355" spans="1:14" ht="15.4">
      <c r="A1355" s="593" t="s">
        <v>179</v>
      </c>
      <c r="B1355" s="593" t="s">
        <v>259</v>
      </c>
      <c r="C1355" s="593" t="s">
        <v>607</v>
      </c>
      <c r="D1355" s="594">
        <v>5361</v>
      </c>
      <c r="E1355" s="595">
        <v>11898</v>
      </c>
      <c r="F1355" s="596" t="s">
        <v>8397</v>
      </c>
      <c r="M1355" s="598">
        <v>9209</v>
      </c>
      <c r="N1355" s="599">
        <v>407306</v>
      </c>
    </row>
    <row r="1356" spans="1:14" ht="15.4">
      <c r="A1356" s="593" t="s">
        <v>179</v>
      </c>
      <c r="B1356" s="593" t="s">
        <v>259</v>
      </c>
      <c r="C1356" s="593" t="s">
        <v>607</v>
      </c>
      <c r="D1356" s="594">
        <v>5362</v>
      </c>
      <c r="E1356" s="597">
        <v>368155</v>
      </c>
      <c r="F1356" s="593" t="s">
        <v>8397</v>
      </c>
      <c r="M1356" s="598">
        <v>9210</v>
      </c>
      <c r="N1356" s="599">
        <v>1416474</v>
      </c>
    </row>
    <row r="1357" spans="1:14" ht="15.4">
      <c r="A1357" s="593" t="s">
        <v>179</v>
      </c>
      <c r="B1357" s="593" t="s">
        <v>259</v>
      </c>
      <c r="C1357" s="593" t="s">
        <v>607</v>
      </c>
      <c r="D1357" s="594">
        <v>5363</v>
      </c>
      <c r="E1357" s="595">
        <v>357310</v>
      </c>
      <c r="F1357" s="596" t="s">
        <v>8397</v>
      </c>
      <c r="M1357" s="598">
        <v>9216</v>
      </c>
      <c r="N1357" s="599">
        <v>118643</v>
      </c>
    </row>
    <row r="1358" spans="1:14" ht="15.4">
      <c r="A1358" s="593" t="s">
        <v>179</v>
      </c>
      <c r="B1358" s="593" t="s">
        <v>259</v>
      </c>
      <c r="C1358" s="593" t="s">
        <v>607</v>
      </c>
      <c r="D1358" s="594">
        <v>5364</v>
      </c>
      <c r="E1358" s="595">
        <v>355277</v>
      </c>
      <c r="F1358" s="596" t="s">
        <v>8397</v>
      </c>
      <c r="M1358" s="598">
        <v>9217</v>
      </c>
      <c r="N1358" s="599">
        <v>271320</v>
      </c>
    </row>
    <row r="1359" spans="1:14" ht="15.4">
      <c r="A1359" s="593" t="s">
        <v>179</v>
      </c>
      <c r="B1359" s="593" t="s">
        <v>1324</v>
      </c>
      <c r="C1359" s="593" t="s">
        <v>1324</v>
      </c>
      <c r="D1359" s="594">
        <v>5365</v>
      </c>
      <c r="E1359" s="595">
        <v>48929</v>
      </c>
      <c r="F1359" s="596" t="s">
        <v>8397</v>
      </c>
      <c r="M1359" s="598">
        <v>9219</v>
      </c>
      <c r="N1359" s="599">
        <v>104720</v>
      </c>
    </row>
    <row r="1360" spans="1:14" ht="15.4">
      <c r="A1360" s="593" t="s">
        <v>179</v>
      </c>
      <c r="B1360" s="593" t="s">
        <v>1411</v>
      </c>
      <c r="C1360" s="593" t="s">
        <v>1621</v>
      </c>
      <c r="D1360" s="594">
        <v>5368</v>
      </c>
      <c r="E1360" s="595">
        <v>26153</v>
      </c>
      <c r="F1360" s="596" t="s">
        <v>8397</v>
      </c>
      <c r="M1360" s="598">
        <v>9229</v>
      </c>
      <c r="N1360" s="599">
        <v>526696</v>
      </c>
    </row>
    <row r="1361" spans="1:14" ht="15.4">
      <c r="A1361" s="593" t="s">
        <v>179</v>
      </c>
      <c r="B1361" s="593" t="s">
        <v>255</v>
      </c>
      <c r="C1361" s="593" t="s">
        <v>604</v>
      </c>
      <c r="D1361" s="594">
        <v>5369</v>
      </c>
      <c r="E1361" s="595">
        <v>5010</v>
      </c>
      <c r="F1361" s="596" t="s">
        <v>8396</v>
      </c>
      <c r="M1361" s="598">
        <v>9247</v>
      </c>
      <c r="N1361" s="599">
        <v>50226</v>
      </c>
    </row>
    <row r="1362" spans="1:14" ht="15.4">
      <c r="A1362" s="593" t="s">
        <v>179</v>
      </c>
      <c r="B1362" s="593" t="s">
        <v>1411</v>
      </c>
      <c r="C1362" s="593" t="s">
        <v>1415</v>
      </c>
      <c r="D1362" s="594">
        <v>5370</v>
      </c>
      <c r="E1362" s="595">
        <v>13117</v>
      </c>
      <c r="F1362" s="593" t="s">
        <v>8397</v>
      </c>
      <c r="M1362" s="598">
        <v>9253</v>
      </c>
      <c r="N1362" s="599">
        <v>242142</v>
      </c>
    </row>
    <row r="1363" spans="1:14" ht="15.4">
      <c r="A1363" s="593" t="s">
        <v>179</v>
      </c>
      <c r="B1363" s="593" t="s">
        <v>1411</v>
      </c>
      <c r="C1363" s="593" t="s">
        <v>1625</v>
      </c>
      <c r="D1363" s="594">
        <v>5371</v>
      </c>
      <c r="E1363" s="595">
        <v>73249</v>
      </c>
      <c r="F1363" s="596" t="s">
        <v>8397</v>
      </c>
      <c r="M1363" s="598">
        <v>9254</v>
      </c>
      <c r="N1363" s="599">
        <v>242900</v>
      </c>
    </row>
    <row r="1364" spans="1:14" ht="15.4">
      <c r="A1364" s="593" t="s">
        <v>179</v>
      </c>
      <c r="B1364" s="593" t="s">
        <v>248</v>
      </c>
      <c r="C1364" s="593" t="s">
        <v>248</v>
      </c>
      <c r="D1364" s="594">
        <v>5372</v>
      </c>
      <c r="E1364" s="595">
        <v>270174</v>
      </c>
      <c r="F1364" s="596" t="s">
        <v>8396</v>
      </c>
      <c r="M1364" s="598">
        <v>9255</v>
      </c>
      <c r="N1364" s="599">
        <v>785279</v>
      </c>
    </row>
    <row r="1365" spans="1:14" ht="15.4">
      <c r="A1365" s="593" t="s">
        <v>179</v>
      </c>
      <c r="B1365" s="593" t="s">
        <v>562</v>
      </c>
      <c r="C1365" s="593" t="s">
        <v>562</v>
      </c>
      <c r="D1365" s="594">
        <v>5373</v>
      </c>
      <c r="E1365" s="595">
        <v>46520543</v>
      </c>
      <c r="F1365" s="593" t="s">
        <v>8397</v>
      </c>
      <c r="M1365" s="598">
        <v>9256</v>
      </c>
      <c r="N1365" s="599">
        <v>913248</v>
      </c>
    </row>
    <row r="1366" spans="1:14" ht="15.4">
      <c r="A1366" s="593" t="s">
        <v>179</v>
      </c>
      <c r="B1366" s="593" t="s">
        <v>259</v>
      </c>
      <c r="C1366" s="593" t="s">
        <v>607</v>
      </c>
      <c r="D1366" s="594">
        <v>5374</v>
      </c>
      <c r="E1366" s="595">
        <v>280109</v>
      </c>
      <c r="F1366" s="596" t="s">
        <v>8397</v>
      </c>
      <c r="M1366" s="598">
        <v>9257</v>
      </c>
      <c r="N1366" s="599">
        <v>1219000</v>
      </c>
    </row>
    <row r="1367" spans="1:14" ht="15.4">
      <c r="A1367" s="593" t="s">
        <v>179</v>
      </c>
      <c r="B1367" s="593" t="s">
        <v>259</v>
      </c>
      <c r="C1367" s="593" t="s">
        <v>607</v>
      </c>
      <c r="D1367" s="594">
        <v>5375</v>
      </c>
      <c r="E1367" s="597">
        <v>334482</v>
      </c>
      <c r="F1367" s="593" t="s">
        <v>8397</v>
      </c>
      <c r="M1367" s="598">
        <v>9259</v>
      </c>
      <c r="N1367" s="599">
        <v>2397366</v>
      </c>
    </row>
    <row r="1368" spans="1:14" ht="15.4">
      <c r="A1368" s="593" t="s">
        <v>179</v>
      </c>
      <c r="B1368" s="593" t="s">
        <v>587</v>
      </c>
      <c r="C1368" s="593" t="s">
        <v>588</v>
      </c>
      <c r="D1368" s="594">
        <v>5376</v>
      </c>
      <c r="E1368" s="595">
        <v>582409</v>
      </c>
      <c r="F1368" s="596" t="s">
        <v>8396</v>
      </c>
      <c r="M1368" s="598">
        <v>9260</v>
      </c>
      <c r="N1368" s="599">
        <v>2668116</v>
      </c>
    </row>
    <row r="1369" spans="1:14" ht="15.4">
      <c r="A1369" s="593" t="s">
        <v>179</v>
      </c>
      <c r="B1369" s="593" t="s">
        <v>259</v>
      </c>
      <c r="C1369" s="593" t="s">
        <v>607</v>
      </c>
      <c r="D1369" s="594">
        <v>5377</v>
      </c>
      <c r="E1369" s="595">
        <v>380431</v>
      </c>
      <c r="F1369" s="596" t="s">
        <v>8397</v>
      </c>
      <c r="M1369" s="598">
        <v>9275</v>
      </c>
      <c r="N1369" s="599">
        <v>416500</v>
      </c>
    </row>
    <row r="1370" spans="1:14" ht="15.4">
      <c r="A1370" s="593" t="s">
        <v>179</v>
      </c>
      <c r="B1370" s="593" t="s">
        <v>259</v>
      </c>
      <c r="C1370" s="593" t="s">
        <v>607</v>
      </c>
      <c r="D1370" s="594">
        <v>5378</v>
      </c>
      <c r="E1370" s="595">
        <v>411009</v>
      </c>
      <c r="F1370" s="596" t="s">
        <v>8397</v>
      </c>
      <c r="M1370" s="598">
        <v>9276</v>
      </c>
      <c r="N1370" s="599">
        <v>511700</v>
      </c>
    </row>
    <row r="1371" spans="1:14" ht="15.4">
      <c r="A1371" s="593" t="s">
        <v>179</v>
      </c>
      <c r="B1371" s="593" t="s">
        <v>195</v>
      </c>
      <c r="C1371" s="593" t="s">
        <v>195</v>
      </c>
      <c r="D1371" s="594">
        <v>5380</v>
      </c>
      <c r="E1371" s="595">
        <v>44369</v>
      </c>
      <c r="F1371" s="596" t="s">
        <v>8397</v>
      </c>
      <c r="M1371" s="598">
        <v>9277</v>
      </c>
      <c r="N1371" s="599">
        <v>604044</v>
      </c>
    </row>
    <row r="1372" spans="1:14" ht="15.4">
      <c r="A1372" s="593" t="s">
        <v>8400</v>
      </c>
      <c r="B1372" s="593" t="s">
        <v>8399</v>
      </c>
      <c r="C1372" s="593" t="s">
        <v>8399</v>
      </c>
      <c r="D1372" s="594">
        <v>5381</v>
      </c>
      <c r="E1372" s="595">
        <v>610742</v>
      </c>
      <c r="F1372" s="596" t="s">
        <v>8397</v>
      </c>
      <c r="M1372" s="598">
        <v>9278</v>
      </c>
      <c r="N1372" s="599">
        <v>910350</v>
      </c>
    </row>
    <row r="1373" spans="1:14" ht="15.4">
      <c r="A1373" s="593" t="s">
        <v>179</v>
      </c>
      <c r="B1373" s="593" t="s">
        <v>8399</v>
      </c>
      <c r="C1373" s="593" t="s">
        <v>8399</v>
      </c>
      <c r="D1373" s="594">
        <v>5382</v>
      </c>
      <c r="E1373" s="595">
        <v>110406</v>
      </c>
      <c r="F1373" s="596" t="s">
        <v>8397</v>
      </c>
      <c r="M1373" s="598">
        <v>9279</v>
      </c>
      <c r="N1373" s="599">
        <v>59500</v>
      </c>
    </row>
    <row r="1374" spans="1:14" ht="15.4">
      <c r="A1374" s="593" t="s">
        <v>179</v>
      </c>
      <c r="B1374" s="593" t="s">
        <v>241</v>
      </c>
      <c r="C1374" s="593" t="s">
        <v>242</v>
      </c>
      <c r="D1374" s="594">
        <v>5383</v>
      </c>
      <c r="E1374" s="597">
        <v>11448</v>
      </c>
      <c r="F1374" s="593" t="s">
        <v>8396</v>
      </c>
      <c r="M1374" s="598">
        <v>9280</v>
      </c>
      <c r="N1374" s="599">
        <v>13029</v>
      </c>
    </row>
    <row r="1375" spans="1:14" ht="15.4">
      <c r="A1375" s="593" t="s">
        <v>179</v>
      </c>
      <c r="B1375" s="593" t="s">
        <v>8399</v>
      </c>
      <c r="C1375" s="593" t="s">
        <v>8399</v>
      </c>
      <c r="D1375" s="594">
        <v>5384</v>
      </c>
      <c r="E1375" s="597">
        <v>18202307</v>
      </c>
      <c r="F1375" s="593" t="s">
        <v>8397</v>
      </c>
      <c r="M1375" s="598">
        <v>9283</v>
      </c>
      <c r="N1375" s="599">
        <v>6500</v>
      </c>
    </row>
    <row r="1376" spans="1:14" ht="15.4">
      <c r="A1376" s="593" t="s">
        <v>179</v>
      </c>
      <c r="B1376" s="593" t="s">
        <v>8399</v>
      </c>
      <c r="C1376" s="593" t="s">
        <v>8399</v>
      </c>
      <c r="D1376" s="594">
        <v>5385</v>
      </c>
      <c r="E1376" s="597">
        <v>15475672</v>
      </c>
      <c r="F1376" s="593" t="s">
        <v>8397</v>
      </c>
      <c r="M1376" s="598">
        <v>9286</v>
      </c>
      <c r="N1376" s="599">
        <v>71019</v>
      </c>
    </row>
    <row r="1377" spans="1:14" ht="15.4">
      <c r="A1377" s="593" t="s">
        <v>179</v>
      </c>
      <c r="B1377" s="593" t="s">
        <v>217</v>
      </c>
      <c r="C1377" s="593" t="s">
        <v>218</v>
      </c>
      <c r="D1377" s="594">
        <v>5387</v>
      </c>
      <c r="E1377" s="597">
        <v>573851</v>
      </c>
      <c r="F1377" s="593" t="s">
        <v>8397</v>
      </c>
      <c r="M1377" s="598">
        <v>9287</v>
      </c>
      <c r="N1377" s="599">
        <v>21317</v>
      </c>
    </row>
    <row r="1378" spans="1:14" ht="15.4">
      <c r="A1378" s="593" t="s">
        <v>179</v>
      </c>
      <c r="B1378" s="593" t="s">
        <v>587</v>
      </c>
      <c r="C1378" s="593" t="s">
        <v>588</v>
      </c>
      <c r="D1378" s="594">
        <v>5391</v>
      </c>
      <c r="E1378" s="597">
        <v>40556</v>
      </c>
      <c r="F1378" s="593" t="s">
        <v>8396</v>
      </c>
      <c r="M1378" s="598">
        <v>9288</v>
      </c>
      <c r="N1378" s="599">
        <v>129781</v>
      </c>
    </row>
    <row r="1379" spans="1:14" ht="15.4">
      <c r="A1379" s="593" t="s">
        <v>179</v>
      </c>
      <c r="B1379" s="593" t="s">
        <v>587</v>
      </c>
      <c r="C1379" s="593" t="s">
        <v>588</v>
      </c>
      <c r="D1379" s="594">
        <v>5392</v>
      </c>
      <c r="E1379" s="597">
        <v>317644</v>
      </c>
      <c r="F1379" s="593" t="s">
        <v>8396</v>
      </c>
      <c r="M1379" s="598">
        <v>9289</v>
      </c>
      <c r="N1379" s="599">
        <v>12350</v>
      </c>
    </row>
    <row r="1380" spans="1:14" ht="15.4">
      <c r="A1380" s="593" t="s">
        <v>179</v>
      </c>
      <c r="B1380" s="593" t="s">
        <v>208</v>
      </c>
      <c r="C1380" s="593" t="s">
        <v>208</v>
      </c>
      <c r="D1380" s="594">
        <v>5394</v>
      </c>
      <c r="E1380" s="597">
        <v>301823</v>
      </c>
      <c r="F1380" s="593" t="s">
        <v>8397</v>
      </c>
      <c r="M1380" s="598">
        <v>9290</v>
      </c>
      <c r="N1380" s="599">
        <v>137784</v>
      </c>
    </row>
    <row r="1381" spans="1:14" ht="15.4">
      <c r="A1381" s="593" t="s">
        <v>179</v>
      </c>
      <c r="B1381" s="593" t="s">
        <v>1411</v>
      </c>
      <c r="C1381" s="593" t="s">
        <v>1413</v>
      </c>
      <c r="D1381" s="594">
        <v>5395</v>
      </c>
      <c r="E1381" s="597">
        <v>49768</v>
      </c>
      <c r="F1381" s="593" t="s">
        <v>8396</v>
      </c>
      <c r="M1381" s="598">
        <v>9302</v>
      </c>
      <c r="N1381" s="599">
        <v>691063</v>
      </c>
    </row>
    <row r="1382" spans="1:14" ht="15.4">
      <c r="A1382" s="593" t="s">
        <v>179</v>
      </c>
      <c r="B1382" s="593" t="s">
        <v>255</v>
      </c>
      <c r="C1382" s="593" t="s">
        <v>256</v>
      </c>
      <c r="D1382" s="594">
        <v>5396</v>
      </c>
      <c r="E1382" s="597">
        <v>1225714</v>
      </c>
      <c r="F1382" s="593" t="s">
        <v>8397</v>
      </c>
      <c r="M1382" s="598">
        <v>9303</v>
      </c>
      <c r="N1382" s="599">
        <v>178500</v>
      </c>
    </row>
    <row r="1383" spans="1:14" ht="15.4">
      <c r="A1383" s="593" t="s">
        <v>179</v>
      </c>
      <c r="B1383" s="593" t="s">
        <v>241</v>
      </c>
      <c r="C1383" s="593" t="s">
        <v>242</v>
      </c>
      <c r="D1383" s="594">
        <v>5397</v>
      </c>
      <c r="E1383" s="597">
        <v>37868</v>
      </c>
      <c r="F1383" s="593" t="s">
        <v>8398</v>
      </c>
      <c r="M1383" s="598">
        <v>9306</v>
      </c>
      <c r="N1383" s="599">
        <v>175708</v>
      </c>
    </row>
    <row r="1384" spans="1:14" ht="15.4">
      <c r="A1384" s="593" t="s">
        <v>179</v>
      </c>
      <c r="B1384" s="593" t="s">
        <v>217</v>
      </c>
      <c r="C1384" s="593" t="s">
        <v>218</v>
      </c>
      <c r="D1384" s="594">
        <v>5398</v>
      </c>
      <c r="E1384" s="597">
        <v>1848507</v>
      </c>
      <c r="F1384" s="593" t="s">
        <v>8397</v>
      </c>
      <c r="M1384" s="598">
        <v>9307</v>
      </c>
      <c r="N1384" s="599">
        <v>8989</v>
      </c>
    </row>
    <row r="1385" spans="1:14" ht="15.4">
      <c r="A1385" s="593" t="s">
        <v>179</v>
      </c>
      <c r="B1385" s="593" t="s">
        <v>562</v>
      </c>
      <c r="C1385" s="593" t="s">
        <v>562</v>
      </c>
      <c r="D1385" s="594">
        <v>5404</v>
      </c>
      <c r="E1385" s="597">
        <v>10578</v>
      </c>
      <c r="F1385" s="593" t="s">
        <v>8397</v>
      </c>
      <c r="M1385" s="598">
        <v>9309</v>
      </c>
      <c r="N1385" s="599">
        <v>144900</v>
      </c>
    </row>
    <row r="1386" spans="1:14" ht="15.4">
      <c r="A1386" s="593" t="s">
        <v>179</v>
      </c>
      <c r="B1386" s="593" t="s">
        <v>241</v>
      </c>
      <c r="C1386" s="593" t="s">
        <v>242</v>
      </c>
      <c r="D1386" s="594">
        <v>5409</v>
      </c>
      <c r="E1386" s="597">
        <v>486219</v>
      </c>
      <c r="F1386" s="596" t="s">
        <v>8398</v>
      </c>
      <c r="M1386" s="598">
        <v>9310</v>
      </c>
      <c r="N1386" s="599">
        <v>28000</v>
      </c>
    </row>
    <row r="1387" spans="1:14" ht="15.4">
      <c r="A1387" s="593" t="s">
        <v>179</v>
      </c>
      <c r="B1387" s="593" t="s">
        <v>198</v>
      </c>
      <c r="C1387" s="593" t="s">
        <v>203</v>
      </c>
      <c r="D1387" s="594">
        <v>5412</v>
      </c>
      <c r="E1387" s="597">
        <v>167159</v>
      </c>
      <c r="F1387" s="593" t="s">
        <v>8397</v>
      </c>
      <c r="M1387" s="598">
        <v>9311</v>
      </c>
      <c r="N1387" s="599">
        <v>102</v>
      </c>
    </row>
    <row r="1388" spans="1:14" ht="15.4">
      <c r="A1388" s="593" t="s">
        <v>179</v>
      </c>
      <c r="B1388" s="593" t="s">
        <v>180</v>
      </c>
      <c r="C1388" s="593" t="s">
        <v>184</v>
      </c>
      <c r="D1388" s="594">
        <v>5413</v>
      </c>
      <c r="E1388" s="597">
        <v>103025</v>
      </c>
      <c r="F1388" s="593" t="s">
        <v>8396</v>
      </c>
      <c r="M1388" s="598">
        <v>9314</v>
      </c>
      <c r="N1388" s="599">
        <v>130939</v>
      </c>
    </row>
    <row r="1389" spans="1:14" ht="15.4">
      <c r="A1389" s="593" t="s">
        <v>179</v>
      </c>
      <c r="B1389" s="593" t="s">
        <v>198</v>
      </c>
      <c r="C1389" s="593" t="s">
        <v>203</v>
      </c>
      <c r="D1389" s="594">
        <v>5415</v>
      </c>
      <c r="E1389" s="597">
        <v>102387</v>
      </c>
      <c r="F1389" s="593" t="s">
        <v>8397</v>
      </c>
      <c r="M1389" s="598">
        <v>9317</v>
      </c>
      <c r="N1389" s="599">
        <v>148115</v>
      </c>
    </row>
    <row r="1390" spans="1:14" ht="15.4">
      <c r="A1390" s="593" t="s">
        <v>179</v>
      </c>
      <c r="B1390" s="593" t="s">
        <v>180</v>
      </c>
      <c r="C1390" s="593" t="s">
        <v>184</v>
      </c>
      <c r="D1390" s="594">
        <v>5416</v>
      </c>
      <c r="E1390" s="597">
        <v>50794</v>
      </c>
      <c r="F1390" s="593" t="s">
        <v>8397</v>
      </c>
      <c r="M1390" s="598">
        <v>9318</v>
      </c>
      <c r="N1390" s="599">
        <v>18908</v>
      </c>
    </row>
    <row r="1391" spans="1:14" ht="15.4">
      <c r="A1391" s="593" t="s">
        <v>179</v>
      </c>
      <c r="B1391" s="593" t="s">
        <v>180</v>
      </c>
      <c r="C1391" s="593" t="s">
        <v>184</v>
      </c>
      <c r="D1391" s="594">
        <v>5418</v>
      </c>
      <c r="E1391" s="597">
        <v>83397</v>
      </c>
      <c r="F1391" s="593" t="s">
        <v>8397</v>
      </c>
      <c r="M1391" s="598">
        <v>9319</v>
      </c>
      <c r="N1391" s="599">
        <v>202020</v>
      </c>
    </row>
    <row r="1392" spans="1:14" ht="15.4">
      <c r="A1392" s="593" t="s">
        <v>179</v>
      </c>
      <c r="B1392" s="593" t="s">
        <v>255</v>
      </c>
      <c r="C1392" s="593" t="s">
        <v>256</v>
      </c>
      <c r="D1392" s="594">
        <v>5421</v>
      </c>
      <c r="E1392" s="597">
        <v>1088156</v>
      </c>
      <c r="F1392" s="593" t="s">
        <v>8397</v>
      </c>
      <c r="M1392" s="598">
        <v>9320</v>
      </c>
      <c r="N1392" s="599">
        <v>123066</v>
      </c>
    </row>
    <row r="1393" spans="1:14" ht="15.4">
      <c r="A1393" s="593" t="s">
        <v>179</v>
      </c>
      <c r="B1393" s="593" t="s">
        <v>255</v>
      </c>
      <c r="C1393" s="593" t="s">
        <v>256</v>
      </c>
      <c r="D1393" s="594">
        <v>5422</v>
      </c>
      <c r="E1393" s="595">
        <v>1113715</v>
      </c>
      <c r="F1393" s="596" t="s">
        <v>8397</v>
      </c>
      <c r="M1393" s="598">
        <v>9321</v>
      </c>
      <c r="N1393" s="599">
        <v>135518</v>
      </c>
    </row>
    <row r="1394" spans="1:14" ht="15.4">
      <c r="A1394" s="593" t="s">
        <v>179</v>
      </c>
      <c r="B1394" s="593" t="s">
        <v>255</v>
      </c>
      <c r="C1394" s="593" t="s">
        <v>256</v>
      </c>
      <c r="D1394" s="594">
        <v>5426</v>
      </c>
      <c r="E1394" s="595">
        <v>945538</v>
      </c>
      <c r="F1394" s="596" t="s">
        <v>8397</v>
      </c>
      <c r="M1394" s="598">
        <v>9323</v>
      </c>
      <c r="N1394" s="599">
        <v>172766</v>
      </c>
    </row>
    <row r="1395" spans="1:14" ht="15.4">
      <c r="A1395" s="593" t="s">
        <v>179</v>
      </c>
      <c r="B1395" s="593" t="s">
        <v>255</v>
      </c>
      <c r="C1395" s="593" t="s">
        <v>256</v>
      </c>
      <c r="D1395" s="594">
        <v>5431</v>
      </c>
      <c r="E1395" s="595">
        <v>78520</v>
      </c>
      <c r="F1395" s="596" t="s">
        <v>8397</v>
      </c>
      <c r="M1395" s="598">
        <v>9324</v>
      </c>
      <c r="N1395" s="599">
        <v>103374</v>
      </c>
    </row>
    <row r="1396" spans="1:14" ht="15.4">
      <c r="A1396" s="593" t="s">
        <v>179</v>
      </c>
      <c r="B1396" s="593" t="s">
        <v>255</v>
      </c>
      <c r="C1396" s="593" t="s">
        <v>256</v>
      </c>
      <c r="D1396" s="594">
        <v>5432</v>
      </c>
      <c r="E1396" s="595">
        <v>88486</v>
      </c>
      <c r="F1396" s="596" t="s">
        <v>8397</v>
      </c>
      <c r="M1396" s="598">
        <v>9325</v>
      </c>
      <c r="N1396" s="599">
        <v>300000</v>
      </c>
    </row>
    <row r="1397" spans="1:14" ht="15.4">
      <c r="A1397" s="593" t="s">
        <v>179</v>
      </c>
      <c r="B1397" s="593" t="s">
        <v>255</v>
      </c>
      <c r="C1397" s="593" t="s">
        <v>256</v>
      </c>
      <c r="D1397" s="594">
        <v>5433</v>
      </c>
      <c r="E1397" s="597">
        <v>81593</v>
      </c>
      <c r="F1397" s="593" t="s">
        <v>8397</v>
      </c>
      <c r="M1397" s="598">
        <v>9333</v>
      </c>
      <c r="N1397" s="599">
        <v>308448</v>
      </c>
    </row>
    <row r="1398" spans="1:14" ht="15.4">
      <c r="A1398" s="593" t="s">
        <v>179</v>
      </c>
      <c r="B1398" s="593" t="s">
        <v>1411</v>
      </c>
      <c r="C1398" s="593" t="s">
        <v>1625</v>
      </c>
      <c r="D1398" s="594">
        <v>5442</v>
      </c>
      <c r="E1398" s="597">
        <v>119537</v>
      </c>
      <c r="F1398" s="593" t="s">
        <v>8397</v>
      </c>
      <c r="M1398" s="598">
        <v>9334</v>
      </c>
      <c r="N1398" s="599">
        <v>142800</v>
      </c>
    </row>
    <row r="1399" spans="1:14" ht="15.4">
      <c r="A1399" s="593" t="s">
        <v>179</v>
      </c>
      <c r="B1399" s="593" t="s">
        <v>1411</v>
      </c>
      <c r="C1399" s="593" t="s">
        <v>1625</v>
      </c>
      <c r="D1399" s="594">
        <v>5443</v>
      </c>
      <c r="E1399" s="597">
        <v>41531</v>
      </c>
      <c r="F1399" s="593" t="s">
        <v>8397</v>
      </c>
      <c r="M1399" s="598">
        <v>9335</v>
      </c>
      <c r="N1399" s="599">
        <v>44982</v>
      </c>
    </row>
    <row r="1400" spans="1:14" ht="15.4">
      <c r="A1400" s="593" t="s">
        <v>179</v>
      </c>
      <c r="B1400" s="593" t="s">
        <v>1411</v>
      </c>
      <c r="C1400" s="593" t="s">
        <v>1665</v>
      </c>
      <c r="D1400" s="594">
        <v>5452</v>
      </c>
      <c r="E1400" s="597">
        <v>90763</v>
      </c>
      <c r="F1400" s="593" t="s">
        <v>8397</v>
      </c>
      <c r="M1400" s="598">
        <v>9342</v>
      </c>
      <c r="N1400" s="599">
        <v>51408</v>
      </c>
    </row>
    <row r="1401" spans="1:14" ht="15.4">
      <c r="A1401" s="593" t="s">
        <v>179</v>
      </c>
      <c r="B1401" s="593" t="s">
        <v>1411</v>
      </c>
      <c r="C1401" s="593" t="s">
        <v>1665</v>
      </c>
      <c r="D1401" s="594">
        <v>5455</v>
      </c>
      <c r="E1401" s="595">
        <v>178448</v>
      </c>
      <c r="F1401" s="596" t="s">
        <v>8397</v>
      </c>
      <c r="M1401" s="598">
        <v>9343</v>
      </c>
      <c r="N1401" s="599">
        <v>36890</v>
      </c>
    </row>
    <row r="1402" spans="1:14" ht="15.4">
      <c r="A1402" s="593" t="s">
        <v>179</v>
      </c>
      <c r="B1402" s="593" t="s">
        <v>1411</v>
      </c>
      <c r="C1402" s="593" t="s">
        <v>1413</v>
      </c>
      <c r="D1402" s="594">
        <v>5456</v>
      </c>
      <c r="E1402" s="595">
        <v>44331</v>
      </c>
      <c r="F1402" s="596" t="s">
        <v>8397</v>
      </c>
      <c r="M1402" s="598">
        <v>9344</v>
      </c>
      <c r="N1402" s="599">
        <v>53550</v>
      </c>
    </row>
    <row r="1403" spans="1:14" ht="15.4">
      <c r="A1403" s="593" t="s">
        <v>179</v>
      </c>
      <c r="B1403" s="593" t="s">
        <v>1411</v>
      </c>
      <c r="C1403" s="593" t="s">
        <v>1413</v>
      </c>
      <c r="D1403" s="594">
        <v>5459</v>
      </c>
      <c r="E1403" s="595">
        <v>75575</v>
      </c>
      <c r="F1403" s="596" t="s">
        <v>8397</v>
      </c>
      <c r="M1403" s="598">
        <v>9345</v>
      </c>
      <c r="N1403" s="599">
        <v>287980</v>
      </c>
    </row>
    <row r="1404" spans="1:14" ht="15.4">
      <c r="A1404" s="593" t="s">
        <v>179</v>
      </c>
      <c r="B1404" s="593" t="s">
        <v>208</v>
      </c>
      <c r="C1404" s="593" t="s">
        <v>208</v>
      </c>
      <c r="D1404" s="594">
        <v>5461</v>
      </c>
      <c r="E1404" s="595">
        <v>31667</v>
      </c>
      <c r="F1404" s="596" t="s">
        <v>8397</v>
      </c>
      <c r="M1404" s="598">
        <v>9346</v>
      </c>
      <c r="N1404" s="599">
        <v>140063</v>
      </c>
    </row>
    <row r="1405" spans="1:14" ht="15.4">
      <c r="A1405" s="593" t="s">
        <v>179</v>
      </c>
      <c r="B1405" s="593" t="s">
        <v>208</v>
      </c>
      <c r="C1405" s="593" t="s">
        <v>208</v>
      </c>
      <c r="D1405" s="594">
        <v>5462</v>
      </c>
      <c r="E1405" s="595">
        <v>161426</v>
      </c>
      <c r="F1405" s="596" t="s">
        <v>8397</v>
      </c>
      <c r="M1405" s="598">
        <v>9347</v>
      </c>
      <c r="N1405" s="599">
        <v>85680</v>
      </c>
    </row>
    <row r="1406" spans="1:14" ht="15.4">
      <c r="A1406" s="593" t="s">
        <v>179</v>
      </c>
      <c r="B1406" s="593" t="s">
        <v>208</v>
      </c>
      <c r="C1406" s="593" t="s">
        <v>208</v>
      </c>
      <c r="D1406" s="594">
        <v>5463</v>
      </c>
      <c r="E1406" s="595">
        <v>244498</v>
      </c>
      <c r="F1406" s="596" t="s">
        <v>8397</v>
      </c>
      <c r="M1406" s="598">
        <v>9348</v>
      </c>
      <c r="N1406" s="599">
        <v>262157</v>
      </c>
    </row>
    <row r="1407" spans="1:14" ht="15.4">
      <c r="A1407" s="593" t="s">
        <v>179</v>
      </c>
      <c r="B1407" s="593" t="s">
        <v>208</v>
      </c>
      <c r="C1407" s="593" t="s">
        <v>208</v>
      </c>
      <c r="D1407" s="594">
        <v>5466</v>
      </c>
      <c r="E1407" s="595">
        <v>18463</v>
      </c>
      <c r="F1407" s="596" t="s">
        <v>8397</v>
      </c>
      <c r="M1407" s="598">
        <v>9350</v>
      </c>
      <c r="N1407" s="599">
        <v>305000</v>
      </c>
    </row>
    <row r="1408" spans="1:14" ht="15.4">
      <c r="A1408" s="593" t="s">
        <v>179</v>
      </c>
      <c r="B1408" s="593" t="s">
        <v>208</v>
      </c>
      <c r="C1408" s="593" t="s">
        <v>208</v>
      </c>
      <c r="D1408" s="594">
        <v>5467</v>
      </c>
      <c r="E1408" s="595">
        <v>159773</v>
      </c>
      <c r="F1408" s="596" t="s">
        <v>8397</v>
      </c>
      <c r="M1408" s="598">
        <v>9351</v>
      </c>
      <c r="N1408" s="599">
        <v>452200</v>
      </c>
    </row>
    <row r="1409" spans="1:14" ht="15.4">
      <c r="A1409" s="593" t="s">
        <v>179</v>
      </c>
      <c r="B1409" s="593" t="s">
        <v>208</v>
      </c>
      <c r="C1409" s="593" t="s">
        <v>208</v>
      </c>
      <c r="D1409" s="594">
        <v>5469</v>
      </c>
      <c r="E1409" s="595">
        <v>20442</v>
      </c>
      <c r="F1409" s="596" t="s">
        <v>8397</v>
      </c>
      <c r="M1409" s="598">
        <v>9352</v>
      </c>
      <c r="N1409" s="599">
        <v>63665</v>
      </c>
    </row>
    <row r="1410" spans="1:14" ht="15.4">
      <c r="A1410" s="593" t="s">
        <v>179</v>
      </c>
      <c r="B1410" s="593" t="s">
        <v>248</v>
      </c>
      <c r="C1410" s="593" t="s">
        <v>248</v>
      </c>
      <c r="D1410" s="594">
        <v>5471</v>
      </c>
      <c r="E1410" s="595">
        <v>11765</v>
      </c>
      <c r="F1410" s="596" t="s">
        <v>8397</v>
      </c>
      <c r="M1410" s="598">
        <v>9353</v>
      </c>
      <c r="N1410" s="599">
        <v>233835</v>
      </c>
    </row>
    <row r="1411" spans="1:14" ht="15.4">
      <c r="A1411" s="593" t="s">
        <v>179</v>
      </c>
      <c r="B1411" s="593" t="s">
        <v>248</v>
      </c>
      <c r="C1411" s="593" t="s">
        <v>248</v>
      </c>
      <c r="D1411" s="594">
        <v>5472</v>
      </c>
      <c r="E1411" s="595">
        <v>8786</v>
      </c>
      <c r="F1411" s="596" t="s">
        <v>8397</v>
      </c>
      <c r="M1411" s="598">
        <v>9354</v>
      </c>
      <c r="N1411" s="599">
        <v>112217</v>
      </c>
    </row>
    <row r="1412" spans="1:14" ht="15.4">
      <c r="A1412" s="593" t="s">
        <v>179</v>
      </c>
      <c r="B1412" s="593" t="s">
        <v>1411</v>
      </c>
      <c r="C1412" s="593" t="s">
        <v>1413</v>
      </c>
      <c r="D1412" s="594">
        <v>5494</v>
      </c>
      <c r="E1412" s="595">
        <v>575991</v>
      </c>
      <c r="F1412" s="596" t="s">
        <v>8397</v>
      </c>
      <c r="M1412" s="598">
        <v>9355</v>
      </c>
      <c r="N1412" s="599">
        <v>157080</v>
      </c>
    </row>
    <row r="1413" spans="1:14" ht="15.4">
      <c r="A1413" s="593" t="s">
        <v>179</v>
      </c>
      <c r="B1413" s="593" t="s">
        <v>1411</v>
      </c>
      <c r="C1413" s="593" t="s">
        <v>1413</v>
      </c>
      <c r="D1413" s="594">
        <v>5501</v>
      </c>
      <c r="E1413" s="595">
        <v>565423</v>
      </c>
      <c r="F1413" s="596" t="s">
        <v>8397</v>
      </c>
      <c r="M1413" s="598">
        <v>9356</v>
      </c>
      <c r="N1413" s="599">
        <v>1832600</v>
      </c>
    </row>
    <row r="1414" spans="1:14" ht="15.4">
      <c r="A1414" s="593" t="s">
        <v>179</v>
      </c>
      <c r="B1414" s="593" t="s">
        <v>1411</v>
      </c>
      <c r="C1414" s="593" t="s">
        <v>1413</v>
      </c>
      <c r="D1414" s="594">
        <v>5502</v>
      </c>
      <c r="E1414" s="597">
        <v>858923</v>
      </c>
      <c r="F1414" s="593" t="s">
        <v>8397</v>
      </c>
      <c r="M1414" s="598">
        <v>9357</v>
      </c>
      <c r="N1414" s="599">
        <v>1714790</v>
      </c>
    </row>
    <row r="1415" spans="1:14" ht="15.4">
      <c r="A1415" s="593" t="s">
        <v>179</v>
      </c>
      <c r="B1415" s="593" t="s">
        <v>192</v>
      </c>
      <c r="C1415" s="593" t="s">
        <v>193</v>
      </c>
      <c r="D1415" s="594">
        <v>5523</v>
      </c>
      <c r="E1415" s="595">
        <v>26274</v>
      </c>
      <c r="F1415" s="596" t="s">
        <v>8396</v>
      </c>
      <c r="M1415" s="598">
        <v>9358</v>
      </c>
      <c r="N1415" s="599">
        <v>1915900</v>
      </c>
    </row>
    <row r="1416" spans="1:14" ht="15.4">
      <c r="A1416" s="593" t="s">
        <v>179</v>
      </c>
      <c r="B1416" s="593" t="s">
        <v>192</v>
      </c>
      <c r="C1416" s="593" t="s">
        <v>193</v>
      </c>
      <c r="D1416" s="594">
        <v>5524</v>
      </c>
      <c r="E1416" s="597">
        <v>60228</v>
      </c>
      <c r="F1416" s="593" t="s">
        <v>8396</v>
      </c>
      <c r="M1416" s="598">
        <v>9359</v>
      </c>
      <c r="N1416" s="599">
        <v>229075</v>
      </c>
    </row>
    <row r="1417" spans="1:14" ht="15.4">
      <c r="A1417" s="593" t="s">
        <v>179</v>
      </c>
      <c r="B1417" s="593" t="s">
        <v>192</v>
      </c>
      <c r="C1417" s="593" t="s">
        <v>193</v>
      </c>
      <c r="D1417" s="594">
        <v>5525</v>
      </c>
      <c r="E1417" s="597">
        <v>73315</v>
      </c>
      <c r="F1417" s="593" t="s">
        <v>8396</v>
      </c>
      <c r="M1417" s="598">
        <v>9360</v>
      </c>
      <c r="N1417" s="599">
        <v>120428</v>
      </c>
    </row>
    <row r="1418" spans="1:14" ht="15.4">
      <c r="A1418" s="593" t="s">
        <v>179</v>
      </c>
      <c r="B1418" s="593" t="s">
        <v>248</v>
      </c>
      <c r="C1418" s="593" t="s">
        <v>248</v>
      </c>
      <c r="D1418" s="594">
        <v>5527</v>
      </c>
      <c r="E1418" s="595">
        <v>29462</v>
      </c>
      <c r="F1418" s="596" t="s">
        <v>8397</v>
      </c>
      <c r="M1418" s="598">
        <v>9361</v>
      </c>
      <c r="N1418" s="599">
        <v>381395</v>
      </c>
    </row>
    <row r="1419" spans="1:14" ht="15.4">
      <c r="A1419" s="593" t="s">
        <v>179</v>
      </c>
      <c r="B1419" s="593" t="s">
        <v>248</v>
      </c>
      <c r="C1419" s="593" t="s">
        <v>248</v>
      </c>
      <c r="D1419" s="594">
        <v>5528</v>
      </c>
      <c r="E1419" s="597">
        <v>21285</v>
      </c>
      <c r="F1419" s="593" t="s">
        <v>8396</v>
      </c>
      <c r="M1419" s="598">
        <v>9363</v>
      </c>
      <c r="N1419" s="599">
        <v>358190</v>
      </c>
    </row>
    <row r="1420" spans="1:14" ht="15.4">
      <c r="A1420" s="593" t="s">
        <v>179</v>
      </c>
      <c r="B1420" s="593" t="s">
        <v>587</v>
      </c>
      <c r="C1420" s="593" t="s">
        <v>588</v>
      </c>
      <c r="D1420" s="594">
        <v>5535</v>
      </c>
      <c r="E1420" s="595">
        <v>227526</v>
      </c>
      <c r="F1420" s="596" t="s">
        <v>8396</v>
      </c>
      <c r="M1420" s="598">
        <v>9364</v>
      </c>
      <c r="N1420" s="599">
        <v>678300</v>
      </c>
    </row>
    <row r="1421" spans="1:14" ht="15.4">
      <c r="A1421" s="593" t="s">
        <v>179</v>
      </c>
      <c r="B1421" s="593" t="s">
        <v>587</v>
      </c>
      <c r="C1421" s="593" t="s">
        <v>588</v>
      </c>
      <c r="D1421" s="594">
        <v>5536</v>
      </c>
      <c r="E1421" s="595">
        <v>29046</v>
      </c>
      <c r="F1421" s="596" t="s">
        <v>8396</v>
      </c>
      <c r="M1421" s="598">
        <v>9366</v>
      </c>
      <c r="N1421" s="599">
        <v>57834</v>
      </c>
    </row>
    <row r="1422" spans="1:14" ht="15.4">
      <c r="A1422" s="593" t="s">
        <v>179</v>
      </c>
      <c r="B1422" s="593" t="s">
        <v>192</v>
      </c>
      <c r="C1422" s="593" t="s">
        <v>193</v>
      </c>
      <c r="D1422" s="594">
        <v>5540</v>
      </c>
      <c r="E1422" s="595">
        <v>3625</v>
      </c>
      <c r="F1422" s="596" t="s">
        <v>8396</v>
      </c>
      <c r="M1422" s="598">
        <v>9367</v>
      </c>
      <c r="N1422" s="599">
        <v>122831</v>
      </c>
    </row>
    <row r="1423" spans="1:14" ht="15.4">
      <c r="A1423" s="593" t="s">
        <v>179</v>
      </c>
      <c r="B1423" s="593" t="s">
        <v>192</v>
      </c>
      <c r="C1423" s="593" t="s">
        <v>193</v>
      </c>
      <c r="D1423" s="594">
        <v>5541</v>
      </c>
      <c r="E1423" s="597">
        <v>4783</v>
      </c>
      <c r="F1423" s="593" t="s">
        <v>8396</v>
      </c>
      <c r="M1423" s="598">
        <v>9368</v>
      </c>
      <c r="N1423" s="599">
        <v>53550</v>
      </c>
    </row>
    <row r="1424" spans="1:14" ht="15.4">
      <c r="A1424" s="593" t="s">
        <v>179</v>
      </c>
      <c r="B1424" s="593" t="s">
        <v>192</v>
      </c>
      <c r="C1424" s="593" t="s">
        <v>193</v>
      </c>
      <c r="D1424" s="594">
        <v>5542</v>
      </c>
      <c r="E1424" s="595">
        <v>7613</v>
      </c>
      <c r="F1424" s="596" t="s">
        <v>8396</v>
      </c>
      <c r="M1424" s="598">
        <v>9369</v>
      </c>
      <c r="N1424" s="599">
        <v>1182265</v>
      </c>
    </row>
    <row r="1425" spans="1:14" ht="15.4">
      <c r="A1425" s="593" t="s">
        <v>179</v>
      </c>
      <c r="B1425" s="593" t="s">
        <v>192</v>
      </c>
      <c r="C1425" s="593" t="s">
        <v>193</v>
      </c>
      <c r="D1425" s="594">
        <v>5543</v>
      </c>
      <c r="E1425" s="597">
        <v>11183</v>
      </c>
      <c r="F1425" s="593" t="s">
        <v>8396</v>
      </c>
      <c r="M1425" s="598">
        <v>9370</v>
      </c>
      <c r="N1425" s="599">
        <v>1303050</v>
      </c>
    </row>
    <row r="1426" spans="1:14" ht="15.4">
      <c r="A1426" s="593" t="s">
        <v>179</v>
      </c>
      <c r="B1426" s="593" t="s">
        <v>192</v>
      </c>
      <c r="C1426" s="593" t="s">
        <v>193</v>
      </c>
      <c r="D1426" s="594">
        <v>5545</v>
      </c>
      <c r="E1426" s="597">
        <v>87220</v>
      </c>
      <c r="F1426" s="593" t="s">
        <v>8396</v>
      </c>
      <c r="M1426" s="598">
        <v>9371</v>
      </c>
      <c r="N1426" s="599">
        <v>737800</v>
      </c>
    </row>
    <row r="1427" spans="1:14" ht="15.4">
      <c r="A1427" s="593" t="s">
        <v>179</v>
      </c>
      <c r="B1427" s="593" t="s">
        <v>192</v>
      </c>
      <c r="C1427" s="593" t="s">
        <v>193</v>
      </c>
      <c r="D1427" s="594">
        <v>5546</v>
      </c>
      <c r="E1427" s="597">
        <v>113632</v>
      </c>
      <c r="F1427" s="593" t="s">
        <v>8396</v>
      </c>
      <c r="M1427" s="598">
        <v>9373</v>
      </c>
      <c r="N1427" s="599">
        <v>209154</v>
      </c>
    </row>
    <row r="1428" spans="1:14" ht="15.4">
      <c r="A1428" s="593" t="s">
        <v>179</v>
      </c>
      <c r="B1428" s="593" t="s">
        <v>192</v>
      </c>
      <c r="C1428" s="593" t="s">
        <v>193</v>
      </c>
      <c r="D1428" s="594">
        <v>5547</v>
      </c>
      <c r="E1428" s="597">
        <v>85817</v>
      </c>
      <c r="F1428" s="593" t="s">
        <v>8396</v>
      </c>
      <c r="M1428" s="598">
        <v>9374</v>
      </c>
      <c r="N1428" s="599">
        <v>69377</v>
      </c>
    </row>
    <row r="1429" spans="1:14" ht="15.4">
      <c r="A1429" s="593" t="s">
        <v>179</v>
      </c>
      <c r="B1429" s="593" t="s">
        <v>192</v>
      </c>
      <c r="C1429" s="593" t="s">
        <v>193</v>
      </c>
      <c r="D1429" s="594">
        <v>5548</v>
      </c>
      <c r="E1429" s="595">
        <v>29438</v>
      </c>
      <c r="F1429" s="596" t="s">
        <v>8396</v>
      </c>
      <c r="M1429" s="598">
        <v>9375</v>
      </c>
      <c r="N1429" s="599">
        <v>4046000</v>
      </c>
    </row>
    <row r="1430" spans="1:14" ht="15.4">
      <c r="A1430" s="593" t="s">
        <v>179</v>
      </c>
      <c r="B1430" s="593" t="s">
        <v>192</v>
      </c>
      <c r="C1430" s="593" t="s">
        <v>193</v>
      </c>
      <c r="D1430" s="594">
        <v>5549</v>
      </c>
      <c r="E1430" s="595">
        <v>212116</v>
      </c>
      <c r="F1430" s="596" t="s">
        <v>8396</v>
      </c>
      <c r="M1430" s="598">
        <v>9379</v>
      </c>
      <c r="N1430" s="599">
        <v>157913</v>
      </c>
    </row>
    <row r="1431" spans="1:14" ht="15.4">
      <c r="A1431" s="593" t="s">
        <v>179</v>
      </c>
      <c r="B1431" s="593" t="s">
        <v>192</v>
      </c>
      <c r="C1431" s="593" t="s">
        <v>193</v>
      </c>
      <c r="D1431" s="594">
        <v>5550</v>
      </c>
      <c r="E1431" s="597">
        <v>185900</v>
      </c>
      <c r="F1431" s="593" t="s">
        <v>8396</v>
      </c>
      <c r="M1431" s="598">
        <v>9381</v>
      </c>
      <c r="N1431" s="599">
        <v>77588</v>
      </c>
    </row>
    <row r="1432" spans="1:14" ht="15.4">
      <c r="A1432" s="593" t="s">
        <v>179</v>
      </c>
      <c r="B1432" s="593" t="s">
        <v>192</v>
      </c>
      <c r="C1432" s="593" t="s">
        <v>193</v>
      </c>
      <c r="D1432" s="594">
        <v>5551</v>
      </c>
      <c r="E1432" s="595">
        <v>40986</v>
      </c>
      <c r="F1432" s="596" t="s">
        <v>8396</v>
      </c>
      <c r="M1432" s="598">
        <v>9383</v>
      </c>
      <c r="N1432" s="599">
        <v>202062</v>
      </c>
    </row>
    <row r="1433" spans="1:14" ht="15.4">
      <c r="A1433" s="593" t="s">
        <v>179</v>
      </c>
      <c r="B1433" s="593" t="s">
        <v>192</v>
      </c>
      <c r="C1433" s="593" t="s">
        <v>193</v>
      </c>
      <c r="D1433" s="594">
        <v>5552</v>
      </c>
      <c r="E1433" s="595">
        <v>17814</v>
      </c>
      <c r="F1433" s="596" t="s">
        <v>8396</v>
      </c>
      <c r="M1433" s="598">
        <v>9384</v>
      </c>
      <c r="N1433" s="599">
        <v>139230</v>
      </c>
    </row>
    <row r="1434" spans="1:14" ht="15.4">
      <c r="A1434" s="593" t="s">
        <v>179</v>
      </c>
      <c r="B1434" s="593" t="s">
        <v>192</v>
      </c>
      <c r="C1434" s="593" t="s">
        <v>193</v>
      </c>
      <c r="D1434" s="594">
        <v>5556</v>
      </c>
      <c r="E1434" s="595">
        <v>32577</v>
      </c>
      <c r="F1434" s="596" t="s">
        <v>8396</v>
      </c>
      <c r="M1434" s="598">
        <v>9385</v>
      </c>
      <c r="N1434" s="599">
        <v>41650</v>
      </c>
    </row>
    <row r="1435" spans="1:14" ht="15.4">
      <c r="A1435" s="593" t="s">
        <v>179</v>
      </c>
      <c r="B1435" s="593" t="s">
        <v>192</v>
      </c>
      <c r="C1435" s="593" t="s">
        <v>193</v>
      </c>
      <c r="D1435" s="594">
        <v>5557</v>
      </c>
      <c r="E1435" s="595">
        <v>82737</v>
      </c>
      <c r="F1435" s="596" t="s">
        <v>8396</v>
      </c>
      <c r="M1435" s="598">
        <v>9386</v>
      </c>
      <c r="N1435" s="599">
        <v>47600</v>
      </c>
    </row>
    <row r="1436" spans="1:14" ht="15.4">
      <c r="A1436" s="593" t="s">
        <v>179</v>
      </c>
      <c r="B1436" s="593" t="s">
        <v>192</v>
      </c>
      <c r="C1436" s="593" t="s">
        <v>193</v>
      </c>
      <c r="D1436" s="594">
        <v>5558</v>
      </c>
      <c r="E1436" s="595">
        <v>124160</v>
      </c>
      <c r="F1436" s="596" t="s">
        <v>8396</v>
      </c>
      <c r="M1436" s="598">
        <v>9387</v>
      </c>
      <c r="N1436" s="599">
        <v>595000</v>
      </c>
    </row>
    <row r="1437" spans="1:14" ht="15.4">
      <c r="A1437" s="593" t="s">
        <v>179</v>
      </c>
      <c r="B1437" s="593" t="s">
        <v>192</v>
      </c>
      <c r="C1437" s="593" t="s">
        <v>193</v>
      </c>
      <c r="D1437" s="594">
        <v>5561</v>
      </c>
      <c r="E1437" s="597">
        <v>191828</v>
      </c>
      <c r="F1437" s="593" t="s">
        <v>8396</v>
      </c>
      <c r="M1437" s="598">
        <v>9388</v>
      </c>
      <c r="N1437" s="599">
        <v>55930</v>
      </c>
    </row>
    <row r="1438" spans="1:14" ht="15.4">
      <c r="A1438" s="593" t="s">
        <v>179</v>
      </c>
      <c r="B1438" s="593" t="s">
        <v>192</v>
      </c>
      <c r="C1438" s="593" t="s">
        <v>193</v>
      </c>
      <c r="D1438" s="594">
        <v>5562</v>
      </c>
      <c r="E1438" s="597">
        <v>92570</v>
      </c>
      <c r="F1438" s="593" t="s">
        <v>8396</v>
      </c>
      <c r="M1438" s="598">
        <v>9389</v>
      </c>
      <c r="N1438" s="599">
        <v>345100</v>
      </c>
    </row>
    <row r="1439" spans="1:14" ht="15.4">
      <c r="A1439" s="593" t="s">
        <v>179</v>
      </c>
      <c r="B1439" s="593" t="s">
        <v>192</v>
      </c>
      <c r="C1439" s="593" t="s">
        <v>193</v>
      </c>
      <c r="D1439" s="594">
        <v>5567</v>
      </c>
      <c r="E1439" s="597">
        <v>19485</v>
      </c>
      <c r="F1439" s="593" t="s">
        <v>8396</v>
      </c>
      <c r="M1439" s="598">
        <v>9396</v>
      </c>
      <c r="N1439" s="599">
        <v>37218</v>
      </c>
    </row>
    <row r="1440" spans="1:14" ht="15.4">
      <c r="A1440" s="593" t="s">
        <v>179</v>
      </c>
      <c r="B1440" s="593" t="s">
        <v>192</v>
      </c>
      <c r="C1440" s="593" t="s">
        <v>193</v>
      </c>
      <c r="D1440" s="594">
        <v>5570</v>
      </c>
      <c r="E1440" s="595">
        <v>315936</v>
      </c>
      <c r="F1440" s="596" t="s">
        <v>8396</v>
      </c>
      <c r="M1440" s="598">
        <v>9397</v>
      </c>
      <c r="N1440" s="599">
        <v>33415</v>
      </c>
    </row>
    <row r="1441" spans="1:14" ht="15.4">
      <c r="A1441" s="593" t="s">
        <v>179</v>
      </c>
      <c r="B1441" s="593" t="s">
        <v>192</v>
      </c>
      <c r="C1441" s="593" t="s">
        <v>193</v>
      </c>
      <c r="D1441" s="594">
        <v>5571</v>
      </c>
      <c r="E1441" s="597">
        <v>62565</v>
      </c>
      <c r="F1441" s="593" t="s">
        <v>8396</v>
      </c>
      <c r="M1441" s="598">
        <v>9398</v>
      </c>
      <c r="N1441" s="599">
        <v>105375</v>
      </c>
    </row>
    <row r="1442" spans="1:14" ht="15.4">
      <c r="A1442" s="593" t="s">
        <v>179</v>
      </c>
      <c r="B1442" s="593" t="s">
        <v>192</v>
      </c>
      <c r="C1442" s="593" t="s">
        <v>193</v>
      </c>
      <c r="D1442" s="594">
        <v>5572</v>
      </c>
      <c r="E1442" s="595">
        <v>30609</v>
      </c>
      <c r="F1442" s="596" t="s">
        <v>8396</v>
      </c>
      <c r="M1442" s="598">
        <v>9401</v>
      </c>
      <c r="N1442" s="599">
        <v>61166</v>
      </c>
    </row>
    <row r="1443" spans="1:14" ht="15.4">
      <c r="A1443" s="593" t="s">
        <v>179</v>
      </c>
      <c r="B1443" s="593" t="s">
        <v>192</v>
      </c>
      <c r="C1443" s="593" t="s">
        <v>193</v>
      </c>
      <c r="D1443" s="594">
        <v>5573</v>
      </c>
      <c r="E1443" s="595">
        <v>22560</v>
      </c>
      <c r="F1443" s="596" t="s">
        <v>8396</v>
      </c>
      <c r="M1443" s="598">
        <v>9402</v>
      </c>
      <c r="N1443" s="599">
        <v>41650</v>
      </c>
    </row>
    <row r="1444" spans="1:14" ht="15.4">
      <c r="A1444" s="593" t="s">
        <v>179</v>
      </c>
      <c r="B1444" s="593" t="s">
        <v>192</v>
      </c>
      <c r="C1444" s="593" t="s">
        <v>193</v>
      </c>
      <c r="D1444" s="594">
        <v>5574</v>
      </c>
      <c r="E1444" s="597">
        <v>15450</v>
      </c>
      <c r="F1444" s="593" t="s">
        <v>8396</v>
      </c>
      <c r="M1444" s="598">
        <v>9404</v>
      </c>
      <c r="N1444" s="599">
        <v>79730</v>
      </c>
    </row>
    <row r="1445" spans="1:14" ht="15.4">
      <c r="A1445" s="593" t="s">
        <v>179</v>
      </c>
      <c r="B1445" s="593" t="s">
        <v>192</v>
      </c>
      <c r="C1445" s="593" t="s">
        <v>193</v>
      </c>
      <c r="D1445" s="594">
        <v>5575</v>
      </c>
      <c r="E1445" s="597">
        <v>52915</v>
      </c>
      <c r="F1445" s="593" t="s">
        <v>8396</v>
      </c>
      <c r="M1445" s="598">
        <v>9405</v>
      </c>
      <c r="N1445" s="599">
        <v>269892</v>
      </c>
    </row>
    <row r="1446" spans="1:14" ht="15.4">
      <c r="A1446" s="593" t="s">
        <v>179</v>
      </c>
      <c r="B1446" s="593" t="s">
        <v>192</v>
      </c>
      <c r="C1446" s="593" t="s">
        <v>193</v>
      </c>
      <c r="D1446" s="594">
        <v>5576</v>
      </c>
      <c r="E1446" s="595">
        <v>19005</v>
      </c>
      <c r="F1446" s="596" t="s">
        <v>8396</v>
      </c>
      <c r="M1446" s="598">
        <v>9407</v>
      </c>
      <c r="N1446" s="599">
        <v>130900</v>
      </c>
    </row>
    <row r="1447" spans="1:14" ht="15.4">
      <c r="A1447" s="593" t="s">
        <v>179</v>
      </c>
      <c r="B1447" s="593" t="s">
        <v>192</v>
      </c>
      <c r="C1447" s="593" t="s">
        <v>193</v>
      </c>
      <c r="D1447" s="594">
        <v>5577</v>
      </c>
      <c r="E1447" s="597">
        <v>249411</v>
      </c>
      <c r="F1447" s="593" t="s">
        <v>8396</v>
      </c>
      <c r="M1447" s="598">
        <v>9408</v>
      </c>
      <c r="N1447" s="599">
        <v>209467</v>
      </c>
    </row>
    <row r="1448" spans="1:14" ht="15.4">
      <c r="A1448" s="593" t="s">
        <v>179</v>
      </c>
      <c r="B1448" s="593" t="s">
        <v>192</v>
      </c>
      <c r="C1448" s="593" t="s">
        <v>193</v>
      </c>
      <c r="D1448" s="594">
        <v>5581</v>
      </c>
      <c r="E1448" s="597">
        <v>419708</v>
      </c>
      <c r="F1448" s="593" t="s">
        <v>8396</v>
      </c>
      <c r="M1448" s="598">
        <v>9409</v>
      </c>
      <c r="N1448" s="599">
        <v>189338</v>
      </c>
    </row>
    <row r="1449" spans="1:14" ht="15.4">
      <c r="A1449" s="593" t="s">
        <v>179</v>
      </c>
      <c r="B1449" s="593" t="s">
        <v>192</v>
      </c>
      <c r="C1449" s="593" t="s">
        <v>193</v>
      </c>
      <c r="D1449" s="594">
        <v>5582</v>
      </c>
      <c r="E1449" s="597">
        <v>54587</v>
      </c>
      <c r="F1449" s="593" t="s">
        <v>8396</v>
      </c>
      <c r="M1449" s="598">
        <v>9413</v>
      </c>
      <c r="N1449" s="599">
        <v>6486</v>
      </c>
    </row>
    <row r="1450" spans="1:14" ht="15.4">
      <c r="A1450" s="593" t="s">
        <v>179</v>
      </c>
      <c r="B1450" s="593" t="s">
        <v>192</v>
      </c>
      <c r="C1450" s="593" t="s">
        <v>193</v>
      </c>
      <c r="D1450" s="594">
        <v>5585</v>
      </c>
      <c r="E1450" s="597">
        <v>60223</v>
      </c>
      <c r="F1450" s="593" t="s">
        <v>8396</v>
      </c>
      <c r="M1450" s="598">
        <v>9414</v>
      </c>
      <c r="N1450" s="599">
        <v>36607</v>
      </c>
    </row>
    <row r="1451" spans="1:14" ht="15.4">
      <c r="A1451" s="593" t="s">
        <v>179</v>
      </c>
      <c r="B1451" s="593" t="s">
        <v>192</v>
      </c>
      <c r="C1451" s="593" t="s">
        <v>193</v>
      </c>
      <c r="D1451" s="594">
        <v>5586</v>
      </c>
      <c r="E1451" s="595">
        <v>38407</v>
      </c>
      <c r="F1451" s="596" t="s">
        <v>8396</v>
      </c>
      <c r="M1451" s="598">
        <v>9423</v>
      </c>
      <c r="N1451" s="599">
        <v>3928173</v>
      </c>
    </row>
    <row r="1452" spans="1:14" ht="15.4">
      <c r="A1452" s="593" t="s">
        <v>179</v>
      </c>
      <c r="B1452" s="593" t="s">
        <v>192</v>
      </c>
      <c r="C1452" s="593" t="s">
        <v>193</v>
      </c>
      <c r="D1452" s="594">
        <v>5587</v>
      </c>
      <c r="E1452" s="595">
        <v>67769</v>
      </c>
      <c r="F1452" s="596" t="s">
        <v>8396</v>
      </c>
      <c r="M1452" s="598">
        <v>9424</v>
      </c>
      <c r="N1452" s="599">
        <v>2382324</v>
      </c>
    </row>
    <row r="1453" spans="1:14" ht="15.4">
      <c r="A1453" s="593" t="s">
        <v>179</v>
      </c>
      <c r="B1453" s="593" t="s">
        <v>192</v>
      </c>
      <c r="C1453" s="593" t="s">
        <v>193</v>
      </c>
      <c r="D1453" s="594">
        <v>5588</v>
      </c>
      <c r="E1453" s="595">
        <v>193330</v>
      </c>
      <c r="F1453" s="596" t="s">
        <v>8396</v>
      </c>
      <c r="M1453" s="598">
        <v>9427</v>
      </c>
      <c r="N1453" s="599">
        <v>12589</v>
      </c>
    </row>
    <row r="1454" spans="1:14" ht="15.4">
      <c r="A1454" s="593" t="s">
        <v>179</v>
      </c>
      <c r="B1454" s="593" t="s">
        <v>192</v>
      </c>
      <c r="C1454" s="593" t="s">
        <v>193</v>
      </c>
      <c r="D1454" s="594">
        <v>5591</v>
      </c>
      <c r="E1454" s="595">
        <v>245624</v>
      </c>
      <c r="F1454" s="596" t="s">
        <v>8396</v>
      </c>
      <c r="M1454" s="598">
        <v>9428</v>
      </c>
      <c r="N1454" s="599">
        <v>23338</v>
      </c>
    </row>
    <row r="1455" spans="1:14" ht="15.4">
      <c r="A1455" s="593" t="s">
        <v>179</v>
      </c>
      <c r="B1455" s="593" t="s">
        <v>192</v>
      </c>
      <c r="C1455" s="593" t="s">
        <v>193</v>
      </c>
      <c r="D1455" s="594">
        <v>5595</v>
      </c>
      <c r="E1455" s="595">
        <v>155235</v>
      </c>
      <c r="F1455" s="596" t="s">
        <v>8397</v>
      </c>
      <c r="M1455" s="598">
        <v>9433</v>
      </c>
      <c r="N1455" s="599">
        <v>167076</v>
      </c>
    </row>
    <row r="1456" spans="1:14" ht="15.4">
      <c r="A1456" s="593" t="s">
        <v>179</v>
      </c>
      <c r="B1456" s="593" t="s">
        <v>192</v>
      </c>
      <c r="C1456" s="593" t="s">
        <v>193</v>
      </c>
      <c r="D1456" s="594">
        <v>5599</v>
      </c>
      <c r="E1456" s="595">
        <v>237125</v>
      </c>
      <c r="F1456" s="596" t="s">
        <v>8396</v>
      </c>
      <c r="M1456" s="598">
        <v>9434</v>
      </c>
      <c r="N1456" s="599">
        <v>381</v>
      </c>
    </row>
    <row r="1457" spans="1:14" ht="15.4">
      <c r="A1457" s="593" t="s">
        <v>179</v>
      </c>
      <c r="B1457" s="593" t="s">
        <v>192</v>
      </c>
      <c r="C1457" s="593" t="s">
        <v>193</v>
      </c>
      <c r="D1457" s="594">
        <v>5602</v>
      </c>
      <c r="E1457" s="595">
        <v>3406228</v>
      </c>
      <c r="F1457" s="596" t="s">
        <v>8396</v>
      </c>
      <c r="M1457" s="598">
        <v>9437</v>
      </c>
      <c r="N1457" s="599">
        <v>721810</v>
      </c>
    </row>
    <row r="1458" spans="1:14" ht="15.4">
      <c r="A1458" s="593" t="s">
        <v>179</v>
      </c>
      <c r="B1458" s="593" t="s">
        <v>192</v>
      </c>
      <c r="C1458" s="593" t="s">
        <v>193</v>
      </c>
      <c r="D1458" s="594">
        <v>5603</v>
      </c>
      <c r="E1458" s="595">
        <v>126941</v>
      </c>
      <c r="F1458" s="596" t="s">
        <v>8396</v>
      </c>
      <c r="M1458" s="598">
        <v>9441</v>
      </c>
      <c r="N1458" s="599">
        <v>1356600</v>
      </c>
    </row>
    <row r="1459" spans="1:14" ht="15.4">
      <c r="A1459" s="593" t="s">
        <v>179</v>
      </c>
      <c r="B1459" s="593" t="s">
        <v>217</v>
      </c>
      <c r="C1459" s="593" t="s">
        <v>218</v>
      </c>
      <c r="D1459" s="594">
        <v>5604</v>
      </c>
      <c r="E1459" s="597">
        <v>108863</v>
      </c>
      <c r="F1459" s="593" t="s">
        <v>8397</v>
      </c>
      <c r="M1459" s="598">
        <v>9443</v>
      </c>
      <c r="N1459" s="599">
        <v>1773100</v>
      </c>
    </row>
    <row r="1460" spans="1:14" ht="15.4">
      <c r="A1460" s="593" t="s">
        <v>179</v>
      </c>
      <c r="B1460" s="593" t="s">
        <v>217</v>
      </c>
      <c r="C1460" s="593" t="s">
        <v>218</v>
      </c>
      <c r="D1460" s="594">
        <v>5606</v>
      </c>
      <c r="E1460" s="595">
        <v>210634</v>
      </c>
      <c r="F1460" s="596" t="s">
        <v>8397</v>
      </c>
      <c r="M1460" s="598">
        <v>9444</v>
      </c>
      <c r="N1460" s="599">
        <v>196469</v>
      </c>
    </row>
    <row r="1461" spans="1:14" ht="15.4">
      <c r="A1461" s="593" t="s">
        <v>179</v>
      </c>
      <c r="B1461" s="593" t="s">
        <v>192</v>
      </c>
      <c r="C1461" s="593" t="s">
        <v>193</v>
      </c>
      <c r="D1461" s="594">
        <v>5610</v>
      </c>
      <c r="E1461" s="595">
        <v>192190</v>
      </c>
      <c r="F1461" s="596" t="s">
        <v>8397</v>
      </c>
      <c r="M1461" s="598">
        <v>9445</v>
      </c>
      <c r="N1461" s="599">
        <v>265370</v>
      </c>
    </row>
    <row r="1462" spans="1:14" ht="15.4">
      <c r="A1462" s="593" t="s">
        <v>179</v>
      </c>
      <c r="B1462" s="593" t="s">
        <v>192</v>
      </c>
      <c r="C1462" s="593" t="s">
        <v>193</v>
      </c>
      <c r="D1462" s="594">
        <v>5611</v>
      </c>
      <c r="E1462" s="595">
        <v>117396</v>
      </c>
      <c r="F1462" s="596" t="s">
        <v>8396</v>
      </c>
      <c r="M1462" s="598">
        <v>9446</v>
      </c>
      <c r="N1462" s="599">
        <v>77350</v>
      </c>
    </row>
    <row r="1463" spans="1:14" ht="15.4">
      <c r="A1463" s="593" t="s">
        <v>179</v>
      </c>
      <c r="B1463" s="593" t="s">
        <v>192</v>
      </c>
      <c r="C1463" s="593" t="s">
        <v>193</v>
      </c>
      <c r="D1463" s="594">
        <v>5616</v>
      </c>
      <c r="E1463" s="595">
        <v>12666</v>
      </c>
      <c r="F1463" s="596" t="s">
        <v>8396</v>
      </c>
      <c r="M1463" s="598">
        <v>9447</v>
      </c>
      <c r="N1463" s="599">
        <v>1731450</v>
      </c>
    </row>
    <row r="1464" spans="1:14" ht="15.4">
      <c r="A1464" s="593" t="s">
        <v>179</v>
      </c>
      <c r="B1464" s="593" t="s">
        <v>192</v>
      </c>
      <c r="C1464" s="593" t="s">
        <v>193</v>
      </c>
      <c r="D1464" s="594">
        <v>5621</v>
      </c>
      <c r="E1464" s="595">
        <v>39950</v>
      </c>
      <c r="F1464" s="596" t="s">
        <v>8396</v>
      </c>
      <c r="M1464" s="598">
        <v>9448</v>
      </c>
      <c r="N1464" s="599">
        <v>236215</v>
      </c>
    </row>
    <row r="1465" spans="1:14" ht="15.4">
      <c r="A1465" s="593" t="s">
        <v>179</v>
      </c>
      <c r="B1465" s="593" t="s">
        <v>192</v>
      </c>
      <c r="C1465" s="593" t="s">
        <v>193</v>
      </c>
      <c r="D1465" s="594">
        <v>5626</v>
      </c>
      <c r="E1465" s="595">
        <v>12494</v>
      </c>
      <c r="F1465" s="596" t="s">
        <v>8396</v>
      </c>
      <c r="M1465" s="598">
        <v>9449</v>
      </c>
      <c r="N1465" s="599">
        <v>64730</v>
      </c>
    </row>
    <row r="1466" spans="1:14" ht="15.4">
      <c r="A1466" s="593" t="s">
        <v>179</v>
      </c>
      <c r="B1466" s="593" t="s">
        <v>192</v>
      </c>
      <c r="C1466" s="593" t="s">
        <v>193</v>
      </c>
      <c r="D1466" s="594">
        <v>5628</v>
      </c>
      <c r="E1466" s="595">
        <v>11738</v>
      </c>
      <c r="F1466" s="596" t="s">
        <v>8396</v>
      </c>
      <c r="M1466" s="598">
        <v>9450</v>
      </c>
      <c r="N1466" s="599">
        <v>148155</v>
      </c>
    </row>
    <row r="1467" spans="1:14" ht="15.4">
      <c r="A1467" s="593" t="s">
        <v>179</v>
      </c>
      <c r="B1467" s="593" t="s">
        <v>192</v>
      </c>
      <c r="C1467" s="593" t="s">
        <v>193</v>
      </c>
      <c r="D1467" s="594">
        <v>5629</v>
      </c>
      <c r="E1467" s="595">
        <v>54003</v>
      </c>
      <c r="F1467" s="596" t="s">
        <v>8396</v>
      </c>
      <c r="M1467" s="598">
        <v>9451</v>
      </c>
      <c r="N1467" s="599">
        <v>84490</v>
      </c>
    </row>
    <row r="1468" spans="1:14" ht="15.4">
      <c r="A1468" s="593" t="s">
        <v>179</v>
      </c>
      <c r="B1468" s="593" t="s">
        <v>192</v>
      </c>
      <c r="C1468" s="593" t="s">
        <v>193</v>
      </c>
      <c r="D1468" s="594">
        <v>5630</v>
      </c>
      <c r="E1468" s="595">
        <v>52835</v>
      </c>
      <c r="F1468" s="596" t="s">
        <v>8396</v>
      </c>
      <c r="M1468" s="598">
        <v>9452</v>
      </c>
      <c r="N1468" s="599">
        <v>69020</v>
      </c>
    </row>
    <row r="1469" spans="1:14" ht="15.4">
      <c r="A1469" s="593" t="s">
        <v>179</v>
      </c>
      <c r="B1469" s="593" t="s">
        <v>192</v>
      </c>
      <c r="C1469" s="593" t="s">
        <v>193</v>
      </c>
      <c r="D1469" s="594">
        <v>5634</v>
      </c>
      <c r="E1469" s="595">
        <v>5293</v>
      </c>
      <c r="F1469" s="596" t="s">
        <v>8396</v>
      </c>
      <c r="M1469" s="598">
        <v>9453</v>
      </c>
      <c r="N1469" s="599">
        <v>273700</v>
      </c>
    </row>
    <row r="1470" spans="1:14" ht="15.4">
      <c r="A1470" s="593" t="s">
        <v>179</v>
      </c>
      <c r="B1470" s="593" t="s">
        <v>1411</v>
      </c>
      <c r="C1470" s="593" t="s">
        <v>1413</v>
      </c>
      <c r="D1470" s="594">
        <v>5641</v>
      </c>
      <c r="E1470" s="595">
        <v>119918</v>
      </c>
      <c r="F1470" s="596" t="s">
        <v>8397</v>
      </c>
      <c r="M1470" s="598">
        <v>9454</v>
      </c>
      <c r="N1470" s="599">
        <v>59500</v>
      </c>
    </row>
    <row r="1471" spans="1:14" ht="15.4">
      <c r="A1471" s="593" t="s">
        <v>179</v>
      </c>
      <c r="B1471" s="593" t="s">
        <v>1411</v>
      </c>
      <c r="C1471" s="593" t="s">
        <v>1413</v>
      </c>
      <c r="D1471" s="594">
        <v>5642</v>
      </c>
      <c r="E1471" s="595">
        <v>23091</v>
      </c>
      <c r="F1471" s="596" t="s">
        <v>8397</v>
      </c>
      <c r="M1471" s="598">
        <v>9455</v>
      </c>
      <c r="N1471" s="599">
        <v>1423500</v>
      </c>
    </row>
    <row r="1472" spans="1:14" ht="15.4">
      <c r="A1472" s="593" t="s">
        <v>179</v>
      </c>
      <c r="B1472" s="593" t="s">
        <v>1411</v>
      </c>
      <c r="C1472" s="593" t="s">
        <v>1413</v>
      </c>
      <c r="D1472" s="594">
        <v>5644</v>
      </c>
      <c r="E1472" s="595">
        <v>17530</v>
      </c>
      <c r="F1472" s="596" t="s">
        <v>8397</v>
      </c>
      <c r="M1472" s="598">
        <v>9456</v>
      </c>
      <c r="N1472" s="599">
        <v>6264000</v>
      </c>
    </row>
    <row r="1473" spans="1:14" ht="15.4">
      <c r="A1473" s="593" t="s">
        <v>179</v>
      </c>
      <c r="B1473" s="593" t="s">
        <v>1411</v>
      </c>
      <c r="C1473" s="593" t="s">
        <v>1740</v>
      </c>
      <c r="D1473" s="594">
        <v>5645</v>
      </c>
      <c r="E1473" s="595">
        <v>11859</v>
      </c>
      <c r="F1473" s="596" t="s">
        <v>8397</v>
      </c>
      <c r="M1473" s="598">
        <v>9457</v>
      </c>
      <c r="N1473" s="599">
        <v>3491100</v>
      </c>
    </row>
    <row r="1474" spans="1:14" ht="15.4">
      <c r="A1474" s="593" t="s">
        <v>179</v>
      </c>
      <c r="B1474" s="593" t="s">
        <v>1411</v>
      </c>
      <c r="C1474" s="593" t="s">
        <v>1413</v>
      </c>
      <c r="D1474" s="594">
        <v>5646</v>
      </c>
      <c r="E1474" s="595">
        <v>9400</v>
      </c>
      <c r="F1474" s="596" t="s">
        <v>8396</v>
      </c>
      <c r="M1474" s="598">
        <v>9459</v>
      </c>
      <c r="N1474" s="599">
        <v>2828000</v>
      </c>
    </row>
    <row r="1475" spans="1:14" ht="15.4">
      <c r="A1475" s="593" t="s">
        <v>179</v>
      </c>
      <c r="B1475" s="593" t="s">
        <v>1411</v>
      </c>
      <c r="C1475" s="593" t="s">
        <v>1413</v>
      </c>
      <c r="D1475" s="594">
        <v>5647</v>
      </c>
      <c r="E1475" s="595">
        <v>13489</v>
      </c>
      <c r="F1475" s="596" t="s">
        <v>8397</v>
      </c>
      <c r="M1475" s="598">
        <v>9460</v>
      </c>
      <c r="N1475" s="599">
        <v>1891000</v>
      </c>
    </row>
    <row r="1476" spans="1:14" ht="15.4">
      <c r="A1476" s="593" t="s">
        <v>179</v>
      </c>
      <c r="B1476" s="593" t="s">
        <v>241</v>
      </c>
      <c r="C1476" s="593" t="s">
        <v>1479</v>
      </c>
      <c r="D1476" s="594">
        <v>5683</v>
      </c>
      <c r="E1476" s="595">
        <v>275991</v>
      </c>
      <c r="F1476" s="596" t="s">
        <v>8396</v>
      </c>
      <c r="M1476" s="598">
        <v>9461</v>
      </c>
      <c r="N1476" s="599">
        <v>2135250</v>
      </c>
    </row>
    <row r="1477" spans="1:14" ht="15.4">
      <c r="A1477" s="593" t="s">
        <v>179</v>
      </c>
      <c r="B1477" s="593" t="s">
        <v>241</v>
      </c>
      <c r="C1477" s="593" t="s">
        <v>1479</v>
      </c>
      <c r="D1477" s="594">
        <v>5684</v>
      </c>
      <c r="E1477" s="595">
        <v>552632</v>
      </c>
      <c r="F1477" s="596" t="s">
        <v>8397</v>
      </c>
      <c r="M1477" s="598">
        <v>9462</v>
      </c>
      <c r="N1477" s="599">
        <v>2491125</v>
      </c>
    </row>
    <row r="1478" spans="1:14" ht="15.4">
      <c r="A1478" s="593" t="s">
        <v>179</v>
      </c>
      <c r="B1478" s="593" t="s">
        <v>241</v>
      </c>
      <c r="C1478" s="593" t="s">
        <v>1479</v>
      </c>
      <c r="D1478" s="594">
        <v>5686</v>
      </c>
      <c r="E1478" s="597">
        <v>1241972</v>
      </c>
      <c r="F1478" s="593" t="s">
        <v>8397</v>
      </c>
      <c r="M1478" s="598">
        <v>9463</v>
      </c>
      <c r="N1478" s="599">
        <v>2491125</v>
      </c>
    </row>
    <row r="1479" spans="1:14" ht="15.4">
      <c r="A1479" s="593" t="s">
        <v>179</v>
      </c>
      <c r="B1479" s="593" t="s">
        <v>217</v>
      </c>
      <c r="C1479" s="593" t="s">
        <v>218</v>
      </c>
      <c r="D1479" s="594">
        <v>5688</v>
      </c>
      <c r="E1479" s="597">
        <v>3978542</v>
      </c>
      <c r="F1479" s="593" t="s">
        <v>8396</v>
      </c>
      <c r="M1479" s="598">
        <v>9464</v>
      </c>
      <c r="N1479" s="599">
        <v>2847000</v>
      </c>
    </row>
    <row r="1480" spans="1:14" ht="15.4">
      <c r="A1480" s="593" t="s">
        <v>179</v>
      </c>
      <c r="B1480" s="593" t="s">
        <v>192</v>
      </c>
      <c r="C1480" s="593" t="s">
        <v>193</v>
      </c>
      <c r="D1480" s="594">
        <v>5690</v>
      </c>
      <c r="E1480" s="597">
        <v>530403</v>
      </c>
      <c r="F1480" s="593" t="s">
        <v>8396</v>
      </c>
      <c r="M1480" s="598">
        <v>9465</v>
      </c>
      <c r="N1480" s="599">
        <v>26222053</v>
      </c>
    </row>
    <row r="1481" spans="1:14" ht="15.4">
      <c r="A1481" s="593" t="s">
        <v>179</v>
      </c>
      <c r="B1481" s="593" t="s">
        <v>192</v>
      </c>
      <c r="C1481" s="593" t="s">
        <v>193</v>
      </c>
      <c r="D1481" s="594">
        <v>5691</v>
      </c>
      <c r="E1481" s="597">
        <v>968482</v>
      </c>
      <c r="F1481" s="593" t="s">
        <v>8396</v>
      </c>
      <c r="M1481" s="598">
        <v>9466</v>
      </c>
      <c r="N1481" s="599">
        <v>18291131</v>
      </c>
    </row>
    <row r="1482" spans="1:14" ht="15.4">
      <c r="A1482" s="593" t="s">
        <v>179</v>
      </c>
      <c r="B1482" s="593" t="s">
        <v>192</v>
      </c>
      <c r="C1482" s="593" t="s">
        <v>193</v>
      </c>
      <c r="D1482" s="594">
        <v>5692</v>
      </c>
      <c r="E1482" s="595">
        <v>1704729</v>
      </c>
      <c r="F1482" s="596" t="s">
        <v>8396</v>
      </c>
      <c r="M1482" s="598">
        <v>9467</v>
      </c>
      <c r="N1482" s="599">
        <v>15441598</v>
      </c>
    </row>
    <row r="1483" spans="1:14" ht="15.4">
      <c r="A1483" s="593" t="s">
        <v>179</v>
      </c>
      <c r="B1483" s="593" t="s">
        <v>192</v>
      </c>
      <c r="C1483" s="593" t="s">
        <v>193</v>
      </c>
      <c r="D1483" s="594">
        <v>5693</v>
      </c>
      <c r="E1483" s="595">
        <v>1292942</v>
      </c>
      <c r="F1483" s="596" t="s">
        <v>8397</v>
      </c>
      <c r="M1483" s="598">
        <v>9468</v>
      </c>
      <c r="N1483" s="599">
        <v>13153863</v>
      </c>
    </row>
    <row r="1484" spans="1:14" ht="15.4">
      <c r="A1484" s="593" t="s">
        <v>179</v>
      </c>
      <c r="B1484" s="593" t="s">
        <v>192</v>
      </c>
      <c r="C1484" s="593" t="s">
        <v>193</v>
      </c>
      <c r="D1484" s="594">
        <v>5696</v>
      </c>
      <c r="E1484" s="597">
        <v>665453</v>
      </c>
      <c r="F1484" s="593" t="s">
        <v>8397</v>
      </c>
      <c r="M1484" s="598">
        <v>9469</v>
      </c>
      <c r="N1484" s="599">
        <v>11868098</v>
      </c>
    </row>
    <row r="1485" spans="1:14" ht="15.4">
      <c r="A1485" s="593" t="s">
        <v>179</v>
      </c>
      <c r="B1485" s="593" t="s">
        <v>192</v>
      </c>
      <c r="C1485" s="593" t="s">
        <v>193</v>
      </c>
      <c r="D1485" s="594">
        <v>5697</v>
      </c>
      <c r="E1485" s="597">
        <v>783944</v>
      </c>
      <c r="F1485" s="593" t="s">
        <v>8396</v>
      </c>
      <c r="M1485" s="598">
        <v>9470</v>
      </c>
      <c r="N1485" s="599">
        <v>10586677</v>
      </c>
    </row>
    <row r="1486" spans="1:14" ht="15.4">
      <c r="A1486" s="593" t="s">
        <v>179</v>
      </c>
      <c r="B1486" s="593" t="s">
        <v>192</v>
      </c>
      <c r="C1486" s="593" t="s">
        <v>193</v>
      </c>
      <c r="D1486" s="594">
        <v>5698</v>
      </c>
      <c r="E1486" s="595">
        <v>357545</v>
      </c>
      <c r="F1486" s="596" t="s">
        <v>8396</v>
      </c>
      <c r="M1486" s="598">
        <v>9471</v>
      </c>
      <c r="N1486" s="599">
        <v>8013700</v>
      </c>
    </row>
    <row r="1487" spans="1:14" ht="15.4">
      <c r="A1487" s="593" t="s">
        <v>179</v>
      </c>
      <c r="B1487" s="593" t="s">
        <v>192</v>
      </c>
      <c r="C1487" s="593" t="s">
        <v>193</v>
      </c>
      <c r="D1487" s="594">
        <v>5699</v>
      </c>
      <c r="E1487" s="595">
        <v>331975</v>
      </c>
      <c r="F1487" s="596" t="s">
        <v>8396</v>
      </c>
      <c r="M1487" s="598">
        <v>9472</v>
      </c>
      <c r="N1487" s="599">
        <v>7564841</v>
      </c>
    </row>
    <row r="1488" spans="1:14" ht="15.4">
      <c r="A1488" s="593" t="s">
        <v>179</v>
      </c>
      <c r="B1488" s="593" t="s">
        <v>192</v>
      </c>
      <c r="C1488" s="593" t="s">
        <v>193</v>
      </c>
      <c r="D1488" s="594">
        <v>5700</v>
      </c>
      <c r="E1488" s="595">
        <v>180475</v>
      </c>
      <c r="F1488" s="596" t="s">
        <v>8396</v>
      </c>
      <c r="M1488" s="598">
        <v>9473</v>
      </c>
      <c r="N1488" s="599">
        <v>4973040</v>
      </c>
    </row>
    <row r="1489" spans="1:14" ht="15.4">
      <c r="A1489" s="593" t="s">
        <v>179</v>
      </c>
      <c r="B1489" s="593" t="s">
        <v>192</v>
      </c>
      <c r="C1489" s="593" t="s">
        <v>193</v>
      </c>
      <c r="D1489" s="594">
        <v>5701</v>
      </c>
      <c r="E1489" s="595">
        <v>162742</v>
      </c>
      <c r="F1489" s="596" t="s">
        <v>8396</v>
      </c>
      <c r="M1489" s="598">
        <v>9474</v>
      </c>
      <c r="N1489" s="599">
        <v>4375044</v>
      </c>
    </row>
    <row r="1490" spans="1:14" ht="15.4">
      <c r="A1490" s="593" t="s">
        <v>179</v>
      </c>
      <c r="B1490" s="593" t="s">
        <v>192</v>
      </c>
      <c r="C1490" s="593" t="s">
        <v>193</v>
      </c>
      <c r="D1490" s="594">
        <v>5702</v>
      </c>
      <c r="E1490" s="595">
        <v>634048</v>
      </c>
      <c r="F1490" s="596" t="s">
        <v>8397</v>
      </c>
      <c r="M1490" s="598">
        <v>9475</v>
      </c>
      <c r="N1490" s="599">
        <v>4586443</v>
      </c>
    </row>
    <row r="1491" spans="1:14" ht="15.4">
      <c r="A1491" s="593" t="s">
        <v>179</v>
      </c>
      <c r="B1491" s="593" t="s">
        <v>729</v>
      </c>
      <c r="C1491" s="593" t="s">
        <v>730</v>
      </c>
      <c r="D1491" s="594">
        <v>5705</v>
      </c>
      <c r="E1491" s="597">
        <v>991545</v>
      </c>
      <c r="F1491" s="593" t="s">
        <v>8397</v>
      </c>
      <c r="M1491" s="598">
        <v>9476</v>
      </c>
      <c r="N1491" s="599">
        <v>3998941</v>
      </c>
    </row>
    <row r="1492" spans="1:14" ht="15.4">
      <c r="A1492" s="593" t="s">
        <v>179</v>
      </c>
      <c r="B1492" s="593" t="s">
        <v>198</v>
      </c>
      <c r="C1492" s="593" t="s">
        <v>203</v>
      </c>
      <c r="D1492" s="594">
        <v>5708</v>
      </c>
      <c r="E1492" s="595">
        <v>187713</v>
      </c>
      <c r="F1492" s="593" t="s">
        <v>8397</v>
      </c>
      <c r="M1492" s="598">
        <v>9477</v>
      </c>
      <c r="N1492" s="599">
        <v>5182990</v>
      </c>
    </row>
    <row r="1493" spans="1:14" ht="15.4">
      <c r="A1493" s="593" t="s">
        <v>179</v>
      </c>
      <c r="B1493" s="593" t="s">
        <v>198</v>
      </c>
      <c r="C1493" s="593" t="s">
        <v>203</v>
      </c>
      <c r="D1493" s="594">
        <v>5710</v>
      </c>
      <c r="E1493" s="595">
        <v>101688</v>
      </c>
      <c r="F1493" s="596" t="s">
        <v>8397</v>
      </c>
      <c r="M1493" s="598">
        <v>9478</v>
      </c>
      <c r="N1493" s="599">
        <v>4256313</v>
      </c>
    </row>
    <row r="1494" spans="1:14" ht="15.4">
      <c r="A1494" s="593" t="s">
        <v>179</v>
      </c>
      <c r="B1494" s="593" t="s">
        <v>729</v>
      </c>
      <c r="C1494" s="593" t="s">
        <v>730</v>
      </c>
      <c r="D1494" s="594">
        <v>5727</v>
      </c>
      <c r="E1494" s="595">
        <v>166986</v>
      </c>
      <c r="F1494" s="596" t="s">
        <v>8397</v>
      </c>
      <c r="M1494" s="598">
        <v>9479</v>
      </c>
      <c r="N1494" s="599">
        <v>5182990</v>
      </c>
    </row>
    <row r="1495" spans="1:14" ht="15.4">
      <c r="A1495" s="593" t="s">
        <v>179</v>
      </c>
      <c r="B1495" s="593" t="s">
        <v>729</v>
      </c>
      <c r="C1495" s="593" t="s">
        <v>730</v>
      </c>
      <c r="D1495" s="594">
        <v>5728</v>
      </c>
      <c r="E1495" s="595">
        <v>192207</v>
      </c>
      <c r="F1495" s="596" t="s">
        <v>8397</v>
      </c>
      <c r="M1495" s="598">
        <v>9480</v>
      </c>
      <c r="N1495" s="599">
        <v>4256313</v>
      </c>
    </row>
    <row r="1496" spans="1:14" ht="15.4">
      <c r="A1496" s="593" t="s">
        <v>179</v>
      </c>
      <c r="B1496" s="593" t="s">
        <v>241</v>
      </c>
      <c r="C1496" s="593" t="s">
        <v>242</v>
      </c>
      <c r="D1496" s="594">
        <v>5729</v>
      </c>
      <c r="E1496" s="597">
        <v>1635877</v>
      </c>
      <c r="F1496" s="593" t="s">
        <v>8398</v>
      </c>
      <c r="M1496" s="598">
        <v>9481</v>
      </c>
      <c r="N1496" s="599">
        <v>4595129</v>
      </c>
    </row>
    <row r="1497" spans="1:14" ht="15.4">
      <c r="A1497" s="593" t="s">
        <v>179</v>
      </c>
      <c r="B1497" s="593" t="s">
        <v>241</v>
      </c>
      <c r="C1497" s="593" t="s">
        <v>242</v>
      </c>
      <c r="D1497" s="594">
        <v>5730</v>
      </c>
      <c r="E1497" s="595">
        <v>7483</v>
      </c>
      <c r="F1497" s="596" t="s">
        <v>8396</v>
      </c>
      <c r="M1497" s="598">
        <v>9482</v>
      </c>
      <c r="N1497" s="599">
        <v>3512437</v>
      </c>
    </row>
    <row r="1498" spans="1:14" ht="15.4">
      <c r="A1498" s="593" t="s">
        <v>179</v>
      </c>
      <c r="B1498" s="593" t="s">
        <v>587</v>
      </c>
      <c r="C1498" s="593" t="s">
        <v>588</v>
      </c>
      <c r="D1498" s="594">
        <v>5731</v>
      </c>
      <c r="E1498" s="595">
        <v>321618</v>
      </c>
      <c r="F1498" s="596" t="s">
        <v>8396</v>
      </c>
      <c r="M1498" s="598">
        <v>9483</v>
      </c>
      <c r="N1498" s="599">
        <v>4065546</v>
      </c>
    </row>
    <row r="1499" spans="1:14" ht="15.4">
      <c r="A1499" s="593" t="s">
        <v>179</v>
      </c>
      <c r="B1499" s="593" t="s">
        <v>587</v>
      </c>
      <c r="C1499" s="593" t="s">
        <v>588</v>
      </c>
      <c r="D1499" s="594">
        <v>5732</v>
      </c>
      <c r="E1499" s="595">
        <v>428824</v>
      </c>
      <c r="F1499" s="596" t="s">
        <v>8396</v>
      </c>
      <c r="M1499" s="598">
        <v>9484</v>
      </c>
      <c r="N1499" s="599">
        <v>3691978</v>
      </c>
    </row>
    <row r="1500" spans="1:14" ht="15.4">
      <c r="A1500" s="593" t="s">
        <v>179</v>
      </c>
      <c r="B1500" s="593" t="s">
        <v>241</v>
      </c>
      <c r="C1500" s="593" t="s">
        <v>242</v>
      </c>
      <c r="D1500" s="594">
        <v>5733</v>
      </c>
      <c r="E1500" s="595">
        <v>63248</v>
      </c>
      <c r="F1500" s="596" t="s">
        <v>8396</v>
      </c>
      <c r="M1500" s="598">
        <v>9485</v>
      </c>
      <c r="N1500" s="599">
        <v>4828247</v>
      </c>
    </row>
    <row r="1501" spans="1:14" ht="15.4">
      <c r="A1501" s="593" t="s">
        <v>179</v>
      </c>
      <c r="B1501" s="593" t="s">
        <v>241</v>
      </c>
      <c r="C1501" s="593" t="s">
        <v>242</v>
      </c>
      <c r="D1501" s="594">
        <v>5734</v>
      </c>
      <c r="E1501" s="597">
        <v>59120</v>
      </c>
      <c r="F1501" s="593" t="s">
        <v>8396</v>
      </c>
      <c r="M1501" s="598">
        <v>9486</v>
      </c>
      <c r="N1501" s="599">
        <v>3739761</v>
      </c>
    </row>
    <row r="1502" spans="1:14" ht="15.4">
      <c r="A1502" s="593" t="s">
        <v>179</v>
      </c>
      <c r="B1502" s="593" t="s">
        <v>241</v>
      </c>
      <c r="C1502" s="593" t="s">
        <v>242</v>
      </c>
      <c r="D1502" s="594">
        <v>5735</v>
      </c>
      <c r="E1502" s="595">
        <v>58154</v>
      </c>
      <c r="F1502" s="596" t="s">
        <v>8396</v>
      </c>
      <c r="M1502" s="598">
        <v>9487</v>
      </c>
      <c r="N1502" s="599">
        <v>3101223</v>
      </c>
    </row>
    <row r="1503" spans="1:14" ht="15.4">
      <c r="A1503" s="593" t="s">
        <v>179</v>
      </c>
      <c r="B1503" s="593" t="s">
        <v>241</v>
      </c>
      <c r="C1503" s="593" t="s">
        <v>242</v>
      </c>
      <c r="D1503" s="594">
        <v>5736</v>
      </c>
      <c r="E1503" s="595">
        <v>10279</v>
      </c>
      <c r="F1503" s="596" t="s">
        <v>8396</v>
      </c>
      <c r="M1503" s="598">
        <v>9488</v>
      </c>
      <c r="N1503" s="599">
        <v>2633540</v>
      </c>
    </row>
    <row r="1504" spans="1:14" ht="15.4">
      <c r="A1504" s="593" t="s">
        <v>179</v>
      </c>
      <c r="B1504" s="593" t="s">
        <v>248</v>
      </c>
      <c r="C1504" s="593" t="s">
        <v>248</v>
      </c>
      <c r="D1504" s="594">
        <v>5746</v>
      </c>
      <c r="E1504" s="595">
        <v>116700</v>
      </c>
      <c r="F1504" s="596" t="s">
        <v>8397</v>
      </c>
      <c r="M1504" s="598">
        <v>9489</v>
      </c>
      <c r="N1504" s="599">
        <v>3512437</v>
      </c>
    </row>
    <row r="1505" spans="1:14" ht="15.4">
      <c r="A1505" s="593" t="s">
        <v>179</v>
      </c>
      <c r="B1505" s="593" t="s">
        <v>248</v>
      </c>
      <c r="C1505" s="593" t="s">
        <v>248</v>
      </c>
      <c r="D1505" s="594">
        <v>5747</v>
      </c>
      <c r="E1505" s="597">
        <v>8357055</v>
      </c>
      <c r="F1505" s="593" t="s">
        <v>8397</v>
      </c>
      <c r="M1505" s="598">
        <v>9490</v>
      </c>
      <c r="N1505" s="599">
        <v>3101223</v>
      </c>
    </row>
    <row r="1506" spans="1:14" ht="15.4">
      <c r="A1506" s="593" t="s">
        <v>179</v>
      </c>
      <c r="B1506" s="593" t="s">
        <v>248</v>
      </c>
      <c r="C1506" s="593" t="s">
        <v>248</v>
      </c>
      <c r="D1506" s="594">
        <v>5748</v>
      </c>
      <c r="E1506" s="595">
        <v>321728</v>
      </c>
      <c r="F1506" s="596" t="s">
        <v>8397</v>
      </c>
      <c r="M1506" s="598">
        <v>9491</v>
      </c>
      <c r="N1506" s="599">
        <v>2633540</v>
      </c>
    </row>
    <row r="1507" spans="1:14" ht="15.4">
      <c r="A1507" s="593" t="s">
        <v>179</v>
      </c>
      <c r="B1507" s="593" t="s">
        <v>248</v>
      </c>
      <c r="C1507" s="593" t="s">
        <v>248</v>
      </c>
      <c r="D1507" s="594">
        <v>5749</v>
      </c>
      <c r="E1507" s="595">
        <v>200157</v>
      </c>
      <c r="F1507" s="596" t="s">
        <v>8397</v>
      </c>
      <c r="M1507" s="598">
        <v>9492</v>
      </c>
      <c r="N1507" s="599">
        <v>6218986</v>
      </c>
    </row>
    <row r="1508" spans="1:14" ht="15.4">
      <c r="A1508" s="593" t="s">
        <v>179</v>
      </c>
      <c r="B1508" s="593" t="s">
        <v>248</v>
      </c>
      <c r="C1508" s="593" t="s">
        <v>248</v>
      </c>
      <c r="D1508" s="594">
        <v>5750</v>
      </c>
      <c r="E1508" s="595">
        <v>473246</v>
      </c>
      <c r="F1508" s="596" t="s">
        <v>8397</v>
      </c>
      <c r="M1508" s="598">
        <v>9493</v>
      </c>
      <c r="N1508" s="599">
        <v>3412889</v>
      </c>
    </row>
    <row r="1509" spans="1:14" ht="15.4">
      <c r="A1509" s="593" t="s">
        <v>179</v>
      </c>
      <c r="B1509" s="593" t="s">
        <v>248</v>
      </c>
      <c r="C1509" s="593" t="s">
        <v>248</v>
      </c>
      <c r="D1509" s="594">
        <v>5751</v>
      </c>
      <c r="E1509" s="595">
        <v>2273623</v>
      </c>
      <c r="F1509" s="596" t="s">
        <v>8397</v>
      </c>
      <c r="M1509" s="598">
        <v>9494</v>
      </c>
      <c r="N1509" s="599">
        <v>4443457</v>
      </c>
    </row>
    <row r="1510" spans="1:14" ht="15.4">
      <c r="A1510" s="593" t="s">
        <v>179</v>
      </c>
      <c r="B1510" s="593" t="s">
        <v>238</v>
      </c>
      <c r="C1510" s="593" t="s">
        <v>402</v>
      </c>
      <c r="D1510" s="594">
        <v>5752</v>
      </c>
      <c r="E1510" s="595">
        <v>727017</v>
      </c>
      <c r="F1510" s="596" t="s">
        <v>8397</v>
      </c>
      <c r="M1510" s="598">
        <v>9495</v>
      </c>
      <c r="N1510" s="599">
        <v>11777</v>
      </c>
    </row>
    <row r="1511" spans="1:14" ht="15.4">
      <c r="A1511" s="593" t="s">
        <v>179</v>
      </c>
      <c r="B1511" s="593" t="s">
        <v>238</v>
      </c>
      <c r="C1511" s="593" t="s">
        <v>402</v>
      </c>
      <c r="D1511" s="594">
        <v>5753</v>
      </c>
      <c r="E1511" s="597">
        <v>390249</v>
      </c>
      <c r="F1511" s="593" t="s">
        <v>8397</v>
      </c>
      <c r="M1511" s="598">
        <v>9496</v>
      </c>
      <c r="N1511" s="599">
        <v>9994</v>
      </c>
    </row>
    <row r="1512" spans="1:14" ht="15.4">
      <c r="A1512" s="593" t="s">
        <v>179</v>
      </c>
      <c r="B1512" s="593" t="s">
        <v>238</v>
      </c>
      <c r="C1512" s="593" t="s">
        <v>402</v>
      </c>
      <c r="D1512" s="594">
        <v>5754</v>
      </c>
      <c r="E1512" s="597">
        <v>676394</v>
      </c>
      <c r="F1512" s="593" t="s">
        <v>8397</v>
      </c>
      <c r="M1512" s="598">
        <v>9497</v>
      </c>
      <c r="N1512" s="599">
        <v>13401</v>
      </c>
    </row>
    <row r="1513" spans="1:14" ht="15.4">
      <c r="A1513" s="593" t="s">
        <v>179</v>
      </c>
      <c r="B1513" s="593" t="s">
        <v>192</v>
      </c>
      <c r="C1513" s="593" t="s">
        <v>193</v>
      </c>
      <c r="D1513" s="594">
        <v>5759</v>
      </c>
      <c r="E1513" s="595">
        <v>16172</v>
      </c>
      <c r="F1513" s="596" t="s">
        <v>8396</v>
      </c>
      <c r="M1513" s="598">
        <v>9499</v>
      </c>
      <c r="N1513" s="599">
        <v>618688</v>
      </c>
    </row>
    <row r="1514" spans="1:14" ht="15.4">
      <c r="A1514" s="593" t="s">
        <v>179</v>
      </c>
      <c r="B1514" s="593" t="s">
        <v>192</v>
      </c>
      <c r="C1514" s="593" t="s">
        <v>193</v>
      </c>
      <c r="D1514" s="594">
        <v>5760</v>
      </c>
      <c r="E1514" s="595">
        <v>22588</v>
      </c>
      <c r="F1514" s="593" t="s">
        <v>8397</v>
      </c>
      <c r="M1514" s="598">
        <v>9500</v>
      </c>
      <c r="N1514" s="599">
        <v>106505</v>
      </c>
    </row>
    <row r="1515" spans="1:14" ht="15.4">
      <c r="A1515" s="593" t="s">
        <v>179</v>
      </c>
      <c r="B1515" s="593" t="s">
        <v>192</v>
      </c>
      <c r="C1515" s="593" t="s">
        <v>193</v>
      </c>
      <c r="D1515" s="594">
        <v>5761</v>
      </c>
      <c r="E1515" s="595">
        <v>7125</v>
      </c>
      <c r="F1515" s="596" t="s">
        <v>8396</v>
      </c>
      <c r="M1515" s="598">
        <v>9501</v>
      </c>
      <c r="N1515" s="599">
        <v>89250</v>
      </c>
    </row>
    <row r="1516" spans="1:14" ht="15.4">
      <c r="A1516" s="593" t="s">
        <v>179</v>
      </c>
      <c r="B1516" s="593" t="s">
        <v>192</v>
      </c>
      <c r="C1516" s="593" t="s">
        <v>193</v>
      </c>
      <c r="D1516" s="594">
        <v>5762</v>
      </c>
      <c r="E1516" s="595">
        <v>47318</v>
      </c>
      <c r="F1516" s="596" t="s">
        <v>8396</v>
      </c>
      <c r="M1516" s="598">
        <v>9505</v>
      </c>
      <c r="N1516" s="599">
        <v>874069</v>
      </c>
    </row>
    <row r="1517" spans="1:14" ht="15.4">
      <c r="A1517" s="593" t="s">
        <v>179</v>
      </c>
      <c r="B1517" s="593" t="s">
        <v>192</v>
      </c>
      <c r="C1517" s="593" t="s">
        <v>193</v>
      </c>
      <c r="D1517" s="594">
        <v>5763</v>
      </c>
      <c r="E1517" s="595">
        <v>25297</v>
      </c>
      <c r="F1517" s="596" t="s">
        <v>8396</v>
      </c>
      <c r="M1517" s="598">
        <v>9506</v>
      </c>
      <c r="N1517" s="599">
        <v>609705</v>
      </c>
    </row>
    <row r="1518" spans="1:14" ht="15.4">
      <c r="A1518" s="593" t="s">
        <v>179</v>
      </c>
      <c r="B1518" s="593" t="s">
        <v>192</v>
      </c>
      <c r="C1518" s="593" t="s">
        <v>193</v>
      </c>
      <c r="D1518" s="594">
        <v>5764</v>
      </c>
      <c r="E1518" s="595">
        <v>5358</v>
      </c>
      <c r="F1518" s="596" t="s">
        <v>8396</v>
      </c>
      <c r="M1518" s="598">
        <v>9507</v>
      </c>
      <c r="N1518" s="599">
        <v>514720</v>
      </c>
    </row>
    <row r="1519" spans="1:14" ht="15.4">
      <c r="A1519" s="593" t="s">
        <v>179</v>
      </c>
      <c r="B1519" s="593" t="s">
        <v>192</v>
      </c>
      <c r="C1519" s="593" t="s">
        <v>193</v>
      </c>
      <c r="D1519" s="594">
        <v>5765</v>
      </c>
      <c r="E1519" s="595">
        <v>5736</v>
      </c>
      <c r="F1519" s="596" t="s">
        <v>8396</v>
      </c>
      <c r="M1519" s="598">
        <v>9508</v>
      </c>
      <c r="N1519" s="599">
        <v>438462</v>
      </c>
    </row>
    <row r="1520" spans="1:14" ht="15.4">
      <c r="A1520" s="593" t="s">
        <v>179</v>
      </c>
      <c r="B1520" s="593" t="s">
        <v>192</v>
      </c>
      <c r="C1520" s="593" t="s">
        <v>193</v>
      </c>
      <c r="D1520" s="594">
        <v>5766</v>
      </c>
      <c r="E1520" s="595">
        <v>16172</v>
      </c>
      <c r="F1520" s="596" t="s">
        <v>8396</v>
      </c>
      <c r="M1520" s="598">
        <v>9509</v>
      </c>
      <c r="N1520" s="599">
        <v>395604</v>
      </c>
    </row>
    <row r="1521" spans="1:14" ht="15.4">
      <c r="A1521" s="593" t="s">
        <v>179</v>
      </c>
      <c r="B1521" s="593" t="s">
        <v>192</v>
      </c>
      <c r="C1521" s="593" t="s">
        <v>193</v>
      </c>
      <c r="D1521" s="594">
        <v>5767</v>
      </c>
      <c r="E1521" s="597">
        <v>15063</v>
      </c>
      <c r="F1521" s="593" t="s">
        <v>8396</v>
      </c>
      <c r="M1521" s="598">
        <v>9510</v>
      </c>
      <c r="N1521" s="599">
        <v>352889</v>
      </c>
    </row>
    <row r="1522" spans="1:14" ht="15.4">
      <c r="A1522" s="593" t="s">
        <v>179</v>
      </c>
      <c r="B1522" s="593" t="s">
        <v>192</v>
      </c>
      <c r="C1522" s="593" t="s">
        <v>193</v>
      </c>
      <c r="D1522" s="594">
        <v>5768</v>
      </c>
      <c r="E1522" s="597">
        <v>22822</v>
      </c>
      <c r="F1522" s="593" t="s">
        <v>8396</v>
      </c>
      <c r="M1522" s="598">
        <v>9511</v>
      </c>
      <c r="N1522" s="599">
        <v>267122</v>
      </c>
    </row>
    <row r="1523" spans="1:14" ht="15.4">
      <c r="A1523" s="593" t="s">
        <v>179</v>
      </c>
      <c r="B1523" s="593" t="s">
        <v>192</v>
      </c>
      <c r="C1523" s="593" t="s">
        <v>193</v>
      </c>
      <c r="D1523" s="594">
        <v>5769</v>
      </c>
      <c r="E1523" s="595">
        <v>16172</v>
      </c>
      <c r="F1523" s="596" t="s">
        <v>8396</v>
      </c>
      <c r="M1523" s="598">
        <v>9512</v>
      </c>
      <c r="N1523" s="599">
        <v>165768</v>
      </c>
    </row>
    <row r="1524" spans="1:14" ht="15.4">
      <c r="A1524" s="593" t="s">
        <v>179</v>
      </c>
      <c r="B1524" s="593" t="s">
        <v>192</v>
      </c>
      <c r="C1524" s="593" t="s">
        <v>193</v>
      </c>
      <c r="D1524" s="594">
        <v>5770</v>
      </c>
      <c r="E1524" s="597">
        <v>41746</v>
      </c>
      <c r="F1524" s="593" t="s">
        <v>8396</v>
      </c>
      <c r="M1524" s="598">
        <v>9513</v>
      </c>
      <c r="N1524" s="599">
        <v>145835</v>
      </c>
    </row>
    <row r="1525" spans="1:14" ht="15.4">
      <c r="A1525" s="593" t="s">
        <v>179</v>
      </c>
      <c r="B1525" s="593" t="s">
        <v>192</v>
      </c>
      <c r="C1525" s="593" t="s">
        <v>193</v>
      </c>
      <c r="D1525" s="594">
        <v>5771</v>
      </c>
      <c r="E1525" s="595">
        <v>10492</v>
      </c>
      <c r="F1525" s="596" t="s">
        <v>8396</v>
      </c>
      <c r="M1525" s="598">
        <v>9514</v>
      </c>
      <c r="N1525" s="599">
        <v>152881</v>
      </c>
    </row>
    <row r="1526" spans="1:14" ht="15.4">
      <c r="A1526" s="593" t="s">
        <v>179</v>
      </c>
      <c r="B1526" s="593" t="s">
        <v>192</v>
      </c>
      <c r="C1526" s="593" t="s">
        <v>193</v>
      </c>
      <c r="D1526" s="594">
        <v>5772</v>
      </c>
      <c r="E1526" s="595">
        <v>16172</v>
      </c>
      <c r="F1526" s="596" t="s">
        <v>8396</v>
      </c>
      <c r="M1526" s="598">
        <v>9515</v>
      </c>
      <c r="N1526" s="599">
        <v>133298</v>
      </c>
    </row>
    <row r="1527" spans="1:14" ht="15.4">
      <c r="A1527" s="593" t="s">
        <v>179</v>
      </c>
      <c r="B1527" s="593" t="s">
        <v>192</v>
      </c>
      <c r="C1527" s="593" t="s">
        <v>193</v>
      </c>
      <c r="D1527" s="594">
        <v>5773</v>
      </c>
      <c r="E1527" s="595">
        <v>61766</v>
      </c>
      <c r="F1527" s="596" t="s">
        <v>8396</v>
      </c>
      <c r="M1527" s="598">
        <v>9516</v>
      </c>
      <c r="N1527" s="599">
        <v>141876</v>
      </c>
    </row>
    <row r="1528" spans="1:14" ht="15.4">
      <c r="A1528" s="593" t="s">
        <v>179</v>
      </c>
      <c r="B1528" s="593" t="s">
        <v>192</v>
      </c>
      <c r="C1528" s="593" t="s">
        <v>193</v>
      </c>
      <c r="D1528" s="594">
        <v>5774</v>
      </c>
      <c r="E1528" s="595">
        <v>11612</v>
      </c>
      <c r="F1528" s="596" t="s">
        <v>8396</v>
      </c>
      <c r="M1528" s="598">
        <v>9517</v>
      </c>
      <c r="N1528" s="599">
        <v>172766</v>
      </c>
    </row>
    <row r="1529" spans="1:14" ht="15.4">
      <c r="A1529" s="593" t="s">
        <v>179</v>
      </c>
      <c r="B1529" s="593" t="s">
        <v>192</v>
      </c>
      <c r="C1529" s="593" t="s">
        <v>193</v>
      </c>
      <c r="D1529" s="594">
        <v>5775</v>
      </c>
      <c r="E1529" s="595">
        <v>28483</v>
      </c>
      <c r="F1529" s="596" t="s">
        <v>8396</v>
      </c>
      <c r="M1529" s="598">
        <v>9518</v>
      </c>
      <c r="N1529" s="599">
        <v>141877</v>
      </c>
    </row>
    <row r="1530" spans="1:14" ht="15.4">
      <c r="A1530" s="593" t="s">
        <v>179</v>
      </c>
      <c r="B1530" s="593" t="s">
        <v>192</v>
      </c>
      <c r="C1530" s="593" t="s">
        <v>193</v>
      </c>
      <c r="D1530" s="594">
        <v>5776</v>
      </c>
      <c r="E1530" s="597">
        <v>10054</v>
      </c>
      <c r="F1530" s="593" t="s">
        <v>8396</v>
      </c>
      <c r="M1530" s="598">
        <v>9519</v>
      </c>
      <c r="N1530" s="599">
        <v>153171</v>
      </c>
    </row>
    <row r="1531" spans="1:14" ht="15.4">
      <c r="A1531" s="593" t="s">
        <v>179</v>
      </c>
      <c r="B1531" s="593" t="s">
        <v>192</v>
      </c>
      <c r="C1531" s="593" t="s">
        <v>193</v>
      </c>
      <c r="D1531" s="594">
        <v>5777</v>
      </c>
      <c r="E1531" s="595">
        <v>25471</v>
      </c>
      <c r="F1531" s="596" t="s">
        <v>8396</v>
      </c>
      <c r="M1531" s="598">
        <v>9520</v>
      </c>
      <c r="N1531" s="599">
        <v>117081</v>
      </c>
    </row>
    <row r="1532" spans="1:14" ht="15.4">
      <c r="A1532" s="593" t="s">
        <v>179</v>
      </c>
      <c r="B1532" s="593" t="s">
        <v>192</v>
      </c>
      <c r="C1532" s="593" t="s">
        <v>193</v>
      </c>
      <c r="D1532" s="594">
        <v>5778</v>
      </c>
      <c r="E1532" s="595">
        <v>374789</v>
      </c>
      <c r="F1532" s="596" t="s">
        <v>8397</v>
      </c>
      <c r="M1532" s="598">
        <v>9521</v>
      </c>
      <c r="N1532" s="599">
        <v>147198</v>
      </c>
    </row>
    <row r="1533" spans="1:14" ht="15.4">
      <c r="A1533" s="593" t="s">
        <v>179</v>
      </c>
      <c r="B1533" s="593" t="s">
        <v>192</v>
      </c>
      <c r="C1533" s="593" t="s">
        <v>193</v>
      </c>
      <c r="D1533" s="594">
        <v>5779</v>
      </c>
      <c r="E1533" s="595">
        <v>111712</v>
      </c>
      <c r="F1533" s="596" t="s">
        <v>8397</v>
      </c>
      <c r="M1533" s="598">
        <v>9522</v>
      </c>
      <c r="N1533" s="599">
        <v>101975</v>
      </c>
    </row>
    <row r="1534" spans="1:14" ht="15.4">
      <c r="A1534" s="593" t="s">
        <v>179</v>
      </c>
      <c r="B1534" s="593" t="s">
        <v>192</v>
      </c>
      <c r="C1534" s="593" t="s">
        <v>193</v>
      </c>
      <c r="D1534" s="594">
        <v>5780</v>
      </c>
      <c r="E1534" s="595">
        <v>80759</v>
      </c>
      <c r="F1534" s="596" t="s">
        <v>8396</v>
      </c>
      <c r="M1534" s="598">
        <v>9523</v>
      </c>
      <c r="N1534" s="599">
        <v>160941</v>
      </c>
    </row>
    <row r="1535" spans="1:14" ht="15.4">
      <c r="A1535" s="593" t="s">
        <v>179</v>
      </c>
      <c r="B1535" s="593" t="s">
        <v>192</v>
      </c>
      <c r="C1535" s="593" t="s">
        <v>193</v>
      </c>
      <c r="D1535" s="594">
        <v>5781</v>
      </c>
      <c r="E1535" s="595">
        <v>49934</v>
      </c>
      <c r="F1535" s="596" t="s">
        <v>8396</v>
      </c>
      <c r="M1535" s="598">
        <v>9524</v>
      </c>
      <c r="N1535" s="599">
        <v>124659</v>
      </c>
    </row>
    <row r="1536" spans="1:14" ht="15.4">
      <c r="A1536" s="593" t="s">
        <v>179</v>
      </c>
      <c r="B1536" s="593" t="s">
        <v>192</v>
      </c>
      <c r="C1536" s="593" t="s">
        <v>193</v>
      </c>
      <c r="D1536" s="594">
        <v>5782</v>
      </c>
      <c r="E1536" s="595">
        <v>49121</v>
      </c>
      <c r="F1536" s="596" t="s">
        <v>8396</v>
      </c>
      <c r="M1536" s="598">
        <v>9525</v>
      </c>
      <c r="N1536" s="599">
        <v>103374</v>
      </c>
    </row>
    <row r="1537" spans="1:14" ht="15.4">
      <c r="A1537" s="593" t="s">
        <v>179</v>
      </c>
      <c r="B1537" s="593" t="s">
        <v>192</v>
      </c>
      <c r="C1537" s="593" t="s">
        <v>193</v>
      </c>
      <c r="D1537" s="594">
        <v>5783</v>
      </c>
      <c r="E1537" s="597">
        <v>35033</v>
      </c>
      <c r="F1537" s="593" t="s">
        <v>8397</v>
      </c>
      <c r="M1537" s="598">
        <v>9526</v>
      </c>
      <c r="N1537" s="599">
        <v>87785</v>
      </c>
    </row>
    <row r="1538" spans="1:14" ht="15.4">
      <c r="A1538" s="593" t="s">
        <v>179</v>
      </c>
      <c r="B1538" s="593" t="s">
        <v>192</v>
      </c>
      <c r="C1538" s="593" t="s">
        <v>193</v>
      </c>
      <c r="D1538" s="594">
        <v>5784</v>
      </c>
      <c r="E1538" s="595">
        <v>39618</v>
      </c>
      <c r="F1538" s="593" t="s">
        <v>8397</v>
      </c>
      <c r="M1538" s="598">
        <v>9527</v>
      </c>
      <c r="N1538" s="599">
        <v>117081</v>
      </c>
    </row>
    <row r="1539" spans="1:14" ht="15.4">
      <c r="A1539" s="593" t="s">
        <v>179</v>
      </c>
      <c r="B1539" s="593" t="s">
        <v>192</v>
      </c>
      <c r="C1539" s="593" t="s">
        <v>193</v>
      </c>
      <c r="D1539" s="594">
        <v>5785</v>
      </c>
      <c r="E1539" s="597">
        <v>123138</v>
      </c>
      <c r="F1539" s="593" t="s">
        <v>8397</v>
      </c>
      <c r="M1539" s="598">
        <v>9528</v>
      </c>
      <c r="N1539" s="599">
        <v>87785</v>
      </c>
    </row>
    <row r="1540" spans="1:14" ht="15.4">
      <c r="A1540" s="593" t="s">
        <v>179</v>
      </c>
      <c r="B1540" s="593" t="s">
        <v>192</v>
      </c>
      <c r="C1540" s="593" t="s">
        <v>193</v>
      </c>
      <c r="D1540" s="594">
        <v>5786</v>
      </c>
      <c r="E1540" s="595">
        <v>225267</v>
      </c>
      <c r="F1540" s="593" t="s">
        <v>8397</v>
      </c>
      <c r="M1540" s="598">
        <v>9529</v>
      </c>
      <c r="N1540" s="599">
        <v>207300</v>
      </c>
    </row>
    <row r="1541" spans="1:14" ht="15.4">
      <c r="A1541" s="593" t="s">
        <v>179</v>
      </c>
      <c r="B1541" s="593" t="s">
        <v>192</v>
      </c>
      <c r="C1541" s="593" t="s">
        <v>193</v>
      </c>
      <c r="D1541" s="594">
        <v>5788</v>
      </c>
      <c r="E1541" s="595">
        <v>314175</v>
      </c>
      <c r="F1541" s="596" t="s">
        <v>8396</v>
      </c>
      <c r="M1541" s="598">
        <v>9530</v>
      </c>
      <c r="N1541" s="599">
        <v>3928173</v>
      </c>
    </row>
    <row r="1542" spans="1:14" ht="15.4">
      <c r="A1542" s="593" t="s">
        <v>179</v>
      </c>
      <c r="B1542" s="593" t="s">
        <v>192</v>
      </c>
      <c r="C1542" s="593" t="s">
        <v>193</v>
      </c>
      <c r="D1542" s="594">
        <v>5789</v>
      </c>
      <c r="E1542" s="595">
        <v>303568</v>
      </c>
      <c r="F1542" s="596" t="s">
        <v>8396</v>
      </c>
      <c r="M1542" s="598">
        <v>9531</v>
      </c>
      <c r="N1542" s="599">
        <v>111583</v>
      </c>
    </row>
    <row r="1543" spans="1:14" ht="15.4">
      <c r="A1543" s="593" t="s">
        <v>179</v>
      </c>
      <c r="B1543" s="593" t="s">
        <v>192</v>
      </c>
      <c r="C1543" s="593" t="s">
        <v>193</v>
      </c>
      <c r="D1543" s="594">
        <v>5790</v>
      </c>
      <c r="E1543" s="595">
        <v>178925</v>
      </c>
      <c r="F1543" s="596" t="s">
        <v>8396</v>
      </c>
      <c r="M1543" s="598">
        <v>9532</v>
      </c>
      <c r="N1543" s="599">
        <v>77835</v>
      </c>
    </row>
    <row r="1544" spans="1:14" ht="15.4">
      <c r="A1544" s="593" t="s">
        <v>179</v>
      </c>
      <c r="B1544" s="593" t="s">
        <v>192</v>
      </c>
      <c r="C1544" s="593" t="s">
        <v>193</v>
      </c>
      <c r="D1544" s="594">
        <v>5791</v>
      </c>
      <c r="E1544" s="595">
        <v>104522</v>
      </c>
      <c r="F1544" s="596" t="s">
        <v>8396</v>
      </c>
      <c r="M1544" s="598">
        <v>9533</v>
      </c>
      <c r="N1544" s="599">
        <v>65709</v>
      </c>
    </row>
    <row r="1545" spans="1:14" ht="15.4">
      <c r="A1545" s="593" t="s">
        <v>179</v>
      </c>
      <c r="B1545" s="593" t="s">
        <v>192</v>
      </c>
      <c r="C1545" s="593" t="s">
        <v>193</v>
      </c>
      <c r="D1545" s="594">
        <v>5792</v>
      </c>
      <c r="E1545" s="597">
        <v>56323</v>
      </c>
      <c r="F1545" s="593" t="s">
        <v>8396</v>
      </c>
      <c r="M1545" s="598">
        <v>9534</v>
      </c>
      <c r="N1545" s="599">
        <v>55974</v>
      </c>
    </row>
    <row r="1546" spans="1:14" ht="15.4">
      <c r="A1546" s="593" t="s">
        <v>179</v>
      </c>
      <c r="B1546" s="593" t="s">
        <v>192</v>
      </c>
      <c r="C1546" s="593" t="s">
        <v>193</v>
      </c>
      <c r="D1546" s="594">
        <v>5793</v>
      </c>
      <c r="E1546" s="597">
        <v>87447</v>
      </c>
      <c r="F1546" s="593" t="s">
        <v>8397</v>
      </c>
      <c r="M1546" s="598">
        <v>9535</v>
      </c>
      <c r="N1546" s="599">
        <v>50502</v>
      </c>
    </row>
    <row r="1547" spans="1:14" ht="15.4">
      <c r="A1547" s="593" t="s">
        <v>179</v>
      </c>
      <c r="B1547" s="593" t="s">
        <v>192</v>
      </c>
      <c r="C1547" s="593" t="s">
        <v>193</v>
      </c>
      <c r="D1547" s="594">
        <v>5794</v>
      </c>
      <c r="E1547" s="595">
        <v>175788</v>
      </c>
      <c r="F1547" s="596" t="s">
        <v>8396</v>
      </c>
      <c r="M1547" s="598">
        <v>9536</v>
      </c>
      <c r="N1547" s="599">
        <v>45050</v>
      </c>
    </row>
    <row r="1548" spans="1:14" ht="15.4">
      <c r="A1548" s="593" t="s">
        <v>8400</v>
      </c>
      <c r="B1548" s="593" t="s">
        <v>8399</v>
      </c>
      <c r="C1548" s="593" t="s">
        <v>8399</v>
      </c>
      <c r="D1548" s="594">
        <v>5798</v>
      </c>
      <c r="E1548" s="597">
        <v>540730</v>
      </c>
      <c r="F1548" s="593" t="s">
        <v>8397</v>
      </c>
      <c r="M1548" s="598">
        <v>9537</v>
      </c>
      <c r="N1548" s="599">
        <v>34101</v>
      </c>
    </row>
    <row r="1549" spans="1:14" ht="15.4">
      <c r="A1549" s="593" t="s">
        <v>8400</v>
      </c>
      <c r="B1549" s="593" t="s">
        <v>8399</v>
      </c>
      <c r="C1549" s="593" t="s">
        <v>8399</v>
      </c>
      <c r="D1549" s="594">
        <v>5799</v>
      </c>
      <c r="E1549" s="595">
        <v>121238</v>
      </c>
      <c r="F1549" s="596" t="s">
        <v>8397</v>
      </c>
      <c r="M1549" s="598">
        <v>9538</v>
      </c>
      <c r="N1549" s="599">
        <v>32190</v>
      </c>
    </row>
    <row r="1550" spans="1:14" ht="15.4">
      <c r="A1550" s="593" t="s">
        <v>8400</v>
      </c>
      <c r="B1550" s="593" t="s">
        <v>8399</v>
      </c>
      <c r="C1550" s="593" t="s">
        <v>8399</v>
      </c>
      <c r="D1550" s="594">
        <v>5800</v>
      </c>
      <c r="E1550" s="595">
        <v>423773</v>
      </c>
      <c r="F1550" s="596" t="s">
        <v>8397</v>
      </c>
      <c r="M1550" s="598">
        <v>9539</v>
      </c>
      <c r="N1550" s="599">
        <v>21160</v>
      </c>
    </row>
    <row r="1551" spans="1:14" ht="15.4">
      <c r="A1551" s="593" t="s">
        <v>8400</v>
      </c>
      <c r="B1551" s="593" t="s">
        <v>8399</v>
      </c>
      <c r="C1551" s="593" t="s">
        <v>8399</v>
      </c>
      <c r="D1551" s="594">
        <v>5801</v>
      </c>
      <c r="E1551" s="595">
        <v>286511</v>
      </c>
      <c r="F1551" s="596" t="s">
        <v>8397</v>
      </c>
      <c r="M1551" s="598">
        <v>9540</v>
      </c>
      <c r="N1551" s="599">
        <v>18617</v>
      </c>
    </row>
    <row r="1552" spans="1:14" ht="15.4">
      <c r="A1552" s="593" t="s">
        <v>8400</v>
      </c>
      <c r="B1552" s="593" t="s">
        <v>8399</v>
      </c>
      <c r="C1552" s="593" t="s">
        <v>8399</v>
      </c>
      <c r="D1552" s="594">
        <v>5802</v>
      </c>
      <c r="E1552" s="597">
        <v>259007</v>
      </c>
      <c r="F1552" s="593" t="s">
        <v>8397</v>
      </c>
      <c r="M1552" s="598">
        <v>9541</v>
      </c>
      <c r="N1552" s="599">
        <v>19517</v>
      </c>
    </row>
    <row r="1553" spans="1:14" ht="15.4">
      <c r="A1553" s="593" t="s">
        <v>179</v>
      </c>
      <c r="B1553" s="593" t="s">
        <v>192</v>
      </c>
      <c r="C1553" s="593" t="s">
        <v>193</v>
      </c>
      <c r="D1553" s="594">
        <v>5825</v>
      </c>
      <c r="E1553" s="597">
        <v>1053688</v>
      </c>
      <c r="F1553" s="593" t="s">
        <v>8396</v>
      </c>
      <c r="M1553" s="598">
        <v>9542</v>
      </c>
      <c r="N1553" s="599">
        <v>17018</v>
      </c>
    </row>
    <row r="1554" spans="1:14" ht="15.4">
      <c r="A1554" s="593" t="s">
        <v>179</v>
      </c>
      <c r="B1554" s="593" t="s">
        <v>192</v>
      </c>
      <c r="C1554" s="593" t="s">
        <v>193</v>
      </c>
      <c r="D1554" s="594">
        <v>5826</v>
      </c>
      <c r="E1554" s="597">
        <v>1131374</v>
      </c>
      <c r="F1554" s="593" t="s">
        <v>8396</v>
      </c>
      <c r="M1554" s="598">
        <v>9543</v>
      </c>
      <c r="N1554" s="599">
        <v>22055</v>
      </c>
    </row>
    <row r="1555" spans="1:14" ht="15.4">
      <c r="A1555" s="593" t="s">
        <v>179</v>
      </c>
      <c r="B1555" s="593" t="s">
        <v>192</v>
      </c>
      <c r="C1555" s="593" t="s">
        <v>193</v>
      </c>
      <c r="D1555" s="594">
        <v>5827</v>
      </c>
      <c r="E1555" s="597">
        <v>256943</v>
      </c>
      <c r="F1555" s="593" t="s">
        <v>8396</v>
      </c>
      <c r="M1555" s="598">
        <v>9544</v>
      </c>
      <c r="N1555" s="599">
        <v>18113</v>
      </c>
    </row>
    <row r="1556" spans="1:14" ht="15.4">
      <c r="A1556" s="593" t="s">
        <v>179</v>
      </c>
      <c r="B1556" s="593" t="s">
        <v>192</v>
      </c>
      <c r="C1556" s="593" t="s">
        <v>193</v>
      </c>
      <c r="D1556" s="594">
        <v>5831</v>
      </c>
      <c r="E1556" s="597">
        <v>51547</v>
      </c>
      <c r="F1556" s="593" t="s">
        <v>8397</v>
      </c>
      <c r="M1556" s="598">
        <v>9545</v>
      </c>
      <c r="N1556" s="599">
        <v>22055</v>
      </c>
    </row>
    <row r="1557" spans="1:14" ht="15.4">
      <c r="A1557" s="593" t="s">
        <v>179</v>
      </c>
      <c r="B1557" s="593" t="s">
        <v>192</v>
      </c>
      <c r="C1557" s="593" t="s">
        <v>193</v>
      </c>
      <c r="D1557" s="594">
        <v>5832</v>
      </c>
      <c r="E1557" s="595">
        <v>45918</v>
      </c>
      <c r="F1557" s="596" t="s">
        <v>8396</v>
      </c>
      <c r="M1557" s="598">
        <v>9546</v>
      </c>
      <c r="N1557" s="599">
        <v>18111</v>
      </c>
    </row>
    <row r="1558" spans="1:14" ht="15.4">
      <c r="A1558" s="593" t="s">
        <v>179</v>
      </c>
      <c r="B1558" s="593" t="s">
        <v>192</v>
      </c>
      <c r="C1558" s="593" t="s">
        <v>193</v>
      </c>
      <c r="D1558" s="594">
        <v>5833</v>
      </c>
      <c r="E1558" s="595">
        <v>94099</v>
      </c>
      <c r="F1558" s="593" t="s">
        <v>8397</v>
      </c>
      <c r="M1558" s="598">
        <v>9547</v>
      </c>
      <c r="N1558" s="599">
        <v>19553</v>
      </c>
    </row>
    <row r="1559" spans="1:14" ht="15.4">
      <c r="A1559" s="593" t="s">
        <v>179</v>
      </c>
      <c r="B1559" s="593" t="s">
        <v>192</v>
      </c>
      <c r="C1559" s="593" t="s">
        <v>193</v>
      </c>
      <c r="D1559" s="594">
        <v>5834</v>
      </c>
      <c r="E1559" s="597">
        <v>34220</v>
      </c>
      <c r="F1559" s="593" t="s">
        <v>8397</v>
      </c>
      <c r="M1559" s="598">
        <v>9548</v>
      </c>
      <c r="N1559" s="599">
        <v>14947</v>
      </c>
    </row>
    <row r="1560" spans="1:14" ht="15.4">
      <c r="A1560" s="593" t="s">
        <v>179</v>
      </c>
      <c r="B1560" s="593" t="s">
        <v>192</v>
      </c>
      <c r="C1560" s="593" t="s">
        <v>193</v>
      </c>
      <c r="D1560" s="594">
        <v>5835</v>
      </c>
      <c r="E1560" s="597">
        <v>70809</v>
      </c>
      <c r="F1560" s="593" t="s">
        <v>8396</v>
      </c>
      <c r="M1560" s="598">
        <v>9549</v>
      </c>
      <c r="N1560" s="599">
        <v>18791</v>
      </c>
    </row>
    <row r="1561" spans="1:14" ht="15.4">
      <c r="A1561" s="593" t="s">
        <v>179</v>
      </c>
      <c r="B1561" s="593" t="s">
        <v>192</v>
      </c>
      <c r="C1561" s="593" t="s">
        <v>193</v>
      </c>
      <c r="D1561" s="594">
        <v>5836</v>
      </c>
      <c r="E1561" s="595">
        <v>98180</v>
      </c>
      <c r="F1561" s="593" t="s">
        <v>8397</v>
      </c>
      <c r="M1561" s="598">
        <v>9550</v>
      </c>
      <c r="N1561" s="599">
        <v>13018</v>
      </c>
    </row>
    <row r="1562" spans="1:14" ht="15.4">
      <c r="A1562" s="593" t="s">
        <v>179</v>
      </c>
      <c r="B1562" s="593" t="s">
        <v>192</v>
      </c>
      <c r="C1562" s="593" t="s">
        <v>193</v>
      </c>
      <c r="D1562" s="594">
        <v>5837</v>
      </c>
      <c r="E1562" s="595">
        <v>63554</v>
      </c>
      <c r="F1562" s="593" t="s">
        <v>8397</v>
      </c>
      <c r="M1562" s="598">
        <v>9551</v>
      </c>
      <c r="N1562" s="599">
        <v>17299</v>
      </c>
    </row>
    <row r="1563" spans="1:14" ht="15.4">
      <c r="A1563" s="593" t="s">
        <v>179</v>
      </c>
      <c r="B1563" s="593" t="s">
        <v>192</v>
      </c>
      <c r="C1563" s="593" t="s">
        <v>193</v>
      </c>
      <c r="D1563" s="594">
        <v>5838</v>
      </c>
      <c r="E1563" s="595">
        <v>178422</v>
      </c>
      <c r="F1563" s="596" t="s">
        <v>8396</v>
      </c>
      <c r="M1563" s="598">
        <v>9552</v>
      </c>
      <c r="N1563" s="599">
        <v>15712</v>
      </c>
    </row>
    <row r="1564" spans="1:14" ht="15.4">
      <c r="A1564" s="593" t="s">
        <v>179</v>
      </c>
      <c r="B1564" s="593" t="s">
        <v>192</v>
      </c>
      <c r="C1564" s="593" t="s">
        <v>193</v>
      </c>
      <c r="D1564" s="594">
        <v>5839</v>
      </c>
      <c r="E1564" s="595">
        <v>142782</v>
      </c>
      <c r="F1564" s="596" t="s">
        <v>8397</v>
      </c>
      <c r="M1564" s="598">
        <v>9553</v>
      </c>
      <c r="N1564" s="599">
        <v>20546</v>
      </c>
    </row>
    <row r="1565" spans="1:14" ht="15.4">
      <c r="A1565" s="593" t="s">
        <v>179</v>
      </c>
      <c r="B1565" s="593" t="s">
        <v>192</v>
      </c>
      <c r="C1565" s="593" t="s">
        <v>193</v>
      </c>
      <c r="D1565" s="594">
        <v>5840</v>
      </c>
      <c r="E1565" s="595">
        <v>28501</v>
      </c>
      <c r="F1565" s="593" t="s">
        <v>8397</v>
      </c>
      <c r="M1565" s="598">
        <v>9554</v>
      </c>
      <c r="N1565" s="599">
        <v>15914</v>
      </c>
    </row>
    <row r="1566" spans="1:14" ht="15.4">
      <c r="A1566" s="593" t="s">
        <v>179</v>
      </c>
      <c r="B1566" s="593" t="s">
        <v>192</v>
      </c>
      <c r="C1566" s="593" t="s">
        <v>193</v>
      </c>
      <c r="D1566" s="594">
        <v>5841</v>
      </c>
      <c r="E1566" s="595">
        <v>181597</v>
      </c>
      <c r="F1566" s="596" t="s">
        <v>8397</v>
      </c>
      <c r="M1566" s="598">
        <v>9555</v>
      </c>
      <c r="N1566" s="599">
        <v>13198</v>
      </c>
    </row>
    <row r="1567" spans="1:14" ht="15.4">
      <c r="A1567" s="593" t="s">
        <v>179</v>
      </c>
      <c r="B1567" s="593" t="s">
        <v>180</v>
      </c>
      <c r="C1567" s="593" t="s">
        <v>181</v>
      </c>
      <c r="D1567" s="594">
        <v>5842</v>
      </c>
      <c r="E1567" s="595">
        <v>27100</v>
      </c>
      <c r="F1567" s="596" t="s">
        <v>8397</v>
      </c>
      <c r="M1567" s="598">
        <v>9556</v>
      </c>
      <c r="N1567" s="599">
        <v>11207</v>
      </c>
    </row>
    <row r="1568" spans="1:14" ht="15.4">
      <c r="A1568" s="593" t="s">
        <v>179</v>
      </c>
      <c r="B1568" s="593" t="s">
        <v>729</v>
      </c>
      <c r="C1568" s="593" t="s">
        <v>1340</v>
      </c>
      <c r="D1568" s="594">
        <v>5843</v>
      </c>
      <c r="E1568" s="595">
        <v>32622</v>
      </c>
      <c r="F1568" s="596" t="s">
        <v>8396</v>
      </c>
      <c r="M1568" s="598">
        <v>9557</v>
      </c>
      <c r="N1568" s="599">
        <v>14947</v>
      </c>
    </row>
    <row r="1569" spans="1:14" ht="15.4">
      <c r="A1569" s="593" t="s">
        <v>179</v>
      </c>
      <c r="B1569" s="593" t="s">
        <v>729</v>
      </c>
      <c r="C1569" s="593" t="s">
        <v>1340</v>
      </c>
      <c r="D1569" s="594">
        <v>5844</v>
      </c>
      <c r="E1569" s="595">
        <v>27450</v>
      </c>
      <c r="F1569" s="596" t="s">
        <v>8396</v>
      </c>
      <c r="M1569" s="598">
        <v>9558</v>
      </c>
      <c r="N1569" s="599">
        <v>13198</v>
      </c>
    </row>
    <row r="1570" spans="1:14" ht="15.4">
      <c r="A1570" s="593" t="s">
        <v>179</v>
      </c>
      <c r="B1570" s="593" t="s">
        <v>729</v>
      </c>
      <c r="C1570" s="593" t="s">
        <v>1340</v>
      </c>
      <c r="D1570" s="594">
        <v>5845</v>
      </c>
      <c r="E1570" s="595">
        <v>120054</v>
      </c>
      <c r="F1570" s="596" t="s">
        <v>8396</v>
      </c>
      <c r="M1570" s="598">
        <v>9559</v>
      </c>
      <c r="N1570" s="599">
        <v>11207</v>
      </c>
    </row>
    <row r="1571" spans="1:14" ht="15.4">
      <c r="A1571" s="593" t="s">
        <v>179</v>
      </c>
      <c r="B1571" s="593" t="s">
        <v>241</v>
      </c>
      <c r="C1571" s="593" t="s">
        <v>1479</v>
      </c>
      <c r="D1571" s="594">
        <v>5846</v>
      </c>
      <c r="E1571" s="597">
        <v>201026</v>
      </c>
      <c r="F1571" s="593" t="s">
        <v>8396</v>
      </c>
      <c r="M1571" s="598">
        <v>9560</v>
      </c>
      <c r="N1571" s="599">
        <v>26464</v>
      </c>
    </row>
    <row r="1572" spans="1:14" ht="15.4">
      <c r="A1572" s="593" t="s">
        <v>179</v>
      </c>
      <c r="B1572" s="593" t="s">
        <v>241</v>
      </c>
      <c r="C1572" s="593" t="s">
        <v>1479</v>
      </c>
      <c r="D1572" s="594">
        <v>5847</v>
      </c>
      <c r="E1572" s="597">
        <v>217553</v>
      </c>
      <c r="F1572" s="593" t="s">
        <v>8396</v>
      </c>
      <c r="M1572" s="598">
        <v>9570</v>
      </c>
      <c r="N1572" s="599">
        <v>2133</v>
      </c>
    </row>
    <row r="1573" spans="1:14" ht="15.4">
      <c r="A1573" s="593" t="s">
        <v>179</v>
      </c>
      <c r="B1573" s="593" t="s">
        <v>241</v>
      </c>
      <c r="C1573" s="593" t="s">
        <v>1479</v>
      </c>
      <c r="D1573" s="594">
        <v>5848</v>
      </c>
      <c r="E1573" s="597">
        <v>59640</v>
      </c>
      <c r="F1573" s="593" t="s">
        <v>8396</v>
      </c>
      <c r="M1573" s="598">
        <v>9571</v>
      </c>
      <c r="N1573" s="599">
        <v>11407</v>
      </c>
    </row>
    <row r="1574" spans="1:14" ht="15.4">
      <c r="A1574" s="593" t="s">
        <v>179</v>
      </c>
      <c r="B1574" s="593" t="s">
        <v>241</v>
      </c>
      <c r="C1574" s="593" t="s">
        <v>242</v>
      </c>
      <c r="D1574" s="594">
        <v>5850</v>
      </c>
      <c r="E1574" s="595">
        <v>240619</v>
      </c>
      <c r="F1574" s="596" t="s">
        <v>8396</v>
      </c>
      <c r="M1574" s="598">
        <v>9572</v>
      </c>
      <c r="N1574" s="599">
        <v>4800</v>
      </c>
    </row>
    <row r="1575" spans="1:14" ht="15.4">
      <c r="A1575" s="593" t="s">
        <v>179</v>
      </c>
      <c r="B1575" s="593" t="s">
        <v>241</v>
      </c>
      <c r="C1575" s="593" t="s">
        <v>242</v>
      </c>
      <c r="D1575" s="594">
        <v>5851</v>
      </c>
      <c r="E1575" s="595">
        <v>646755</v>
      </c>
      <c r="F1575" s="596" t="s">
        <v>8396</v>
      </c>
      <c r="M1575" s="598">
        <v>9573</v>
      </c>
      <c r="N1575" s="599">
        <v>4473</v>
      </c>
    </row>
    <row r="1576" spans="1:14" ht="15.4">
      <c r="A1576" s="593" t="s">
        <v>179</v>
      </c>
      <c r="B1576" s="593" t="s">
        <v>241</v>
      </c>
      <c r="C1576" s="593" t="s">
        <v>242</v>
      </c>
      <c r="D1576" s="594">
        <v>5852</v>
      </c>
      <c r="E1576" s="595">
        <v>498996</v>
      </c>
      <c r="F1576" s="596" t="s">
        <v>8396</v>
      </c>
      <c r="M1576" s="598">
        <v>9574</v>
      </c>
      <c r="N1576" s="599">
        <v>1397</v>
      </c>
    </row>
    <row r="1577" spans="1:14" ht="15.4">
      <c r="A1577" s="593" t="s">
        <v>179</v>
      </c>
      <c r="B1577" s="593" t="s">
        <v>241</v>
      </c>
      <c r="C1577" s="593" t="s">
        <v>242</v>
      </c>
      <c r="D1577" s="594">
        <v>5854</v>
      </c>
      <c r="E1577" s="595">
        <v>230059</v>
      </c>
      <c r="F1577" s="596" t="s">
        <v>8396</v>
      </c>
      <c r="M1577" s="598">
        <v>9575</v>
      </c>
      <c r="N1577" s="599">
        <v>14320209</v>
      </c>
    </row>
    <row r="1578" spans="1:14" ht="15.4">
      <c r="A1578" s="593" t="s">
        <v>179</v>
      </c>
      <c r="B1578" s="593" t="s">
        <v>241</v>
      </c>
      <c r="C1578" s="593" t="s">
        <v>242</v>
      </c>
      <c r="D1578" s="594">
        <v>5856</v>
      </c>
      <c r="E1578" s="595">
        <v>164324</v>
      </c>
      <c r="F1578" s="596" t="s">
        <v>8396</v>
      </c>
      <c r="M1578" s="598">
        <v>9576</v>
      </c>
      <c r="N1578" s="599">
        <v>51916</v>
      </c>
    </row>
    <row r="1579" spans="1:14" ht="15.4">
      <c r="A1579" s="593" t="s">
        <v>179</v>
      </c>
      <c r="B1579" s="593" t="s">
        <v>241</v>
      </c>
      <c r="C1579" s="593" t="s">
        <v>242</v>
      </c>
      <c r="D1579" s="594">
        <v>5858</v>
      </c>
      <c r="E1579" s="595">
        <v>96764</v>
      </c>
      <c r="F1579" s="596" t="s">
        <v>8396</v>
      </c>
      <c r="M1579" s="598">
        <v>9577</v>
      </c>
      <c r="N1579" s="599">
        <v>25982</v>
      </c>
    </row>
    <row r="1580" spans="1:14" ht="15.4">
      <c r="A1580" s="593" t="s">
        <v>179</v>
      </c>
      <c r="B1580" s="593" t="s">
        <v>241</v>
      </c>
      <c r="C1580" s="593" t="s">
        <v>242</v>
      </c>
      <c r="D1580" s="594">
        <v>5860</v>
      </c>
      <c r="E1580" s="595">
        <v>103735</v>
      </c>
      <c r="F1580" s="596" t="s">
        <v>8396</v>
      </c>
      <c r="M1580" s="598">
        <v>9578</v>
      </c>
      <c r="N1580" s="599">
        <v>1199778</v>
      </c>
    </row>
    <row r="1581" spans="1:14" ht="15.4">
      <c r="A1581" s="593" t="s">
        <v>179</v>
      </c>
      <c r="B1581" s="593" t="s">
        <v>241</v>
      </c>
      <c r="C1581" s="593" t="s">
        <v>242</v>
      </c>
      <c r="D1581" s="594">
        <v>5862</v>
      </c>
      <c r="E1581" s="595">
        <v>50851</v>
      </c>
      <c r="F1581" s="596" t="s">
        <v>8396</v>
      </c>
      <c r="M1581" s="598">
        <v>9629</v>
      </c>
      <c r="N1581" s="599">
        <v>59001</v>
      </c>
    </row>
    <row r="1582" spans="1:14" ht="15.4">
      <c r="A1582" s="593" t="s">
        <v>179</v>
      </c>
      <c r="B1582" s="593" t="s">
        <v>241</v>
      </c>
      <c r="C1582" s="593" t="s">
        <v>242</v>
      </c>
      <c r="D1582" s="594">
        <v>5864</v>
      </c>
      <c r="E1582" s="597">
        <v>50851</v>
      </c>
      <c r="F1582" s="593" t="s">
        <v>8396</v>
      </c>
      <c r="M1582" s="598">
        <v>9630</v>
      </c>
      <c r="N1582" s="599">
        <v>59001</v>
      </c>
    </row>
    <row r="1583" spans="1:14" ht="15.4">
      <c r="A1583" s="593" t="s">
        <v>179</v>
      </c>
      <c r="B1583" s="593" t="s">
        <v>241</v>
      </c>
      <c r="C1583" s="593" t="s">
        <v>242</v>
      </c>
      <c r="D1583" s="594">
        <v>5866</v>
      </c>
      <c r="E1583" s="595">
        <v>896199</v>
      </c>
      <c r="F1583" s="596" t="s">
        <v>8396</v>
      </c>
      <c r="M1583" s="598">
        <v>9631</v>
      </c>
      <c r="N1583" s="599">
        <v>82883</v>
      </c>
    </row>
    <row r="1584" spans="1:14" ht="15.4">
      <c r="A1584" s="593" t="s">
        <v>179</v>
      </c>
      <c r="B1584" s="593" t="s">
        <v>241</v>
      </c>
      <c r="C1584" s="593" t="s">
        <v>242</v>
      </c>
      <c r="D1584" s="594">
        <v>5868</v>
      </c>
      <c r="E1584" s="595">
        <v>155748</v>
      </c>
      <c r="F1584" s="596" t="s">
        <v>8396</v>
      </c>
      <c r="M1584" s="598">
        <v>9632</v>
      </c>
      <c r="N1584" s="599">
        <v>62478</v>
      </c>
    </row>
    <row r="1585" spans="1:14" ht="15.4">
      <c r="A1585" s="593" t="s">
        <v>179</v>
      </c>
      <c r="B1585" s="593" t="s">
        <v>241</v>
      </c>
      <c r="C1585" s="593" t="s">
        <v>242</v>
      </c>
      <c r="D1585" s="594">
        <v>5870</v>
      </c>
      <c r="E1585" s="595">
        <v>52748</v>
      </c>
      <c r="F1585" s="596" t="s">
        <v>8396</v>
      </c>
      <c r="M1585" s="598">
        <v>9635</v>
      </c>
      <c r="N1585" s="599">
        <v>211124</v>
      </c>
    </row>
    <row r="1586" spans="1:14" ht="15.4">
      <c r="A1586" s="593" t="s">
        <v>179</v>
      </c>
      <c r="B1586" s="593" t="s">
        <v>255</v>
      </c>
      <c r="C1586" s="593" t="s">
        <v>256</v>
      </c>
      <c r="D1586" s="594">
        <v>5871</v>
      </c>
      <c r="E1586" s="597">
        <v>540087</v>
      </c>
      <c r="F1586" s="593" t="s">
        <v>8397</v>
      </c>
      <c r="M1586" s="598">
        <v>9638</v>
      </c>
      <c r="N1586" s="599">
        <v>116843</v>
      </c>
    </row>
    <row r="1587" spans="1:14" ht="15.4">
      <c r="A1587" s="593" t="s">
        <v>179</v>
      </c>
      <c r="B1587" s="593" t="s">
        <v>255</v>
      </c>
      <c r="C1587" s="593" t="s">
        <v>256</v>
      </c>
      <c r="D1587" s="594">
        <v>5872</v>
      </c>
      <c r="E1587" s="595">
        <v>566337</v>
      </c>
      <c r="F1587" s="596" t="s">
        <v>8397</v>
      </c>
      <c r="M1587" s="598">
        <v>9639</v>
      </c>
      <c r="N1587" s="599">
        <v>5303</v>
      </c>
    </row>
    <row r="1588" spans="1:14" ht="15.4">
      <c r="A1588" s="593" t="s">
        <v>179</v>
      </c>
      <c r="B1588" s="593" t="s">
        <v>217</v>
      </c>
      <c r="C1588" s="593" t="s">
        <v>218</v>
      </c>
      <c r="D1588" s="594">
        <v>5873</v>
      </c>
      <c r="E1588" s="595">
        <v>30323</v>
      </c>
      <c r="F1588" s="596" t="s">
        <v>8397</v>
      </c>
      <c r="M1588" s="598">
        <v>9640</v>
      </c>
      <c r="N1588" s="599">
        <v>18626</v>
      </c>
    </row>
    <row r="1589" spans="1:14" ht="15.4">
      <c r="A1589" s="593" t="s">
        <v>179</v>
      </c>
      <c r="B1589" s="593" t="s">
        <v>255</v>
      </c>
      <c r="C1589" s="593" t="s">
        <v>256</v>
      </c>
      <c r="D1589" s="594">
        <v>5874</v>
      </c>
      <c r="E1589" s="595">
        <v>258340</v>
      </c>
      <c r="F1589" s="596" t="s">
        <v>8397</v>
      </c>
      <c r="M1589" s="598">
        <v>9642</v>
      </c>
      <c r="N1589" s="599">
        <v>97195</v>
      </c>
    </row>
    <row r="1590" spans="1:14" ht="15.4">
      <c r="A1590" s="593" t="s">
        <v>179</v>
      </c>
      <c r="B1590" s="593" t="s">
        <v>217</v>
      </c>
      <c r="C1590" s="593" t="s">
        <v>218</v>
      </c>
      <c r="D1590" s="594">
        <v>5875</v>
      </c>
      <c r="E1590" s="595">
        <v>213022</v>
      </c>
      <c r="F1590" s="593" t="s">
        <v>8397</v>
      </c>
      <c r="M1590" s="598">
        <v>9643</v>
      </c>
      <c r="N1590" s="599">
        <v>820</v>
      </c>
    </row>
    <row r="1591" spans="1:14" ht="15.4">
      <c r="A1591" s="593" t="s">
        <v>179</v>
      </c>
      <c r="B1591" s="593" t="s">
        <v>217</v>
      </c>
      <c r="C1591" s="593" t="s">
        <v>218</v>
      </c>
      <c r="D1591" s="594">
        <v>5876</v>
      </c>
      <c r="E1591" s="595">
        <v>342662</v>
      </c>
      <c r="F1591" s="593" t="s">
        <v>8397</v>
      </c>
      <c r="M1591" s="598">
        <v>9644</v>
      </c>
      <c r="N1591" s="599">
        <v>21480</v>
      </c>
    </row>
    <row r="1592" spans="1:14" ht="15.4">
      <c r="A1592" s="593" t="s">
        <v>179</v>
      </c>
      <c r="B1592" s="593" t="s">
        <v>217</v>
      </c>
      <c r="C1592" s="593" t="s">
        <v>218</v>
      </c>
      <c r="D1592" s="594">
        <v>5877</v>
      </c>
      <c r="E1592" s="595">
        <v>80624</v>
      </c>
      <c r="F1592" s="596" t="s">
        <v>8396</v>
      </c>
      <c r="M1592" s="598">
        <v>9645</v>
      </c>
      <c r="N1592" s="599">
        <v>81223</v>
      </c>
    </row>
    <row r="1593" spans="1:14" ht="15.4">
      <c r="A1593" s="593" t="s">
        <v>179</v>
      </c>
      <c r="B1593" s="593" t="s">
        <v>217</v>
      </c>
      <c r="C1593" s="593" t="s">
        <v>218</v>
      </c>
      <c r="D1593" s="594">
        <v>5878</v>
      </c>
      <c r="E1593" s="595">
        <v>3766174</v>
      </c>
      <c r="F1593" s="596" t="s">
        <v>8397</v>
      </c>
      <c r="M1593" s="598">
        <v>9646</v>
      </c>
      <c r="N1593" s="599">
        <v>285600</v>
      </c>
    </row>
    <row r="1594" spans="1:14" ht="15.4">
      <c r="A1594" s="593" t="s">
        <v>179</v>
      </c>
      <c r="B1594" s="593" t="s">
        <v>217</v>
      </c>
      <c r="C1594" s="593" t="s">
        <v>218</v>
      </c>
      <c r="D1594" s="594">
        <v>5879</v>
      </c>
      <c r="E1594" s="595">
        <v>376840</v>
      </c>
      <c r="F1594" s="596" t="s">
        <v>8397</v>
      </c>
      <c r="M1594" s="598">
        <v>9647</v>
      </c>
      <c r="N1594" s="599">
        <v>773500</v>
      </c>
    </row>
    <row r="1595" spans="1:14" ht="15.4">
      <c r="A1595" s="593" t="s">
        <v>179</v>
      </c>
      <c r="B1595" s="593" t="s">
        <v>217</v>
      </c>
      <c r="C1595" s="593" t="s">
        <v>218</v>
      </c>
      <c r="D1595" s="594">
        <v>5880</v>
      </c>
      <c r="E1595" s="597">
        <v>471045</v>
      </c>
      <c r="F1595" s="593" t="s">
        <v>8397</v>
      </c>
      <c r="M1595" s="598">
        <v>9648</v>
      </c>
      <c r="N1595" s="599">
        <v>25704</v>
      </c>
    </row>
    <row r="1596" spans="1:14" ht="15.4">
      <c r="A1596" s="593" t="s">
        <v>179</v>
      </c>
      <c r="B1596" s="593" t="s">
        <v>217</v>
      </c>
      <c r="C1596" s="593" t="s">
        <v>218</v>
      </c>
      <c r="D1596" s="594">
        <v>5881</v>
      </c>
      <c r="E1596" s="595">
        <v>4035</v>
      </c>
      <c r="F1596" s="596" t="s">
        <v>8396</v>
      </c>
      <c r="M1596" s="598">
        <v>9649</v>
      </c>
      <c r="N1596" s="599">
        <v>400145</v>
      </c>
    </row>
    <row r="1597" spans="1:14" ht="15.4">
      <c r="A1597" s="593" t="s">
        <v>179</v>
      </c>
      <c r="B1597" s="593" t="s">
        <v>255</v>
      </c>
      <c r="C1597" s="593" t="s">
        <v>1473</v>
      </c>
      <c r="D1597" s="594">
        <v>5882</v>
      </c>
      <c r="E1597" s="595">
        <v>168812</v>
      </c>
      <c r="F1597" s="593" t="s">
        <v>8397</v>
      </c>
      <c r="M1597" s="598">
        <v>9650</v>
      </c>
      <c r="N1597" s="599">
        <v>5712</v>
      </c>
    </row>
    <row r="1598" spans="1:14" ht="15.4">
      <c r="A1598" s="593" t="s">
        <v>179</v>
      </c>
      <c r="B1598" s="593" t="s">
        <v>217</v>
      </c>
      <c r="C1598" s="593" t="s">
        <v>218</v>
      </c>
      <c r="D1598" s="594">
        <v>5883</v>
      </c>
      <c r="E1598" s="595">
        <v>12239</v>
      </c>
      <c r="F1598" s="596" t="s">
        <v>8396</v>
      </c>
      <c r="M1598" s="598">
        <v>9651</v>
      </c>
      <c r="N1598" s="599">
        <v>21800</v>
      </c>
    </row>
    <row r="1599" spans="1:14" ht="15.4">
      <c r="A1599" s="593" t="s">
        <v>179</v>
      </c>
      <c r="B1599" s="593" t="s">
        <v>255</v>
      </c>
      <c r="C1599" s="593" t="s">
        <v>604</v>
      </c>
      <c r="D1599" s="594">
        <v>5884</v>
      </c>
      <c r="E1599" s="595">
        <v>102924</v>
      </c>
      <c r="F1599" s="596" t="s">
        <v>8396</v>
      </c>
      <c r="M1599" s="598">
        <v>9652</v>
      </c>
      <c r="N1599" s="599">
        <v>19450</v>
      </c>
    </row>
    <row r="1600" spans="1:14" ht="15.4">
      <c r="A1600" s="593" t="s">
        <v>179</v>
      </c>
      <c r="B1600" s="593" t="s">
        <v>255</v>
      </c>
      <c r="C1600" s="593" t="s">
        <v>604</v>
      </c>
      <c r="D1600" s="594">
        <v>5885</v>
      </c>
      <c r="E1600" s="595">
        <v>112482</v>
      </c>
      <c r="F1600" s="596" t="s">
        <v>8396</v>
      </c>
      <c r="M1600" s="598">
        <v>9653</v>
      </c>
      <c r="N1600" s="599">
        <v>21150</v>
      </c>
    </row>
    <row r="1601" spans="1:14" ht="15.4">
      <c r="A1601" s="593" t="s">
        <v>179</v>
      </c>
      <c r="B1601" s="593" t="s">
        <v>208</v>
      </c>
      <c r="C1601" s="593" t="s">
        <v>208</v>
      </c>
      <c r="D1601" s="594">
        <v>5886</v>
      </c>
      <c r="E1601" s="595">
        <v>368945</v>
      </c>
      <c r="F1601" s="596" t="s">
        <v>8397</v>
      </c>
      <c r="M1601" s="598">
        <v>9654</v>
      </c>
      <c r="N1601" s="599">
        <v>18800</v>
      </c>
    </row>
    <row r="1602" spans="1:14" ht="15.4">
      <c r="A1602" s="593" t="s">
        <v>179</v>
      </c>
      <c r="B1602" s="593" t="s">
        <v>208</v>
      </c>
      <c r="C1602" s="593" t="s">
        <v>208</v>
      </c>
      <c r="D1602" s="594">
        <v>5887</v>
      </c>
      <c r="E1602" s="595">
        <v>680994</v>
      </c>
      <c r="F1602" s="596" t="s">
        <v>8397</v>
      </c>
      <c r="M1602" s="598">
        <v>9655</v>
      </c>
      <c r="N1602" s="599">
        <v>18152</v>
      </c>
    </row>
    <row r="1603" spans="1:14" ht="15.4">
      <c r="A1603" s="593" t="s">
        <v>179</v>
      </c>
      <c r="B1603" s="593" t="s">
        <v>208</v>
      </c>
      <c r="C1603" s="593" t="s">
        <v>208</v>
      </c>
      <c r="D1603" s="594">
        <v>5888</v>
      </c>
      <c r="E1603" s="595">
        <v>820305</v>
      </c>
      <c r="F1603" s="596" t="s">
        <v>8397</v>
      </c>
      <c r="M1603" s="598">
        <v>9656</v>
      </c>
      <c r="N1603" s="599">
        <v>14827</v>
      </c>
    </row>
    <row r="1604" spans="1:14" ht="15.4">
      <c r="A1604" s="593" t="s">
        <v>179</v>
      </c>
      <c r="B1604" s="593" t="s">
        <v>208</v>
      </c>
      <c r="C1604" s="593" t="s">
        <v>208</v>
      </c>
      <c r="D1604" s="594">
        <v>5889</v>
      </c>
      <c r="E1604" s="597">
        <v>949622</v>
      </c>
      <c r="F1604" s="593" t="s">
        <v>8397</v>
      </c>
      <c r="M1604" s="598">
        <v>9663</v>
      </c>
      <c r="N1604" s="599">
        <v>437215</v>
      </c>
    </row>
    <row r="1605" spans="1:14" ht="15.4">
      <c r="A1605" s="593" t="s">
        <v>179</v>
      </c>
      <c r="B1605" s="593" t="s">
        <v>180</v>
      </c>
      <c r="C1605" s="593" t="s">
        <v>8402</v>
      </c>
      <c r="D1605" s="594">
        <v>5890</v>
      </c>
      <c r="E1605" s="595">
        <v>35223</v>
      </c>
      <c r="F1605" s="596" t="s">
        <v>8397</v>
      </c>
      <c r="M1605" s="598">
        <v>9671</v>
      </c>
      <c r="N1605" s="599">
        <v>917091</v>
      </c>
    </row>
    <row r="1606" spans="1:14" ht="15.4">
      <c r="A1606" s="593" t="s">
        <v>179</v>
      </c>
      <c r="B1606" s="593" t="s">
        <v>180</v>
      </c>
      <c r="C1606" s="593" t="s">
        <v>184</v>
      </c>
      <c r="D1606" s="594">
        <v>5891</v>
      </c>
      <c r="E1606" s="597">
        <v>6289</v>
      </c>
      <c r="F1606" s="593" t="s">
        <v>8397</v>
      </c>
      <c r="M1606" s="598">
        <v>9672</v>
      </c>
      <c r="N1606" s="599">
        <v>911607</v>
      </c>
    </row>
    <row r="1607" spans="1:14" ht="15.4">
      <c r="A1607" s="593" t="s">
        <v>179</v>
      </c>
      <c r="B1607" s="593" t="s">
        <v>208</v>
      </c>
      <c r="C1607" s="593" t="s">
        <v>208</v>
      </c>
      <c r="D1607" s="594">
        <v>5892</v>
      </c>
      <c r="E1607" s="595">
        <v>418768</v>
      </c>
      <c r="F1607" s="596" t="s">
        <v>8397</v>
      </c>
      <c r="M1607" s="598">
        <v>9673</v>
      </c>
      <c r="N1607" s="599">
        <v>840629</v>
      </c>
    </row>
    <row r="1608" spans="1:14" ht="15.4">
      <c r="A1608" s="593" t="s">
        <v>179</v>
      </c>
      <c r="B1608" s="593" t="s">
        <v>208</v>
      </c>
      <c r="C1608" s="593" t="s">
        <v>208</v>
      </c>
      <c r="D1608" s="594">
        <v>5893</v>
      </c>
      <c r="E1608" s="597">
        <v>471135</v>
      </c>
      <c r="F1608" s="593" t="s">
        <v>8397</v>
      </c>
      <c r="M1608" s="598">
        <v>9682</v>
      </c>
      <c r="N1608" s="599">
        <v>119900</v>
      </c>
    </row>
    <row r="1609" spans="1:14" ht="15.4">
      <c r="A1609" s="593" t="s">
        <v>179</v>
      </c>
      <c r="B1609" s="593" t="s">
        <v>208</v>
      </c>
      <c r="C1609" s="593" t="s">
        <v>208</v>
      </c>
      <c r="D1609" s="594">
        <v>5894</v>
      </c>
      <c r="E1609" s="595">
        <v>2369665</v>
      </c>
      <c r="F1609" s="596" t="s">
        <v>8397</v>
      </c>
      <c r="M1609" s="598">
        <v>9685</v>
      </c>
      <c r="N1609" s="599">
        <v>74731</v>
      </c>
    </row>
    <row r="1610" spans="1:14" ht="15.4">
      <c r="A1610" s="593" t="s">
        <v>179</v>
      </c>
      <c r="B1610" s="593" t="s">
        <v>238</v>
      </c>
      <c r="C1610" s="593" t="s">
        <v>402</v>
      </c>
      <c r="D1610" s="594">
        <v>5921</v>
      </c>
      <c r="E1610" s="595">
        <v>526244</v>
      </c>
      <c r="F1610" s="596" t="s">
        <v>8397</v>
      </c>
      <c r="M1610" s="598">
        <v>9686</v>
      </c>
      <c r="N1610" s="599">
        <v>56923</v>
      </c>
    </row>
    <row r="1611" spans="1:14" ht="15.4">
      <c r="A1611" s="593" t="s">
        <v>179</v>
      </c>
      <c r="B1611" s="593" t="s">
        <v>238</v>
      </c>
      <c r="C1611" s="593" t="s">
        <v>402</v>
      </c>
      <c r="D1611" s="594">
        <v>5922</v>
      </c>
      <c r="E1611" s="595">
        <v>87966</v>
      </c>
      <c r="F1611" s="596" t="s">
        <v>8397</v>
      </c>
      <c r="M1611" s="598">
        <v>9687</v>
      </c>
      <c r="N1611" s="599">
        <v>6538</v>
      </c>
    </row>
    <row r="1612" spans="1:14" ht="15.4">
      <c r="A1612" s="593" t="s">
        <v>179</v>
      </c>
      <c r="B1612" s="593" t="s">
        <v>238</v>
      </c>
      <c r="C1612" s="593" t="s">
        <v>402</v>
      </c>
      <c r="D1612" s="594">
        <v>5923</v>
      </c>
      <c r="E1612" s="595">
        <v>106152</v>
      </c>
      <c r="F1612" s="596" t="s">
        <v>8397</v>
      </c>
      <c r="M1612" s="598">
        <v>9688</v>
      </c>
      <c r="N1612" s="599">
        <v>20270</v>
      </c>
    </row>
    <row r="1613" spans="1:14" ht="15.4">
      <c r="A1613" s="593" t="s">
        <v>179</v>
      </c>
      <c r="B1613" s="593" t="s">
        <v>238</v>
      </c>
      <c r="C1613" s="593" t="s">
        <v>402</v>
      </c>
      <c r="D1613" s="594">
        <v>5924</v>
      </c>
      <c r="E1613" s="595">
        <v>26320</v>
      </c>
      <c r="F1613" s="596" t="s">
        <v>8397</v>
      </c>
      <c r="M1613" s="598">
        <v>9689</v>
      </c>
      <c r="N1613" s="599">
        <v>2788</v>
      </c>
    </row>
    <row r="1614" spans="1:14" ht="15.4">
      <c r="A1614" s="593" t="s">
        <v>179</v>
      </c>
      <c r="B1614" s="593" t="s">
        <v>2654</v>
      </c>
      <c r="C1614" s="593" t="s">
        <v>2654</v>
      </c>
      <c r="D1614" s="594">
        <v>5927</v>
      </c>
      <c r="E1614" s="595">
        <v>553587</v>
      </c>
      <c r="F1614" s="593" t="s">
        <v>8397</v>
      </c>
      <c r="M1614" s="598">
        <v>9690</v>
      </c>
      <c r="N1614" s="599">
        <v>23717</v>
      </c>
    </row>
    <row r="1615" spans="1:14" ht="15.4">
      <c r="A1615" s="593" t="s">
        <v>179</v>
      </c>
      <c r="B1615" s="593" t="s">
        <v>2654</v>
      </c>
      <c r="C1615" s="593" t="s">
        <v>2654</v>
      </c>
      <c r="D1615" s="594">
        <v>5928</v>
      </c>
      <c r="E1615" s="595">
        <v>28407</v>
      </c>
      <c r="F1615" s="596" t="s">
        <v>8398</v>
      </c>
      <c r="M1615" s="598">
        <v>9692</v>
      </c>
      <c r="N1615" s="599">
        <v>3213</v>
      </c>
    </row>
    <row r="1616" spans="1:14" ht="15.4">
      <c r="A1616" s="593" t="s">
        <v>179</v>
      </c>
      <c r="B1616" s="593" t="s">
        <v>1411</v>
      </c>
      <c r="C1616" s="593" t="s">
        <v>1621</v>
      </c>
      <c r="D1616" s="594">
        <v>5933</v>
      </c>
      <c r="E1616" s="595">
        <v>344300</v>
      </c>
      <c r="F1616" s="596" t="s">
        <v>8401</v>
      </c>
      <c r="M1616" s="598">
        <v>9695</v>
      </c>
      <c r="N1616" s="599">
        <v>595</v>
      </c>
    </row>
    <row r="1617" spans="1:14" ht="15.4">
      <c r="A1617" s="593" t="s">
        <v>179</v>
      </c>
      <c r="B1617" s="593" t="s">
        <v>1411</v>
      </c>
      <c r="C1617" s="593" t="s">
        <v>1621</v>
      </c>
      <c r="D1617" s="594">
        <v>5935</v>
      </c>
      <c r="E1617" s="595">
        <v>660053</v>
      </c>
      <c r="F1617" s="596" t="s">
        <v>8397</v>
      </c>
      <c r="M1617" s="598">
        <v>9696</v>
      </c>
      <c r="N1617" s="599">
        <v>781</v>
      </c>
    </row>
    <row r="1618" spans="1:14" ht="15.4">
      <c r="A1618" s="593" t="s">
        <v>179</v>
      </c>
      <c r="B1618" s="593" t="s">
        <v>1411</v>
      </c>
      <c r="C1618" s="593" t="s">
        <v>1621</v>
      </c>
      <c r="D1618" s="594">
        <v>5936</v>
      </c>
      <c r="E1618" s="595">
        <v>325755</v>
      </c>
      <c r="F1618" s="596" t="s">
        <v>8397</v>
      </c>
      <c r="M1618" s="598">
        <v>9697</v>
      </c>
      <c r="N1618" s="599">
        <v>901</v>
      </c>
    </row>
    <row r="1619" spans="1:14" ht="15.4">
      <c r="A1619" s="593" t="s">
        <v>179</v>
      </c>
      <c r="B1619" s="593" t="s">
        <v>255</v>
      </c>
      <c r="C1619" s="593" t="s">
        <v>256</v>
      </c>
      <c r="D1619" s="594">
        <v>5939</v>
      </c>
      <c r="E1619" s="595">
        <v>224073</v>
      </c>
      <c r="F1619" s="593" t="s">
        <v>8397</v>
      </c>
      <c r="M1619" s="598">
        <v>9698</v>
      </c>
      <c r="N1619" s="599">
        <v>1022</v>
      </c>
    </row>
    <row r="1620" spans="1:14" ht="15.4">
      <c r="A1620" s="593" t="s">
        <v>179</v>
      </c>
      <c r="B1620" s="593" t="s">
        <v>255</v>
      </c>
      <c r="C1620" s="593" t="s">
        <v>256</v>
      </c>
      <c r="D1620" s="594">
        <v>5940</v>
      </c>
      <c r="E1620" s="595">
        <v>983413</v>
      </c>
      <c r="F1620" s="596" t="s">
        <v>8397</v>
      </c>
      <c r="M1620" s="598">
        <v>9699</v>
      </c>
      <c r="N1620" s="599">
        <v>1384</v>
      </c>
    </row>
    <row r="1621" spans="1:14" ht="15.4">
      <c r="A1621" s="593" t="s">
        <v>179</v>
      </c>
      <c r="B1621" s="593" t="s">
        <v>255</v>
      </c>
      <c r="C1621" s="593" t="s">
        <v>256</v>
      </c>
      <c r="D1621" s="594">
        <v>5941</v>
      </c>
      <c r="E1621" s="595">
        <v>986126</v>
      </c>
      <c r="F1621" s="596" t="s">
        <v>8397</v>
      </c>
      <c r="M1621" s="598">
        <v>9700</v>
      </c>
      <c r="N1621" s="599">
        <v>1442</v>
      </c>
    </row>
    <row r="1622" spans="1:14" ht="15.4">
      <c r="A1622" s="593" t="s">
        <v>179</v>
      </c>
      <c r="B1622" s="593" t="s">
        <v>255</v>
      </c>
      <c r="C1622" s="593" t="s">
        <v>256</v>
      </c>
      <c r="D1622" s="594">
        <v>5945</v>
      </c>
      <c r="E1622" s="595">
        <v>915876</v>
      </c>
      <c r="F1622" s="596" t="s">
        <v>8397</v>
      </c>
      <c r="M1622" s="598">
        <v>9701</v>
      </c>
      <c r="N1622" s="599">
        <v>1616</v>
      </c>
    </row>
    <row r="1623" spans="1:14" ht="15.4">
      <c r="A1623" s="593" t="s">
        <v>179</v>
      </c>
      <c r="B1623" s="593" t="s">
        <v>255</v>
      </c>
      <c r="C1623" s="593" t="s">
        <v>256</v>
      </c>
      <c r="D1623" s="594">
        <v>5946</v>
      </c>
      <c r="E1623" s="597">
        <v>1260059</v>
      </c>
      <c r="F1623" s="593" t="s">
        <v>8397</v>
      </c>
      <c r="M1623" s="598">
        <v>9704</v>
      </c>
      <c r="N1623" s="599">
        <v>250000</v>
      </c>
    </row>
    <row r="1624" spans="1:14" ht="15.4">
      <c r="A1624" s="593" t="s">
        <v>179</v>
      </c>
      <c r="B1624" s="593" t="s">
        <v>255</v>
      </c>
      <c r="C1624" s="593" t="s">
        <v>256</v>
      </c>
      <c r="D1624" s="594">
        <v>5948</v>
      </c>
      <c r="E1624" s="595">
        <v>1062293</v>
      </c>
      <c r="F1624" s="596" t="s">
        <v>8397</v>
      </c>
      <c r="M1624" s="598">
        <v>9705</v>
      </c>
      <c r="N1624" s="599">
        <v>600000</v>
      </c>
    </row>
    <row r="1625" spans="1:14" ht="15.4">
      <c r="A1625" s="593" t="s">
        <v>179</v>
      </c>
      <c r="B1625" s="593" t="s">
        <v>255</v>
      </c>
      <c r="C1625" s="593" t="s">
        <v>256</v>
      </c>
      <c r="D1625" s="594">
        <v>5949</v>
      </c>
      <c r="E1625" s="595">
        <v>1002597</v>
      </c>
      <c r="F1625" s="596" t="s">
        <v>8397</v>
      </c>
      <c r="M1625" s="598">
        <v>9706</v>
      </c>
      <c r="N1625" s="599">
        <v>1000000</v>
      </c>
    </row>
    <row r="1626" spans="1:14" ht="15.4">
      <c r="A1626" s="593" t="s">
        <v>179</v>
      </c>
      <c r="B1626" s="593" t="s">
        <v>255</v>
      </c>
      <c r="C1626" s="593" t="s">
        <v>256</v>
      </c>
      <c r="D1626" s="594">
        <v>5950</v>
      </c>
      <c r="E1626" s="595">
        <v>2455442</v>
      </c>
      <c r="F1626" s="596" t="s">
        <v>8397</v>
      </c>
      <c r="M1626" s="598">
        <v>9707</v>
      </c>
      <c r="N1626" s="599">
        <v>1000000</v>
      </c>
    </row>
    <row r="1627" spans="1:14" ht="15.4">
      <c r="A1627" s="593" t="s">
        <v>179</v>
      </c>
      <c r="B1627" s="593" t="s">
        <v>255</v>
      </c>
      <c r="C1627" s="593" t="s">
        <v>1473</v>
      </c>
      <c r="D1627" s="594">
        <v>5952</v>
      </c>
      <c r="E1627" s="595">
        <v>315350</v>
      </c>
      <c r="F1627" s="596" t="s">
        <v>8401</v>
      </c>
      <c r="M1627" s="598">
        <v>9708</v>
      </c>
      <c r="N1627" s="599">
        <v>1300000</v>
      </c>
    </row>
    <row r="1628" spans="1:14" ht="15.4">
      <c r="A1628" s="593" t="s">
        <v>179</v>
      </c>
      <c r="B1628" s="593" t="s">
        <v>248</v>
      </c>
      <c r="C1628" s="593" t="s">
        <v>248</v>
      </c>
      <c r="D1628" s="594">
        <v>5953</v>
      </c>
      <c r="E1628" s="597">
        <v>866841</v>
      </c>
      <c r="F1628" s="593" t="s">
        <v>8397</v>
      </c>
      <c r="M1628" s="598">
        <v>9709</v>
      </c>
      <c r="N1628" s="599">
        <v>4799250</v>
      </c>
    </row>
    <row r="1629" spans="1:14" ht="15.4">
      <c r="A1629" s="593" t="s">
        <v>179</v>
      </c>
      <c r="B1629" s="593" t="s">
        <v>192</v>
      </c>
      <c r="C1629" s="593" t="s">
        <v>947</v>
      </c>
      <c r="D1629" s="594">
        <v>5954</v>
      </c>
      <c r="E1629" s="597">
        <v>1286912</v>
      </c>
      <c r="F1629" s="593" t="s">
        <v>8397</v>
      </c>
      <c r="M1629" s="598">
        <v>9710</v>
      </c>
      <c r="N1629" s="599">
        <v>4251150</v>
      </c>
    </row>
    <row r="1630" spans="1:14" ht="15.4">
      <c r="A1630" s="593" t="s">
        <v>179</v>
      </c>
      <c r="B1630" s="593" t="s">
        <v>241</v>
      </c>
      <c r="C1630" s="593" t="s">
        <v>420</v>
      </c>
      <c r="D1630" s="594">
        <v>5955</v>
      </c>
      <c r="E1630" s="597">
        <v>488286</v>
      </c>
      <c r="F1630" s="593" t="s">
        <v>8397</v>
      </c>
      <c r="M1630" s="598">
        <v>9711</v>
      </c>
      <c r="N1630" s="599">
        <v>3142800</v>
      </c>
    </row>
    <row r="1631" spans="1:14" ht="15.4">
      <c r="A1631" s="593" t="s">
        <v>8400</v>
      </c>
      <c r="B1631" s="593" t="s">
        <v>8399</v>
      </c>
      <c r="C1631" s="593" t="s">
        <v>8399</v>
      </c>
      <c r="D1631" s="594">
        <v>5966</v>
      </c>
      <c r="E1631" s="597">
        <v>4131</v>
      </c>
      <c r="F1631" s="593" t="s">
        <v>8397</v>
      </c>
      <c r="M1631" s="598">
        <v>9712</v>
      </c>
      <c r="N1631" s="599">
        <v>2975400</v>
      </c>
    </row>
    <row r="1632" spans="1:14" ht="15.4">
      <c r="A1632" s="593" t="s">
        <v>8400</v>
      </c>
      <c r="B1632" s="593" t="s">
        <v>8399</v>
      </c>
      <c r="C1632" s="593" t="s">
        <v>8399</v>
      </c>
      <c r="D1632" s="594">
        <v>5967</v>
      </c>
      <c r="E1632" s="597">
        <v>29849</v>
      </c>
      <c r="F1632" s="593" t="s">
        <v>8397</v>
      </c>
      <c r="M1632" s="598">
        <v>9713</v>
      </c>
      <c r="N1632" s="599">
        <v>2592000</v>
      </c>
    </row>
    <row r="1633" spans="1:14" ht="15.4">
      <c r="A1633" s="593" t="s">
        <v>8400</v>
      </c>
      <c r="B1633" s="593" t="s">
        <v>8399</v>
      </c>
      <c r="C1633" s="593" t="s">
        <v>8399</v>
      </c>
      <c r="D1633" s="594">
        <v>5968</v>
      </c>
      <c r="E1633" s="597">
        <v>102960</v>
      </c>
      <c r="F1633" s="593" t="s">
        <v>8397</v>
      </c>
      <c r="M1633" s="598">
        <v>9714</v>
      </c>
      <c r="N1633" s="599">
        <v>2155950</v>
      </c>
    </row>
    <row r="1634" spans="1:14" ht="15.4">
      <c r="A1634" s="593" t="s">
        <v>8400</v>
      </c>
      <c r="B1634" s="593" t="s">
        <v>8399</v>
      </c>
      <c r="C1634" s="593" t="s">
        <v>8399</v>
      </c>
      <c r="D1634" s="594">
        <v>5969</v>
      </c>
      <c r="E1634" s="595">
        <v>101797</v>
      </c>
      <c r="F1634" s="596" t="s">
        <v>8397</v>
      </c>
      <c r="M1634" s="598">
        <v>9715</v>
      </c>
      <c r="N1634" s="599">
        <v>5765175</v>
      </c>
    </row>
    <row r="1635" spans="1:14" ht="15.4">
      <c r="A1635" s="593" t="s">
        <v>8400</v>
      </c>
      <c r="B1635" s="593" t="s">
        <v>8399</v>
      </c>
      <c r="C1635" s="593" t="s">
        <v>8399</v>
      </c>
      <c r="D1635" s="594">
        <v>5970</v>
      </c>
      <c r="E1635" s="595">
        <v>349447</v>
      </c>
      <c r="F1635" s="596" t="s">
        <v>8397</v>
      </c>
      <c r="M1635" s="598">
        <v>9720</v>
      </c>
      <c r="N1635" s="599">
        <v>11900</v>
      </c>
    </row>
    <row r="1636" spans="1:14" ht="15.4">
      <c r="A1636" s="593" t="s">
        <v>8400</v>
      </c>
      <c r="B1636" s="593" t="s">
        <v>8399</v>
      </c>
      <c r="C1636" s="593" t="s">
        <v>8399</v>
      </c>
      <c r="D1636" s="594">
        <v>5971</v>
      </c>
      <c r="E1636" s="595">
        <v>419868</v>
      </c>
      <c r="F1636" s="596" t="s">
        <v>8397</v>
      </c>
      <c r="M1636" s="598">
        <v>9723</v>
      </c>
      <c r="N1636" s="599">
        <v>31999</v>
      </c>
    </row>
    <row r="1637" spans="1:14" ht="15.4">
      <c r="A1637" s="593" t="s">
        <v>8400</v>
      </c>
      <c r="B1637" s="593" t="s">
        <v>8399</v>
      </c>
      <c r="C1637" s="593" t="s">
        <v>8399</v>
      </c>
      <c r="D1637" s="594">
        <v>5972</v>
      </c>
      <c r="E1637" s="595">
        <v>394928</v>
      </c>
      <c r="F1637" s="596" t="s">
        <v>8397</v>
      </c>
      <c r="M1637" s="598">
        <v>9724</v>
      </c>
      <c r="N1637" s="599">
        <v>123571</v>
      </c>
    </row>
    <row r="1638" spans="1:14" ht="15.4">
      <c r="A1638" s="593" t="s">
        <v>179</v>
      </c>
      <c r="B1638" s="593" t="s">
        <v>587</v>
      </c>
      <c r="C1638" s="593" t="s">
        <v>588</v>
      </c>
      <c r="D1638" s="594">
        <v>5975</v>
      </c>
      <c r="E1638" s="595">
        <v>36995</v>
      </c>
      <c r="F1638" s="596" t="s">
        <v>8396</v>
      </c>
      <c r="M1638" s="598">
        <v>9725</v>
      </c>
      <c r="N1638" s="599">
        <v>96984</v>
      </c>
    </row>
    <row r="1639" spans="1:14" ht="15.4">
      <c r="A1639" s="593" t="s">
        <v>179</v>
      </c>
      <c r="B1639" s="593" t="s">
        <v>255</v>
      </c>
      <c r="C1639" s="593" t="s">
        <v>1473</v>
      </c>
      <c r="D1639" s="594">
        <v>5976</v>
      </c>
      <c r="E1639" s="595">
        <v>65291</v>
      </c>
      <c r="F1639" s="596" t="s">
        <v>8396</v>
      </c>
      <c r="M1639" s="598">
        <v>9726</v>
      </c>
      <c r="N1639" s="599">
        <v>34100</v>
      </c>
    </row>
    <row r="1640" spans="1:14" ht="15.4">
      <c r="A1640" s="593" t="s">
        <v>179</v>
      </c>
      <c r="B1640" s="593" t="s">
        <v>208</v>
      </c>
      <c r="C1640" s="593" t="s">
        <v>208</v>
      </c>
      <c r="D1640" s="594">
        <v>5992</v>
      </c>
      <c r="E1640" s="595">
        <v>1215279</v>
      </c>
      <c r="F1640" s="596" t="s">
        <v>8397</v>
      </c>
      <c r="M1640" s="598">
        <v>9727</v>
      </c>
      <c r="N1640" s="599">
        <v>124831</v>
      </c>
    </row>
    <row r="1641" spans="1:14" ht="15.4">
      <c r="A1641" s="593" t="s">
        <v>179</v>
      </c>
      <c r="B1641" s="593" t="s">
        <v>241</v>
      </c>
      <c r="C1641" s="593" t="s">
        <v>1479</v>
      </c>
      <c r="D1641" s="594">
        <v>5993</v>
      </c>
      <c r="E1641" s="595">
        <v>5188893</v>
      </c>
      <c r="F1641" s="596" t="s">
        <v>8397</v>
      </c>
      <c r="M1641" s="598">
        <v>9728</v>
      </c>
      <c r="N1641" s="599">
        <v>3857504</v>
      </c>
    </row>
    <row r="1642" spans="1:14" ht="15.4">
      <c r="A1642" s="593" t="s">
        <v>179</v>
      </c>
      <c r="B1642" s="593" t="s">
        <v>208</v>
      </c>
      <c r="C1642" s="593" t="s">
        <v>208</v>
      </c>
      <c r="D1642" s="594">
        <v>5994</v>
      </c>
      <c r="E1642" s="595">
        <v>285101</v>
      </c>
      <c r="F1642" s="596" t="s">
        <v>8397</v>
      </c>
      <c r="M1642" s="598">
        <v>9733</v>
      </c>
      <c r="N1642" s="599">
        <v>117641</v>
      </c>
    </row>
    <row r="1643" spans="1:14" ht="15.4">
      <c r="A1643" s="593" t="s">
        <v>179</v>
      </c>
      <c r="B1643" s="593" t="s">
        <v>208</v>
      </c>
      <c r="C1643" s="593" t="s">
        <v>208</v>
      </c>
      <c r="D1643" s="594">
        <v>5995</v>
      </c>
      <c r="E1643" s="595">
        <v>586829</v>
      </c>
      <c r="F1643" s="596" t="s">
        <v>8397</v>
      </c>
      <c r="M1643" s="598">
        <v>9736</v>
      </c>
      <c r="N1643" s="599">
        <v>733303</v>
      </c>
    </row>
    <row r="1644" spans="1:14" ht="15.4">
      <c r="A1644" s="593" t="s">
        <v>179</v>
      </c>
      <c r="B1644" s="593" t="s">
        <v>259</v>
      </c>
      <c r="C1644" s="593" t="s">
        <v>602</v>
      </c>
      <c r="D1644" s="594">
        <v>5996</v>
      </c>
      <c r="E1644" s="595">
        <v>40454</v>
      </c>
      <c r="F1644" s="593" t="s">
        <v>8396</v>
      </c>
      <c r="M1644" s="598">
        <v>9743</v>
      </c>
      <c r="N1644" s="599">
        <v>595000</v>
      </c>
    </row>
    <row r="1645" spans="1:14" ht="15.4">
      <c r="A1645" s="593" t="s">
        <v>179</v>
      </c>
      <c r="B1645" s="593" t="s">
        <v>198</v>
      </c>
      <c r="C1645" s="593" t="s">
        <v>203</v>
      </c>
      <c r="D1645" s="594">
        <v>5997</v>
      </c>
      <c r="E1645" s="595">
        <v>99241</v>
      </c>
      <c r="F1645" s="596" t="s">
        <v>8397</v>
      </c>
      <c r="M1645" s="598">
        <v>9744</v>
      </c>
      <c r="N1645" s="599">
        <v>714000</v>
      </c>
    </row>
    <row r="1646" spans="1:14" ht="15.4">
      <c r="A1646" s="593" t="s">
        <v>179</v>
      </c>
      <c r="B1646" s="593" t="s">
        <v>248</v>
      </c>
      <c r="C1646" s="593" t="s">
        <v>248</v>
      </c>
      <c r="D1646" s="594">
        <v>5998</v>
      </c>
      <c r="E1646" s="595">
        <v>99687</v>
      </c>
      <c r="F1646" s="596" t="s">
        <v>8397</v>
      </c>
      <c r="M1646" s="598">
        <v>9745</v>
      </c>
      <c r="N1646" s="599">
        <v>833000</v>
      </c>
    </row>
    <row r="1647" spans="1:14" ht="15.4">
      <c r="A1647" s="593" t="s">
        <v>179</v>
      </c>
      <c r="B1647" s="593" t="s">
        <v>248</v>
      </c>
      <c r="C1647" s="593" t="s">
        <v>248</v>
      </c>
      <c r="D1647" s="594">
        <v>5999</v>
      </c>
      <c r="E1647" s="595">
        <v>1380400</v>
      </c>
      <c r="F1647" s="596" t="s">
        <v>8401</v>
      </c>
      <c r="M1647" s="598">
        <v>9746</v>
      </c>
      <c r="N1647" s="599">
        <v>952000</v>
      </c>
    </row>
    <row r="1648" spans="1:14" ht="15.4">
      <c r="A1648" s="593" t="s">
        <v>179</v>
      </c>
      <c r="B1648" s="593" t="s">
        <v>217</v>
      </c>
      <c r="C1648" s="593" t="s">
        <v>218</v>
      </c>
      <c r="D1648" s="594">
        <v>6004</v>
      </c>
      <c r="E1648" s="595">
        <v>17278541</v>
      </c>
      <c r="F1648" s="596" t="s">
        <v>8401</v>
      </c>
      <c r="M1648" s="598">
        <v>9747</v>
      </c>
      <c r="N1648" s="599">
        <v>71400</v>
      </c>
    </row>
    <row r="1649" spans="1:14" ht="15.4">
      <c r="A1649" s="593" t="s">
        <v>179</v>
      </c>
      <c r="B1649" s="593" t="s">
        <v>217</v>
      </c>
      <c r="C1649" s="593" t="s">
        <v>218</v>
      </c>
      <c r="D1649" s="594">
        <v>6006</v>
      </c>
      <c r="E1649" s="595">
        <v>2290165</v>
      </c>
      <c r="F1649" s="596" t="s">
        <v>8396</v>
      </c>
      <c r="M1649" s="598">
        <v>9752</v>
      </c>
      <c r="N1649" s="599">
        <v>8925</v>
      </c>
    </row>
    <row r="1650" spans="1:14" ht="15.4">
      <c r="A1650" s="593" t="s">
        <v>179</v>
      </c>
      <c r="B1650" s="593" t="s">
        <v>255</v>
      </c>
      <c r="C1650" s="593" t="s">
        <v>256</v>
      </c>
      <c r="D1650" s="594">
        <v>6007</v>
      </c>
      <c r="E1650" s="595">
        <v>1844474</v>
      </c>
      <c r="F1650" s="593" t="s">
        <v>8397</v>
      </c>
      <c r="M1650" s="598">
        <v>9754</v>
      </c>
      <c r="N1650" s="599">
        <v>95000</v>
      </c>
    </row>
    <row r="1651" spans="1:14" ht="15.4">
      <c r="A1651" s="593" t="s">
        <v>179</v>
      </c>
      <c r="B1651" s="593" t="s">
        <v>1411</v>
      </c>
      <c r="C1651" s="593" t="s">
        <v>1740</v>
      </c>
      <c r="D1651" s="594">
        <v>6008</v>
      </c>
      <c r="E1651" s="597">
        <v>2702</v>
      </c>
      <c r="F1651" s="593" t="s">
        <v>8396</v>
      </c>
      <c r="M1651" s="598">
        <v>9764</v>
      </c>
      <c r="N1651" s="599">
        <v>122933</v>
      </c>
    </row>
    <row r="1652" spans="1:14" ht="15.4">
      <c r="A1652" s="593" t="s">
        <v>179</v>
      </c>
      <c r="B1652" s="593" t="s">
        <v>1411</v>
      </c>
      <c r="C1652" s="593" t="s">
        <v>1740</v>
      </c>
      <c r="D1652" s="594">
        <v>6009</v>
      </c>
      <c r="E1652" s="597">
        <v>2998</v>
      </c>
      <c r="F1652" s="593" t="s">
        <v>8396</v>
      </c>
      <c r="M1652" s="598">
        <v>9765</v>
      </c>
      <c r="N1652" s="599">
        <v>566267</v>
      </c>
    </row>
    <row r="1653" spans="1:14" ht="15.4">
      <c r="A1653" s="593" t="s">
        <v>179</v>
      </c>
      <c r="B1653" s="593" t="s">
        <v>187</v>
      </c>
      <c r="C1653" s="593" t="s">
        <v>187</v>
      </c>
      <c r="D1653" s="594">
        <v>6010</v>
      </c>
      <c r="E1653" s="597">
        <v>41800</v>
      </c>
      <c r="F1653" s="593" t="s">
        <v>8397</v>
      </c>
      <c r="M1653" s="598">
        <v>9766</v>
      </c>
      <c r="N1653" s="599">
        <v>130305</v>
      </c>
    </row>
    <row r="1654" spans="1:14" ht="15.4">
      <c r="A1654" s="593" t="s">
        <v>179</v>
      </c>
      <c r="B1654" s="593" t="s">
        <v>259</v>
      </c>
      <c r="C1654" s="593" t="s">
        <v>607</v>
      </c>
      <c r="D1654" s="594">
        <v>6011</v>
      </c>
      <c r="E1654" s="597">
        <v>174878</v>
      </c>
      <c r="F1654" s="593" t="s">
        <v>8397</v>
      </c>
      <c r="M1654" s="598">
        <v>9767</v>
      </c>
      <c r="N1654" s="599">
        <v>243850</v>
      </c>
    </row>
    <row r="1655" spans="1:14" ht="15.4">
      <c r="A1655" s="593" t="s">
        <v>179</v>
      </c>
      <c r="B1655" s="593" t="s">
        <v>180</v>
      </c>
      <c r="C1655" s="593" t="s">
        <v>8402</v>
      </c>
      <c r="D1655" s="594">
        <v>6015</v>
      </c>
      <c r="E1655" s="597">
        <v>54934</v>
      </c>
      <c r="F1655" s="593" t="s">
        <v>8397</v>
      </c>
      <c r="M1655" s="598">
        <v>9768</v>
      </c>
      <c r="N1655" s="599">
        <v>103530</v>
      </c>
    </row>
    <row r="1656" spans="1:14" ht="15.4">
      <c r="A1656" s="593" t="s">
        <v>179</v>
      </c>
      <c r="B1656" s="593" t="s">
        <v>198</v>
      </c>
      <c r="C1656" s="593" t="s">
        <v>429</v>
      </c>
      <c r="D1656" s="594">
        <v>6016</v>
      </c>
      <c r="E1656" s="597">
        <v>147164</v>
      </c>
      <c r="F1656" s="593" t="s">
        <v>8397</v>
      </c>
      <c r="M1656" s="598">
        <v>9774</v>
      </c>
      <c r="N1656" s="599">
        <v>366020</v>
      </c>
    </row>
    <row r="1657" spans="1:14" ht="15.4">
      <c r="A1657" s="593" t="s">
        <v>179</v>
      </c>
      <c r="B1657" s="593" t="s">
        <v>198</v>
      </c>
      <c r="C1657" s="593" t="s">
        <v>203</v>
      </c>
      <c r="D1657" s="594">
        <v>6020</v>
      </c>
      <c r="E1657" s="597">
        <v>37367</v>
      </c>
      <c r="F1657" s="593" t="s">
        <v>8397</v>
      </c>
      <c r="M1657" s="598">
        <v>9775</v>
      </c>
      <c r="N1657" s="599">
        <v>162956</v>
      </c>
    </row>
    <row r="1658" spans="1:14" ht="15.4">
      <c r="A1658" s="593" t="s">
        <v>179</v>
      </c>
      <c r="B1658" s="593" t="s">
        <v>255</v>
      </c>
      <c r="C1658" s="593" t="s">
        <v>256</v>
      </c>
      <c r="D1658" s="594">
        <v>6021</v>
      </c>
      <c r="E1658" s="597">
        <v>759209</v>
      </c>
      <c r="F1658" s="593" t="s">
        <v>8397</v>
      </c>
      <c r="M1658" s="598">
        <v>9789</v>
      </c>
      <c r="N1658" s="599">
        <v>7604322</v>
      </c>
    </row>
    <row r="1659" spans="1:14" ht="15.4">
      <c r="A1659" s="593" t="s">
        <v>179</v>
      </c>
      <c r="B1659" s="593" t="s">
        <v>241</v>
      </c>
      <c r="C1659" s="593" t="s">
        <v>420</v>
      </c>
      <c r="D1659" s="594">
        <v>6029</v>
      </c>
      <c r="E1659" s="597">
        <v>579664</v>
      </c>
      <c r="F1659" s="593" t="s">
        <v>8397</v>
      </c>
      <c r="M1659" s="598">
        <v>9790</v>
      </c>
      <c r="N1659" s="599">
        <v>1135334</v>
      </c>
    </row>
    <row r="1660" spans="1:14" ht="15.4">
      <c r="A1660" s="593" t="s">
        <v>179</v>
      </c>
      <c r="B1660" s="593" t="s">
        <v>241</v>
      </c>
      <c r="C1660" s="593" t="s">
        <v>420</v>
      </c>
      <c r="D1660" s="594">
        <v>6030</v>
      </c>
      <c r="E1660" s="597">
        <v>570220</v>
      </c>
      <c r="F1660" s="593" t="s">
        <v>8397</v>
      </c>
      <c r="M1660" s="598">
        <v>9791</v>
      </c>
      <c r="N1660" s="599">
        <v>737800</v>
      </c>
    </row>
    <row r="1661" spans="1:14" ht="15.4">
      <c r="A1661" s="593" t="s">
        <v>179</v>
      </c>
      <c r="B1661" s="593" t="s">
        <v>241</v>
      </c>
      <c r="C1661" s="593" t="s">
        <v>420</v>
      </c>
      <c r="D1661" s="594">
        <v>6031</v>
      </c>
      <c r="E1661" s="597">
        <v>559152</v>
      </c>
      <c r="F1661" s="593" t="s">
        <v>8397</v>
      </c>
      <c r="M1661" s="598">
        <v>9792</v>
      </c>
      <c r="N1661" s="599">
        <v>644555</v>
      </c>
    </row>
    <row r="1662" spans="1:14" ht="15.4">
      <c r="A1662" s="593" t="s">
        <v>179</v>
      </c>
      <c r="B1662" s="593" t="s">
        <v>241</v>
      </c>
      <c r="C1662" s="593" t="s">
        <v>420</v>
      </c>
      <c r="D1662" s="594">
        <v>6032</v>
      </c>
      <c r="E1662" s="597">
        <v>570220</v>
      </c>
      <c r="F1662" s="593" t="s">
        <v>8397</v>
      </c>
      <c r="M1662" s="598">
        <v>9796</v>
      </c>
      <c r="N1662" s="599">
        <v>7604322</v>
      </c>
    </row>
    <row r="1663" spans="1:14" ht="15.4">
      <c r="A1663" s="593" t="s">
        <v>179</v>
      </c>
      <c r="B1663" s="593" t="s">
        <v>241</v>
      </c>
      <c r="C1663" s="593" t="s">
        <v>420</v>
      </c>
      <c r="D1663" s="594">
        <v>6033</v>
      </c>
      <c r="E1663" s="597">
        <v>570220</v>
      </c>
      <c r="F1663" s="593" t="s">
        <v>8397</v>
      </c>
      <c r="M1663" s="598">
        <v>9797</v>
      </c>
      <c r="N1663" s="599">
        <v>8648715</v>
      </c>
    </row>
    <row r="1664" spans="1:14" ht="15.4">
      <c r="A1664" s="593" t="s">
        <v>179</v>
      </c>
      <c r="B1664" s="593" t="s">
        <v>241</v>
      </c>
      <c r="C1664" s="593" t="s">
        <v>420</v>
      </c>
      <c r="D1664" s="594">
        <v>6034</v>
      </c>
      <c r="E1664" s="597">
        <v>488034</v>
      </c>
      <c r="F1664" s="593" t="s">
        <v>8397</v>
      </c>
      <c r="M1664" s="598">
        <v>9798</v>
      </c>
      <c r="N1664" s="599">
        <v>4770965</v>
      </c>
    </row>
    <row r="1665" spans="1:14" ht="15.4">
      <c r="A1665" s="593" t="s">
        <v>179</v>
      </c>
      <c r="B1665" s="593" t="s">
        <v>192</v>
      </c>
      <c r="C1665" s="593" t="s">
        <v>193</v>
      </c>
      <c r="D1665" s="594">
        <v>6036</v>
      </c>
      <c r="E1665" s="597">
        <v>8135844</v>
      </c>
      <c r="F1665" s="593" t="s">
        <v>8396</v>
      </c>
      <c r="M1665" s="598">
        <v>9799</v>
      </c>
      <c r="N1665" s="599">
        <v>594044</v>
      </c>
    </row>
    <row r="1666" spans="1:14" ht="15.4">
      <c r="A1666" s="593" t="s">
        <v>179</v>
      </c>
      <c r="B1666" s="593" t="s">
        <v>192</v>
      </c>
      <c r="C1666" s="593" t="s">
        <v>193</v>
      </c>
      <c r="D1666" s="594">
        <v>6037</v>
      </c>
      <c r="E1666" s="595">
        <v>4897664</v>
      </c>
      <c r="F1666" s="596" t="s">
        <v>8397</v>
      </c>
      <c r="M1666" s="598">
        <v>9800</v>
      </c>
      <c r="N1666" s="599">
        <v>696150</v>
      </c>
    </row>
    <row r="1667" spans="1:14" ht="15.4">
      <c r="A1667" s="593" t="s">
        <v>179</v>
      </c>
      <c r="B1667" s="593" t="s">
        <v>192</v>
      </c>
      <c r="C1667" s="593" t="s">
        <v>193</v>
      </c>
      <c r="D1667" s="594">
        <v>6038</v>
      </c>
      <c r="E1667" s="597">
        <v>6032693</v>
      </c>
      <c r="F1667" s="593" t="s">
        <v>8397</v>
      </c>
      <c r="M1667" s="598">
        <v>9801</v>
      </c>
      <c r="N1667" s="599">
        <v>727949</v>
      </c>
    </row>
    <row r="1668" spans="1:14" ht="15.4">
      <c r="A1668" s="593" t="s">
        <v>179</v>
      </c>
      <c r="B1668" s="593" t="s">
        <v>192</v>
      </c>
      <c r="C1668" s="593" t="s">
        <v>193</v>
      </c>
      <c r="D1668" s="594">
        <v>6039</v>
      </c>
      <c r="E1668" s="595">
        <v>7597662</v>
      </c>
      <c r="F1668" s="596" t="s">
        <v>8397</v>
      </c>
      <c r="M1668" s="598">
        <v>9802</v>
      </c>
      <c r="N1668" s="599">
        <v>696150</v>
      </c>
    </row>
    <row r="1669" spans="1:14" ht="15.4">
      <c r="A1669" s="593" t="s">
        <v>179</v>
      </c>
      <c r="B1669" s="593" t="s">
        <v>192</v>
      </c>
      <c r="C1669" s="593" t="s">
        <v>193</v>
      </c>
      <c r="D1669" s="594">
        <v>6040</v>
      </c>
      <c r="E1669" s="595">
        <v>13830166</v>
      </c>
      <c r="F1669" s="596" t="s">
        <v>8397</v>
      </c>
      <c r="M1669" s="598">
        <v>9804</v>
      </c>
      <c r="N1669" s="599">
        <v>668780</v>
      </c>
    </row>
    <row r="1670" spans="1:14" ht="15.4">
      <c r="A1670" s="593" t="s">
        <v>179</v>
      </c>
      <c r="B1670" s="593" t="s">
        <v>217</v>
      </c>
      <c r="C1670" s="593" t="s">
        <v>218</v>
      </c>
      <c r="D1670" s="594">
        <v>6041</v>
      </c>
      <c r="E1670" s="595">
        <v>4462739</v>
      </c>
      <c r="F1670" s="596" t="s">
        <v>8397</v>
      </c>
      <c r="M1670" s="598">
        <v>9813</v>
      </c>
      <c r="N1670" s="599">
        <v>256474</v>
      </c>
    </row>
    <row r="1671" spans="1:14" ht="15.4">
      <c r="A1671" s="593" t="s">
        <v>179</v>
      </c>
      <c r="B1671" s="593" t="s">
        <v>217</v>
      </c>
      <c r="C1671" s="593" t="s">
        <v>218</v>
      </c>
      <c r="D1671" s="594">
        <v>6042</v>
      </c>
      <c r="E1671" s="597">
        <v>4959114</v>
      </c>
      <c r="F1671" s="593" t="s">
        <v>8397</v>
      </c>
      <c r="M1671" s="598">
        <v>9819</v>
      </c>
      <c r="N1671" s="599">
        <v>1785000</v>
      </c>
    </row>
    <row r="1672" spans="1:14" ht="15.4">
      <c r="A1672" s="593" t="s">
        <v>179</v>
      </c>
      <c r="B1672" s="593" t="s">
        <v>217</v>
      </c>
      <c r="C1672" s="593" t="s">
        <v>218</v>
      </c>
      <c r="D1672" s="594">
        <v>6043</v>
      </c>
      <c r="E1672" s="597">
        <v>4840024</v>
      </c>
      <c r="F1672" s="593" t="s">
        <v>8397</v>
      </c>
      <c r="M1672" s="598">
        <v>9822</v>
      </c>
      <c r="N1672" s="599">
        <v>545842</v>
      </c>
    </row>
    <row r="1673" spans="1:14" ht="15.4">
      <c r="A1673" s="593" t="s">
        <v>179</v>
      </c>
      <c r="B1673" s="593" t="s">
        <v>217</v>
      </c>
      <c r="C1673" s="593" t="s">
        <v>218</v>
      </c>
      <c r="D1673" s="594">
        <v>6044</v>
      </c>
      <c r="E1673" s="597">
        <v>4509899</v>
      </c>
      <c r="F1673" s="593" t="s">
        <v>8397</v>
      </c>
      <c r="M1673" s="598">
        <v>9828</v>
      </c>
      <c r="N1673" s="599">
        <v>1181085</v>
      </c>
    </row>
    <row r="1674" spans="1:14" ht="15.4">
      <c r="A1674" s="593" t="s">
        <v>179</v>
      </c>
      <c r="B1674" s="593" t="s">
        <v>217</v>
      </c>
      <c r="C1674" s="593" t="s">
        <v>218</v>
      </c>
      <c r="D1674" s="594">
        <v>6045</v>
      </c>
      <c r="E1674" s="597">
        <v>5901439</v>
      </c>
      <c r="F1674" s="593" t="s">
        <v>8396</v>
      </c>
      <c r="M1674" s="598">
        <v>9832</v>
      </c>
      <c r="N1674" s="599">
        <v>136850</v>
      </c>
    </row>
    <row r="1675" spans="1:14" ht="15.4">
      <c r="A1675" s="593" t="s">
        <v>179</v>
      </c>
      <c r="B1675" s="593" t="s">
        <v>241</v>
      </c>
      <c r="C1675" s="593" t="s">
        <v>242</v>
      </c>
      <c r="D1675" s="594">
        <v>6046</v>
      </c>
      <c r="E1675" s="597">
        <v>651235</v>
      </c>
      <c r="F1675" s="593" t="s">
        <v>8396</v>
      </c>
      <c r="M1675" s="598">
        <v>9833</v>
      </c>
      <c r="N1675" s="599">
        <v>19198</v>
      </c>
    </row>
    <row r="1676" spans="1:14" ht="15.4">
      <c r="A1676" s="593" t="s">
        <v>179</v>
      </c>
      <c r="B1676" s="593" t="s">
        <v>8399</v>
      </c>
      <c r="C1676" s="593" t="s">
        <v>8399</v>
      </c>
      <c r="D1676" s="594">
        <v>6053</v>
      </c>
      <c r="E1676" s="597">
        <v>111723</v>
      </c>
      <c r="F1676" s="593" t="s">
        <v>8397</v>
      </c>
      <c r="M1676" s="598">
        <v>9834</v>
      </c>
      <c r="N1676" s="599">
        <v>74320</v>
      </c>
    </row>
    <row r="1677" spans="1:14" ht="15.4">
      <c r="A1677" s="593" t="s">
        <v>179</v>
      </c>
      <c r="B1677" s="593" t="s">
        <v>217</v>
      </c>
      <c r="C1677" s="593" t="s">
        <v>218</v>
      </c>
      <c r="D1677" s="594">
        <v>6057</v>
      </c>
      <c r="E1677" s="597">
        <v>183419</v>
      </c>
      <c r="F1677" s="593" t="s">
        <v>8396</v>
      </c>
      <c r="M1677" s="598">
        <v>9835</v>
      </c>
      <c r="N1677" s="599">
        <v>74320</v>
      </c>
    </row>
    <row r="1678" spans="1:14" ht="15.4">
      <c r="A1678" s="593" t="s">
        <v>179</v>
      </c>
      <c r="B1678" s="593" t="s">
        <v>217</v>
      </c>
      <c r="C1678" s="593" t="s">
        <v>218</v>
      </c>
      <c r="D1678" s="594">
        <v>6058</v>
      </c>
      <c r="E1678" s="597">
        <v>131192</v>
      </c>
      <c r="F1678" s="593" t="s">
        <v>8396</v>
      </c>
      <c r="M1678" s="598">
        <v>9836</v>
      </c>
      <c r="N1678" s="599">
        <v>90930</v>
      </c>
    </row>
    <row r="1679" spans="1:14" ht="15.4">
      <c r="A1679" s="593" t="s">
        <v>179</v>
      </c>
      <c r="B1679" s="593" t="s">
        <v>241</v>
      </c>
      <c r="C1679" s="593" t="s">
        <v>420</v>
      </c>
      <c r="D1679" s="594">
        <v>6059</v>
      </c>
      <c r="E1679" s="597">
        <v>72115</v>
      </c>
      <c r="F1679" s="593" t="s">
        <v>8396</v>
      </c>
      <c r="M1679" s="598">
        <v>9837</v>
      </c>
      <c r="N1679" s="599">
        <v>90930</v>
      </c>
    </row>
    <row r="1680" spans="1:14" ht="15.4">
      <c r="A1680" s="593" t="s">
        <v>179</v>
      </c>
      <c r="B1680" s="593" t="s">
        <v>195</v>
      </c>
      <c r="C1680" s="593" t="s">
        <v>1967</v>
      </c>
      <c r="D1680" s="594">
        <v>6060</v>
      </c>
      <c r="E1680" s="597">
        <v>1416474</v>
      </c>
      <c r="F1680" s="593" t="s">
        <v>8397</v>
      </c>
      <c r="M1680" s="598">
        <v>9838</v>
      </c>
      <c r="N1680" s="599">
        <v>90930</v>
      </c>
    </row>
    <row r="1681" spans="1:14" ht="15.4">
      <c r="A1681" s="593" t="s">
        <v>179</v>
      </c>
      <c r="B1681" s="593" t="s">
        <v>255</v>
      </c>
      <c r="C1681" s="593" t="s">
        <v>256</v>
      </c>
      <c r="D1681" s="594">
        <v>6062</v>
      </c>
      <c r="E1681" s="597">
        <v>866713</v>
      </c>
      <c r="F1681" s="593" t="s">
        <v>8397</v>
      </c>
      <c r="M1681" s="598">
        <v>9839</v>
      </c>
      <c r="N1681" s="599">
        <v>12873</v>
      </c>
    </row>
    <row r="1682" spans="1:14" ht="15.4">
      <c r="A1682" s="593" t="s">
        <v>179</v>
      </c>
      <c r="B1682" s="593" t="s">
        <v>255</v>
      </c>
      <c r="C1682" s="593" t="s">
        <v>1473</v>
      </c>
      <c r="D1682" s="594">
        <v>6065</v>
      </c>
      <c r="E1682" s="597">
        <v>1348141</v>
      </c>
      <c r="F1682" s="593" t="s">
        <v>8397</v>
      </c>
      <c r="M1682" s="598">
        <v>9840</v>
      </c>
      <c r="N1682" s="599">
        <v>251000</v>
      </c>
    </row>
    <row r="1683" spans="1:14" ht="15.4">
      <c r="A1683" s="593" t="s">
        <v>179</v>
      </c>
      <c r="B1683" s="593" t="s">
        <v>1411</v>
      </c>
      <c r="C1683" s="593" t="s">
        <v>1413</v>
      </c>
      <c r="D1683" s="594">
        <v>6070</v>
      </c>
      <c r="E1683" s="597">
        <v>124284</v>
      </c>
      <c r="F1683" s="593" t="s">
        <v>8397</v>
      </c>
      <c r="M1683" s="598">
        <v>9842</v>
      </c>
      <c r="N1683" s="599">
        <v>344300</v>
      </c>
    </row>
    <row r="1684" spans="1:14" ht="15.4">
      <c r="A1684" s="593" t="s">
        <v>179</v>
      </c>
      <c r="B1684" s="593" t="s">
        <v>1411</v>
      </c>
      <c r="C1684" s="593" t="s">
        <v>1413</v>
      </c>
      <c r="D1684" s="594">
        <v>6073</v>
      </c>
      <c r="E1684" s="597">
        <v>6040866</v>
      </c>
      <c r="F1684" s="593" t="s">
        <v>8397</v>
      </c>
      <c r="M1684" s="598">
        <v>9845</v>
      </c>
      <c r="N1684" s="599">
        <v>190400</v>
      </c>
    </row>
    <row r="1685" spans="1:14" ht="15.4">
      <c r="A1685" s="593" t="s">
        <v>179</v>
      </c>
      <c r="B1685" s="593" t="s">
        <v>1411</v>
      </c>
      <c r="C1685" s="593" t="s">
        <v>1413</v>
      </c>
      <c r="D1685" s="594">
        <v>6074</v>
      </c>
      <c r="E1685" s="597">
        <v>2967185</v>
      </c>
      <c r="F1685" s="593" t="s">
        <v>8397</v>
      </c>
      <c r="M1685" s="598">
        <v>9846</v>
      </c>
      <c r="N1685" s="599">
        <v>56549</v>
      </c>
    </row>
    <row r="1686" spans="1:14" ht="15.4">
      <c r="A1686" s="593" t="s">
        <v>179</v>
      </c>
      <c r="B1686" s="593" t="s">
        <v>1411</v>
      </c>
      <c r="C1686" s="593" t="s">
        <v>1411</v>
      </c>
      <c r="D1686" s="594">
        <v>6078</v>
      </c>
      <c r="E1686" s="597">
        <v>161147</v>
      </c>
      <c r="F1686" s="593" t="s">
        <v>8397</v>
      </c>
      <c r="M1686" s="598">
        <v>9847</v>
      </c>
      <c r="N1686" s="599">
        <v>56549</v>
      </c>
    </row>
    <row r="1687" spans="1:14" ht="15.4">
      <c r="A1687" s="593" t="s">
        <v>179</v>
      </c>
      <c r="B1687" s="593" t="s">
        <v>1411</v>
      </c>
      <c r="C1687" s="593" t="s">
        <v>1411</v>
      </c>
      <c r="D1687" s="594">
        <v>6079</v>
      </c>
      <c r="E1687" s="597">
        <v>157672</v>
      </c>
      <c r="F1687" s="593" t="s">
        <v>8397</v>
      </c>
      <c r="M1687" s="598">
        <v>9848</v>
      </c>
      <c r="N1687" s="599">
        <v>56549</v>
      </c>
    </row>
    <row r="1688" spans="1:14" ht="15.4">
      <c r="A1688" s="593" t="s">
        <v>179</v>
      </c>
      <c r="B1688" s="593" t="s">
        <v>1411</v>
      </c>
      <c r="C1688" s="593" t="s">
        <v>1411</v>
      </c>
      <c r="D1688" s="594">
        <v>6082</v>
      </c>
      <c r="E1688" s="597">
        <v>69250</v>
      </c>
      <c r="F1688" s="593" t="s">
        <v>8397</v>
      </c>
      <c r="M1688" s="598">
        <v>9849</v>
      </c>
      <c r="N1688" s="599">
        <v>56549</v>
      </c>
    </row>
    <row r="1689" spans="1:14" ht="15.4">
      <c r="A1689" s="593" t="s">
        <v>179</v>
      </c>
      <c r="B1689" s="593" t="s">
        <v>2654</v>
      </c>
      <c r="C1689" s="593" t="s">
        <v>2654</v>
      </c>
      <c r="D1689" s="594">
        <v>6084</v>
      </c>
      <c r="E1689" s="597">
        <v>807</v>
      </c>
      <c r="F1689" s="593" t="s">
        <v>8396</v>
      </c>
      <c r="M1689" s="598">
        <v>9850</v>
      </c>
      <c r="N1689" s="599">
        <v>56549</v>
      </c>
    </row>
    <row r="1690" spans="1:14" ht="15.4">
      <c r="A1690" s="593" t="s">
        <v>179</v>
      </c>
      <c r="B1690" s="593" t="s">
        <v>2654</v>
      </c>
      <c r="C1690" s="593" t="s">
        <v>2654</v>
      </c>
      <c r="D1690" s="594">
        <v>6085</v>
      </c>
      <c r="E1690" s="597">
        <v>40778</v>
      </c>
      <c r="F1690" s="593" t="s">
        <v>8396</v>
      </c>
      <c r="M1690" s="598">
        <v>9851</v>
      </c>
      <c r="N1690" s="599">
        <v>56549</v>
      </c>
    </row>
    <row r="1691" spans="1:14" ht="15.4">
      <c r="A1691" s="593" t="s">
        <v>179</v>
      </c>
      <c r="B1691" s="593" t="s">
        <v>1324</v>
      </c>
      <c r="C1691" s="593" t="s">
        <v>1324</v>
      </c>
      <c r="D1691" s="594">
        <v>6086</v>
      </c>
      <c r="E1691" s="597">
        <v>15560</v>
      </c>
      <c r="F1691" s="593" t="s">
        <v>8396</v>
      </c>
      <c r="M1691" s="598">
        <v>9852</v>
      </c>
      <c r="N1691" s="599">
        <v>56549</v>
      </c>
    </row>
    <row r="1692" spans="1:14" ht="15.4">
      <c r="A1692" s="593" t="s">
        <v>179</v>
      </c>
      <c r="B1692" s="593" t="s">
        <v>1324</v>
      </c>
      <c r="C1692" s="593" t="s">
        <v>1324</v>
      </c>
      <c r="D1692" s="594">
        <v>6087</v>
      </c>
      <c r="E1692" s="597">
        <v>14422</v>
      </c>
      <c r="F1692" s="593" t="s">
        <v>8396</v>
      </c>
      <c r="M1692" s="598">
        <v>9853</v>
      </c>
      <c r="N1692" s="599">
        <v>56549</v>
      </c>
    </row>
    <row r="1693" spans="1:14" ht="15.4">
      <c r="A1693" s="593" t="s">
        <v>179</v>
      </c>
      <c r="B1693" s="593" t="s">
        <v>1324</v>
      </c>
      <c r="C1693" s="593" t="s">
        <v>1324</v>
      </c>
      <c r="D1693" s="594">
        <v>6088</v>
      </c>
      <c r="E1693" s="595">
        <v>23868</v>
      </c>
      <c r="F1693" s="596" t="s">
        <v>8396</v>
      </c>
      <c r="M1693" s="598">
        <v>9854</v>
      </c>
      <c r="N1693" s="599">
        <v>56549</v>
      </c>
    </row>
    <row r="1694" spans="1:14" ht="15.4">
      <c r="A1694" s="593" t="s">
        <v>179</v>
      </c>
      <c r="B1694" s="593" t="s">
        <v>217</v>
      </c>
      <c r="C1694" s="593" t="s">
        <v>218</v>
      </c>
      <c r="D1694" s="594">
        <v>6089</v>
      </c>
      <c r="E1694" s="595">
        <v>3194235</v>
      </c>
      <c r="F1694" s="596" t="s">
        <v>8397</v>
      </c>
      <c r="M1694" s="598">
        <v>9855</v>
      </c>
      <c r="N1694" s="599">
        <v>56549</v>
      </c>
    </row>
    <row r="1695" spans="1:14" ht="15.4">
      <c r="A1695" s="593" t="s">
        <v>179</v>
      </c>
      <c r="B1695" s="593" t="s">
        <v>217</v>
      </c>
      <c r="C1695" s="593" t="s">
        <v>218</v>
      </c>
      <c r="D1695" s="594">
        <v>6090</v>
      </c>
      <c r="E1695" s="597">
        <v>3337474</v>
      </c>
      <c r="F1695" s="593" t="s">
        <v>8397</v>
      </c>
      <c r="M1695" s="598">
        <v>9856</v>
      </c>
      <c r="N1695" s="599">
        <v>56549</v>
      </c>
    </row>
    <row r="1696" spans="1:14" ht="15.4">
      <c r="A1696" s="593" t="s">
        <v>179</v>
      </c>
      <c r="B1696" s="593" t="s">
        <v>217</v>
      </c>
      <c r="C1696" s="593" t="s">
        <v>218</v>
      </c>
      <c r="D1696" s="594">
        <v>6091</v>
      </c>
      <c r="E1696" s="597">
        <v>1545502</v>
      </c>
      <c r="F1696" s="593" t="s">
        <v>8397</v>
      </c>
      <c r="M1696" s="598">
        <v>9857</v>
      </c>
      <c r="N1696" s="599">
        <v>67830</v>
      </c>
    </row>
    <row r="1697" spans="1:14" ht="15.4">
      <c r="A1697" s="593" t="s">
        <v>179</v>
      </c>
      <c r="B1697" s="593" t="s">
        <v>248</v>
      </c>
      <c r="C1697" s="593" t="s">
        <v>248</v>
      </c>
      <c r="D1697" s="594">
        <v>6092</v>
      </c>
      <c r="E1697" s="597">
        <v>468223</v>
      </c>
      <c r="F1697" s="593" t="s">
        <v>8397</v>
      </c>
      <c r="M1697" s="598">
        <v>9860</v>
      </c>
      <c r="N1697" s="599">
        <v>351992</v>
      </c>
    </row>
    <row r="1698" spans="1:14" ht="15.4">
      <c r="A1698" s="593" t="s">
        <v>179</v>
      </c>
      <c r="B1698" s="593" t="s">
        <v>248</v>
      </c>
      <c r="C1698" s="593" t="s">
        <v>248</v>
      </c>
      <c r="D1698" s="594">
        <v>6093</v>
      </c>
      <c r="E1698" s="597">
        <v>488155</v>
      </c>
      <c r="F1698" s="593" t="s">
        <v>8397</v>
      </c>
      <c r="M1698" s="598">
        <v>9861</v>
      </c>
      <c r="N1698" s="599">
        <v>372732</v>
      </c>
    </row>
    <row r="1699" spans="1:14" ht="15.4">
      <c r="A1699" s="593" t="s">
        <v>179</v>
      </c>
      <c r="B1699" s="593" t="s">
        <v>248</v>
      </c>
      <c r="C1699" s="593" t="s">
        <v>248</v>
      </c>
      <c r="D1699" s="594">
        <v>6094</v>
      </c>
      <c r="E1699" s="595">
        <v>471966</v>
      </c>
      <c r="F1699" s="593" t="s">
        <v>8397</v>
      </c>
      <c r="M1699" s="598">
        <v>9862</v>
      </c>
      <c r="N1699" s="599">
        <v>321300</v>
      </c>
    </row>
    <row r="1700" spans="1:14" ht="15.4">
      <c r="A1700" s="593" t="s">
        <v>179</v>
      </c>
      <c r="B1700" s="593" t="s">
        <v>259</v>
      </c>
      <c r="C1700" s="593" t="s">
        <v>775</v>
      </c>
      <c r="D1700" s="594">
        <v>6098</v>
      </c>
      <c r="E1700" s="595">
        <v>130654</v>
      </c>
      <c r="F1700" s="593" t="s">
        <v>8397</v>
      </c>
      <c r="M1700" s="598">
        <v>9864</v>
      </c>
      <c r="N1700" s="599">
        <v>447000</v>
      </c>
    </row>
    <row r="1701" spans="1:14" ht="15.4">
      <c r="A1701" s="593" t="s">
        <v>179</v>
      </c>
      <c r="B1701" s="593" t="s">
        <v>205</v>
      </c>
      <c r="C1701" s="593" t="s">
        <v>224</v>
      </c>
      <c r="D1701" s="594">
        <v>6100</v>
      </c>
      <c r="E1701" s="595">
        <v>14112</v>
      </c>
      <c r="F1701" s="596" t="s">
        <v>8397</v>
      </c>
      <c r="M1701" s="598">
        <v>9869</v>
      </c>
      <c r="N1701" s="599">
        <v>1011500</v>
      </c>
    </row>
    <row r="1702" spans="1:14" ht="15.4">
      <c r="A1702" s="593" t="s">
        <v>179</v>
      </c>
      <c r="B1702" s="593" t="s">
        <v>205</v>
      </c>
      <c r="C1702" s="593" t="s">
        <v>224</v>
      </c>
      <c r="D1702" s="594">
        <v>6101</v>
      </c>
      <c r="E1702" s="595">
        <v>17485</v>
      </c>
      <c r="F1702" s="596" t="s">
        <v>8397</v>
      </c>
      <c r="M1702" s="598">
        <v>9873</v>
      </c>
      <c r="N1702" s="599">
        <v>357000</v>
      </c>
    </row>
    <row r="1703" spans="1:14" ht="15.4">
      <c r="A1703" s="593" t="s">
        <v>179</v>
      </c>
      <c r="B1703" s="593" t="s">
        <v>205</v>
      </c>
      <c r="C1703" s="593" t="s">
        <v>224</v>
      </c>
      <c r="D1703" s="594">
        <v>6102</v>
      </c>
      <c r="E1703" s="595">
        <v>42489</v>
      </c>
      <c r="F1703" s="596" t="s">
        <v>8397</v>
      </c>
      <c r="M1703" s="598">
        <v>9879</v>
      </c>
      <c r="N1703" s="599">
        <v>9747</v>
      </c>
    </row>
    <row r="1704" spans="1:14" ht="15.4">
      <c r="A1704" s="593" t="s">
        <v>179</v>
      </c>
      <c r="B1704" s="593" t="s">
        <v>208</v>
      </c>
      <c r="C1704" s="593" t="s">
        <v>208</v>
      </c>
      <c r="D1704" s="594">
        <v>6103</v>
      </c>
      <c r="E1704" s="595">
        <v>168539</v>
      </c>
      <c r="F1704" s="593" t="s">
        <v>8397</v>
      </c>
      <c r="M1704" s="598">
        <v>9880</v>
      </c>
      <c r="N1704" s="599">
        <v>4367</v>
      </c>
    </row>
    <row r="1705" spans="1:14" ht="15.4">
      <c r="A1705" s="593" t="s">
        <v>179</v>
      </c>
      <c r="B1705" s="593" t="s">
        <v>1411</v>
      </c>
      <c r="C1705" s="593" t="s">
        <v>1625</v>
      </c>
      <c r="D1705" s="594">
        <v>6104</v>
      </c>
      <c r="E1705" s="595">
        <v>122534</v>
      </c>
      <c r="F1705" s="596" t="s">
        <v>8397</v>
      </c>
      <c r="M1705" s="598">
        <v>9881</v>
      </c>
      <c r="N1705" s="599">
        <v>44898</v>
      </c>
    </row>
    <row r="1706" spans="1:14" ht="15.4">
      <c r="A1706" s="593" t="s">
        <v>179</v>
      </c>
      <c r="B1706" s="593" t="s">
        <v>208</v>
      </c>
      <c r="C1706" s="593" t="s">
        <v>208</v>
      </c>
      <c r="D1706" s="594">
        <v>6115</v>
      </c>
      <c r="E1706" s="597">
        <v>1012987</v>
      </c>
      <c r="F1706" s="593" t="s">
        <v>8397</v>
      </c>
      <c r="M1706" s="598">
        <v>9882</v>
      </c>
      <c r="N1706" s="599">
        <v>44898</v>
      </c>
    </row>
    <row r="1707" spans="1:14" ht="15.4">
      <c r="A1707" s="593" t="s">
        <v>179</v>
      </c>
      <c r="B1707" s="593" t="s">
        <v>208</v>
      </c>
      <c r="C1707" s="593" t="s">
        <v>208</v>
      </c>
      <c r="D1707" s="594">
        <v>6116</v>
      </c>
      <c r="E1707" s="597">
        <v>1349351</v>
      </c>
      <c r="F1707" s="593" t="s">
        <v>8397</v>
      </c>
      <c r="M1707" s="598">
        <v>9883</v>
      </c>
      <c r="N1707" s="599">
        <v>64260</v>
      </c>
    </row>
    <row r="1708" spans="1:14" ht="15.4">
      <c r="A1708" s="593" t="s">
        <v>179</v>
      </c>
      <c r="B1708" s="593" t="s">
        <v>208</v>
      </c>
      <c r="C1708" s="593" t="s">
        <v>208</v>
      </c>
      <c r="D1708" s="594">
        <v>6118</v>
      </c>
      <c r="E1708" s="595">
        <v>2617039</v>
      </c>
      <c r="F1708" s="596" t="s">
        <v>8397</v>
      </c>
      <c r="M1708" s="598">
        <v>9884</v>
      </c>
      <c r="N1708" s="599">
        <v>43197</v>
      </c>
    </row>
    <row r="1709" spans="1:14" ht="15.4">
      <c r="A1709" s="593" t="s">
        <v>179</v>
      </c>
      <c r="B1709" s="593" t="s">
        <v>255</v>
      </c>
      <c r="C1709" s="593" t="s">
        <v>1473</v>
      </c>
      <c r="D1709" s="594">
        <v>6120</v>
      </c>
      <c r="E1709" s="595">
        <v>321797</v>
      </c>
      <c r="F1709" s="596" t="s">
        <v>8397</v>
      </c>
      <c r="M1709" s="598">
        <v>9885</v>
      </c>
      <c r="N1709" s="599">
        <v>43197</v>
      </c>
    </row>
    <row r="1710" spans="1:14" ht="15.4">
      <c r="A1710" s="593" t="s">
        <v>179</v>
      </c>
      <c r="B1710" s="593" t="s">
        <v>248</v>
      </c>
      <c r="C1710" s="593" t="s">
        <v>248</v>
      </c>
      <c r="D1710" s="594">
        <v>6121</v>
      </c>
      <c r="E1710" s="595">
        <v>2804502</v>
      </c>
      <c r="F1710" s="596" t="s">
        <v>8397</v>
      </c>
      <c r="M1710" s="598">
        <v>9886</v>
      </c>
      <c r="N1710" s="599">
        <v>35700</v>
      </c>
    </row>
    <row r="1711" spans="1:14" ht="15.4">
      <c r="A1711" s="593" t="s">
        <v>179</v>
      </c>
      <c r="B1711" s="593" t="s">
        <v>587</v>
      </c>
      <c r="C1711" s="593" t="s">
        <v>588</v>
      </c>
      <c r="D1711" s="594">
        <v>6126</v>
      </c>
      <c r="E1711" s="597">
        <v>386347</v>
      </c>
      <c r="F1711" s="593" t="s">
        <v>8396</v>
      </c>
      <c r="M1711" s="598">
        <v>9887</v>
      </c>
      <c r="N1711" s="599">
        <v>11662</v>
      </c>
    </row>
    <row r="1712" spans="1:14" ht="15.4">
      <c r="A1712" s="593" t="s">
        <v>179</v>
      </c>
      <c r="B1712" s="593" t="s">
        <v>192</v>
      </c>
      <c r="C1712" s="593" t="s">
        <v>193</v>
      </c>
      <c r="D1712" s="594">
        <v>6127</v>
      </c>
      <c r="E1712" s="597">
        <v>98176</v>
      </c>
      <c r="F1712" s="593" t="s">
        <v>8396</v>
      </c>
      <c r="M1712" s="598">
        <v>9888</v>
      </c>
      <c r="N1712" s="599">
        <v>28274</v>
      </c>
    </row>
    <row r="1713" spans="1:14" ht="15.4">
      <c r="A1713" s="593" t="s">
        <v>179</v>
      </c>
      <c r="B1713" s="593" t="s">
        <v>255</v>
      </c>
      <c r="C1713" s="593" t="s">
        <v>256</v>
      </c>
      <c r="D1713" s="594">
        <v>6135</v>
      </c>
      <c r="E1713" s="597">
        <v>1183545</v>
      </c>
      <c r="F1713" s="593" t="s">
        <v>8397</v>
      </c>
      <c r="M1713" s="598">
        <v>9896</v>
      </c>
      <c r="N1713" s="599">
        <v>102966</v>
      </c>
    </row>
    <row r="1714" spans="1:14" ht="15.4">
      <c r="A1714" s="593" t="s">
        <v>179</v>
      </c>
      <c r="B1714" s="593" t="s">
        <v>238</v>
      </c>
      <c r="C1714" s="593" t="s">
        <v>402</v>
      </c>
      <c r="D1714" s="594">
        <v>6136</v>
      </c>
      <c r="E1714" s="597">
        <v>260642</v>
      </c>
      <c r="F1714" s="593" t="s">
        <v>8397</v>
      </c>
      <c r="M1714" s="598">
        <v>9901</v>
      </c>
      <c r="N1714" s="599">
        <v>23776</v>
      </c>
    </row>
    <row r="1715" spans="1:14" ht="15.4">
      <c r="A1715" s="593" t="s">
        <v>179</v>
      </c>
      <c r="B1715" s="593" t="s">
        <v>187</v>
      </c>
      <c r="C1715" s="593" t="s">
        <v>187</v>
      </c>
      <c r="D1715" s="594">
        <v>6141</v>
      </c>
      <c r="E1715" s="595">
        <v>48641</v>
      </c>
      <c r="F1715" s="596" t="s">
        <v>8397</v>
      </c>
      <c r="M1715" s="598">
        <v>9902</v>
      </c>
      <c r="N1715" s="599">
        <v>26312</v>
      </c>
    </row>
    <row r="1716" spans="1:14" ht="15.4">
      <c r="A1716" s="593" t="s">
        <v>179</v>
      </c>
      <c r="B1716" s="593" t="s">
        <v>187</v>
      </c>
      <c r="C1716" s="593" t="s">
        <v>187</v>
      </c>
      <c r="D1716" s="594">
        <v>6142</v>
      </c>
      <c r="E1716" s="595">
        <v>51484</v>
      </c>
      <c r="F1716" s="596" t="s">
        <v>8397</v>
      </c>
      <c r="M1716" s="598">
        <v>9905</v>
      </c>
      <c r="N1716" s="599">
        <v>4213</v>
      </c>
    </row>
    <row r="1717" spans="1:14" ht="15.4">
      <c r="A1717" s="593" t="s">
        <v>179</v>
      </c>
      <c r="B1717" s="593" t="s">
        <v>187</v>
      </c>
      <c r="C1717" s="593" t="s">
        <v>187</v>
      </c>
      <c r="D1717" s="594">
        <v>6143</v>
      </c>
      <c r="E1717" s="595">
        <v>88640</v>
      </c>
      <c r="F1717" s="596" t="s">
        <v>8397</v>
      </c>
      <c r="M1717" s="598">
        <v>9906</v>
      </c>
      <c r="N1717" s="599">
        <v>18088</v>
      </c>
    </row>
    <row r="1718" spans="1:14" ht="15.4">
      <c r="A1718" s="593" t="s">
        <v>179</v>
      </c>
      <c r="B1718" s="593" t="s">
        <v>187</v>
      </c>
      <c r="C1718" s="593" t="s">
        <v>187</v>
      </c>
      <c r="D1718" s="594">
        <v>6144</v>
      </c>
      <c r="E1718" s="597">
        <v>104485</v>
      </c>
      <c r="F1718" s="593" t="s">
        <v>8397</v>
      </c>
      <c r="M1718" s="598">
        <v>9907</v>
      </c>
      <c r="N1718" s="599">
        <v>59262</v>
      </c>
    </row>
    <row r="1719" spans="1:14" ht="15.4">
      <c r="A1719" s="593" t="s">
        <v>179</v>
      </c>
      <c r="B1719" s="593" t="s">
        <v>187</v>
      </c>
      <c r="C1719" s="593" t="s">
        <v>187</v>
      </c>
      <c r="D1719" s="594">
        <v>6145</v>
      </c>
      <c r="E1719" s="597">
        <v>62437</v>
      </c>
      <c r="F1719" s="593" t="s">
        <v>8397</v>
      </c>
      <c r="M1719" s="598">
        <v>9908</v>
      </c>
      <c r="N1719" s="599">
        <v>6850</v>
      </c>
    </row>
    <row r="1720" spans="1:14" ht="15.4">
      <c r="A1720" s="593" t="s">
        <v>179</v>
      </c>
      <c r="B1720" s="593" t="s">
        <v>187</v>
      </c>
      <c r="C1720" s="593" t="s">
        <v>187</v>
      </c>
      <c r="D1720" s="594">
        <v>6146</v>
      </c>
      <c r="E1720" s="597">
        <v>43605</v>
      </c>
      <c r="F1720" s="593" t="s">
        <v>8397</v>
      </c>
      <c r="M1720" s="598">
        <v>9909</v>
      </c>
      <c r="N1720" s="599">
        <v>7400</v>
      </c>
    </row>
    <row r="1721" spans="1:14" ht="15.4">
      <c r="A1721" s="593" t="s">
        <v>179</v>
      </c>
      <c r="B1721" s="593" t="s">
        <v>8399</v>
      </c>
      <c r="C1721" s="593" t="s">
        <v>8399</v>
      </c>
      <c r="D1721" s="594">
        <v>6148</v>
      </c>
      <c r="E1721" s="597">
        <v>61297</v>
      </c>
      <c r="F1721" s="593" t="s">
        <v>8397</v>
      </c>
      <c r="M1721" s="598">
        <v>9922</v>
      </c>
      <c r="N1721" s="599">
        <v>145000</v>
      </c>
    </row>
    <row r="1722" spans="1:14" ht="15.4">
      <c r="A1722" s="593" t="s">
        <v>179</v>
      </c>
      <c r="B1722" s="593" t="s">
        <v>1411</v>
      </c>
      <c r="C1722" s="593" t="s">
        <v>1625</v>
      </c>
      <c r="D1722" s="594">
        <v>6149</v>
      </c>
      <c r="E1722" s="597">
        <v>266443</v>
      </c>
      <c r="F1722" s="593" t="s">
        <v>8397</v>
      </c>
      <c r="M1722" s="598">
        <v>9925</v>
      </c>
      <c r="N1722" s="599">
        <v>5040</v>
      </c>
    </row>
    <row r="1723" spans="1:14" ht="15.4">
      <c r="A1723" s="593" t="s">
        <v>179</v>
      </c>
      <c r="B1723" s="593" t="s">
        <v>255</v>
      </c>
      <c r="C1723" s="593" t="s">
        <v>1473</v>
      </c>
      <c r="D1723" s="594">
        <v>6150</v>
      </c>
      <c r="E1723" s="597">
        <v>541008</v>
      </c>
      <c r="F1723" s="593" t="s">
        <v>8397</v>
      </c>
      <c r="M1723" s="598">
        <v>9926</v>
      </c>
      <c r="N1723" s="599">
        <v>4018</v>
      </c>
    </row>
    <row r="1724" spans="1:14" ht="15.4">
      <c r="A1724" s="593" t="s">
        <v>179</v>
      </c>
      <c r="B1724" s="593" t="s">
        <v>180</v>
      </c>
      <c r="C1724" s="593" t="s">
        <v>181</v>
      </c>
      <c r="D1724" s="594">
        <v>6151</v>
      </c>
      <c r="E1724" s="597">
        <v>9491</v>
      </c>
      <c r="F1724" s="593" t="s">
        <v>8397</v>
      </c>
      <c r="M1724" s="598">
        <v>9928</v>
      </c>
      <c r="N1724" s="599">
        <v>10173</v>
      </c>
    </row>
    <row r="1725" spans="1:14" ht="15.4">
      <c r="A1725" s="593" t="s">
        <v>179</v>
      </c>
      <c r="B1725" s="593" t="s">
        <v>8399</v>
      </c>
      <c r="C1725" s="593" t="s">
        <v>8399</v>
      </c>
      <c r="D1725" s="594">
        <v>6152</v>
      </c>
      <c r="E1725" s="597">
        <v>577</v>
      </c>
      <c r="F1725" s="593" t="s">
        <v>8396</v>
      </c>
      <c r="M1725" s="598">
        <v>9930</v>
      </c>
      <c r="N1725" s="599">
        <v>81436</v>
      </c>
    </row>
    <row r="1726" spans="1:14" ht="15.4">
      <c r="A1726" s="593" t="s">
        <v>179</v>
      </c>
      <c r="B1726" s="593" t="s">
        <v>8399</v>
      </c>
      <c r="C1726" s="593" t="s">
        <v>8399</v>
      </c>
      <c r="D1726" s="594">
        <v>6153</v>
      </c>
      <c r="E1726" s="595">
        <v>1151</v>
      </c>
      <c r="F1726" s="596" t="s">
        <v>8396</v>
      </c>
      <c r="M1726" s="598">
        <v>9931</v>
      </c>
      <c r="N1726" s="599">
        <v>6969</v>
      </c>
    </row>
    <row r="1727" spans="1:14" ht="15.4">
      <c r="A1727" s="593" t="s">
        <v>179</v>
      </c>
      <c r="B1727" s="593" t="s">
        <v>8399</v>
      </c>
      <c r="C1727" s="593" t="s">
        <v>8399</v>
      </c>
      <c r="D1727" s="594">
        <v>6154</v>
      </c>
      <c r="E1727" s="597">
        <v>419</v>
      </c>
      <c r="F1727" s="593" t="s">
        <v>8396</v>
      </c>
      <c r="M1727" s="598">
        <v>9933</v>
      </c>
      <c r="N1727" s="599">
        <v>166279</v>
      </c>
    </row>
    <row r="1728" spans="1:14" ht="15.4">
      <c r="A1728" s="593" t="s">
        <v>179</v>
      </c>
      <c r="B1728" s="593" t="s">
        <v>8399</v>
      </c>
      <c r="C1728" s="593" t="s">
        <v>8399</v>
      </c>
      <c r="D1728" s="594">
        <v>6156</v>
      </c>
      <c r="E1728" s="597">
        <v>268</v>
      </c>
      <c r="F1728" s="593" t="s">
        <v>8396</v>
      </c>
      <c r="M1728" s="598">
        <v>9934</v>
      </c>
      <c r="N1728" s="599">
        <v>236133</v>
      </c>
    </row>
    <row r="1729" spans="1:14" ht="15.4">
      <c r="A1729" s="593" t="s">
        <v>179</v>
      </c>
      <c r="B1729" s="593" t="s">
        <v>8399</v>
      </c>
      <c r="C1729" s="593" t="s">
        <v>8399</v>
      </c>
      <c r="D1729" s="594">
        <v>6157</v>
      </c>
      <c r="E1729" s="595">
        <v>914</v>
      </c>
      <c r="F1729" s="596" t="s">
        <v>8396</v>
      </c>
      <c r="M1729" s="598">
        <v>9935</v>
      </c>
      <c r="N1729" s="599">
        <v>11858</v>
      </c>
    </row>
    <row r="1730" spans="1:14" ht="15.4">
      <c r="A1730" s="593" t="s">
        <v>179</v>
      </c>
      <c r="B1730" s="593" t="s">
        <v>8399</v>
      </c>
      <c r="C1730" s="593" t="s">
        <v>8399</v>
      </c>
      <c r="D1730" s="594">
        <v>6159</v>
      </c>
      <c r="E1730" s="597">
        <v>110</v>
      </c>
      <c r="F1730" s="593" t="s">
        <v>8396</v>
      </c>
      <c r="M1730" s="598">
        <v>9936</v>
      </c>
      <c r="N1730" s="599">
        <v>24050</v>
      </c>
    </row>
    <row r="1731" spans="1:14" ht="15.4">
      <c r="A1731" s="593" t="s">
        <v>179</v>
      </c>
      <c r="B1731" s="593" t="s">
        <v>208</v>
      </c>
      <c r="C1731" s="593" t="s">
        <v>208</v>
      </c>
      <c r="D1731" s="594">
        <v>6160</v>
      </c>
      <c r="E1731" s="597">
        <v>15500</v>
      </c>
      <c r="F1731" s="593" t="s">
        <v>8401</v>
      </c>
      <c r="M1731" s="598">
        <v>9937</v>
      </c>
      <c r="N1731" s="599">
        <v>6170</v>
      </c>
    </row>
    <row r="1732" spans="1:14" ht="15.4">
      <c r="A1732" s="593" t="s">
        <v>179</v>
      </c>
      <c r="B1732" s="593" t="s">
        <v>208</v>
      </c>
      <c r="C1732" s="593" t="s">
        <v>208</v>
      </c>
      <c r="D1732" s="594">
        <v>6161</v>
      </c>
      <c r="E1732" s="597">
        <v>13090</v>
      </c>
      <c r="F1732" s="593" t="s">
        <v>8401</v>
      </c>
      <c r="M1732" s="598">
        <v>9939</v>
      </c>
      <c r="N1732" s="599">
        <v>14122</v>
      </c>
    </row>
    <row r="1733" spans="1:14" ht="15.4">
      <c r="A1733" s="593" t="s">
        <v>179</v>
      </c>
      <c r="B1733" s="593" t="s">
        <v>8399</v>
      </c>
      <c r="C1733" s="593" t="s">
        <v>8399</v>
      </c>
      <c r="D1733" s="594">
        <v>6162</v>
      </c>
      <c r="E1733" s="595">
        <v>159</v>
      </c>
      <c r="F1733" s="596" t="s">
        <v>8396</v>
      </c>
      <c r="M1733" s="598">
        <v>9940</v>
      </c>
      <c r="N1733" s="599">
        <v>60900</v>
      </c>
    </row>
    <row r="1734" spans="1:14" ht="15.4">
      <c r="A1734" s="593" t="s">
        <v>179</v>
      </c>
      <c r="B1734" s="593" t="s">
        <v>8399</v>
      </c>
      <c r="C1734" s="593" t="s">
        <v>8399</v>
      </c>
      <c r="D1734" s="594">
        <v>6163</v>
      </c>
      <c r="E1734" s="595">
        <v>311831</v>
      </c>
      <c r="F1734" s="596" t="s">
        <v>8397</v>
      </c>
      <c r="M1734" s="598">
        <v>9941</v>
      </c>
      <c r="N1734" s="599">
        <v>195900</v>
      </c>
    </row>
    <row r="1735" spans="1:14" ht="15.4">
      <c r="A1735" s="593" t="s">
        <v>179</v>
      </c>
      <c r="B1735" s="593" t="s">
        <v>8399</v>
      </c>
      <c r="C1735" s="593" t="s">
        <v>8399</v>
      </c>
      <c r="D1735" s="594">
        <v>6164</v>
      </c>
      <c r="E1735" s="597">
        <v>312730</v>
      </c>
      <c r="F1735" s="593" t="s">
        <v>8397</v>
      </c>
      <c r="M1735" s="598">
        <v>9943</v>
      </c>
      <c r="N1735" s="599">
        <v>671300</v>
      </c>
    </row>
    <row r="1736" spans="1:14" ht="15.4">
      <c r="A1736" s="593" t="s">
        <v>179</v>
      </c>
      <c r="B1736" s="593" t="s">
        <v>238</v>
      </c>
      <c r="C1736" s="593" t="s">
        <v>402</v>
      </c>
      <c r="D1736" s="594">
        <v>6165</v>
      </c>
      <c r="E1736" s="597">
        <v>34967</v>
      </c>
      <c r="F1736" s="593" t="s">
        <v>8397</v>
      </c>
      <c r="M1736" s="598">
        <v>9944</v>
      </c>
      <c r="N1736" s="599">
        <v>97000</v>
      </c>
    </row>
    <row r="1737" spans="1:14" ht="15.4">
      <c r="A1737" s="593" t="s">
        <v>8400</v>
      </c>
      <c r="B1737" s="593" t="s">
        <v>205</v>
      </c>
      <c r="C1737" s="593" t="s">
        <v>206</v>
      </c>
      <c r="D1737" s="594">
        <v>6168</v>
      </c>
      <c r="E1737" s="597">
        <v>21727</v>
      </c>
      <c r="F1737" s="593" t="s">
        <v>8397</v>
      </c>
      <c r="M1737" s="598">
        <v>9945</v>
      </c>
      <c r="N1737" s="599">
        <v>287750</v>
      </c>
    </row>
    <row r="1738" spans="1:14" ht="15.4">
      <c r="A1738" s="593" t="s">
        <v>179</v>
      </c>
      <c r="B1738" s="593" t="s">
        <v>587</v>
      </c>
      <c r="C1738" s="593" t="s">
        <v>2041</v>
      </c>
      <c r="D1738" s="594">
        <v>6169</v>
      </c>
      <c r="E1738" s="597">
        <v>11521</v>
      </c>
      <c r="F1738" s="593" t="s">
        <v>8398</v>
      </c>
      <c r="M1738" s="598">
        <v>9948</v>
      </c>
      <c r="N1738" s="599">
        <v>2497</v>
      </c>
    </row>
    <row r="1739" spans="1:14" ht="15.4">
      <c r="A1739" s="593" t="s">
        <v>179</v>
      </c>
      <c r="B1739" s="593" t="s">
        <v>587</v>
      </c>
      <c r="C1739" s="593" t="s">
        <v>2041</v>
      </c>
      <c r="D1739" s="594">
        <v>6170</v>
      </c>
      <c r="E1739" s="595">
        <v>10414</v>
      </c>
      <c r="F1739" s="596" t="s">
        <v>8398</v>
      </c>
      <c r="M1739" s="598">
        <v>9949</v>
      </c>
      <c r="N1739" s="599">
        <v>1037</v>
      </c>
    </row>
    <row r="1740" spans="1:14" ht="15.4">
      <c r="A1740" s="593" t="s">
        <v>179</v>
      </c>
      <c r="B1740" s="593" t="s">
        <v>587</v>
      </c>
      <c r="C1740" s="593" t="s">
        <v>2041</v>
      </c>
      <c r="D1740" s="594">
        <v>6172</v>
      </c>
      <c r="E1740" s="595">
        <v>3039</v>
      </c>
      <c r="F1740" s="596" t="s">
        <v>8398</v>
      </c>
      <c r="M1740" s="598">
        <v>9950</v>
      </c>
      <c r="N1740" s="599">
        <v>190300</v>
      </c>
    </row>
    <row r="1741" spans="1:14" ht="15.4">
      <c r="A1741" s="593" t="s">
        <v>179</v>
      </c>
      <c r="B1741" s="593" t="s">
        <v>587</v>
      </c>
      <c r="C1741" s="593" t="s">
        <v>2045</v>
      </c>
      <c r="D1741" s="594">
        <v>6175</v>
      </c>
      <c r="E1741" s="595">
        <v>106870</v>
      </c>
      <c r="F1741" s="596" t="s">
        <v>8396</v>
      </c>
      <c r="M1741" s="598">
        <v>9951</v>
      </c>
      <c r="N1741" s="599">
        <v>19450</v>
      </c>
    </row>
    <row r="1742" spans="1:14" ht="15.4">
      <c r="A1742" s="593" t="s">
        <v>179</v>
      </c>
      <c r="B1742" s="593" t="s">
        <v>587</v>
      </c>
      <c r="C1742" s="593" t="s">
        <v>2045</v>
      </c>
      <c r="D1742" s="594">
        <v>6176</v>
      </c>
      <c r="E1742" s="595">
        <v>33087</v>
      </c>
      <c r="F1742" s="596" t="s">
        <v>8396</v>
      </c>
      <c r="M1742" s="598">
        <v>9952</v>
      </c>
      <c r="N1742" s="599">
        <v>222700</v>
      </c>
    </row>
    <row r="1743" spans="1:14" ht="15.4">
      <c r="A1743" s="593" t="s">
        <v>179</v>
      </c>
      <c r="B1743" s="593" t="s">
        <v>241</v>
      </c>
      <c r="C1743" s="593" t="s">
        <v>420</v>
      </c>
      <c r="D1743" s="594">
        <v>6178</v>
      </c>
      <c r="E1743" s="595">
        <v>23763</v>
      </c>
      <c r="F1743" s="596" t="s">
        <v>8397</v>
      </c>
      <c r="M1743" s="598">
        <v>9953</v>
      </c>
      <c r="N1743" s="599">
        <v>51389</v>
      </c>
    </row>
    <row r="1744" spans="1:14" ht="15.4">
      <c r="A1744" s="593" t="s">
        <v>179</v>
      </c>
      <c r="B1744" s="593" t="s">
        <v>241</v>
      </c>
      <c r="C1744" s="593" t="s">
        <v>420</v>
      </c>
      <c r="D1744" s="594">
        <v>6179</v>
      </c>
      <c r="E1744" s="595">
        <v>18906</v>
      </c>
      <c r="F1744" s="596" t="s">
        <v>8397</v>
      </c>
      <c r="M1744" s="598">
        <v>9961</v>
      </c>
      <c r="N1744" s="599">
        <v>61880</v>
      </c>
    </row>
    <row r="1745" spans="1:14" ht="15.4">
      <c r="A1745" s="593" t="s">
        <v>179</v>
      </c>
      <c r="B1745" s="593" t="s">
        <v>241</v>
      </c>
      <c r="C1745" s="593" t="s">
        <v>420</v>
      </c>
      <c r="D1745" s="594">
        <v>6180</v>
      </c>
      <c r="E1745" s="595">
        <v>31049</v>
      </c>
      <c r="F1745" s="596" t="s">
        <v>8397</v>
      </c>
      <c r="M1745" s="598">
        <v>9962</v>
      </c>
      <c r="N1745" s="599">
        <v>17133</v>
      </c>
    </row>
    <row r="1746" spans="1:14" ht="15.4">
      <c r="A1746" s="593" t="s">
        <v>179</v>
      </c>
      <c r="B1746" s="593" t="s">
        <v>241</v>
      </c>
      <c r="C1746" s="593" t="s">
        <v>420</v>
      </c>
      <c r="D1746" s="594">
        <v>6181</v>
      </c>
      <c r="E1746" s="597">
        <v>2609</v>
      </c>
      <c r="F1746" s="593" t="s">
        <v>8398</v>
      </c>
      <c r="M1746" s="598">
        <v>9963</v>
      </c>
      <c r="N1746" s="599">
        <v>80364</v>
      </c>
    </row>
    <row r="1747" spans="1:14" ht="15.4">
      <c r="A1747" s="593" t="s">
        <v>8400</v>
      </c>
      <c r="B1747" s="593" t="s">
        <v>8399</v>
      </c>
      <c r="C1747" s="593" t="s">
        <v>8399</v>
      </c>
      <c r="D1747" s="594">
        <v>6184</v>
      </c>
      <c r="E1747" s="597">
        <v>20047</v>
      </c>
      <c r="F1747" s="593" t="s">
        <v>8397</v>
      </c>
      <c r="M1747" s="598">
        <v>9964</v>
      </c>
      <c r="N1747" s="599">
        <v>945</v>
      </c>
    </row>
    <row r="1748" spans="1:14" ht="15.4">
      <c r="A1748" s="593" t="s">
        <v>179</v>
      </c>
      <c r="B1748" s="593" t="s">
        <v>208</v>
      </c>
      <c r="C1748" s="593" t="s">
        <v>208</v>
      </c>
      <c r="D1748" s="594">
        <v>6185</v>
      </c>
      <c r="E1748" s="597">
        <v>864512</v>
      </c>
      <c r="F1748" s="593" t="s">
        <v>8397</v>
      </c>
      <c r="M1748" s="598">
        <v>9966</v>
      </c>
      <c r="N1748" s="599">
        <v>44349</v>
      </c>
    </row>
    <row r="1749" spans="1:14" ht="15.4">
      <c r="A1749" s="593" t="s">
        <v>179</v>
      </c>
      <c r="B1749" s="593" t="s">
        <v>241</v>
      </c>
      <c r="C1749" s="593" t="s">
        <v>1479</v>
      </c>
      <c r="D1749" s="594">
        <v>6186</v>
      </c>
      <c r="E1749" s="597">
        <v>19042</v>
      </c>
      <c r="F1749" s="593" t="s">
        <v>8398</v>
      </c>
      <c r="M1749" s="598">
        <v>9968</v>
      </c>
      <c r="N1749" s="599">
        <v>76736</v>
      </c>
    </row>
    <row r="1750" spans="1:14" ht="15.4">
      <c r="A1750" s="593" t="s">
        <v>179</v>
      </c>
      <c r="B1750" s="593" t="s">
        <v>241</v>
      </c>
      <c r="C1750" s="593" t="s">
        <v>420</v>
      </c>
      <c r="D1750" s="594">
        <v>6187</v>
      </c>
      <c r="E1750" s="597">
        <v>227531</v>
      </c>
      <c r="F1750" s="593" t="s">
        <v>8398</v>
      </c>
      <c r="M1750" s="598">
        <v>9972</v>
      </c>
      <c r="N1750" s="599">
        <v>4284</v>
      </c>
    </row>
    <row r="1751" spans="1:14" ht="15.4">
      <c r="A1751" s="593" t="s">
        <v>179</v>
      </c>
      <c r="B1751" s="593" t="s">
        <v>241</v>
      </c>
      <c r="C1751" s="593" t="s">
        <v>420</v>
      </c>
      <c r="D1751" s="594">
        <v>6189</v>
      </c>
      <c r="E1751" s="597">
        <v>3355079</v>
      </c>
      <c r="F1751" s="596" t="s">
        <v>8396</v>
      </c>
      <c r="M1751" s="598">
        <v>9975</v>
      </c>
      <c r="N1751" s="599">
        <v>20468</v>
      </c>
    </row>
    <row r="1752" spans="1:14" ht="15.4">
      <c r="A1752" s="593" t="s">
        <v>179</v>
      </c>
      <c r="B1752" s="593" t="s">
        <v>2654</v>
      </c>
      <c r="C1752" s="593" t="s">
        <v>2654</v>
      </c>
      <c r="D1752" s="594">
        <v>6190</v>
      </c>
      <c r="E1752" s="597">
        <v>693</v>
      </c>
      <c r="F1752" s="593" t="s">
        <v>8396</v>
      </c>
      <c r="M1752" s="598">
        <v>9976</v>
      </c>
      <c r="N1752" s="599">
        <v>1829</v>
      </c>
    </row>
    <row r="1753" spans="1:14" ht="15.4">
      <c r="A1753" s="593" t="s">
        <v>179</v>
      </c>
      <c r="B1753" s="593" t="s">
        <v>1187</v>
      </c>
      <c r="C1753" s="593" t="s">
        <v>1187</v>
      </c>
      <c r="D1753" s="594">
        <v>6191</v>
      </c>
      <c r="E1753" s="597">
        <v>134837</v>
      </c>
      <c r="F1753" s="593" t="s">
        <v>8397</v>
      </c>
      <c r="M1753" s="598">
        <v>9977</v>
      </c>
      <c r="N1753" s="599">
        <v>78900</v>
      </c>
    </row>
    <row r="1754" spans="1:14" ht="15.4">
      <c r="A1754" s="593" t="s">
        <v>179</v>
      </c>
      <c r="B1754" s="593" t="s">
        <v>1187</v>
      </c>
      <c r="C1754" s="593" t="s">
        <v>1187</v>
      </c>
      <c r="D1754" s="594">
        <v>6192</v>
      </c>
      <c r="E1754" s="597">
        <v>117064</v>
      </c>
      <c r="F1754" s="596" t="s">
        <v>8397</v>
      </c>
      <c r="M1754" s="598">
        <v>9978</v>
      </c>
      <c r="N1754" s="599">
        <v>49743000</v>
      </c>
    </row>
    <row r="1755" spans="1:14" ht="15.4">
      <c r="A1755" s="593" t="s">
        <v>179</v>
      </c>
      <c r="B1755" s="593" t="s">
        <v>255</v>
      </c>
      <c r="C1755" s="593" t="s">
        <v>256</v>
      </c>
      <c r="D1755" s="594">
        <v>6193</v>
      </c>
      <c r="E1755" s="595">
        <v>802494</v>
      </c>
      <c r="F1755" s="596" t="s">
        <v>8397</v>
      </c>
      <c r="M1755" s="598">
        <v>9980</v>
      </c>
      <c r="N1755" s="599">
        <v>350</v>
      </c>
    </row>
    <row r="1756" spans="1:14" ht="15.4">
      <c r="A1756" s="593" t="s">
        <v>179</v>
      </c>
      <c r="B1756" s="593" t="s">
        <v>1187</v>
      </c>
      <c r="C1756" s="593" t="s">
        <v>1188</v>
      </c>
      <c r="D1756" s="594">
        <v>6194</v>
      </c>
      <c r="E1756" s="597">
        <v>566774</v>
      </c>
      <c r="F1756" s="593" t="s">
        <v>8397</v>
      </c>
      <c r="M1756" s="598">
        <v>9981</v>
      </c>
      <c r="N1756" s="599">
        <v>79900</v>
      </c>
    </row>
    <row r="1757" spans="1:14" ht="15.4">
      <c r="A1757" s="593" t="s">
        <v>179</v>
      </c>
      <c r="B1757" s="593" t="s">
        <v>255</v>
      </c>
      <c r="C1757" s="593" t="s">
        <v>256</v>
      </c>
      <c r="D1757" s="594">
        <v>6198</v>
      </c>
      <c r="E1757" s="597">
        <v>245379</v>
      </c>
      <c r="F1757" s="593" t="s">
        <v>8397</v>
      </c>
      <c r="M1757" s="598">
        <v>9982</v>
      </c>
      <c r="N1757" s="599">
        <v>4601</v>
      </c>
    </row>
    <row r="1758" spans="1:14" ht="15.4">
      <c r="A1758" s="593" t="s">
        <v>179</v>
      </c>
      <c r="B1758" s="593" t="s">
        <v>255</v>
      </c>
      <c r="C1758" s="593" t="s">
        <v>256</v>
      </c>
      <c r="D1758" s="594">
        <v>6200</v>
      </c>
      <c r="E1758" s="597">
        <v>972721</v>
      </c>
      <c r="F1758" s="593" t="s">
        <v>8397</v>
      </c>
      <c r="M1758" s="598">
        <v>9984</v>
      </c>
      <c r="N1758" s="599">
        <v>41761</v>
      </c>
    </row>
    <row r="1759" spans="1:14" ht="15.4">
      <c r="A1759" s="593" t="s">
        <v>179</v>
      </c>
      <c r="B1759" s="593" t="s">
        <v>255</v>
      </c>
      <c r="C1759" s="593" t="s">
        <v>256</v>
      </c>
      <c r="D1759" s="594">
        <v>6201</v>
      </c>
      <c r="E1759" s="595">
        <v>1067250</v>
      </c>
      <c r="F1759" s="596" t="s">
        <v>8397</v>
      </c>
      <c r="M1759" s="598">
        <v>9985</v>
      </c>
      <c r="N1759" s="599">
        <v>68425</v>
      </c>
    </row>
    <row r="1760" spans="1:14" ht="15.4">
      <c r="A1760" s="593" t="s">
        <v>179</v>
      </c>
      <c r="B1760" s="593" t="s">
        <v>1411</v>
      </c>
      <c r="C1760" s="593" t="s">
        <v>1413</v>
      </c>
      <c r="D1760" s="594">
        <v>6202</v>
      </c>
      <c r="E1760" s="597">
        <v>35337</v>
      </c>
      <c r="F1760" s="593" t="s">
        <v>8397</v>
      </c>
      <c r="M1760" s="598">
        <v>9986</v>
      </c>
      <c r="N1760" s="599">
        <v>90797</v>
      </c>
    </row>
    <row r="1761" spans="1:14" ht="15.4">
      <c r="A1761" s="593" t="s">
        <v>179</v>
      </c>
      <c r="B1761" s="593" t="s">
        <v>8399</v>
      </c>
      <c r="C1761" s="593" t="s">
        <v>8399</v>
      </c>
      <c r="D1761" s="594">
        <v>6203</v>
      </c>
      <c r="E1761" s="595">
        <v>28205</v>
      </c>
      <c r="F1761" s="596" t="s">
        <v>8397</v>
      </c>
      <c r="M1761" s="598">
        <v>9987</v>
      </c>
      <c r="N1761" s="599">
        <v>5117</v>
      </c>
    </row>
    <row r="1762" spans="1:14" ht="15.4">
      <c r="A1762" s="593" t="s">
        <v>179</v>
      </c>
      <c r="B1762" s="593" t="s">
        <v>8399</v>
      </c>
      <c r="C1762" s="593" t="s">
        <v>8399</v>
      </c>
      <c r="D1762" s="594">
        <v>6204</v>
      </c>
      <c r="E1762" s="595">
        <v>31275</v>
      </c>
      <c r="F1762" s="596" t="s">
        <v>8397</v>
      </c>
      <c r="M1762" s="598">
        <v>9988</v>
      </c>
      <c r="N1762" s="599">
        <v>1657097</v>
      </c>
    </row>
    <row r="1763" spans="1:14" ht="15.4">
      <c r="A1763" s="593" t="s">
        <v>179</v>
      </c>
      <c r="B1763" s="593" t="s">
        <v>1411</v>
      </c>
      <c r="C1763" s="593" t="s">
        <v>1413</v>
      </c>
      <c r="D1763" s="594">
        <v>6206</v>
      </c>
      <c r="E1763" s="595">
        <v>123154</v>
      </c>
      <c r="F1763" s="596" t="s">
        <v>8397</v>
      </c>
      <c r="M1763" s="598">
        <v>9989</v>
      </c>
      <c r="N1763" s="599">
        <v>23129</v>
      </c>
    </row>
    <row r="1764" spans="1:14" ht="15.4">
      <c r="A1764" s="593" t="s">
        <v>179</v>
      </c>
      <c r="B1764" s="593" t="s">
        <v>1411</v>
      </c>
      <c r="C1764" s="593" t="s">
        <v>1625</v>
      </c>
      <c r="D1764" s="594">
        <v>6207</v>
      </c>
      <c r="E1764" s="595">
        <v>172357</v>
      </c>
      <c r="F1764" s="593" t="s">
        <v>8397</v>
      </c>
      <c r="M1764" s="598">
        <v>9990</v>
      </c>
      <c r="N1764" s="599">
        <v>35249</v>
      </c>
    </row>
    <row r="1765" spans="1:14" ht="15.4">
      <c r="A1765" s="593" t="s">
        <v>179</v>
      </c>
      <c r="B1765" s="593" t="s">
        <v>587</v>
      </c>
      <c r="C1765" s="593" t="s">
        <v>2074</v>
      </c>
      <c r="D1765" s="594">
        <v>6212</v>
      </c>
      <c r="E1765" s="595">
        <v>14325</v>
      </c>
      <c r="F1765" s="596" t="s">
        <v>8396</v>
      </c>
      <c r="M1765" s="598">
        <v>9991</v>
      </c>
      <c r="N1765" s="599">
        <v>387940</v>
      </c>
    </row>
    <row r="1766" spans="1:14" ht="15.4">
      <c r="A1766" s="593" t="s">
        <v>179</v>
      </c>
      <c r="B1766" s="593" t="s">
        <v>8399</v>
      </c>
      <c r="C1766" s="593" t="s">
        <v>8399</v>
      </c>
      <c r="D1766" s="594">
        <v>6213</v>
      </c>
      <c r="E1766" s="595">
        <v>18635</v>
      </c>
      <c r="F1766" s="596" t="s">
        <v>8396</v>
      </c>
      <c r="M1766" s="598">
        <v>9992</v>
      </c>
      <c r="N1766" s="599">
        <v>91250</v>
      </c>
    </row>
    <row r="1767" spans="1:14" ht="15.4">
      <c r="A1767" s="593" t="s">
        <v>179</v>
      </c>
      <c r="B1767" s="593" t="s">
        <v>192</v>
      </c>
      <c r="C1767" s="593" t="s">
        <v>193</v>
      </c>
      <c r="D1767" s="594">
        <v>6214</v>
      </c>
      <c r="E1767" s="595">
        <v>44017</v>
      </c>
      <c r="F1767" s="596" t="s">
        <v>8397</v>
      </c>
      <c r="M1767" s="598">
        <v>9994</v>
      </c>
      <c r="N1767" s="599">
        <v>20390</v>
      </c>
    </row>
    <row r="1768" spans="1:14" ht="15.4">
      <c r="A1768" s="593" t="s">
        <v>179</v>
      </c>
      <c r="B1768" s="593" t="s">
        <v>192</v>
      </c>
      <c r="C1768" s="593" t="s">
        <v>193</v>
      </c>
      <c r="D1768" s="594">
        <v>6215</v>
      </c>
      <c r="E1768" s="597">
        <v>20835</v>
      </c>
      <c r="F1768" s="593" t="s">
        <v>8397</v>
      </c>
      <c r="M1768" s="598">
        <v>9995</v>
      </c>
      <c r="N1768" s="599">
        <v>88037</v>
      </c>
    </row>
    <row r="1769" spans="1:14" ht="15.4">
      <c r="A1769" s="593" t="s">
        <v>179</v>
      </c>
      <c r="B1769" s="593" t="s">
        <v>180</v>
      </c>
      <c r="C1769" s="593" t="s">
        <v>181</v>
      </c>
      <c r="D1769" s="594">
        <v>6216</v>
      </c>
      <c r="E1769" s="595">
        <v>74570</v>
      </c>
      <c r="F1769" s="596" t="s">
        <v>8397</v>
      </c>
      <c r="M1769" s="598">
        <v>9997</v>
      </c>
      <c r="N1769" s="599">
        <v>15827</v>
      </c>
    </row>
    <row r="1770" spans="1:14" ht="15.4">
      <c r="A1770" s="593" t="s">
        <v>179</v>
      </c>
      <c r="B1770" s="593" t="s">
        <v>180</v>
      </c>
      <c r="C1770" s="593" t="s">
        <v>181</v>
      </c>
      <c r="D1770" s="594">
        <v>6217</v>
      </c>
      <c r="E1770" s="595">
        <v>22893</v>
      </c>
      <c r="F1770" s="596" t="s">
        <v>8397</v>
      </c>
      <c r="M1770" s="598">
        <v>9999</v>
      </c>
      <c r="N1770" s="599">
        <v>18830</v>
      </c>
    </row>
    <row r="1771" spans="1:14" ht="15.4">
      <c r="A1771" s="593" t="s">
        <v>179</v>
      </c>
      <c r="B1771" s="593" t="s">
        <v>180</v>
      </c>
      <c r="C1771" s="593" t="s">
        <v>181</v>
      </c>
      <c r="D1771" s="594">
        <v>6218</v>
      </c>
      <c r="E1771" s="595">
        <v>26143</v>
      </c>
      <c r="F1771" s="596" t="s">
        <v>8397</v>
      </c>
      <c r="M1771" s="598">
        <v>10000</v>
      </c>
      <c r="N1771" s="599">
        <v>319569</v>
      </c>
    </row>
    <row r="1772" spans="1:14" ht="15.4">
      <c r="A1772" s="593" t="s">
        <v>179</v>
      </c>
      <c r="B1772" s="593" t="s">
        <v>238</v>
      </c>
      <c r="C1772" s="593" t="s">
        <v>239</v>
      </c>
      <c r="D1772" s="594">
        <v>6219</v>
      </c>
      <c r="E1772" s="595">
        <v>717850</v>
      </c>
      <c r="F1772" s="596" t="s">
        <v>8397</v>
      </c>
      <c r="M1772" s="598">
        <v>10009</v>
      </c>
      <c r="N1772" s="599">
        <v>40373</v>
      </c>
    </row>
    <row r="1773" spans="1:14" ht="15.4">
      <c r="A1773" s="593" t="s">
        <v>179</v>
      </c>
      <c r="B1773" s="593" t="s">
        <v>1187</v>
      </c>
      <c r="C1773" s="593" t="s">
        <v>1188</v>
      </c>
      <c r="D1773" s="594">
        <v>6221</v>
      </c>
      <c r="E1773" s="595">
        <v>532624</v>
      </c>
      <c r="F1773" s="596" t="s">
        <v>8397</v>
      </c>
      <c r="M1773" s="598">
        <v>10010</v>
      </c>
      <c r="N1773" s="599">
        <v>7028</v>
      </c>
    </row>
    <row r="1774" spans="1:14" ht="15.4">
      <c r="A1774" s="593" t="s">
        <v>179</v>
      </c>
      <c r="B1774" s="593" t="s">
        <v>1187</v>
      </c>
      <c r="C1774" s="593" t="s">
        <v>1187</v>
      </c>
      <c r="D1774" s="594">
        <v>6224</v>
      </c>
      <c r="E1774" s="597">
        <v>13676</v>
      </c>
      <c r="F1774" s="593" t="s">
        <v>8397</v>
      </c>
      <c r="M1774" s="598">
        <v>10011</v>
      </c>
      <c r="N1774" s="599">
        <v>1528</v>
      </c>
    </row>
    <row r="1775" spans="1:14" ht="15.4">
      <c r="A1775" s="593" t="s">
        <v>179</v>
      </c>
      <c r="B1775" s="593" t="s">
        <v>187</v>
      </c>
      <c r="C1775" s="593" t="s">
        <v>187</v>
      </c>
      <c r="D1775" s="594">
        <v>6225</v>
      </c>
      <c r="E1775" s="595">
        <v>21659</v>
      </c>
      <c r="F1775" s="596" t="s">
        <v>8397</v>
      </c>
      <c r="M1775" s="598">
        <v>10012</v>
      </c>
      <c r="N1775" s="599">
        <v>26586</v>
      </c>
    </row>
    <row r="1776" spans="1:14" ht="15.4">
      <c r="A1776" s="593" t="s">
        <v>179</v>
      </c>
      <c r="B1776" s="593" t="s">
        <v>187</v>
      </c>
      <c r="C1776" s="593" t="s">
        <v>187</v>
      </c>
      <c r="D1776" s="594">
        <v>6226</v>
      </c>
      <c r="E1776" s="595">
        <v>12472</v>
      </c>
      <c r="F1776" s="596" t="s">
        <v>8397</v>
      </c>
      <c r="M1776" s="598">
        <v>10013</v>
      </c>
      <c r="N1776" s="599">
        <v>48066</v>
      </c>
    </row>
    <row r="1777" spans="1:14" ht="15.4">
      <c r="A1777" s="593" t="s">
        <v>179</v>
      </c>
      <c r="B1777" s="593" t="s">
        <v>187</v>
      </c>
      <c r="C1777" s="593" t="s">
        <v>187</v>
      </c>
      <c r="D1777" s="594">
        <v>6227</v>
      </c>
      <c r="E1777" s="595">
        <v>77873</v>
      </c>
      <c r="F1777" s="596" t="s">
        <v>8397</v>
      </c>
      <c r="M1777" s="598">
        <v>10014</v>
      </c>
      <c r="N1777" s="599">
        <v>54145</v>
      </c>
    </row>
    <row r="1778" spans="1:14" ht="15.4">
      <c r="A1778" s="593" t="s">
        <v>179</v>
      </c>
      <c r="B1778" s="593" t="s">
        <v>187</v>
      </c>
      <c r="C1778" s="593" t="s">
        <v>187</v>
      </c>
      <c r="D1778" s="594">
        <v>6228</v>
      </c>
      <c r="E1778" s="595">
        <v>79021</v>
      </c>
      <c r="F1778" s="596" t="s">
        <v>8397</v>
      </c>
      <c r="M1778" s="598">
        <v>10015</v>
      </c>
      <c r="N1778" s="599">
        <v>62951</v>
      </c>
    </row>
    <row r="1779" spans="1:14" ht="15.4">
      <c r="A1779" s="593" t="s">
        <v>179</v>
      </c>
      <c r="B1779" s="593" t="s">
        <v>187</v>
      </c>
      <c r="C1779" s="593" t="s">
        <v>187</v>
      </c>
      <c r="D1779" s="594">
        <v>6229</v>
      </c>
      <c r="E1779" s="595">
        <v>11029</v>
      </c>
      <c r="F1779" s="596" t="s">
        <v>8397</v>
      </c>
      <c r="M1779" s="598">
        <v>10016</v>
      </c>
      <c r="N1779" s="599">
        <v>226100</v>
      </c>
    </row>
    <row r="1780" spans="1:14" ht="15.4">
      <c r="A1780" s="593" t="s">
        <v>179</v>
      </c>
      <c r="B1780" s="593" t="s">
        <v>187</v>
      </c>
      <c r="C1780" s="593" t="s">
        <v>187</v>
      </c>
      <c r="D1780" s="594">
        <v>6230</v>
      </c>
      <c r="E1780" s="595">
        <v>9050</v>
      </c>
      <c r="F1780" s="596" t="s">
        <v>8397</v>
      </c>
      <c r="M1780" s="598">
        <v>10017</v>
      </c>
      <c r="N1780" s="599">
        <v>94000</v>
      </c>
    </row>
    <row r="1781" spans="1:14" ht="15.4">
      <c r="A1781" s="593" t="s">
        <v>179</v>
      </c>
      <c r="B1781" s="593" t="s">
        <v>187</v>
      </c>
      <c r="C1781" s="593" t="s">
        <v>187</v>
      </c>
      <c r="D1781" s="594">
        <v>6231</v>
      </c>
      <c r="E1781" s="597">
        <v>12920</v>
      </c>
      <c r="F1781" s="593" t="s">
        <v>8397</v>
      </c>
      <c r="M1781" s="598">
        <v>10018</v>
      </c>
      <c r="N1781" s="599">
        <v>222649</v>
      </c>
    </row>
    <row r="1782" spans="1:14" ht="15.4">
      <c r="A1782" s="593" t="s">
        <v>179</v>
      </c>
      <c r="B1782" s="593" t="s">
        <v>187</v>
      </c>
      <c r="C1782" s="593" t="s">
        <v>187</v>
      </c>
      <c r="D1782" s="594">
        <v>6232</v>
      </c>
      <c r="E1782" s="597">
        <v>108615</v>
      </c>
      <c r="F1782" s="593" t="s">
        <v>8397</v>
      </c>
      <c r="M1782" s="598">
        <v>10019</v>
      </c>
      <c r="N1782" s="599">
        <v>60690</v>
      </c>
    </row>
    <row r="1783" spans="1:14" ht="15.4">
      <c r="A1783" s="593" t="s">
        <v>179</v>
      </c>
      <c r="B1783" s="593" t="s">
        <v>187</v>
      </c>
      <c r="C1783" s="593" t="s">
        <v>187</v>
      </c>
      <c r="D1783" s="594">
        <v>6233</v>
      </c>
      <c r="E1783" s="597">
        <v>123952</v>
      </c>
      <c r="F1783" s="593" t="s">
        <v>8397</v>
      </c>
      <c r="M1783" s="598">
        <v>10020</v>
      </c>
      <c r="N1783" s="599">
        <v>49326</v>
      </c>
    </row>
    <row r="1784" spans="1:14" ht="15.4">
      <c r="A1784" s="593" t="s">
        <v>179</v>
      </c>
      <c r="B1784" s="593" t="s">
        <v>187</v>
      </c>
      <c r="C1784" s="593" t="s">
        <v>187</v>
      </c>
      <c r="D1784" s="594">
        <v>6234</v>
      </c>
      <c r="E1784" s="597">
        <v>105504</v>
      </c>
      <c r="F1784" s="593" t="s">
        <v>8397</v>
      </c>
      <c r="M1784" s="598">
        <v>10021</v>
      </c>
      <c r="N1784" s="599">
        <v>184450</v>
      </c>
    </row>
    <row r="1785" spans="1:14" ht="15.4">
      <c r="A1785" s="593" t="s">
        <v>179</v>
      </c>
      <c r="B1785" s="593" t="s">
        <v>187</v>
      </c>
      <c r="C1785" s="593" t="s">
        <v>187</v>
      </c>
      <c r="D1785" s="594">
        <v>6235</v>
      </c>
      <c r="E1785" s="595">
        <v>15189</v>
      </c>
      <c r="F1785" s="596" t="s">
        <v>8397</v>
      </c>
      <c r="M1785" s="598">
        <v>10022</v>
      </c>
      <c r="N1785" s="599">
        <v>741370</v>
      </c>
    </row>
    <row r="1786" spans="1:14" ht="15.4">
      <c r="A1786" s="593" t="s">
        <v>179</v>
      </c>
      <c r="B1786" s="593" t="s">
        <v>187</v>
      </c>
      <c r="C1786" s="593" t="s">
        <v>187</v>
      </c>
      <c r="D1786" s="594">
        <v>6236</v>
      </c>
      <c r="E1786" s="595">
        <v>32576</v>
      </c>
      <c r="F1786" s="596" t="s">
        <v>8397</v>
      </c>
      <c r="M1786" s="598">
        <v>10023</v>
      </c>
      <c r="N1786" s="599">
        <v>23205</v>
      </c>
    </row>
    <row r="1787" spans="1:14" ht="15.4">
      <c r="A1787" s="593" t="s">
        <v>179</v>
      </c>
      <c r="B1787" s="593" t="s">
        <v>187</v>
      </c>
      <c r="C1787" s="593" t="s">
        <v>187</v>
      </c>
      <c r="D1787" s="594">
        <v>6237</v>
      </c>
      <c r="E1787" s="597">
        <v>33247</v>
      </c>
      <c r="F1787" s="593" t="s">
        <v>8397</v>
      </c>
      <c r="M1787" s="598">
        <v>10024</v>
      </c>
      <c r="N1787" s="599">
        <v>243867</v>
      </c>
    </row>
    <row r="1788" spans="1:14" ht="15.4">
      <c r="A1788" s="593" t="s">
        <v>179</v>
      </c>
      <c r="B1788" s="593" t="s">
        <v>187</v>
      </c>
      <c r="C1788" s="593" t="s">
        <v>187</v>
      </c>
      <c r="D1788" s="594">
        <v>6238</v>
      </c>
      <c r="E1788" s="597">
        <v>7547</v>
      </c>
      <c r="F1788" s="593" t="s">
        <v>8397</v>
      </c>
      <c r="M1788" s="598">
        <v>10025</v>
      </c>
      <c r="N1788" s="599">
        <v>305949</v>
      </c>
    </row>
    <row r="1789" spans="1:14" ht="15.4">
      <c r="A1789" s="593" t="s">
        <v>179</v>
      </c>
      <c r="B1789" s="593" t="s">
        <v>255</v>
      </c>
      <c r="C1789" s="593" t="s">
        <v>255</v>
      </c>
      <c r="D1789" s="594">
        <v>6239</v>
      </c>
      <c r="E1789" s="597">
        <v>91522</v>
      </c>
      <c r="F1789" s="593" t="s">
        <v>8397</v>
      </c>
      <c r="M1789" s="598">
        <v>10026</v>
      </c>
      <c r="N1789" s="599">
        <v>368900</v>
      </c>
    </row>
    <row r="1790" spans="1:14" ht="15.4">
      <c r="A1790" s="593" t="s">
        <v>179</v>
      </c>
      <c r="B1790" s="593" t="s">
        <v>259</v>
      </c>
      <c r="C1790" s="593" t="s">
        <v>260</v>
      </c>
      <c r="D1790" s="594">
        <v>6246</v>
      </c>
      <c r="E1790" s="597">
        <v>247853</v>
      </c>
      <c r="F1790" s="593" t="s">
        <v>8397</v>
      </c>
      <c r="M1790" s="598">
        <v>10027</v>
      </c>
      <c r="N1790" s="599">
        <v>474929</v>
      </c>
    </row>
    <row r="1791" spans="1:14" ht="15.4">
      <c r="A1791" s="593" t="s">
        <v>179</v>
      </c>
      <c r="B1791" s="593" t="s">
        <v>255</v>
      </c>
      <c r="C1791" s="593" t="s">
        <v>1473</v>
      </c>
      <c r="D1791" s="594">
        <v>6247</v>
      </c>
      <c r="E1791" s="595">
        <v>2293</v>
      </c>
      <c r="F1791" s="596" t="s">
        <v>8397</v>
      </c>
      <c r="M1791" s="598">
        <v>10028</v>
      </c>
      <c r="N1791" s="599">
        <v>255969</v>
      </c>
    </row>
    <row r="1792" spans="1:14" ht="15.4">
      <c r="A1792" s="593" t="s">
        <v>179</v>
      </c>
      <c r="B1792" s="593" t="s">
        <v>255</v>
      </c>
      <c r="C1792" s="593" t="s">
        <v>1473</v>
      </c>
      <c r="D1792" s="594">
        <v>6249</v>
      </c>
      <c r="E1792" s="597">
        <v>2138</v>
      </c>
      <c r="F1792" s="593" t="s">
        <v>8397</v>
      </c>
      <c r="M1792" s="598">
        <v>10032</v>
      </c>
      <c r="N1792" s="599">
        <v>28577850</v>
      </c>
    </row>
    <row r="1793" spans="1:14" ht="15.4">
      <c r="A1793" s="593" t="s">
        <v>179</v>
      </c>
      <c r="B1793" s="593" t="s">
        <v>255</v>
      </c>
      <c r="C1793" s="593" t="s">
        <v>1473</v>
      </c>
      <c r="D1793" s="594">
        <v>6250</v>
      </c>
      <c r="E1793" s="595">
        <v>2539</v>
      </c>
      <c r="F1793" s="596" t="s">
        <v>8397</v>
      </c>
      <c r="M1793" s="598">
        <v>10035</v>
      </c>
      <c r="N1793" s="599">
        <v>5421</v>
      </c>
    </row>
    <row r="1794" spans="1:14" ht="15.4">
      <c r="A1794" s="593" t="s">
        <v>179</v>
      </c>
      <c r="B1794" s="593" t="s">
        <v>255</v>
      </c>
      <c r="C1794" s="593" t="s">
        <v>1473</v>
      </c>
      <c r="D1794" s="594">
        <v>6251</v>
      </c>
      <c r="E1794" s="595">
        <v>3130</v>
      </c>
      <c r="F1794" s="596" t="s">
        <v>8397</v>
      </c>
      <c r="M1794" s="598">
        <v>10066</v>
      </c>
      <c r="N1794" s="599">
        <v>192780</v>
      </c>
    </row>
    <row r="1795" spans="1:14" ht="15.4">
      <c r="A1795" s="593" t="s">
        <v>179</v>
      </c>
      <c r="B1795" s="593" t="s">
        <v>729</v>
      </c>
      <c r="C1795" s="593" t="s">
        <v>1340</v>
      </c>
      <c r="D1795" s="594">
        <v>6255</v>
      </c>
      <c r="E1795" s="597">
        <v>252945</v>
      </c>
      <c r="F1795" s="593" t="s">
        <v>8397</v>
      </c>
      <c r="M1795" s="598">
        <v>10072</v>
      </c>
      <c r="N1795" s="599">
        <v>25233</v>
      </c>
    </row>
    <row r="1796" spans="1:14" ht="15.4">
      <c r="A1796" s="593" t="s">
        <v>179</v>
      </c>
      <c r="B1796" s="593" t="s">
        <v>729</v>
      </c>
      <c r="C1796" s="593" t="s">
        <v>1340</v>
      </c>
      <c r="D1796" s="594">
        <v>6256</v>
      </c>
      <c r="E1796" s="595">
        <v>229257</v>
      </c>
      <c r="F1796" s="596" t="s">
        <v>8397</v>
      </c>
      <c r="M1796" s="598">
        <v>10079</v>
      </c>
      <c r="N1796" s="599">
        <v>157900</v>
      </c>
    </row>
    <row r="1797" spans="1:14" ht="15.4">
      <c r="A1797" s="593" t="s">
        <v>179</v>
      </c>
      <c r="B1797" s="593" t="s">
        <v>729</v>
      </c>
      <c r="C1797" s="593" t="s">
        <v>1340</v>
      </c>
      <c r="D1797" s="594">
        <v>6257</v>
      </c>
      <c r="E1797" s="595">
        <v>159546</v>
      </c>
      <c r="F1797" s="596" t="s">
        <v>8397</v>
      </c>
      <c r="M1797" s="598">
        <v>10085</v>
      </c>
      <c r="N1797" s="599">
        <v>155463</v>
      </c>
    </row>
    <row r="1798" spans="1:14" ht="15.4">
      <c r="A1798" s="593" t="s">
        <v>179</v>
      </c>
      <c r="B1798" s="593" t="s">
        <v>729</v>
      </c>
      <c r="C1798" s="593" t="s">
        <v>1340</v>
      </c>
      <c r="D1798" s="594">
        <v>6258</v>
      </c>
      <c r="E1798" s="595">
        <v>176150</v>
      </c>
      <c r="F1798" s="596" t="s">
        <v>8397</v>
      </c>
      <c r="M1798" s="598">
        <v>10089</v>
      </c>
      <c r="N1798" s="599">
        <v>6069</v>
      </c>
    </row>
    <row r="1799" spans="1:14" ht="15.4">
      <c r="A1799" s="593" t="s">
        <v>179</v>
      </c>
      <c r="B1799" s="593" t="s">
        <v>729</v>
      </c>
      <c r="C1799" s="593" t="s">
        <v>1340</v>
      </c>
      <c r="D1799" s="594">
        <v>6259</v>
      </c>
      <c r="E1799" s="595">
        <v>977848</v>
      </c>
      <c r="F1799" s="596" t="s">
        <v>8397</v>
      </c>
      <c r="M1799" s="598">
        <v>10090</v>
      </c>
      <c r="N1799" s="599">
        <v>6069</v>
      </c>
    </row>
    <row r="1800" spans="1:14" ht="15.4">
      <c r="A1800" s="593" t="s">
        <v>179</v>
      </c>
      <c r="B1800" s="593" t="s">
        <v>729</v>
      </c>
      <c r="C1800" s="593" t="s">
        <v>1340</v>
      </c>
      <c r="D1800" s="594">
        <v>6260</v>
      </c>
      <c r="E1800" s="595">
        <v>854915</v>
      </c>
      <c r="F1800" s="596" t="s">
        <v>8397</v>
      </c>
      <c r="M1800" s="598">
        <v>10094</v>
      </c>
      <c r="N1800" s="599">
        <v>3808</v>
      </c>
    </row>
    <row r="1801" spans="1:14" ht="15.4">
      <c r="A1801" s="593" t="s">
        <v>179</v>
      </c>
      <c r="B1801" s="593" t="s">
        <v>729</v>
      </c>
      <c r="C1801" s="593" t="s">
        <v>1340</v>
      </c>
      <c r="D1801" s="594">
        <v>6261</v>
      </c>
      <c r="E1801" s="595">
        <v>133653</v>
      </c>
      <c r="F1801" s="596" t="s">
        <v>8397</v>
      </c>
      <c r="M1801" s="598">
        <v>10096</v>
      </c>
      <c r="N1801" s="599">
        <v>155463</v>
      </c>
    </row>
    <row r="1802" spans="1:14" ht="15.4">
      <c r="A1802" s="593" t="s">
        <v>179</v>
      </c>
      <c r="B1802" s="593" t="s">
        <v>255</v>
      </c>
      <c r="C1802" s="593" t="s">
        <v>604</v>
      </c>
      <c r="D1802" s="594">
        <v>6262</v>
      </c>
      <c r="E1802" s="595">
        <v>49675</v>
      </c>
      <c r="F1802" s="596" t="s">
        <v>8397</v>
      </c>
      <c r="M1802" s="598">
        <v>10101</v>
      </c>
      <c r="N1802" s="599">
        <v>1514</v>
      </c>
    </row>
    <row r="1803" spans="1:14" ht="15.4">
      <c r="A1803" s="593" t="s">
        <v>179</v>
      </c>
      <c r="B1803" s="593" t="s">
        <v>255</v>
      </c>
      <c r="C1803" s="593" t="s">
        <v>604</v>
      </c>
      <c r="D1803" s="594">
        <v>6263</v>
      </c>
      <c r="E1803" s="595">
        <v>11628</v>
      </c>
      <c r="F1803" s="596" t="s">
        <v>8397</v>
      </c>
      <c r="M1803" s="598">
        <v>10136</v>
      </c>
      <c r="N1803" s="599">
        <v>22318</v>
      </c>
    </row>
    <row r="1804" spans="1:14" ht="15.4">
      <c r="A1804" s="593" t="s">
        <v>179</v>
      </c>
      <c r="B1804" s="593" t="s">
        <v>255</v>
      </c>
      <c r="C1804" s="593" t="s">
        <v>1473</v>
      </c>
      <c r="D1804" s="594">
        <v>6264</v>
      </c>
      <c r="E1804" s="595">
        <v>12118</v>
      </c>
      <c r="F1804" s="596" t="s">
        <v>8397</v>
      </c>
      <c r="M1804" s="598">
        <v>10145</v>
      </c>
      <c r="N1804" s="599">
        <v>449820</v>
      </c>
    </row>
    <row r="1805" spans="1:14" ht="15.4">
      <c r="A1805" s="593" t="s">
        <v>179</v>
      </c>
      <c r="B1805" s="593" t="s">
        <v>255</v>
      </c>
      <c r="C1805" s="593" t="s">
        <v>604</v>
      </c>
      <c r="D1805" s="594">
        <v>6265</v>
      </c>
      <c r="E1805" s="597">
        <v>16651</v>
      </c>
      <c r="F1805" s="593" t="s">
        <v>8397</v>
      </c>
      <c r="M1805" s="598">
        <v>10147</v>
      </c>
      <c r="N1805" s="599">
        <v>2409</v>
      </c>
    </row>
    <row r="1806" spans="1:14" ht="15.4">
      <c r="A1806" s="593" t="s">
        <v>179</v>
      </c>
      <c r="B1806" s="593" t="s">
        <v>255</v>
      </c>
      <c r="C1806" s="593" t="s">
        <v>604</v>
      </c>
      <c r="D1806" s="594">
        <v>6266</v>
      </c>
      <c r="E1806" s="595">
        <v>22607</v>
      </c>
      <c r="F1806" s="596" t="s">
        <v>8397</v>
      </c>
      <c r="M1806" s="598">
        <v>10154</v>
      </c>
      <c r="N1806" s="599">
        <v>1484348</v>
      </c>
    </row>
    <row r="1807" spans="1:14" ht="15.4">
      <c r="A1807" s="593" t="s">
        <v>179</v>
      </c>
      <c r="B1807" s="593" t="s">
        <v>1187</v>
      </c>
      <c r="C1807" s="593" t="s">
        <v>1188</v>
      </c>
      <c r="D1807" s="594">
        <v>6267</v>
      </c>
      <c r="E1807" s="595">
        <v>1918543</v>
      </c>
      <c r="F1807" s="596" t="s">
        <v>8397</v>
      </c>
      <c r="M1807" s="598">
        <v>10158</v>
      </c>
      <c r="N1807" s="599">
        <v>685297</v>
      </c>
    </row>
    <row r="1808" spans="1:14" ht="15.4">
      <c r="A1808" s="593" t="s">
        <v>179</v>
      </c>
      <c r="B1808" s="593" t="s">
        <v>205</v>
      </c>
      <c r="C1808" s="593" t="s">
        <v>224</v>
      </c>
      <c r="D1808" s="594">
        <v>6269</v>
      </c>
      <c r="E1808" s="595">
        <v>61484</v>
      </c>
      <c r="F1808" s="596" t="s">
        <v>8397</v>
      </c>
      <c r="M1808" s="598">
        <v>10163</v>
      </c>
      <c r="N1808" s="599">
        <v>325532</v>
      </c>
    </row>
    <row r="1809" spans="1:14" ht="15.4">
      <c r="A1809" s="593" t="s">
        <v>179</v>
      </c>
      <c r="B1809" s="593" t="s">
        <v>729</v>
      </c>
      <c r="C1809" s="593" t="s">
        <v>1340</v>
      </c>
      <c r="D1809" s="594">
        <v>6271</v>
      </c>
      <c r="E1809" s="595">
        <v>178208</v>
      </c>
      <c r="F1809" s="596" t="s">
        <v>8397</v>
      </c>
      <c r="M1809" s="598">
        <v>10167</v>
      </c>
      <c r="N1809" s="599">
        <v>61900</v>
      </c>
    </row>
    <row r="1810" spans="1:14" ht="15.4">
      <c r="A1810" s="593" t="s">
        <v>179</v>
      </c>
      <c r="B1810" s="593" t="s">
        <v>255</v>
      </c>
      <c r="C1810" s="593" t="s">
        <v>1473</v>
      </c>
      <c r="D1810" s="594">
        <v>6273</v>
      </c>
      <c r="E1810" s="597">
        <v>3808</v>
      </c>
      <c r="F1810" s="593" t="s">
        <v>8396</v>
      </c>
      <c r="M1810" s="598">
        <v>10181</v>
      </c>
      <c r="N1810" s="599">
        <v>1570</v>
      </c>
    </row>
    <row r="1811" spans="1:14" ht="15.4">
      <c r="A1811" s="593" t="s">
        <v>179</v>
      </c>
      <c r="B1811" s="593" t="s">
        <v>1187</v>
      </c>
      <c r="C1811" s="593" t="s">
        <v>1188</v>
      </c>
      <c r="D1811" s="594">
        <v>6275</v>
      </c>
      <c r="E1811" s="595">
        <v>129195</v>
      </c>
      <c r="F1811" s="596" t="s">
        <v>8397</v>
      </c>
      <c r="M1811" s="598">
        <v>10189</v>
      </c>
      <c r="N1811" s="599">
        <v>3188889</v>
      </c>
    </row>
    <row r="1812" spans="1:14" ht="15.4">
      <c r="A1812" s="593" t="s">
        <v>179</v>
      </c>
      <c r="B1812" s="593" t="s">
        <v>1187</v>
      </c>
      <c r="C1812" s="593" t="s">
        <v>1188</v>
      </c>
      <c r="D1812" s="594">
        <v>6276</v>
      </c>
      <c r="E1812" s="597">
        <v>136318</v>
      </c>
      <c r="F1812" s="593" t="s">
        <v>8397</v>
      </c>
      <c r="M1812" s="598">
        <v>10203</v>
      </c>
      <c r="N1812" s="599">
        <v>105494</v>
      </c>
    </row>
    <row r="1813" spans="1:14" ht="15.4">
      <c r="A1813" s="593" t="s">
        <v>179</v>
      </c>
      <c r="B1813" s="593" t="s">
        <v>1187</v>
      </c>
      <c r="C1813" s="593" t="s">
        <v>1188</v>
      </c>
      <c r="D1813" s="594">
        <v>6278</v>
      </c>
      <c r="E1813" s="597">
        <v>54713</v>
      </c>
      <c r="F1813" s="593" t="s">
        <v>8397</v>
      </c>
      <c r="M1813" s="598">
        <v>10211</v>
      </c>
      <c r="N1813" s="599">
        <v>138706</v>
      </c>
    </row>
    <row r="1814" spans="1:14" ht="15.4">
      <c r="A1814" s="593" t="s">
        <v>179</v>
      </c>
      <c r="B1814" s="593" t="s">
        <v>1187</v>
      </c>
      <c r="C1814" s="593" t="s">
        <v>1188</v>
      </c>
      <c r="D1814" s="594">
        <v>6279</v>
      </c>
      <c r="E1814" s="597">
        <v>51441</v>
      </c>
      <c r="F1814" s="593" t="s">
        <v>8397</v>
      </c>
      <c r="M1814" s="598">
        <v>10212</v>
      </c>
      <c r="N1814" s="599">
        <v>145010</v>
      </c>
    </row>
    <row r="1815" spans="1:14" ht="15.4">
      <c r="A1815" s="593" t="s">
        <v>179</v>
      </c>
      <c r="B1815" s="593" t="s">
        <v>1187</v>
      </c>
      <c r="C1815" s="593" t="s">
        <v>1188</v>
      </c>
      <c r="D1815" s="594">
        <v>6280</v>
      </c>
      <c r="E1815" s="597">
        <v>206816</v>
      </c>
      <c r="F1815" s="593" t="s">
        <v>8397</v>
      </c>
      <c r="M1815" s="598">
        <v>10251</v>
      </c>
      <c r="N1815" s="599">
        <v>2111</v>
      </c>
    </row>
    <row r="1816" spans="1:14" ht="15.4">
      <c r="A1816" s="593" t="s">
        <v>179</v>
      </c>
      <c r="B1816" s="593" t="s">
        <v>1187</v>
      </c>
      <c r="C1816" s="593" t="s">
        <v>1188</v>
      </c>
      <c r="D1816" s="594">
        <v>6281</v>
      </c>
      <c r="E1816" s="595">
        <v>54572</v>
      </c>
      <c r="F1816" s="596" t="s">
        <v>8397</v>
      </c>
      <c r="M1816" s="598">
        <v>10262</v>
      </c>
      <c r="N1816" s="599">
        <v>251090</v>
      </c>
    </row>
    <row r="1817" spans="1:14" ht="15.4">
      <c r="A1817" s="593" t="s">
        <v>179</v>
      </c>
      <c r="B1817" s="593" t="s">
        <v>1187</v>
      </c>
      <c r="C1817" s="593" t="s">
        <v>1188</v>
      </c>
      <c r="D1817" s="594">
        <v>6282</v>
      </c>
      <c r="E1817" s="595">
        <v>73066</v>
      </c>
      <c r="F1817" s="596" t="s">
        <v>8397</v>
      </c>
      <c r="M1817" s="598">
        <v>10282</v>
      </c>
      <c r="N1817" s="599">
        <v>10953</v>
      </c>
    </row>
    <row r="1818" spans="1:14" ht="15.4">
      <c r="A1818" s="593" t="s">
        <v>179</v>
      </c>
      <c r="B1818" s="593" t="s">
        <v>1187</v>
      </c>
      <c r="C1818" s="593" t="s">
        <v>1188</v>
      </c>
      <c r="D1818" s="594">
        <v>6283</v>
      </c>
      <c r="E1818" s="597">
        <v>143412</v>
      </c>
      <c r="F1818" s="593" t="s">
        <v>8397</v>
      </c>
      <c r="M1818" s="598">
        <v>10283</v>
      </c>
      <c r="N1818" s="599">
        <v>138</v>
      </c>
    </row>
    <row r="1819" spans="1:14" ht="15.4">
      <c r="A1819" s="593" t="s">
        <v>179</v>
      </c>
      <c r="B1819" s="593" t="s">
        <v>1187</v>
      </c>
      <c r="C1819" s="593" t="s">
        <v>1188</v>
      </c>
      <c r="D1819" s="594">
        <v>6284</v>
      </c>
      <c r="E1819" s="597">
        <v>54805</v>
      </c>
      <c r="F1819" s="593" t="s">
        <v>8397</v>
      </c>
      <c r="M1819" s="598">
        <v>10288</v>
      </c>
      <c r="N1819" s="599">
        <v>240986</v>
      </c>
    </row>
    <row r="1820" spans="1:14" ht="15.4">
      <c r="A1820" s="593" t="s">
        <v>179</v>
      </c>
      <c r="B1820" s="593" t="s">
        <v>1187</v>
      </c>
      <c r="C1820" s="593" t="s">
        <v>1188</v>
      </c>
      <c r="D1820" s="594">
        <v>6285</v>
      </c>
      <c r="E1820" s="597">
        <v>697306</v>
      </c>
      <c r="F1820" s="593" t="s">
        <v>8397</v>
      </c>
      <c r="M1820" s="598">
        <v>10299</v>
      </c>
      <c r="N1820" s="599">
        <v>5059</v>
      </c>
    </row>
    <row r="1821" spans="1:14" ht="15.4">
      <c r="A1821" s="593" t="s">
        <v>179</v>
      </c>
      <c r="B1821" s="593" t="s">
        <v>1187</v>
      </c>
      <c r="C1821" s="593" t="s">
        <v>1188</v>
      </c>
      <c r="D1821" s="594">
        <v>6286</v>
      </c>
      <c r="E1821" s="597">
        <v>122138</v>
      </c>
      <c r="F1821" s="593" t="s">
        <v>8397</v>
      </c>
      <c r="M1821" s="598">
        <v>10348</v>
      </c>
      <c r="N1821" s="599">
        <v>141800</v>
      </c>
    </row>
    <row r="1822" spans="1:14" ht="15.4">
      <c r="A1822" s="593" t="s">
        <v>179</v>
      </c>
      <c r="B1822" s="593" t="s">
        <v>1187</v>
      </c>
      <c r="C1822" s="593" t="s">
        <v>1188</v>
      </c>
      <c r="D1822" s="594">
        <v>6287</v>
      </c>
      <c r="E1822" s="595">
        <v>26340</v>
      </c>
      <c r="F1822" s="596" t="s">
        <v>8397</v>
      </c>
      <c r="M1822" s="598">
        <v>10355</v>
      </c>
      <c r="N1822" s="599">
        <v>1200</v>
      </c>
    </row>
    <row r="1823" spans="1:14" ht="15.4">
      <c r="A1823" s="593" t="s">
        <v>179</v>
      </c>
      <c r="B1823" s="593" t="s">
        <v>1187</v>
      </c>
      <c r="C1823" s="593" t="s">
        <v>1188</v>
      </c>
      <c r="D1823" s="594">
        <v>6288</v>
      </c>
      <c r="E1823" s="595">
        <v>20184</v>
      </c>
      <c r="F1823" s="596" t="s">
        <v>8397</v>
      </c>
      <c r="M1823" s="598">
        <v>10357</v>
      </c>
      <c r="N1823" s="599">
        <v>100000</v>
      </c>
    </row>
    <row r="1824" spans="1:14" ht="15.4">
      <c r="A1824" s="593" t="s">
        <v>179</v>
      </c>
      <c r="B1824" s="593" t="s">
        <v>1187</v>
      </c>
      <c r="C1824" s="593" t="s">
        <v>1188</v>
      </c>
      <c r="D1824" s="594">
        <v>6289</v>
      </c>
      <c r="E1824" s="595">
        <v>28279</v>
      </c>
      <c r="F1824" s="596" t="s">
        <v>8397</v>
      </c>
      <c r="M1824" s="598">
        <v>10359</v>
      </c>
      <c r="N1824" s="599">
        <v>34500</v>
      </c>
    </row>
    <row r="1825" spans="1:14" ht="15.4">
      <c r="A1825" s="593" t="s">
        <v>179</v>
      </c>
      <c r="B1825" s="593" t="s">
        <v>1187</v>
      </c>
      <c r="C1825" s="593" t="s">
        <v>1188</v>
      </c>
      <c r="D1825" s="594">
        <v>6290</v>
      </c>
      <c r="E1825" s="595">
        <v>28858</v>
      </c>
      <c r="F1825" s="596" t="s">
        <v>8397</v>
      </c>
      <c r="M1825" s="598">
        <v>10375</v>
      </c>
      <c r="N1825" s="599">
        <v>227086</v>
      </c>
    </row>
    <row r="1826" spans="1:14" ht="15.4">
      <c r="A1826" s="593" t="s">
        <v>179</v>
      </c>
      <c r="B1826" s="593" t="s">
        <v>1187</v>
      </c>
      <c r="C1826" s="593" t="s">
        <v>1188</v>
      </c>
      <c r="D1826" s="594">
        <v>6291</v>
      </c>
      <c r="E1826" s="597">
        <v>21296</v>
      </c>
      <c r="F1826" s="593" t="s">
        <v>8396</v>
      </c>
      <c r="M1826" s="598">
        <v>10381</v>
      </c>
      <c r="N1826" s="599">
        <v>479404</v>
      </c>
    </row>
    <row r="1827" spans="1:14" ht="15.4">
      <c r="A1827" s="593" t="s">
        <v>179</v>
      </c>
      <c r="B1827" s="593" t="s">
        <v>1187</v>
      </c>
      <c r="C1827" s="593" t="s">
        <v>1188</v>
      </c>
      <c r="D1827" s="594">
        <v>6292</v>
      </c>
      <c r="E1827" s="597">
        <v>29719</v>
      </c>
      <c r="F1827" s="593" t="s">
        <v>8396</v>
      </c>
      <c r="M1827" s="598">
        <v>10401</v>
      </c>
      <c r="N1827" s="599">
        <v>2705</v>
      </c>
    </row>
    <row r="1828" spans="1:14" ht="15.4">
      <c r="A1828" s="593" t="s">
        <v>179</v>
      </c>
      <c r="B1828" s="593" t="s">
        <v>1187</v>
      </c>
      <c r="C1828" s="593" t="s">
        <v>1188</v>
      </c>
      <c r="D1828" s="594">
        <v>6294</v>
      </c>
      <c r="E1828" s="597">
        <v>41297</v>
      </c>
      <c r="F1828" s="593" t="s">
        <v>8397</v>
      </c>
      <c r="M1828" s="598">
        <v>10421</v>
      </c>
      <c r="N1828" s="599">
        <v>52519</v>
      </c>
    </row>
    <row r="1829" spans="1:14" ht="15.4">
      <c r="A1829" s="593" t="s">
        <v>179</v>
      </c>
      <c r="B1829" s="593" t="s">
        <v>1187</v>
      </c>
      <c r="C1829" s="593" t="s">
        <v>1188</v>
      </c>
      <c r="D1829" s="594">
        <v>6295</v>
      </c>
      <c r="E1829" s="595">
        <v>41256</v>
      </c>
      <c r="F1829" s="596" t="s">
        <v>8397</v>
      </c>
      <c r="M1829" s="598">
        <v>10441</v>
      </c>
      <c r="N1829" s="599">
        <v>4736</v>
      </c>
    </row>
    <row r="1830" spans="1:14" ht="15.4">
      <c r="A1830" s="593" t="s">
        <v>179</v>
      </c>
      <c r="B1830" s="593" t="s">
        <v>1187</v>
      </c>
      <c r="C1830" s="593" t="s">
        <v>1188</v>
      </c>
      <c r="D1830" s="594">
        <v>6296</v>
      </c>
      <c r="E1830" s="595">
        <v>65890</v>
      </c>
      <c r="F1830" s="596" t="s">
        <v>8397</v>
      </c>
      <c r="M1830" s="598">
        <v>10442</v>
      </c>
      <c r="N1830" s="599">
        <v>6527</v>
      </c>
    </row>
    <row r="1831" spans="1:14" ht="15.4">
      <c r="A1831" s="593" t="s">
        <v>179</v>
      </c>
      <c r="B1831" s="593" t="s">
        <v>1187</v>
      </c>
      <c r="C1831" s="593" t="s">
        <v>1188</v>
      </c>
      <c r="D1831" s="594">
        <v>6297</v>
      </c>
      <c r="E1831" s="597">
        <v>783958</v>
      </c>
      <c r="F1831" s="593" t="s">
        <v>8397</v>
      </c>
      <c r="M1831" s="598">
        <v>10506</v>
      </c>
      <c r="N1831" s="599">
        <v>116049</v>
      </c>
    </row>
    <row r="1832" spans="1:14" ht="15.4">
      <c r="A1832" s="593" t="s">
        <v>179</v>
      </c>
      <c r="B1832" s="593" t="s">
        <v>1187</v>
      </c>
      <c r="C1832" s="593" t="s">
        <v>1188</v>
      </c>
      <c r="D1832" s="594">
        <v>6298</v>
      </c>
      <c r="E1832" s="597">
        <v>692055</v>
      </c>
      <c r="F1832" s="593" t="s">
        <v>8397</v>
      </c>
      <c r="M1832" s="598">
        <v>10510</v>
      </c>
      <c r="N1832" s="599">
        <v>320907</v>
      </c>
    </row>
    <row r="1833" spans="1:14" ht="15.4">
      <c r="A1833" s="593" t="s">
        <v>179</v>
      </c>
      <c r="B1833" s="593" t="s">
        <v>205</v>
      </c>
      <c r="C1833" s="593" t="s">
        <v>417</v>
      </c>
      <c r="D1833" s="594">
        <v>6299</v>
      </c>
      <c r="E1833" s="597">
        <v>676114</v>
      </c>
      <c r="F1833" s="593" t="s">
        <v>8397</v>
      </c>
      <c r="M1833" s="598">
        <v>10511</v>
      </c>
      <c r="N1833" s="599">
        <v>174629</v>
      </c>
    </row>
    <row r="1834" spans="1:14" ht="15.4">
      <c r="A1834" s="593" t="s">
        <v>179</v>
      </c>
      <c r="B1834" s="593" t="s">
        <v>1187</v>
      </c>
      <c r="C1834" s="593" t="s">
        <v>1188</v>
      </c>
      <c r="D1834" s="594">
        <v>6301</v>
      </c>
      <c r="E1834" s="595">
        <v>994730</v>
      </c>
      <c r="F1834" s="596" t="s">
        <v>8397</v>
      </c>
      <c r="M1834" s="598">
        <v>10517</v>
      </c>
      <c r="N1834" s="599">
        <v>5117</v>
      </c>
    </row>
    <row r="1835" spans="1:14" ht="15.4">
      <c r="A1835" s="593" t="s">
        <v>179</v>
      </c>
      <c r="B1835" s="593" t="s">
        <v>1187</v>
      </c>
      <c r="C1835" s="593" t="s">
        <v>1188</v>
      </c>
      <c r="D1835" s="594">
        <v>6302</v>
      </c>
      <c r="E1835" s="595">
        <v>808980</v>
      </c>
      <c r="F1835" s="596" t="s">
        <v>8397</v>
      </c>
      <c r="M1835" s="598">
        <v>10521</v>
      </c>
      <c r="N1835" s="599">
        <v>2951</v>
      </c>
    </row>
    <row r="1836" spans="1:14" ht="15.4">
      <c r="A1836" s="593" t="s">
        <v>179</v>
      </c>
      <c r="B1836" s="593" t="s">
        <v>259</v>
      </c>
      <c r="C1836" s="593" t="s">
        <v>607</v>
      </c>
      <c r="D1836" s="594">
        <v>6303</v>
      </c>
      <c r="E1836" s="597">
        <v>9171</v>
      </c>
      <c r="F1836" s="593" t="s">
        <v>8397</v>
      </c>
      <c r="M1836" s="598">
        <v>10547</v>
      </c>
      <c r="N1836" s="599">
        <v>202276</v>
      </c>
    </row>
    <row r="1837" spans="1:14" ht="15.4">
      <c r="A1837" s="593" t="s">
        <v>179</v>
      </c>
      <c r="B1837" s="593" t="s">
        <v>8399</v>
      </c>
      <c r="C1837" s="593" t="s">
        <v>8399</v>
      </c>
      <c r="D1837" s="594">
        <v>6304</v>
      </c>
      <c r="E1837" s="595">
        <v>8587</v>
      </c>
      <c r="F1837" s="596" t="s">
        <v>8397</v>
      </c>
      <c r="M1837" s="598">
        <v>10548</v>
      </c>
      <c r="N1837" s="599">
        <v>22119</v>
      </c>
    </row>
    <row r="1838" spans="1:14" ht="15.4">
      <c r="A1838" s="593" t="s">
        <v>179</v>
      </c>
      <c r="B1838" s="593" t="s">
        <v>8399</v>
      </c>
      <c r="C1838" s="593" t="s">
        <v>8399</v>
      </c>
      <c r="D1838" s="594">
        <v>6306</v>
      </c>
      <c r="E1838" s="595">
        <v>10250</v>
      </c>
      <c r="F1838" s="596" t="s">
        <v>8397</v>
      </c>
      <c r="M1838" s="598">
        <v>10591</v>
      </c>
      <c r="N1838" s="599">
        <v>5595412</v>
      </c>
    </row>
    <row r="1839" spans="1:14" ht="15.4">
      <c r="A1839" s="593" t="s">
        <v>179</v>
      </c>
      <c r="B1839" s="593" t="s">
        <v>8399</v>
      </c>
      <c r="C1839" s="593" t="s">
        <v>8399</v>
      </c>
      <c r="D1839" s="594">
        <v>6308</v>
      </c>
      <c r="E1839" s="595">
        <v>5028</v>
      </c>
      <c r="F1839" s="596" t="s">
        <v>8397</v>
      </c>
      <c r="M1839" s="598">
        <v>10593</v>
      </c>
      <c r="N1839" s="599">
        <v>989802</v>
      </c>
    </row>
    <row r="1840" spans="1:14" ht="15.4">
      <c r="A1840" s="593" t="s">
        <v>179</v>
      </c>
      <c r="B1840" s="593" t="s">
        <v>729</v>
      </c>
      <c r="C1840" s="593" t="s">
        <v>730</v>
      </c>
      <c r="D1840" s="594">
        <v>6309</v>
      </c>
      <c r="E1840" s="595">
        <v>18328</v>
      </c>
      <c r="F1840" s="596" t="s">
        <v>8396</v>
      </c>
      <c r="M1840" s="598">
        <v>10594</v>
      </c>
      <c r="N1840" s="599">
        <v>455908</v>
      </c>
    </row>
    <row r="1841" spans="1:14" ht="15.4">
      <c r="A1841" s="593" t="s">
        <v>8400</v>
      </c>
      <c r="B1841" s="593" t="s">
        <v>8399</v>
      </c>
      <c r="C1841" s="593" t="s">
        <v>8399</v>
      </c>
      <c r="D1841" s="594">
        <v>6311</v>
      </c>
      <c r="E1841" s="597">
        <v>501149</v>
      </c>
      <c r="F1841" s="593" t="s">
        <v>8397</v>
      </c>
      <c r="M1841" s="598">
        <v>10596</v>
      </c>
      <c r="N1841" s="599">
        <v>698305</v>
      </c>
    </row>
    <row r="1842" spans="1:14" ht="15.4">
      <c r="A1842" s="593" t="s">
        <v>179</v>
      </c>
      <c r="B1842" s="593" t="s">
        <v>259</v>
      </c>
      <c r="C1842" s="593" t="s">
        <v>607</v>
      </c>
      <c r="D1842" s="594">
        <v>6313</v>
      </c>
      <c r="E1842" s="595">
        <v>1241977</v>
      </c>
      <c r="F1842" s="596" t="s">
        <v>8397</v>
      </c>
      <c r="M1842" s="598">
        <v>10597</v>
      </c>
      <c r="N1842" s="599">
        <v>2284787</v>
      </c>
    </row>
    <row r="1843" spans="1:14" ht="15.4">
      <c r="A1843" s="593" t="s">
        <v>179</v>
      </c>
      <c r="B1843" s="593" t="s">
        <v>259</v>
      </c>
      <c r="C1843" s="593" t="s">
        <v>607</v>
      </c>
      <c r="D1843" s="594">
        <v>6314</v>
      </c>
      <c r="E1843" s="595">
        <v>1248832</v>
      </c>
      <c r="F1843" s="596" t="s">
        <v>8397</v>
      </c>
      <c r="M1843" s="598">
        <v>10599</v>
      </c>
      <c r="N1843" s="599">
        <v>1553581</v>
      </c>
    </row>
    <row r="1844" spans="1:14" ht="15.4">
      <c r="A1844" s="593" t="s">
        <v>179</v>
      </c>
      <c r="B1844" s="593" t="s">
        <v>259</v>
      </c>
      <c r="C1844" s="593" t="s">
        <v>607</v>
      </c>
      <c r="D1844" s="594">
        <v>6315</v>
      </c>
      <c r="E1844" s="595">
        <v>1269221</v>
      </c>
      <c r="F1844" s="596" t="s">
        <v>8397</v>
      </c>
      <c r="M1844" s="598">
        <v>10600</v>
      </c>
      <c r="N1844" s="599">
        <v>944770</v>
      </c>
    </row>
    <row r="1845" spans="1:14" ht="15.4">
      <c r="A1845" s="593" t="s">
        <v>179</v>
      </c>
      <c r="B1845" s="593" t="s">
        <v>259</v>
      </c>
      <c r="C1845" s="593" t="s">
        <v>607</v>
      </c>
      <c r="D1845" s="594">
        <v>6316</v>
      </c>
      <c r="E1845" s="595">
        <v>1350300</v>
      </c>
      <c r="F1845" s="596" t="s">
        <v>8397</v>
      </c>
      <c r="M1845" s="598">
        <v>10601</v>
      </c>
      <c r="N1845" s="599">
        <v>130662</v>
      </c>
    </row>
    <row r="1846" spans="1:14" ht="15.4">
      <c r="A1846" s="593" t="s">
        <v>179</v>
      </c>
      <c r="B1846" s="593" t="s">
        <v>255</v>
      </c>
      <c r="C1846" s="593" t="s">
        <v>256</v>
      </c>
      <c r="D1846" s="594">
        <v>6317</v>
      </c>
      <c r="E1846" s="595">
        <v>5646379</v>
      </c>
      <c r="F1846" s="596" t="s">
        <v>8397</v>
      </c>
      <c r="M1846" s="598">
        <v>10602</v>
      </c>
      <c r="N1846" s="599">
        <v>1373519</v>
      </c>
    </row>
    <row r="1847" spans="1:14" ht="15.4">
      <c r="A1847" s="593" t="s">
        <v>179</v>
      </c>
      <c r="B1847" s="593" t="s">
        <v>587</v>
      </c>
      <c r="C1847" s="593" t="s">
        <v>2041</v>
      </c>
      <c r="D1847" s="594">
        <v>6318</v>
      </c>
      <c r="E1847" s="597">
        <v>123571</v>
      </c>
      <c r="F1847" s="593" t="s">
        <v>8398</v>
      </c>
      <c r="M1847" s="598">
        <v>10603</v>
      </c>
      <c r="N1847" s="599">
        <v>1062986</v>
      </c>
    </row>
    <row r="1848" spans="1:14" ht="15.4">
      <c r="A1848" s="593" t="s">
        <v>179</v>
      </c>
      <c r="B1848" s="593" t="s">
        <v>255</v>
      </c>
      <c r="C1848" s="593" t="s">
        <v>256</v>
      </c>
      <c r="D1848" s="594">
        <v>6319</v>
      </c>
      <c r="E1848" s="595">
        <v>3751325</v>
      </c>
      <c r="F1848" s="596" t="s">
        <v>8397</v>
      </c>
      <c r="M1848" s="598">
        <v>10604</v>
      </c>
      <c r="N1848" s="599">
        <v>20992</v>
      </c>
    </row>
    <row r="1849" spans="1:14" ht="15.4">
      <c r="A1849" s="593" t="s">
        <v>179</v>
      </c>
      <c r="B1849" s="593" t="s">
        <v>192</v>
      </c>
      <c r="C1849" s="593" t="s">
        <v>193</v>
      </c>
      <c r="D1849" s="594">
        <v>6320</v>
      </c>
      <c r="E1849" s="595">
        <v>4438151</v>
      </c>
      <c r="F1849" s="596" t="s">
        <v>8397</v>
      </c>
      <c r="M1849" s="598">
        <v>10605</v>
      </c>
      <c r="N1849" s="599">
        <v>1626849</v>
      </c>
    </row>
    <row r="1850" spans="1:14" ht="15.4">
      <c r="A1850" s="593" t="s">
        <v>179</v>
      </c>
      <c r="B1850" s="593" t="s">
        <v>255</v>
      </c>
      <c r="C1850" s="593" t="s">
        <v>256</v>
      </c>
      <c r="D1850" s="594">
        <v>6321</v>
      </c>
      <c r="E1850" s="595">
        <v>947635</v>
      </c>
      <c r="F1850" s="596" t="s">
        <v>8397</v>
      </c>
      <c r="M1850" s="598">
        <v>10609</v>
      </c>
      <c r="N1850" s="599">
        <v>881685</v>
      </c>
    </row>
    <row r="1851" spans="1:14" ht="15.4">
      <c r="A1851" s="593" t="s">
        <v>179</v>
      </c>
      <c r="B1851" s="593" t="s">
        <v>729</v>
      </c>
      <c r="C1851" s="593" t="s">
        <v>1340</v>
      </c>
      <c r="D1851" s="594">
        <v>6322</v>
      </c>
      <c r="E1851" s="595">
        <v>220578</v>
      </c>
      <c r="F1851" s="596" t="s">
        <v>8397</v>
      </c>
      <c r="M1851" s="598">
        <v>10613</v>
      </c>
      <c r="N1851" s="599">
        <v>185336</v>
      </c>
    </row>
    <row r="1852" spans="1:14" ht="15.4">
      <c r="A1852" s="593" t="s">
        <v>179</v>
      </c>
      <c r="B1852" s="593" t="s">
        <v>255</v>
      </c>
      <c r="C1852" s="593" t="s">
        <v>256</v>
      </c>
      <c r="D1852" s="594">
        <v>6323</v>
      </c>
      <c r="E1852" s="595">
        <v>882230</v>
      </c>
      <c r="F1852" s="596" t="s">
        <v>8397</v>
      </c>
      <c r="M1852" s="598">
        <v>10614</v>
      </c>
      <c r="N1852" s="599">
        <v>316531</v>
      </c>
    </row>
    <row r="1853" spans="1:14" ht="15.4">
      <c r="A1853" s="593" t="s">
        <v>179</v>
      </c>
      <c r="B1853" s="593" t="s">
        <v>729</v>
      </c>
      <c r="C1853" s="593" t="s">
        <v>1340</v>
      </c>
      <c r="D1853" s="594">
        <v>6324</v>
      </c>
      <c r="E1853" s="597">
        <v>94050</v>
      </c>
      <c r="F1853" s="593" t="s">
        <v>8397</v>
      </c>
      <c r="M1853" s="598">
        <v>10617</v>
      </c>
      <c r="N1853" s="599">
        <v>400145</v>
      </c>
    </row>
    <row r="1854" spans="1:14" ht="15.4">
      <c r="A1854" s="593" t="s">
        <v>179</v>
      </c>
      <c r="B1854" s="593" t="s">
        <v>192</v>
      </c>
      <c r="C1854" s="593" t="s">
        <v>947</v>
      </c>
      <c r="D1854" s="594">
        <v>6325</v>
      </c>
      <c r="E1854" s="595">
        <v>85814</v>
      </c>
      <c r="F1854" s="596" t="s">
        <v>8397</v>
      </c>
      <c r="M1854" s="598">
        <v>10618</v>
      </c>
      <c r="N1854" s="599">
        <v>3912960</v>
      </c>
    </row>
    <row r="1855" spans="1:14" ht="15.4">
      <c r="A1855" s="593" t="s">
        <v>179</v>
      </c>
      <c r="B1855" s="593" t="s">
        <v>8399</v>
      </c>
      <c r="C1855" s="593" t="s">
        <v>8399</v>
      </c>
      <c r="D1855" s="594">
        <v>6326</v>
      </c>
      <c r="E1855" s="595">
        <v>191704</v>
      </c>
      <c r="F1855" s="593" t="s">
        <v>8397</v>
      </c>
      <c r="M1855" s="598">
        <v>10619</v>
      </c>
      <c r="N1855" s="599">
        <v>5869440</v>
      </c>
    </row>
    <row r="1856" spans="1:14" ht="15.4">
      <c r="A1856" s="593" t="s">
        <v>179</v>
      </c>
      <c r="B1856" s="593" t="s">
        <v>208</v>
      </c>
      <c r="C1856" s="593" t="s">
        <v>208</v>
      </c>
      <c r="D1856" s="594">
        <v>6327</v>
      </c>
      <c r="E1856" s="595">
        <v>595000</v>
      </c>
      <c r="F1856" s="596" t="s">
        <v>8401</v>
      </c>
      <c r="M1856" s="598">
        <v>10620</v>
      </c>
      <c r="N1856" s="599">
        <v>5864056</v>
      </c>
    </row>
    <row r="1857" spans="1:14" ht="15.4">
      <c r="A1857" s="593" t="s">
        <v>179</v>
      </c>
      <c r="B1857" s="593" t="s">
        <v>208</v>
      </c>
      <c r="C1857" s="593" t="s">
        <v>208</v>
      </c>
      <c r="D1857" s="594">
        <v>6328</v>
      </c>
      <c r="E1857" s="595">
        <v>714000</v>
      </c>
      <c r="F1857" s="596" t="s">
        <v>8401</v>
      </c>
      <c r="M1857" s="598">
        <v>10621</v>
      </c>
      <c r="N1857" s="599">
        <v>1767150</v>
      </c>
    </row>
    <row r="1858" spans="1:14" ht="15.4">
      <c r="A1858" s="593" t="s">
        <v>179</v>
      </c>
      <c r="B1858" s="593" t="s">
        <v>208</v>
      </c>
      <c r="C1858" s="593" t="s">
        <v>208</v>
      </c>
      <c r="D1858" s="594">
        <v>6329</v>
      </c>
      <c r="E1858" s="597">
        <v>952000</v>
      </c>
      <c r="F1858" s="593" t="s">
        <v>8401</v>
      </c>
      <c r="M1858" s="598">
        <v>10624</v>
      </c>
      <c r="N1858" s="599">
        <v>7140</v>
      </c>
    </row>
    <row r="1859" spans="1:14" ht="15.4">
      <c r="A1859" s="593" t="s">
        <v>179</v>
      </c>
      <c r="B1859" s="593" t="s">
        <v>8399</v>
      </c>
      <c r="C1859" s="593" t="s">
        <v>8399</v>
      </c>
      <c r="D1859" s="594">
        <v>6333</v>
      </c>
      <c r="E1859" s="597">
        <v>255030</v>
      </c>
      <c r="F1859" s="593" t="s">
        <v>8397</v>
      </c>
      <c r="M1859" s="598">
        <v>10625</v>
      </c>
      <c r="N1859" s="599">
        <v>413277</v>
      </c>
    </row>
    <row r="1860" spans="1:14" ht="15.4">
      <c r="A1860" s="593" t="s">
        <v>179</v>
      </c>
      <c r="B1860" s="593" t="s">
        <v>255</v>
      </c>
      <c r="C1860" s="593" t="s">
        <v>1473</v>
      </c>
      <c r="D1860" s="594">
        <v>6335</v>
      </c>
      <c r="E1860" s="597">
        <v>111555</v>
      </c>
      <c r="F1860" s="593" t="s">
        <v>8396</v>
      </c>
      <c r="M1860" s="598">
        <v>10626</v>
      </c>
      <c r="N1860" s="599">
        <v>517650</v>
      </c>
    </row>
    <row r="1861" spans="1:14" ht="15.4">
      <c r="A1861" s="593" t="s">
        <v>179</v>
      </c>
      <c r="B1861" s="593" t="s">
        <v>1187</v>
      </c>
      <c r="C1861" s="593" t="s">
        <v>1188</v>
      </c>
      <c r="D1861" s="594">
        <v>6339</v>
      </c>
      <c r="E1861" s="595">
        <v>6374530</v>
      </c>
      <c r="F1861" s="593" t="s">
        <v>8397</v>
      </c>
      <c r="M1861" s="598">
        <v>10627</v>
      </c>
      <c r="N1861" s="599">
        <v>450127</v>
      </c>
    </row>
    <row r="1862" spans="1:14" ht="15.4">
      <c r="A1862" s="593" t="s">
        <v>179</v>
      </c>
      <c r="B1862" s="593" t="s">
        <v>8399</v>
      </c>
      <c r="C1862" s="593" t="s">
        <v>8399</v>
      </c>
      <c r="D1862" s="594">
        <v>6340</v>
      </c>
      <c r="E1862" s="595">
        <v>279160</v>
      </c>
      <c r="F1862" s="593" t="s">
        <v>8397</v>
      </c>
      <c r="M1862" s="598">
        <v>10628</v>
      </c>
      <c r="N1862" s="599">
        <v>450127</v>
      </c>
    </row>
    <row r="1863" spans="1:14" ht="15.4">
      <c r="A1863" s="593" t="s">
        <v>179</v>
      </c>
      <c r="B1863" s="593" t="s">
        <v>208</v>
      </c>
      <c r="C1863" s="593" t="s">
        <v>208</v>
      </c>
      <c r="D1863" s="594">
        <v>6341</v>
      </c>
      <c r="E1863" s="595">
        <v>818152</v>
      </c>
      <c r="F1863" s="593" t="s">
        <v>8397</v>
      </c>
      <c r="M1863" s="598">
        <v>10629</v>
      </c>
      <c r="N1863" s="599">
        <v>450127</v>
      </c>
    </row>
    <row r="1864" spans="1:14" ht="15.4">
      <c r="A1864" s="593" t="s">
        <v>179</v>
      </c>
      <c r="B1864" s="593" t="s">
        <v>208</v>
      </c>
      <c r="C1864" s="593" t="s">
        <v>208</v>
      </c>
      <c r="D1864" s="594">
        <v>6342</v>
      </c>
      <c r="E1864" s="595">
        <v>8921761</v>
      </c>
      <c r="F1864" s="596" t="s">
        <v>8397</v>
      </c>
      <c r="M1864" s="598">
        <v>10634</v>
      </c>
      <c r="N1864" s="599">
        <v>452562</v>
      </c>
    </row>
    <row r="1865" spans="1:14" ht="15.4">
      <c r="A1865" s="593" t="s">
        <v>179</v>
      </c>
      <c r="B1865" s="593" t="s">
        <v>187</v>
      </c>
      <c r="C1865" s="593" t="s">
        <v>187</v>
      </c>
      <c r="D1865" s="594">
        <v>6346</v>
      </c>
      <c r="E1865" s="595">
        <v>37295</v>
      </c>
      <c r="F1865" s="596" t="s">
        <v>8397</v>
      </c>
      <c r="M1865" s="598">
        <v>10635</v>
      </c>
      <c r="N1865" s="599">
        <v>426095</v>
      </c>
    </row>
    <row r="1866" spans="1:14" ht="15.4">
      <c r="A1866" s="593" t="s">
        <v>179</v>
      </c>
      <c r="B1866" s="593" t="s">
        <v>241</v>
      </c>
      <c r="C1866" s="593" t="s">
        <v>242</v>
      </c>
      <c r="D1866" s="594">
        <v>6352</v>
      </c>
      <c r="E1866" s="597">
        <v>97878</v>
      </c>
      <c r="F1866" s="593" t="s">
        <v>8397</v>
      </c>
      <c r="M1866" s="598">
        <v>10636</v>
      </c>
      <c r="N1866" s="599">
        <v>541450</v>
      </c>
    </row>
    <row r="1867" spans="1:14" ht="15.4">
      <c r="A1867" s="593" t="s">
        <v>179</v>
      </c>
      <c r="B1867" s="593" t="s">
        <v>255</v>
      </c>
      <c r="C1867" s="593" t="s">
        <v>1473</v>
      </c>
      <c r="D1867" s="594">
        <v>6353</v>
      </c>
      <c r="E1867" s="597">
        <v>2813</v>
      </c>
      <c r="F1867" s="593" t="s">
        <v>8397</v>
      </c>
      <c r="M1867" s="598">
        <v>10639</v>
      </c>
      <c r="N1867" s="599">
        <v>262920</v>
      </c>
    </row>
    <row r="1868" spans="1:14" ht="15.4">
      <c r="A1868" s="593" t="s">
        <v>179</v>
      </c>
      <c r="B1868" s="593" t="s">
        <v>241</v>
      </c>
      <c r="C1868" s="593" t="s">
        <v>1479</v>
      </c>
      <c r="D1868" s="594">
        <v>6364</v>
      </c>
      <c r="E1868" s="595">
        <v>7604322</v>
      </c>
      <c r="F1868" s="596" t="s">
        <v>8398</v>
      </c>
      <c r="M1868" s="598">
        <v>10640</v>
      </c>
      <c r="N1868" s="599">
        <v>1901033</v>
      </c>
    </row>
    <row r="1869" spans="1:14" ht="15.4">
      <c r="A1869" s="593" t="s">
        <v>179</v>
      </c>
      <c r="B1869" s="593" t="s">
        <v>241</v>
      </c>
      <c r="C1869" s="593" t="s">
        <v>1479</v>
      </c>
      <c r="D1869" s="594">
        <v>6365</v>
      </c>
      <c r="E1869" s="597">
        <v>1135334</v>
      </c>
      <c r="F1869" s="593" t="s">
        <v>8398</v>
      </c>
      <c r="M1869" s="598">
        <v>10641</v>
      </c>
      <c r="N1869" s="599">
        <v>1901033</v>
      </c>
    </row>
    <row r="1870" spans="1:14" ht="15.4">
      <c r="A1870" s="593" t="s">
        <v>179</v>
      </c>
      <c r="B1870" s="593" t="s">
        <v>241</v>
      </c>
      <c r="C1870" s="593" t="s">
        <v>1479</v>
      </c>
      <c r="D1870" s="594">
        <v>6366</v>
      </c>
      <c r="E1870" s="595">
        <v>737800</v>
      </c>
      <c r="F1870" s="596" t="s">
        <v>8398</v>
      </c>
      <c r="M1870" s="598">
        <v>10642</v>
      </c>
      <c r="N1870" s="599">
        <v>726863</v>
      </c>
    </row>
    <row r="1871" spans="1:14" ht="15.4">
      <c r="A1871" s="593" t="s">
        <v>179</v>
      </c>
      <c r="B1871" s="593" t="s">
        <v>241</v>
      </c>
      <c r="C1871" s="593" t="s">
        <v>1479</v>
      </c>
      <c r="D1871" s="594">
        <v>6367</v>
      </c>
      <c r="E1871" s="595">
        <v>644555</v>
      </c>
      <c r="F1871" s="596" t="s">
        <v>8398</v>
      </c>
      <c r="M1871" s="598">
        <v>10643</v>
      </c>
      <c r="N1871" s="599">
        <v>3283968</v>
      </c>
    </row>
    <row r="1872" spans="1:14" ht="15.4">
      <c r="A1872" s="593" t="s">
        <v>179</v>
      </c>
      <c r="B1872" s="593" t="s">
        <v>241</v>
      </c>
      <c r="C1872" s="593" t="s">
        <v>1479</v>
      </c>
      <c r="D1872" s="594">
        <v>6371</v>
      </c>
      <c r="E1872" s="597">
        <v>7604322</v>
      </c>
      <c r="F1872" s="593" t="s">
        <v>8398</v>
      </c>
      <c r="M1872" s="598">
        <v>10644</v>
      </c>
      <c r="N1872" s="599">
        <v>3359067</v>
      </c>
    </row>
    <row r="1873" spans="1:14" ht="15.4">
      <c r="A1873" s="593" t="s">
        <v>179</v>
      </c>
      <c r="B1873" s="593" t="s">
        <v>241</v>
      </c>
      <c r="C1873" s="593" t="s">
        <v>1479</v>
      </c>
      <c r="D1873" s="594">
        <v>6372</v>
      </c>
      <c r="E1873" s="595">
        <v>8648715</v>
      </c>
      <c r="F1873" s="596" t="s">
        <v>8398</v>
      </c>
      <c r="M1873" s="598">
        <v>10645</v>
      </c>
      <c r="N1873" s="599">
        <v>658308</v>
      </c>
    </row>
    <row r="1874" spans="1:14" ht="15.4">
      <c r="A1874" s="593" t="s">
        <v>179</v>
      </c>
      <c r="B1874" s="593" t="s">
        <v>241</v>
      </c>
      <c r="C1874" s="593" t="s">
        <v>1479</v>
      </c>
      <c r="D1874" s="594">
        <v>6373</v>
      </c>
      <c r="E1874" s="595">
        <v>4770965</v>
      </c>
      <c r="F1874" s="596" t="s">
        <v>8398</v>
      </c>
      <c r="M1874" s="598">
        <v>10646</v>
      </c>
      <c r="N1874" s="599">
        <v>793692</v>
      </c>
    </row>
    <row r="1875" spans="1:14" ht="15.4">
      <c r="A1875" s="593" t="s">
        <v>179</v>
      </c>
      <c r="B1875" s="593" t="s">
        <v>241</v>
      </c>
      <c r="C1875" s="593" t="s">
        <v>1479</v>
      </c>
      <c r="D1875" s="594">
        <v>6374</v>
      </c>
      <c r="E1875" s="595">
        <v>594044</v>
      </c>
      <c r="F1875" s="596" t="s">
        <v>8398</v>
      </c>
      <c r="M1875" s="598">
        <v>10647</v>
      </c>
      <c r="N1875" s="599">
        <v>979846</v>
      </c>
    </row>
    <row r="1876" spans="1:14" ht="15.4">
      <c r="A1876" s="593" t="s">
        <v>179</v>
      </c>
      <c r="B1876" s="593" t="s">
        <v>241</v>
      </c>
      <c r="C1876" s="593" t="s">
        <v>1479</v>
      </c>
      <c r="D1876" s="594">
        <v>6375</v>
      </c>
      <c r="E1876" s="595">
        <v>696150</v>
      </c>
      <c r="F1876" s="596" t="s">
        <v>8398</v>
      </c>
      <c r="M1876" s="598">
        <v>10648</v>
      </c>
      <c r="N1876" s="599">
        <v>1818385</v>
      </c>
    </row>
    <row r="1877" spans="1:14" ht="15.4">
      <c r="A1877" s="593" t="s">
        <v>179</v>
      </c>
      <c r="B1877" s="593" t="s">
        <v>241</v>
      </c>
      <c r="C1877" s="593" t="s">
        <v>1479</v>
      </c>
      <c r="D1877" s="594">
        <v>6376</v>
      </c>
      <c r="E1877" s="595">
        <v>727949</v>
      </c>
      <c r="F1877" s="596" t="s">
        <v>8398</v>
      </c>
      <c r="M1877" s="598">
        <v>10649</v>
      </c>
      <c r="N1877" s="599">
        <v>2435231</v>
      </c>
    </row>
    <row r="1878" spans="1:14" ht="15.4">
      <c r="A1878" s="593" t="s">
        <v>179</v>
      </c>
      <c r="B1878" s="593" t="s">
        <v>241</v>
      </c>
      <c r="C1878" s="593" t="s">
        <v>1479</v>
      </c>
      <c r="D1878" s="594">
        <v>6377</v>
      </c>
      <c r="E1878" s="595">
        <v>696150</v>
      </c>
      <c r="F1878" s="596" t="s">
        <v>8398</v>
      </c>
      <c r="M1878" s="598">
        <v>10650</v>
      </c>
      <c r="N1878" s="599">
        <v>3756923</v>
      </c>
    </row>
    <row r="1879" spans="1:14" ht="15.4">
      <c r="A1879" s="593" t="s">
        <v>179</v>
      </c>
      <c r="B1879" s="593" t="s">
        <v>241</v>
      </c>
      <c r="C1879" s="593" t="s">
        <v>1479</v>
      </c>
      <c r="D1879" s="594">
        <v>6379</v>
      </c>
      <c r="E1879" s="595">
        <v>668780</v>
      </c>
      <c r="F1879" s="596" t="s">
        <v>8398</v>
      </c>
      <c r="M1879" s="598">
        <v>10651</v>
      </c>
      <c r="N1879" s="599">
        <v>428400</v>
      </c>
    </row>
    <row r="1880" spans="1:14" ht="15.4">
      <c r="A1880" s="593" t="s">
        <v>179</v>
      </c>
      <c r="B1880" s="593" t="s">
        <v>192</v>
      </c>
      <c r="C1880" s="593" t="s">
        <v>193</v>
      </c>
      <c r="D1880" s="594">
        <v>6380</v>
      </c>
      <c r="E1880" s="595">
        <v>105251</v>
      </c>
      <c r="F1880" s="596" t="s">
        <v>8397</v>
      </c>
      <c r="M1880" s="598">
        <v>10653</v>
      </c>
      <c r="N1880" s="599">
        <v>116822</v>
      </c>
    </row>
    <row r="1881" spans="1:14" ht="15.4">
      <c r="A1881" s="593" t="s">
        <v>179</v>
      </c>
      <c r="B1881" s="593" t="s">
        <v>192</v>
      </c>
      <c r="C1881" s="593" t="s">
        <v>193</v>
      </c>
      <c r="D1881" s="594">
        <v>6381</v>
      </c>
      <c r="E1881" s="595">
        <v>5639751</v>
      </c>
      <c r="F1881" s="596" t="s">
        <v>8397</v>
      </c>
      <c r="M1881" s="598">
        <v>10655</v>
      </c>
      <c r="N1881" s="599">
        <v>34028</v>
      </c>
    </row>
    <row r="1882" spans="1:14" ht="15.4">
      <c r="A1882" s="593" t="s">
        <v>179</v>
      </c>
      <c r="B1882" s="593" t="s">
        <v>248</v>
      </c>
      <c r="C1882" s="593" t="s">
        <v>248</v>
      </c>
      <c r="D1882" s="594">
        <v>6382</v>
      </c>
      <c r="E1882" s="595">
        <v>641097</v>
      </c>
      <c r="F1882" s="596" t="s">
        <v>8397</v>
      </c>
      <c r="M1882" s="598">
        <v>10656</v>
      </c>
      <c r="N1882" s="599">
        <v>1407054</v>
      </c>
    </row>
    <row r="1883" spans="1:14" ht="15.4">
      <c r="A1883" s="593" t="s">
        <v>179</v>
      </c>
      <c r="B1883" s="593" t="s">
        <v>192</v>
      </c>
      <c r="C1883" s="593" t="s">
        <v>193</v>
      </c>
      <c r="D1883" s="594">
        <v>6383</v>
      </c>
      <c r="E1883" s="595">
        <v>644182</v>
      </c>
      <c r="F1883" s="596" t="s">
        <v>8397</v>
      </c>
      <c r="M1883" s="598">
        <v>10657</v>
      </c>
      <c r="N1883" s="599">
        <v>2616953</v>
      </c>
    </row>
    <row r="1884" spans="1:14" ht="15.4">
      <c r="A1884" s="593" t="s">
        <v>179</v>
      </c>
      <c r="B1884" s="593" t="s">
        <v>208</v>
      </c>
      <c r="C1884" s="593" t="s">
        <v>208</v>
      </c>
      <c r="D1884" s="594">
        <v>6387</v>
      </c>
      <c r="E1884" s="595">
        <v>19568350</v>
      </c>
      <c r="F1884" s="596" t="s">
        <v>8397</v>
      </c>
      <c r="M1884" s="598">
        <v>10658</v>
      </c>
      <c r="N1884" s="599">
        <v>97223</v>
      </c>
    </row>
    <row r="1885" spans="1:14" ht="15.4">
      <c r="A1885" s="593" t="s">
        <v>179</v>
      </c>
      <c r="B1885" s="593" t="s">
        <v>208</v>
      </c>
      <c r="C1885" s="593" t="s">
        <v>208</v>
      </c>
      <c r="D1885" s="594">
        <v>6388</v>
      </c>
      <c r="E1885" s="595">
        <v>25342831</v>
      </c>
      <c r="F1885" s="596" t="s">
        <v>8397</v>
      </c>
      <c r="M1885" s="598">
        <v>10659</v>
      </c>
      <c r="N1885" s="599">
        <v>10577778</v>
      </c>
    </row>
    <row r="1886" spans="1:14" ht="15.4">
      <c r="A1886" s="593" t="s">
        <v>179</v>
      </c>
      <c r="B1886" s="593" t="s">
        <v>208</v>
      </c>
      <c r="C1886" s="593" t="s">
        <v>208</v>
      </c>
      <c r="D1886" s="594">
        <v>6389</v>
      </c>
      <c r="E1886" s="595">
        <v>27180024</v>
      </c>
      <c r="F1886" s="596" t="s">
        <v>8397</v>
      </c>
      <c r="M1886" s="598">
        <v>10662</v>
      </c>
      <c r="N1886" s="599">
        <v>38627</v>
      </c>
    </row>
    <row r="1887" spans="1:14" ht="15.4">
      <c r="A1887" s="593" t="s">
        <v>179</v>
      </c>
      <c r="B1887" s="593" t="s">
        <v>255</v>
      </c>
      <c r="C1887" s="593" t="s">
        <v>256</v>
      </c>
      <c r="D1887" s="594">
        <v>6392</v>
      </c>
      <c r="E1887" s="595">
        <v>2371569</v>
      </c>
      <c r="F1887" s="596" t="s">
        <v>8397</v>
      </c>
      <c r="M1887" s="598">
        <v>10669</v>
      </c>
      <c r="N1887" s="599">
        <v>407497</v>
      </c>
    </row>
    <row r="1888" spans="1:14" ht="15.4">
      <c r="A1888" s="593" t="s">
        <v>179</v>
      </c>
      <c r="B1888" s="593" t="s">
        <v>255</v>
      </c>
      <c r="C1888" s="593" t="s">
        <v>256</v>
      </c>
      <c r="D1888" s="594">
        <v>6393</v>
      </c>
      <c r="E1888" s="595">
        <v>2493429</v>
      </c>
      <c r="F1888" s="596" t="s">
        <v>8397</v>
      </c>
      <c r="M1888" s="598">
        <v>10670</v>
      </c>
      <c r="N1888" s="599">
        <v>317548</v>
      </c>
    </row>
    <row r="1889" spans="1:14" ht="15.4">
      <c r="A1889" s="593" t="s">
        <v>179</v>
      </c>
      <c r="B1889" s="593" t="s">
        <v>255</v>
      </c>
      <c r="C1889" s="593" t="s">
        <v>256</v>
      </c>
      <c r="D1889" s="594">
        <v>6395</v>
      </c>
      <c r="E1889" s="595">
        <v>3319114</v>
      </c>
      <c r="F1889" s="596" t="s">
        <v>8397</v>
      </c>
      <c r="M1889" s="598">
        <v>10673</v>
      </c>
      <c r="N1889" s="599">
        <v>1345385</v>
      </c>
    </row>
    <row r="1890" spans="1:14" ht="15.4">
      <c r="A1890" s="593" t="s">
        <v>179</v>
      </c>
      <c r="B1890" s="593" t="s">
        <v>729</v>
      </c>
      <c r="C1890" s="593" t="s">
        <v>1340</v>
      </c>
      <c r="D1890" s="594">
        <v>6396</v>
      </c>
      <c r="E1890" s="595">
        <v>495303</v>
      </c>
      <c r="F1890" s="596" t="s">
        <v>8397</v>
      </c>
      <c r="M1890" s="598">
        <v>10674</v>
      </c>
      <c r="N1890" s="599">
        <v>2855769</v>
      </c>
    </row>
    <row r="1891" spans="1:14" ht="15.4">
      <c r="A1891" s="593" t="s">
        <v>179</v>
      </c>
      <c r="B1891" s="593" t="s">
        <v>729</v>
      </c>
      <c r="C1891" s="593" t="s">
        <v>1340</v>
      </c>
      <c r="D1891" s="594">
        <v>6397</v>
      </c>
      <c r="E1891" s="595">
        <v>292239</v>
      </c>
      <c r="F1891" s="596" t="s">
        <v>8397</v>
      </c>
      <c r="M1891" s="598">
        <v>10676</v>
      </c>
      <c r="N1891" s="599">
        <v>21420</v>
      </c>
    </row>
    <row r="1892" spans="1:14" ht="15.4">
      <c r="A1892" s="593" t="s">
        <v>179</v>
      </c>
      <c r="B1892" s="593" t="s">
        <v>180</v>
      </c>
      <c r="C1892" s="593" t="s">
        <v>184</v>
      </c>
      <c r="D1892" s="594">
        <v>6400</v>
      </c>
      <c r="E1892" s="595">
        <v>900127</v>
      </c>
      <c r="F1892" s="596" t="s">
        <v>8397</v>
      </c>
      <c r="M1892" s="598">
        <v>10677</v>
      </c>
      <c r="N1892" s="599">
        <v>32725</v>
      </c>
    </row>
    <row r="1893" spans="1:14" ht="15.4">
      <c r="A1893" s="593" t="s">
        <v>179</v>
      </c>
      <c r="B1893" s="593" t="s">
        <v>1411</v>
      </c>
      <c r="C1893" s="593" t="s">
        <v>1621</v>
      </c>
      <c r="D1893" s="594">
        <v>6407</v>
      </c>
      <c r="E1893" s="595">
        <v>256474</v>
      </c>
      <c r="F1893" s="596" t="s">
        <v>8401</v>
      </c>
      <c r="M1893" s="598">
        <v>10678</v>
      </c>
      <c r="N1893" s="599">
        <v>4366630</v>
      </c>
    </row>
    <row r="1894" spans="1:14" ht="15.4">
      <c r="A1894" s="593" t="s">
        <v>179</v>
      </c>
      <c r="B1894" s="593" t="s">
        <v>241</v>
      </c>
      <c r="C1894" s="593" t="s">
        <v>1479</v>
      </c>
      <c r="D1894" s="594">
        <v>6413</v>
      </c>
      <c r="E1894" s="595">
        <v>1785000</v>
      </c>
      <c r="F1894" s="596" t="s">
        <v>8401</v>
      </c>
      <c r="M1894" s="598">
        <v>10680</v>
      </c>
      <c r="N1894" s="599">
        <v>2346033</v>
      </c>
    </row>
    <row r="1895" spans="1:14" ht="15.4">
      <c r="A1895" s="593" t="s">
        <v>179</v>
      </c>
      <c r="B1895" s="593" t="s">
        <v>1411</v>
      </c>
      <c r="C1895" s="593" t="s">
        <v>1415</v>
      </c>
      <c r="D1895" s="594">
        <v>6416</v>
      </c>
      <c r="E1895" s="595">
        <v>90276</v>
      </c>
      <c r="F1895" s="596" t="s">
        <v>8397</v>
      </c>
      <c r="M1895" s="598">
        <v>10681</v>
      </c>
      <c r="N1895" s="599">
        <v>9554523</v>
      </c>
    </row>
    <row r="1896" spans="1:14" ht="15.4">
      <c r="A1896" s="593" t="s">
        <v>179</v>
      </c>
      <c r="B1896" s="593" t="s">
        <v>255</v>
      </c>
      <c r="C1896" s="593" t="s">
        <v>256</v>
      </c>
      <c r="D1896" s="594">
        <v>6421</v>
      </c>
      <c r="E1896" s="597">
        <v>55161</v>
      </c>
      <c r="F1896" s="593" t="s">
        <v>8397</v>
      </c>
      <c r="M1896" s="598">
        <v>10682</v>
      </c>
      <c r="N1896" s="599">
        <v>2915500</v>
      </c>
    </row>
    <row r="1897" spans="1:14" ht="15.4">
      <c r="A1897" s="593" t="s">
        <v>179</v>
      </c>
      <c r="B1897" s="593" t="s">
        <v>208</v>
      </c>
      <c r="C1897" s="593" t="s">
        <v>208</v>
      </c>
      <c r="D1897" s="594">
        <v>6422</v>
      </c>
      <c r="E1897" s="595">
        <v>88735</v>
      </c>
      <c r="F1897" s="596" t="s">
        <v>8397</v>
      </c>
      <c r="M1897" s="598">
        <v>10684</v>
      </c>
      <c r="N1897" s="599">
        <v>610010</v>
      </c>
    </row>
    <row r="1898" spans="1:14" ht="15.4">
      <c r="A1898" s="593" t="s">
        <v>179</v>
      </c>
      <c r="B1898" s="593" t="s">
        <v>192</v>
      </c>
      <c r="C1898" s="593" t="s">
        <v>1553</v>
      </c>
      <c r="D1898" s="594">
        <v>6423</v>
      </c>
      <c r="E1898" s="595">
        <v>2971213</v>
      </c>
      <c r="F1898" s="593" t="s">
        <v>8397</v>
      </c>
      <c r="M1898" s="598">
        <v>10687</v>
      </c>
      <c r="N1898" s="599">
        <v>6386223</v>
      </c>
    </row>
    <row r="1899" spans="1:14" ht="15.4">
      <c r="A1899" s="593" t="s">
        <v>179</v>
      </c>
      <c r="B1899" s="593" t="s">
        <v>729</v>
      </c>
      <c r="C1899" s="593" t="s">
        <v>730</v>
      </c>
      <c r="D1899" s="594">
        <v>6425</v>
      </c>
      <c r="E1899" s="595">
        <v>142844</v>
      </c>
      <c r="F1899" s="593" t="s">
        <v>8397</v>
      </c>
      <c r="M1899" s="598">
        <v>10689</v>
      </c>
      <c r="N1899" s="599">
        <v>577150</v>
      </c>
    </row>
    <row r="1900" spans="1:14" ht="15.4">
      <c r="A1900" s="593" t="s">
        <v>179</v>
      </c>
      <c r="B1900" s="593" t="s">
        <v>238</v>
      </c>
      <c r="C1900" s="593" t="s">
        <v>402</v>
      </c>
      <c r="D1900" s="594">
        <v>6426</v>
      </c>
      <c r="E1900" s="595">
        <v>1320963</v>
      </c>
      <c r="F1900" s="596" t="s">
        <v>8397</v>
      </c>
      <c r="M1900" s="598">
        <v>10690</v>
      </c>
      <c r="N1900" s="599">
        <v>5212503</v>
      </c>
    </row>
    <row r="1901" spans="1:14" ht="15.4">
      <c r="A1901" s="593" t="s">
        <v>179</v>
      </c>
      <c r="B1901" s="593" t="s">
        <v>205</v>
      </c>
      <c r="C1901" s="593" t="s">
        <v>206</v>
      </c>
      <c r="D1901" s="594">
        <v>6427</v>
      </c>
      <c r="E1901" s="597">
        <v>38419</v>
      </c>
      <c r="F1901" s="593" t="s">
        <v>8397</v>
      </c>
      <c r="M1901" s="598">
        <v>10692</v>
      </c>
      <c r="N1901" s="599">
        <v>556881</v>
      </c>
    </row>
    <row r="1902" spans="1:14" ht="15.4">
      <c r="A1902" s="593" t="s">
        <v>179</v>
      </c>
      <c r="B1902" s="593" t="s">
        <v>255</v>
      </c>
      <c r="C1902" s="593" t="s">
        <v>256</v>
      </c>
      <c r="D1902" s="594">
        <v>6428</v>
      </c>
      <c r="E1902" s="595">
        <v>1144639</v>
      </c>
      <c r="F1902" s="596" t="s">
        <v>8397</v>
      </c>
      <c r="M1902" s="598">
        <v>10694</v>
      </c>
      <c r="N1902" s="599">
        <v>493850</v>
      </c>
    </row>
    <row r="1903" spans="1:14" ht="15.4">
      <c r="A1903" s="593" t="s">
        <v>179</v>
      </c>
      <c r="B1903" s="593" t="s">
        <v>587</v>
      </c>
      <c r="C1903" s="593" t="s">
        <v>2227</v>
      </c>
      <c r="D1903" s="594">
        <v>6429</v>
      </c>
      <c r="E1903" s="595">
        <v>57878</v>
      </c>
      <c r="F1903" s="596" t="s">
        <v>8397</v>
      </c>
      <c r="M1903" s="598">
        <v>10695</v>
      </c>
      <c r="N1903" s="599">
        <v>48195</v>
      </c>
    </row>
    <row r="1904" spans="1:14" ht="15.4">
      <c r="A1904" s="593" t="s">
        <v>179</v>
      </c>
      <c r="B1904" s="593" t="s">
        <v>8399</v>
      </c>
      <c r="C1904" s="593" t="s">
        <v>8399</v>
      </c>
      <c r="D1904" s="594">
        <v>6431</v>
      </c>
      <c r="E1904" s="597">
        <v>1554452</v>
      </c>
      <c r="F1904" s="593" t="s">
        <v>8397</v>
      </c>
      <c r="M1904" s="598">
        <v>10696</v>
      </c>
      <c r="N1904" s="599">
        <v>82334</v>
      </c>
    </row>
    <row r="1905" spans="1:14" ht="15.4">
      <c r="A1905" s="593" t="s">
        <v>179</v>
      </c>
      <c r="B1905" s="593" t="s">
        <v>255</v>
      </c>
      <c r="C1905" s="593" t="s">
        <v>1473</v>
      </c>
      <c r="D1905" s="594">
        <v>6433</v>
      </c>
      <c r="E1905" s="595">
        <v>21800</v>
      </c>
      <c r="F1905" s="596" t="s">
        <v>8397</v>
      </c>
      <c r="M1905" s="598">
        <v>10697</v>
      </c>
      <c r="N1905" s="599">
        <v>521703</v>
      </c>
    </row>
    <row r="1906" spans="1:14" ht="15.4">
      <c r="A1906" s="593" t="s">
        <v>179</v>
      </c>
      <c r="B1906" s="593" t="s">
        <v>255</v>
      </c>
      <c r="C1906" s="593" t="s">
        <v>1473</v>
      </c>
      <c r="D1906" s="594">
        <v>6434</v>
      </c>
      <c r="E1906" s="595">
        <v>19450</v>
      </c>
      <c r="F1906" s="596" t="s">
        <v>8397</v>
      </c>
      <c r="M1906" s="598">
        <v>10698</v>
      </c>
      <c r="N1906" s="599">
        <v>452562</v>
      </c>
    </row>
    <row r="1907" spans="1:14" ht="15.4">
      <c r="A1907" s="593" t="s">
        <v>179</v>
      </c>
      <c r="B1907" s="593" t="s">
        <v>255</v>
      </c>
      <c r="C1907" s="593" t="s">
        <v>1473</v>
      </c>
      <c r="D1907" s="594">
        <v>6435</v>
      </c>
      <c r="E1907" s="595">
        <v>21150</v>
      </c>
      <c r="F1907" s="596" t="s">
        <v>8397</v>
      </c>
      <c r="M1907" s="598">
        <v>10699</v>
      </c>
      <c r="N1907" s="599">
        <v>495736</v>
      </c>
    </row>
    <row r="1908" spans="1:14" ht="15.4">
      <c r="A1908" s="593" t="s">
        <v>179</v>
      </c>
      <c r="B1908" s="593" t="s">
        <v>255</v>
      </c>
      <c r="C1908" s="593" t="s">
        <v>1473</v>
      </c>
      <c r="D1908" s="594">
        <v>6436</v>
      </c>
      <c r="E1908" s="595">
        <v>18800</v>
      </c>
      <c r="F1908" s="596" t="s">
        <v>8397</v>
      </c>
      <c r="M1908" s="598">
        <v>10700</v>
      </c>
      <c r="N1908" s="599">
        <v>238403</v>
      </c>
    </row>
    <row r="1909" spans="1:14" ht="15.4">
      <c r="A1909" s="593" t="s">
        <v>179</v>
      </c>
      <c r="B1909" s="593" t="s">
        <v>255</v>
      </c>
      <c r="C1909" s="593" t="s">
        <v>1473</v>
      </c>
      <c r="D1909" s="594">
        <v>6437</v>
      </c>
      <c r="E1909" s="595">
        <v>18152</v>
      </c>
      <c r="F1909" s="596" t="s">
        <v>8397</v>
      </c>
      <c r="M1909" s="598">
        <v>10710</v>
      </c>
      <c r="N1909" s="599">
        <v>3840035</v>
      </c>
    </row>
    <row r="1910" spans="1:14" ht="15.4">
      <c r="A1910" s="593" t="s">
        <v>179</v>
      </c>
      <c r="B1910" s="593" t="s">
        <v>208</v>
      </c>
      <c r="C1910" s="593" t="s">
        <v>208</v>
      </c>
      <c r="D1910" s="594">
        <v>6438</v>
      </c>
      <c r="E1910" s="595">
        <v>20205</v>
      </c>
      <c r="F1910" s="593" t="s">
        <v>8401</v>
      </c>
      <c r="M1910" s="598">
        <v>10712</v>
      </c>
      <c r="N1910" s="599">
        <v>567414</v>
      </c>
    </row>
    <row r="1911" spans="1:14" ht="15.4">
      <c r="A1911" s="593" t="s">
        <v>179</v>
      </c>
      <c r="B1911" s="593" t="s">
        <v>208</v>
      </c>
      <c r="C1911" s="593" t="s">
        <v>208</v>
      </c>
      <c r="D1911" s="594">
        <v>6439</v>
      </c>
      <c r="E1911" s="597">
        <v>21734</v>
      </c>
      <c r="F1911" s="593" t="s">
        <v>8401</v>
      </c>
      <c r="M1911" s="598">
        <v>10723</v>
      </c>
      <c r="N1911" s="599">
        <v>47600</v>
      </c>
    </row>
    <row r="1912" spans="1:14" ht="15.4">
      <c r="A1912" s="593" t="s">
        <v>179</v>
      </c>
      <c r="B1912" s="593" t="s">
        <v>255</v>
      </c>
      <c r="C1912" s="593" t="s">
        <v>1473</v>
      </c>
      <c r="D1912" s="594">
        <v>6440</v>
      </c>
      <c r="E1912" s="597">
        <v>595</v>
      </c>
      <c r="F1912" s="593" t="s">
        <v>8397</v>
      </c>
      <c r="M1912" s="598">
        <v>10728</v>
      </c>
      <c r="N1912" s="599">
        <v>15054</v>
      </c>
    </row>
    <row r="1913" spans="1:14" ht="15.4">
      <c r="A1913" s="593" t="s">
        <v>179</v>
      </c>
      <c r="B1913" s="593" t="s">
        <v>255</v>
      </c>
      <c r="C1913" s="593" t="s">
        <v>1473</v>
      </c>
      <c r="D1913" s="594">
        <v>6441</v>
      </c>
      <c r="E1913" s="597">
        <v>781</v>
      </c>
      <c r="F1913" s="593" t="s">
        <v>8397</v>
      </c>
      <c r="M1913" s="598">
        <v>10733</v>
      </c>
      <c r="N1913" s="599">
        <v>6947748</v>
      </c>
    </row>
    <row r="1914" spans="1:14" ht="15.4">
      <c r="A1914" s="593" t="s">
        <v>179</v>
      </c>
      <c r="B1914" s="593" t="s">
        <v>255</v>
      </c>
      <c r="C1914" s="593" t="s">
        <v>1473</v>
      </c>
      <c r="D1914" s="594">
        <v>6442</v>
      </c>
      <c r="E1914" s="595">
        <v>901</v>
      </c>
      <c r="F1914" s="593" t="s">
        <v>8397</v>
      </c>
      <c r="M1914" s="598">
        <v>10734</v>
      </c>
      <c r="N1914" s="599">
        <v>2978107</v>
      </c>
    </row>
    <row r="1915" spans="1:14" ht="15.4">
      <c r="A1915" s="593" t="s">
        <v>179</v>
      </c>
      <c r="B1915" s="593" t="s">
        <v>255</v>
      </c>
      <c r="C1915" s="593" t="s">
        <v>1473</v>
      </c>
      <c r="D1915" s="594">
        <v>6443</v>
      </c>
      <c r="E1915" s="595">
        <v>1022</v>
      </c>
      <c r="F1915" s="593" t="s">
        <v>8397</v>
      </c>
      <c r="M1915" s="598">
        <v>10736</v>
      </c>
      <c r="N1915" s="599">
        <v>2035235</v>
      </c>
    </row>
    <row r="1916" spans="1:14" ht="15.4">
      <c r="A1916" s="593" t="s">
        <v>179</v>
      </c>
      <c r="B1916" s="593" t="s">
        <v>255</v>
      </c>
      <c r="C1916" s="593" t="s">
        <v>1473</v>
      </c>
      <c r="D1916" s="594">
        <v>6444</v>
      </c>
      <c r="E1916" s="595">
        <v>1384</v>
      </c>
      <c r="F1916" s="593" t="s">
        <v>8397</v>
      </c>
      <c r="M1916" s="598">
        <v>10737</v>
      </c>
      <c r="N1916" s="599">
        <v>1054654</v>
      </c>
    </row>
    <row r="1917" spans="1:14" ht="15.4">
      <c r="A1917" s="593" t="s">
        <v>179</v>
      </c>
      <c r="B1917" s="593" t="s">
        <v>255</v>
      </c>
      <c r="C1917" s="593" t="s">
        <v>1473</v>
      </c>
      <c r="D1917" s="594">
        <v>6445</v>
      </c>
      <c r="E1917" s="595">
        <v>1442</v>
      </c>
      <c r="F1917" s="593" t="s">
        <v>8397</v>
      </c>
      <c r="M1917" s="598">
        <v>10754</v>
      </c>
      <c r="N1917" s="599">
        <v>10975095</v>
      </c>
    </row>
    <row r="1918" spans="1:14" ht="15.4">
      <c r="A1918" s="593" t="s">
        <v>179</v>
      </c>
      <c r="B1918" s="593" t="s">
        <v>255</v>
      </c>
      <c r="C1918" s="593" t="s">
        <v>1473</v>
      </c>
      <c r="D1918" s="594">
        <v>6446</v>
      </c>
      <c r="E1918" s="595">
        <v>1616</v>
      </c>
      <c r="F1918" s="593" t="s">
        <v>8397</v>
      </c>
      <c r="M1918" s="598">
        <v>10755</v>
      </c>
      <c r="N1918" s="599">
        <v>834740</v>
      </c>
    </row>
    <row r="1919" spans="1:14" ht="15.4">
      <c r="A1919" s="593" t="s">
        <v>179</v>
      </c>
      <c r="B1919" s="593" t="s">
        <v>248</v>
      </c>
      <c r="C1919" s="593" t="s">
        <v>248</v>
      </c>
      <c r="D1919" s="594">
        <v>6448</v>
      </c>
      <c r="E1919" s="597">
        <v>2001595</v>
      </c>
      <c r="F1919" s="593" t="s">
        <v>8397</v>
      </c>
      <c r="M1919" s="598">
        <v>10756</v>
      </c>
      <c r="N1919" s="599">
        <v>1333594</v>
      </c>
    </row>
    <row r="1920" spans="1:14" ht="15.4">
      <c r="A1920" s="593" t="s">
        <v>179</v>
      </c>
      <c r="B1920" s="593" t="s">
        <v>208</v>
      </c>
      <c r="C1920" s="593" t="s">
        <v>208</v>
      </c>
      <c r="D1920" s="594">
        <v>6449</v>
      </c>
      <c r="E1920" s="595">
        <v>648937</v>
      </c>
      <c r="F1920" s="593" t="s">
        <v>8396</v>
      </c>
      <c r="M1920" s="598">
        <v>10757</v>
      </c>
      <c r="N1920" s="599">
        <v>1571053</v>
      </c>
    </row>
    <row r="1921" spans="1:14" ht="15.4">
      <c r="A1921" s="593" t="s">
        <v>179</v>
      </c>
      <c r="B1921" s="593" t="s">
        <v>8399</v>
      </c>
      <c r="C1921" s="593" t="s">
        <v>8399</v>
      </c>
      <c r="D1921" s="594">
        <v>6450</v>
      </c>
      <c r="E1921" s="595">
        <v>4539</v>
      </c>
      <c r="F1921" s="593" t="s">
        <v>8397</v>
      </c>
      <c r="M1921" s="598">
        <v>10758</v>
      </c>
      <c r="N1921" s="599">
        <v>1076559</v>
      </c>
    </row>
    <row r="1922" spans="1:14" ht="15.4">
      <c r="A1922" s="593" t="s">
        <v>179</v>
      </c>
      <c r="B1922" s="593" t="s">
        <v>8399</v>
      </c>
      <c r="C1922" s="593" t="s">
        <v>8399</v>
      </c>
      <c r="D1922" s="594">
        <v>6451</v>
      </c>
      <c r="E1922" s="595">
        <v>15257</v>
      </c>
      <c r="F1922" s="593" t="s">
        <v>8397</v>
      </c>
      <c r="M1922" s="598">
        <v>10767</v>
      </c>
      <c r="N1922" s="599">
        <v>148554</v>
      </c>
    </row>
    <row r="1923" spans="1:14" ht="15.4">
      <c r="A1923" s="593" t="s">
        <v>179</v>
      </c>
      <c r="B1923" s="593" t="s">
        <v>259</v>
      </c>
      <c r="C1923" s="593" t="s">
        <v>607</v>
      </c>
      <c r="D1923" s="594">
        <v>6456</v>
      </c>
      <c r="E1923" s="597">
        <v>1371507</v>
      </c>
      <c r="F1923" s="593" t="s">
        <v>8397</v>
      </c>
      <c r="M1923" s="598">
        <v>10768</v>
      </c>
      <c r="N1923" s="599">
        <v>212926</v>
      </c>
    </row>
    <row r="1924" spans="1:14" ht="15.4">
      <c r="A1924" s="593" t="s">
        <v>179</v>
      </c>
      <c r="B1924" s="593" t="s">
        <v>587</v>
      </c>
      <c r="C1924" s="593" t="s">
        <v>588</v>
      </c>
      <c r="D1924" s="594">
        <v>6457</v>
      </c>
      <c r="E1924" s="595">
        <v>99606</v>
      </c>
      <c r="F1924" s="596" t="s">
        <v>8396</v>
      </c>
      <c r="M1924" s="598">
        <v>10770</v>
      </c>
      <c r="N1924" s="599">
        <v>91736</v>
      </c>
    </row>
    <row r="1925" spans="1:14" ht="15.4">
      <c r="A1925" s="593" t="s">
        <v>179</v>
      </c>
      <c r="B1925" s="593" t="s">
        <v>241</v>
      </c>
      <c r="C1925" s="593" t="s">
        <v>242</v>
      </c>
      <c r="D1925" s="594">
        <v>6458</v>
      </c>
      <c r="E1925" s="595">
        <v>16246</v>
      </c>
      <c r="F1925" s="596" t="s">
        <v>8396</v>
      </c>
      <c r="M1925" s="598">
        <v>10774</v>
      </c>
      <c r="N1925" s="599">
        <v>80433</v>
      </c>
    </row>
    <row r="1926" spans="1:14" ht="15.4">
      <c r="A1926" s="593" t="s">
        <v>179</v>
      </c>
      <c r="B1926" s="593" t="s">
        <v>259</v>
      </c>
      <c r="C1926" s="593" t="s">
        <v>775</v>
      </c>
      <c r="D1926" s="594">
        <v>6459</v>
      </c>
      <c r="E1926" s="597">
        <v>56053</v>
      </c>
      <c r="F1926" s="593" t="s">
        <v>8397</v>
      </c>
      <c r="M1926" s="598">
        <v>10776</v>
      </c>
      <c r="N1926" s="599">
        <v>97350</v>
      </c>
    </row>
    <row r="1927" spans="1:14" ht="15.4">
      <c r="A1927" s="593" t="s">
        <v>179</v>
      </c>
      <c r="B1927" s="593" t="s">
        <v>2654</v>
      </c>
      <c r="C1927" s="593" t="s">
        <v>2654</v>
      </c>
      <c r="D1927" s="594">
        <v>6461</v>
      </c>
      <c r="E1927" s="595">
        <v>7667</v>
      </c>
      <c r="F1927" s="596" t="s">
        <v>8398</v>
      </c>
      <c r="M1927" s="598">
        <v>10777</v>
      </c>
      <c r="N1927" s="599">
        <v>34330</v>
      </c>
    </row>
    <row r="1928" spans="1:14" ht="15.4">
      <c r="A1928" s="593" t="s">
        <v>2254</v>
      </c>
      <c r="B1928" s="593" t="s">
        <v>195</v>
      </c>
      <c r="C1928" s="593" t="s">
        <v>195</v>
      </c>
      <c r="D1928" s="594">
        <v>6462</v>
      </c>
      <c r="E1928" s="597">
        <v>1800</v>
      </c>
      <c r="F1928" s="593" t="s">
        <v>8397</v>
      </c>
      <c r="M1928" s="598">
        <v>10787</v>
      </c>
      <c r="N1928" s="599">
        <v>16279</v>
      </c>
    </row>
    <row r="1929" spans="1:14" ht="15.4">
      <c r="A1929" s="593" t="s">
        <v>2254</v>
      </c>
      <c r="B1929" s="593" t="s">
        <v>195</v>
      </c>
      <c r="C1929" s="593" t="s">
        <v>195</v>
      </c>
      <c r="D1929" s="594">
        <v>6463</v>
      </c>
      <c r="E1929" s="595">
        <v>7800</v>
      </c>
      <c r="F1929" s="596" t="s">
        <v>8397</v>
      </c>
      <c r="M1929" s="598">
        <v>10788</v>
      </c>
      <c r="N1929" s="599">
        <v>294466</v>
      </c>
    </row>
    <row r="1930" spans="1:14" ht="15.4">
      <c r="A1930" s="593" t="s">
        <v>2254</v>
      </c>
      <c r="B1930" s="593" t="s">
        <v>259</v>
      </c>
      <c r="C1930" s="593" t="s">
        <v>607</v>
      </c>
      <c r="D1930" s="594">
        <v>6464</v>
      </c>
      <c r="E1930" s="597">
        <v>3577</v>
      </c>
      <c r="F1930" s="593" t="s">
        <v>8397</v>
      </c>
      <c r="M1930" s="598">
        <v>10790</v>
      </c>
      <c r="N1930" s="599">
        <v>450174</v>
      </c>
    </row>
    <row r="1931" spans="1:14" ht="15.4">
      <c r="A1931" s="593" t="s">
        <v>2254</v>
      </c>
      <c r="B1931" s="593" t="s">
        <v>587</v>
      </c>
      <c r="C1931" s="593" t="s">
        <v>588</v>
      </c>
      <c r="D1931" s="594">
        <v>6465</v>
      </c>
      <c r="E1931" s="597">
        <v>26802</v>
      </c>
      <c r="F1931" s="593" t="s">
        <v>8396</v>
      </c>
      <c r="M1931" s="598">
        <v>10794</v>
      </c>
      <c r="N1931" s="599">
        <v>35593</v>
      </c>
    </row>
    <row r="1932" spans="1:14" ht="15.4">
      <c r="A1932" s="593" t="s">
        <v>2254</v>
      </c>
      <c r="B1932" s="593" t="s">
        <v>259</v>
      </c>
      <c r="C1932" s="593" t="s">
        <v>607</v>
      </c>
      <c r="D1932" s="594">
        <v>6466</v>
      </c>
      <c r="E1932" s="597">
        <v>1374904</v>
      </c>
      <c r="F1932" s="596" t="s">
        <v>8397</v>
      </c>
      <c r="M1932" s="598">
        <v>10808</v>
      </c>
      <c r="N1932" s="599">
        <v>65359</v>
      </c>
    </row>
    <row r="1933" spans="1:14" ht="15.4">
      <c r="A1933" s="593" t="s">
        <v>2254</v>
      </c>
      <c r="B1933" s="593" t="s">
        <v>241</v>
      </c>
      <c r="C1933" s="593" t="s">
        <v>242</v>
      </c>
      <c r="D1933" s="594">
        <v>6467</v>
      </c>
      <c r="E1933" s="597">
        <v>15733</v>
      </c>
      <c r="F1933" s="593" t="s">
        <v>8396</v>
      </c>
      <c r="M1933" s="598">
        <v>10813</v>
      </c>
      <c r="N1933" s="599">
        <v>17453</v>
      </c>
    </row>
    <row r="1934" spans="1:14" ht="15.4">
      <c r="A1934" s="593" t="s">
        <v>2254</v>
      </c>
      <c r="B1934" s="593" t="s">
        <v>1411</v>
      </c>
      <c r="C1934" s="593" t="s">
        <v>1621</v>
      </c>
      <c r="D1934" s="594">
        <v>6469</v>
      </c>
      <c r="E1934" s="597">
        <v>344300</v>
      </c>
      <c r="F1934" s="593" t="s">
        <v>8401</v>
      </c>
      <c r="M1934" s="598">
        <v>10824</v>
      </c>
      <c r="N1934" s="599">
        <v>1810000</v>
      </c>
    </row>
    <row r="1935" spans="1:14" ht="15.4">
      <c r="A1935" s="593" t="s">
        <v>2254</v>
      </c>
      <c r="B1935" s="593" t="s">
        <v>198</v>
      </c>
      <c r="C1935" s="593" t="s">
        <v>429</v>
      </c>
      <c r="D1935" s="594">
        <v>6471</v>
      </c>
      <c r="E1935" s="595">
        <v>190755</v>
      </c>
      <c r="F1935" s="596" t="s">
        <v>8397</v>
      </c>
      <c r="M1935" s="598">
        <v>10825</v>
      </c>
      <c r="N1935" s="599">
        <v>73151</v>
      </c>
    </row>
    <row r="1936" spans="1:14" ht="15.4">
      <c r="A1936" s="593" t="s">
        <v>2254</v>
      </c>
      <c r="B1936" s="593" t="s">
        <v>259</v>
      </c>
      <c r="C1936" s="593" t="s">
        <v>607</v>
      </c>
      <c r="D1936" s="594">
        <v>6472</v>
      </c>
      <c r="E1936" s="597">
        <v>1477441</v>
      </c>
      <c r="F1936" s="593" t="s">
        <v>8397</v>
      </c>
      <c r="M1936" s="598">
        <v>10830</v>
      </c>
      <c r="N1936" s="599">
        <v>81279</v>
      </c>
    </row>
    <row r="1937" spans="1:14" ht="15.4">
      <c r="A1937" s="593" t="s">
        <v>2254</v>
      </c>
      <c r="B1937" s="593" t="s">
        <v>198</v>
      </c>
      <c r="C1937" s="593" t="s">
        <v>429</v>
      </c>
      <c r="D1937" s="594">
        <v>6473</v>
      </c>
      <c r="E1937" s="597">
        <v>162127</v>
      </c>
      <c r="F1937" s="593" t="s">
        <v>8397</v>
      </c>
      <c r="M1937" s="598">
        <v>10836</v>
      </c>
      <c r="N1937" s="599">
        <v>5292942</v>
      </c>
    </row>
    <row r="1938" spans="1:14" ht="15.4">
      <c r="A1938" s="593" t="s">
        <v>2254</v>
      </c>
      <c r="B1938" s="593" t="s">
        <v>198</v>
      </c>
      <c r="C1938" s="593" t="s">
        <v>429</v>
      </c>
      <c r="D1938" s="594">
        <v>6474</v>
      </c>
      <c r="E1938" s="597">
        <v>188408</v>
      </c>
      <c r="F1938" s="593" t="s">
        <v>8397</v>
      </c>
      <c r="M1938" s="598">
        <v>10842</v>
      </c>
      <c r="N1938" s="599">
        <v>17788</v>
      </c>
    </row>
    <row r="1939" spans="1:14" ht="15.4">
      <c r="A1939" s="593" t="s">
        <v>2254</v>
      </c>
      <c r="B1939" s="593" t="s">
        <v>205</v>
      </c>
      <c r="C1939" s="593" t="s">
        <v>206</v>
      </c>
      <c r="D1939" s="594">
        <v>6475</v>
      </c>
      <c r="E1939" s="595">
        <v>75350</v>
      </c>
      <c r="F1939" s="593" t="s">
        <v>8397</v>
      </c>
      <c r="M1939" s="598">
        <v>10847</v>
      </c>
      <c r="N1939" s="599">
        <v>5439312</v>
      </c>
    </row>
    <row r="1940" spans="1:14" ht="15.4">
      <c r="A1940" s="593" t="s">
        <v>2254</v>
      </c>
      <c r="B1940" s="593" t="s">
        <v>8399</v>
      </c>
      <c r="C1940" s="593" t="s">
        <v>8399</v>
      </c>
      <c r="D1940" s="594">
        <v>6476</v>
      </c>
      <c r="E1940" s="597">
        <v>216131</v>
      </c>
      <c r="F1940" s="593" t="s">
        <v>8397</v>
      </c>
      <c r="M1940" s="598">
        <v>10848</v>
      </c>
      <c r="N1940" s="599">
        <v>99900</v>
      </c>
    </row>
    <row r="1941" spans="1:14" ht="15.4">
      <c r="A1941" s="593" t="s">
        <v>2254</v>
      </c>
      <c r="B1941" s="593" t="s">
        <v>1485</v>
      </c>
      <c r="C1941" s="593" t="s">
        <v>1485</v>
      </c>
      <c r="D1941" s="594">
        <v>6482</v>
      </c>
      <c r="E1941" s="595">
        <v>117500</v>
      </c>
      <c r="F1941" s="596" t="s">
        <v>8396</v>
      </c>
      <c r="M1941" s="598">
        <v>10849</v>
      </c>
      <c r="N1941" s="599">
        <v>38675</v>
      </c>
    </row>
    <row r="1942" spans="1:14" ht="15.4">
      <c r="A1942" s="593" t="s">
        <v>2254</v>
      </c>
      <c r="B1942" s="593" t="s">
        <v>241</v>
      </c>
      <c r="C1942" s="593" t="s">
        <v>420</v>
      </c>
      <c r="D1942" s="594">
        <v>6483</v>
      </c>
      <c r="E1942" s="597">
        <v>50440</v>
      </c>
      <c r="F1942" s="593" t="s">
        <v>8396</v>
      </c>
      <c r="M1942" s="598">
        <v>10852</v>
      </c>
      <c r="N1942" s="599">
        <v>1446627</v>
      </c>
    </row>
    <row r="1943" spans="1:14" ht="15.4">
      <c r="A1943" s="593" t="s">
        <v>2254</v>
      </c>
      <c r="B1943" s="593" t="s">
        <v>241</v>
      </c>
      <c r="C1943" s="593" t="s">
        <v>420</v>
      </c>
      <c r="D1943" s="594">
        <v>6484</v>
      </c>
      <c r="E1943" s="597">
        <v>174290</v>
      </c>
      <c r="F1943" s="593" t="s">
        <v>8396</v>
      </c>
      <c r="M1943" s="598">
        <v>10855</v>
      </c>
      <c r="N1943" s="599">
        <v>57120</v>
      </c>
    </row>
    <row r="1944" spans="1:14" ht="15.4">
      <c r="A1944" s="593" t="s">
        <v>2254</v>
      </c>
      <c r="B1944" s="593" t="s">
        <v>192</v>
      </c>
      <c r="C1944" s="593" t="s">
        <v>1553</v>
      </c>
      <c r="D1944" s="594">
        <v>6485</v>
      </c>
      <c r="E1944" s="597">
        <v>51423</v>
      </c>
      <c r="F1944" s="593" t="s">
        <v>8396</v>
      </c>
      <c r="M1944" s="598">
        <v>10872</v>
      </c>
      <c r="N1944" s="599">
        <v>490280</v>
      </c>
    </row>
    <row r="1945" spans="1:14" ht="15.4">
      <c r="A1945" s="593" t="s">
        <v>2254</v>
      </c>
      <c r="B1945" s="593" t="s">
        <v>198</v>
      </c>
      <c r="C1945" s="593" t="s">
        <v>429</v>
      </c>
      <c r="D1945" s="594">
        <v>6486</v>
      </c>
      <c r="E1945" s="597">
        <v>60713</v>
      </c>
      <c r="F1945" s="593" t="s">
        <v>8397</v>
      </c>
      <c r="M1945" s="598">
        <v>10877</v>
      </c>
      <c r="N1945" s="599">
        <v>3990800</v>
      </c>
    </row>
    <row r="1946" spans="1:14" ht="15.4">
      <c r="A1946" s="593" t="s">
        <v>2254</v>
      </c>
      <c r="B1946" s="593" t="s">
        <v>192</v>
      </c>
      <c r="C1946" s="593" t="s">
        <v>193</v>
      </c>
      <c r="D1946" s="594">
        <v>6488</v>
      </c>
      <c r="E1946" s="597">
        <v>266046</v>
      </c>
      <c r="F1946" s="593" t="s">
        <v>8397</v>
      </c>
      <c r="M1946" s="598">
        <v>10878</v>
      </c>
      <c r="N1946" s="599">
        <v>6370</v>
      </c>
    </row>
    <row r="1947" spans="1:14" ht="15.4">
      <c r="A1947" s="593" t="s">
        <v>2254</v>
      </c>
      <c r="B1947" s="593" t="s">
        <v>192</v>
      </c>
      <c r="C1947" s="593" t="s">
        <v>193</v>
      </c>
      <c r="D1947" s="594">
        <v>6489</v>
      </c>
      <c r="E1947" s="597">
        <v>109595</v>
      </c>
      <c r="F1947" s="593" t="s">
        <v>8397</v>
      </c>
      <c r="M1947" s="598">
        <v>10880</v>
      </c>
      <c r="N1947" s="599">
        <v>28739</v>
      </c>
    </row>
    <row r="1948" spans="1:14" ht="15.4">
      <c r="A1948" s="593" t="s">
        <v>2254</v>
      </c>
      <c r="B1948" s="593" t="s">
        <v>192</v>
      </c>
      <c r="C1948" s="593" t="s">
        <v>193</v>
      </c>
      <c r="D1948" s="594">
        <v>6494</v>
      </c>
      <c r="E1948" s="595">
        <v>314314</v>
      </c>
      <c r="F1948" s="596" t="s">
        <v>8396</v>
      </c>
      <c r="M1948" s="598">
        <v>10890</v>
      </c>
      <c r="N1948" s="599">
        <v>40270</v>
      </c>
    </row>
    <row r="1949" spans="1:14" ht="15.4">
      <c r="A1949" s="593" t="s">
        <v>2254</v>
      </c>
      <c r="B1949" s="593" t="s">
        <v>192</v>
      </c>
      <c r="C1949" s="593" t="s">
        <v>193</v>
      </c>
      <c r="D1949" s="594">
        <v>6495</v>
      </c>
      <c r="E1949" s="597">
        <v>314314</v>
      </c>
      <c r="F1949" s="593" t="s">
        <v>8396</v>
      </c>
      <c r="M1949" s="598">
        <v>10891</v>
      </c>
      <c r="N1949" s="599">
        <v>100591</v>
      </c>
    </row>
    <row r="1950" spans="1:14" ht="15.4">
      <c r="A1950" s="593" t="s">
        <v>2254</v>
      </c>
      <c r="B1950" s="593" t="s">
        <v>192</v>
      </c>
      <c r="C1950" s="593" t="s">
        <v>193</v>
      </c>
      <c r="D1950" s="594">
        <v>6498</v>
      </c>
      <c r="E1950" s="597">
        <v>18042</v>
      </c>
      <c r="F1950" s="593" t="s">
        <v>8396</v>
      </c>
      <c r="M1950" s="598">
        <v>10920</v>
      </c>
      <c r="N1950" s="599">
        <v>1224510</v>
      </c>
    </row>
    <row r="1951" spans="1:14" ht="15.4">
      <c r="A1951" s="593" t="s">
        <v>2254</v>
      </c>
      <c r="B1951" s="593" t="s">
        <v>192</v>
      </c>
      <c r="C1951" s="593" t="s">
        <v>193</v>
      </c>
      <c r="D1951" s="594">
        <v>6499</v>
      </c>
      <c r="E1951" s="597">
        <v>15202</v>
      </c>
      <c r="F1951" s="593" t="s">
        <v>8396</v>
      </c>
      <c r="M1951" s="598">
        <v>10936</v>
      </c>
      <c r="N1951" s="599">
        <v>125809</v>
      </c>
    </row>
    <row r="1952" spans="1:14" ht="15.4">
      <c r="A1952" s="593" t="s">
        <v>2254</v>
      </c>
      <c r="B1952" s="593" t="s">
        <v>192</v>
      </c>
      <c r="C1952" s="593" t="s">
        <v>193</v>
      </c>
      <c r="D1952" s="594">
        <v>6500</v>
      </c>
      <c r="E1952" s="595">
        <v>229292</v>
      </c>
      <c r="F1952" s="596" t="s">
        <v>8396</v>
      </c>
      <c r="M1952" s="598">
        <v>10937</v>
      </c>
      <c r="N1952" s="599">
        <v>249635</v>
      </c>
    </row>
    <row r="1953" spans="1:14" ht="15.4">
      <c r="A1953" s="593" t="s">
        <v>2254</v>
      </c>
      <c r="B1953" s="593" t="s">
        <v>192</v>
      </c>
      <c r="C1953" s="593" t="s">
        <v>193</v>
      </c>
      <c r="D1953" s="594">
        <v>6501</v>
      </c>
      <c r="E1953" s="595">
        <v>296892</v>
      </c>
      <c r="F1953" s="596" t="s">
        <v>8396</v>
      </c>
      <c r="M1953" s="598">
        <v>10947</v>
      </c>
      <c r="N1953" s="599">
        <v>7140</v>
      </c>
    </row>
    <row r="1954" spans="1:14" ht="15.4">
      <c r="A1954" s="593" t="s">
        <v>2254</v>
      </c>
      <c r="B1954" s="593" t="s">
        <v>8399</v>
      </c>
      <c r="C1954" s="593" t="s">
        <v>8399</v>
      </c>
      <c r="D1954" s="594">
        <v>6505</v>
      </c>
      <c r="E1954" s="597">
        <v>2372</v>
      </c>
      <c r="F1954" s="593" t="s">
        <v>8396</v>
      </c>
      <c r="M1954" s="598">
        <v>10948</v>
      </c>
      <c r="N1954" s="599">
        <v>7140</v>
      </c>
    </row>
    <row r="1955" spans="1:14" ht="15.4">
      <c r="A1955" s="593" t="s">
        <v>2254</v>
      </c>
      <c r="B1955" s="593" t="s">
        <v>587</v>
      </c>
      <c r="C1955" s="593" t="s">
        <v>2074</v>
      </c>
      <c r="D1955" s="594">
        <v>6506</v>
      </c>
      <c r="E1955" s="595">
        <v>188488</v>
      </c>
      <c r="F1955" s="596" t="s">
        <v>8397</v>
      </c>
      <c r="M1955" s="598">
        <v>10955</v>
      </c>
      <c r="N1955" s="599">
        <v>4744835</v>
      </c>
    </row>
    <row r="1956" spans="1:14" ht="15.4">
      <c r="A1956" s="593" t="s">
        <v>2254</v>
      </c>
      <c r="B1956" s="593" t="s">
        <v>1411</v>
      </c>
      <c r="C1956" s="593" t="s">
        <v>1413</v>
      </c>
      <c r="D1956" s="594">
        <v>6507</v>
      </c>
      <c r="E1956" s="595">
        <v>243363</v>
      </c>
      <c r="F1956" s="596" t="s">
        <v>8396</v>
      </c>
      <c r="M1956" s="598">
        <v>10957</v>
      </c>
      <c r="N1956" s="599">
        <v>61719</v>
      </c>
    </row>
    <row r="1957" spans="1:14" ht="15.4">
      <c r="A1957" s="593" t="s">
        <v>2254</v>
      </c>
      <c r="B1957" s="593" t="s">
        <v>205</v>
      </c>
      <c r="C1957" s="593" t="s">
        <v>206</v>
      </c>
      <c r="D1957" s="594">
        <v>6510</v>
      </c>
      <c r="E1957" s="595">
        <v>62554</v>
      </c>
      <c r="F1957" s="596" t="s">
        <v>8397</v>
      </c>
      <c r="M1957" s="598">
        <v>10958</v>
      </c>
      <c r="N1957" s="599">
        <v>38556</v>
      </c>
    </row>
    <row r="1958" spans="1:14" ht="15.4">
      <c r="A1958" s="593" t="s">
        <v>2254</v>
      </c>
      <c r="B1958" s="593" t="s">
        <v>1411</v>
      </c>
      <c r="C1958" s="593" t="s">
        <v>1665</v>
      </c>
      <c r="D1958" s="594">
        <v>6511</v>
      </c>
      <c r="E1958" s="597">
        <v>286647</v>
      </c>
      <c r="F1958" s="593" t="s">
        <v>8397</v>
      </c>
      <c r="M1958" s="598">
        <v>10959</v>
      </c>
      <c r="N1958" s="599">
        <v>39270</v>
      </c>
    </row>
    <row r="1959" spans="1:14" ht="15.4">
      <c r="A1959" s="593" t="s">
        <v>2254</v>
      </c>
      <c r="B1959" s="593" t="s">
        <v>255</v>
      </c>
      <c r="C1959" s="593" t="s">
        <v>256</v>
      </c>
      <c r="D1959" s="594">
        <v>6512</v>
      </c>
      <c r="E1959" s="595">
        <v>667698</v>
      </c>
      <c r="F1959" s="596" t="s">
        <v>8397</v>
      </c>
      <c r="M1959" s="598">
        <v>10960</v>
      </c>
      <c r="N1959" s="599">
        <v>33415</v>
      </c>
    </row>
    <row r="1960" spans="1:14" ht="15.4">
      <c r="A1960" s="593" t="s">
        <v>2254</v>
      </c>
      <c r="B1960" s="593" t="s">
        <v>248</v>
      </c>
      <c r="C1960" s="593" t="s">
        <v>248</v>
      </c>
      <c r="D1960" s="594">
        <v>6514</v>
      </c>
      <c r="E1960" s="597">
        <v>4065</v>
      </c>
      <c r="F1960" s="593" t="s">
        <v>8397</v>
      </c>
      <c r="M1960" s="598">
        <v>10961</v>
      </c>
      <c r="N1960" s="599">
        <v>21848</v>
      </c>
    </row>
    <row r="1961" spans="1:14" ht="15.4">
      <c r="A1961" s="593" t="s">
        <v>2254</v>
      </c>
      <c r="B1961" s="593" t="s">
        <v>192</v>
      </c>
      <c r="C1961" s="593" t="s">
        <v>193</v>
      </c>
      <c r="D1961" s="594">
        <v>6515</v>
      </c>
      <c r="E1961" s="595">
        <v>9374</v>
      </c>
      <c r="F1961" s="596" t="s">
        <v>8397</v>
      </c>
      <c r="M1961" s="598">
        <v>10962</v>
      </c>
      <c r="N1961" s="599">
        <v>43554</v>
      </c>
    </row>
    <row r="1962" spans="1:14" ht="15.4">
      <c r="A1962" s="593" t="s">
        <v>2254</v>
      </c>
      <c r="B1962" s="593" t="s">
        <v>255</v>
      </c>
      <c r="C1962" s="593" t="s">
        <v>1473</v>
      </c>
      <c r="D1962" s="594">
        <v>6517</v>
      </c>
      <c r="E1962" s="595">
        <v>13201</v>
      </c>
      <c r="F1962" s="596" t="s">
        <v>8397</v>
      </c>
      <c r="M1962" s="598">
        <v>10963</v>
      </c>
      <c r="N1962" s="599">
        <v>41126</v>
      </c>
    </row>
    <row r="1963" spans="1:14" ht="15.4">
      <c r="A1963" s="593" t="s">
        <v>2254</v>
      </c>
      <c r="B1963" s="593" t="s">
        <v>208</v>
      </c>
      <c r="C1963" s="593" t="s">
        <v>208</v>
      </c>
      <c r="D1963" s="594">
        <v>6518</v>
      </c>
      <c r="E1963" s="595">
        <v>171333</v>
      </c>
      <c r="F1963" s="593" t="s">
        <v>8397</v>
      </c>
      <c r="M1963" s="598">
        <v>10964</v>
      </c>
      <c r="N1963" s="599">
        <v>39270</v>
      </c>
    </row>
    <row r="1964" spans="1:14" ht="15.4">
      <c r="A1964" s="593" t="s">
        <v>2254</v>
      </c>
      <c r="B1964" s="593" t="s">
        <v>208</v>
      </c>
      <c r="C1964" s="593" t="s">
        <v>208</v>
      </c>
      <c r="D1964" s="594">
        <v>6519</v>
      </c>
      <c r="E1964" s="595">
        <v>25260</v>
      </c>
      <c r="F1964" s="596" t="s">
        <v>8396</v>
      </c>
      <c r="M1964" s="598">
        <v>10965</v>
      </c>
      <c r="N1964" s="599">
        <v>243474</v>
      </c>
    </row>
    <row r="1965" spans="1:14" ht="15.4">
      <c r="A1965" s="593" t="s">
        <v>2254</v>
      </c>
      <c r="B1965" s="593" t="s">
        <v>208</v>
      </c>
      <c r="C1965" s="593" t="s">
        <v>208</v>
      </c>
      <c r="D1965" s="594">
        <v>6520</v>
      </c>
      <c r="E1965" s="595">
        <v>13068</v>
      </c>
      <c r="F1965" s="596" t="s">
        <v>8396</v>
      </c>
      <c r="M1965" s="598">
        <v>10966</v>
      </c>
      <c r="N1965" s="599">
        <v>172550</v>
      </c>
    </row>
    <row r="1966" spans="1:14" ht="15.4">
      <c r="A1966" s="593" t="s">
        <v>2254</v>
      </c>
      <c r="B1966" s="593" t="s">
        <v>208</v>
      </c>
      <c r="C1966" s="593" t="s">
        <v>208</v>
      </c>
      <c r="D1966" s="594">
        <v>6521</v>
      </c>
      <c r="E1966" s="595">
        <v>7982</v>
      </c>
      <c r="F1966" s="596" t="s">
        <v>8397</v>
      </c>
      <c r="M1966" s="598">
        <v>10967</v>
      </c>
      <c r="N1966" s="599">
        <v>874000</v>
      </c>
    </row>
    <row r="1967" spans="1:14" ht="15.4">
      <c r="A1967" s="593" t="s">
        <v>2254</v>
      </c>
      <c r="B1967" s="593" t="s">
        <v>248</v>
      </c>
      <c r="C1967" s="593" t="s">
        <v>248</v>
      </c>
      <c r="D1967" s="594">
        <v>6523</v>
      </c>
      <c r="E1967" s="595">
        <v>15934</v>
      </c>
      <c r="F1967" s="596" t="s">
        <v>8397</v>
      </c>
      <c r="M1967" s="598">
        <v>10968</v>
      </c>
      <c r="N1967" s="599">
        <v>124950</v>
      </c>
    </row>
    <row r="1968" spans="1:14" ht="15.4">
      <c r="A1968" s="593" t="s">
        <v>2254</v>
      </c>
      <c r="B1968" s="593" t="s">
        <v>248</v>
      </c>
      <c r="C1968" s="593" t="s">
        <v>248</v>
      </c>
      <c r="D1968" s="594">
        <v>6524</v>
      </c>
      <c r="E1968" s="597">
        <v>64434</v>
      </c>
      <c r="F1968" s="593" t="s">
        <v>8396</v>
      </c>
      <c r="M1968" s="598">
        <v>10969</v>
      </c>
      <c r="N1968" s="599">
        <v>816340</v>
      </c>
    </row>
    <row r="1969" spans="1:14" ht="15.4">
      <c r="A1969" s="593" t="s">
        <v>2254</v>
      </c>
      <c r="B1969" s="593" t="s">
        <v>248</v>
      </c>
      <c r="C1969" s="593" t="s">
        <v>248</v>
      </c>
      <c r="D1969" s="594">
        <v>6525</v>
      </c>
      <c r="E1969" s="595">
        <v>198624</v>
      </c>
      <c r="F1969" s="596" t="s">
        <v>8396</v>
      </c>
      <c r="M1969" s="598">
        <v>10971</v>
      </c>
      <c r="N1969" s="599">
        <v>773500</v>
      </c>
    </row>
    <row r="1970" spans="1:14" ht="15.4">
      <c r="A1970" s="593" t="s">
        <v>2254</v>
      </c>
      <c r="B1970" s="593" t="s">
        <v>192</v>
      </c>
      <c r="C1970" s="593" t="s">
        <v>1553</v>
      </c>
      <c r="D1970" s="594">
        <v>6527</v>
      </c>
      <c r="E1970" s="597">
        <v>565462</v>
      </c>
      <c r="F1970" s="593" t="s">
        <v>8396</v>
      </c>
      <c r="M1970" s="598">
        <v>10972</v>
      </c>
      <c r="N1970" s="599">
        <v>2142000</v>
      </c>
    </row>
    <row r="1971" spans="1:14" ht="15.4">
      <c r="A1971" s="593" t="s">
        <v>2254</v>
      </c>
      <c r="B1971" s="593" t="s">
        <v>192</v>
      </c>
      <c r="C1971" s="593" t="s">
        <v>1553</v>
      </c>
      <c r="D1971" s="594">
        <v>6528</v>
      </c>
      <c r="E1971" s="595">
        <v>316462</v>
      </c>
      <c r="F1971" s="596" t="s">
        <v>8396</v>
      </c>
      <c r="M1971" s="598">
        <v>10973</v>
      </c>
      <c r="N1971" s="599">
        <v>244000</v>
      </c>
    </row>
    <row r="1972" spans="1:14" ht="15.4">
      <c r="A1972" s="593" t="s">
        <v>2254</v>
      </c>
      <c r="B1972" s="593" t="s">
        <v>192</v>
      </c>
      <c r="C1972" s="593" t="s">
        <v>1553</v>
      </c>
      <c r="D1972" s="594">
        <v>6529</v>
      </c>
      <c r="E1972" s="595">
        <v>321029</v>
      </c>
      <c r="F1972" s="596" t="s">
        <v>8396</v>
      </c>
      <c r="M1972" s="598">
        <v>10974</v>
      </c>
      <c r="N1972" s="599">
        <v>142800</v>
      </c>
    </row>
    <row r="1973" spans="1:14" ht="15.4">
      <c r="A1973" s="593" t="s">
        <v>2254</v>
      </c>
      <c r="B1973" s="593" t="s">
        <v>192</v>
      </c>
      <c r="C1973" s="593" t="s">
        <v>1553</v>
      </c>
      <c r="D1973" s="594">
        <v>6532</v>
      </c>
      <c r="E1973" s="595">
        <v>68928</v>
      </c>
      <c r="F1973" s="596" t="s">
        <v>8397</v>
      </c>
      <c r="M1973" s="598">
        <v>10975</v>
      </c>
      <c r="N1973" s="599">
        <v>83300</v>
      </c>
    </row>
    <row r="1974" spans="1:14" ht="15.4">
      <c r="A1974" s="593" t="s">
        <v>2254</v>
      </c>
      <c r="B1974" s="593" t="s">
        <v>241</v>
      </c>
      <c r="C1974" s="593" t="s">
        <v>242</v>
      </c>
      <c r="D1974" s="594">
        <v>6533</v>
      </c>
      <c r="E1974" s="595">
        <v>30396</v>
      </c>
      <c r="F1974" s="596" t="s">
        <v>8398</v>
      </c>
      <c r="M1974" s="598">
        <v>10976</v>
      </c>
      <c r="N1974" s="599">
        <v>2171152</v>
      </c>
    </row>
    <row r="1975" spans="1:14" ht="15.4">
      <c r="A1975" s="593" t="s">
        <v>2254</v>
      </c>
      <c r="B1975" s="593" t="s">
        <v>1411</v>
      </c>
      <c r="C1975" s="593" t="s">
        <v>1665</v>
      </c>
      <c r="D1975" s="594">
        <v>6534</v>
      </c>
      <c r="E1975" s="595">
        <v>251825</v>
      </c>
      <c r="F1975" s="596" t="s">
        <v>8396</v>
      </c>
      <c r="M1975" s="598">
        <v>10977</v>
      </c>
      <c r="N1975" s="599">
        <v>3208524</v>
      </c>
    </row>
    <row r="1976" spans="1:14" ht="15.4">
      <c r="A1976" s="593" t="s">
        <v>2254</v>
      </c>
      <c r="B1976" s="593" t="s">
        <v>1411</v>
      </c>
      <c r="C1976" s="593" t="s">
        <v>1665</v>
      </c>
      <c r="D1976" s="594">
        <v>6535</v>
      </c>
      <c r="E1976" s="597">
        <v>48744</v>
      </c>
      <c r="F1976" s="593" t="s">
        <v>8397</v>
      </c>
      <c r="M1976" s="598">
        <v>10987</v>
      </c>
      <c r="N1976" s="599">
        <v>85106</v>
      </c>
    </row>
    <row r="1977" spans="1:14" ht="15.4">
      <c r="A1977" s="593" t="s">
        <v>2254</v>
      </c>
      <c r="B1977" s="593" t="s">
        <v>1411</v>
      </c>
      <c r="C1977" s="593" t="s">
        <v>1413</v>
      </c>
      <c r="D1977" s="594">
        <v>6536</v>
      </c>
      <c r="E1977" s="597">
        <v>48461</v>
      </c>
      <c r="F1977" s="593" t="s">
        <v>8397</v>
      </c>
      <c r="M1977" s="598">
        <v>10988</v>
      </c>
      <c r="N1977" s="599">
        <v>210630</v>
      </c>
    </row>
    <row r="1978" spans="1:14" ht="15.4">
      <c r="A1978" s="593" t="s">
        <v>2254</v>
      </c>
      <c r="B1978" s="593" t="s">
        <v>208</v>
      </c>
      <c r="C1978" s="593" t="s">
        <v>208</v>
      </c>
      <c r="D1978" s="594">
        <v>6538</v>
      </c>
      <c r="E1978" s="597">
        <v>259164</v>
      </c>
      <c r="F1978" s="593" t="s">
        <v>8397</v>
      </c>
      <c r="M1978" s="598">
        <v>10989</v>
      </c>
      <c r="N1978" s="599">
        <v>1448126</v>
      </c>
    </row>
    <row r="1979" spans="1:14" ht="15.4">
      <c r="A1979" s="593" t="s">
        <v>2254</v>
      </c>
      <c r="B1979" s="593" t="s">
        <v>255</v>
      </c>
      <c r="C1979" s="593" t="s">
        <v>1473</v>
      </c>
      <c r="D1979" s="594">
        <v>6541</v>
      </c>
      <c r="E1979" s="595">
        <v>323973</v>
      </c>
      <c r="F1979" s="596" t="s">
        <v>8396</v>
      </c>
      <c r="M1979" s="598">
        <v>10992</v>
      </c>
      <c r="N1979" s="599">
        <v>99900</v>
      </c>
    </row>
    <row r="1980" spans="1:14" ht="15.4">
      <c r="A1980" s="593" t="s">
        <v>2254</v>
      </c>
      <c r="B1980" s="593" t="s">
        <v>208</v>
      </c>
      <c r="C1980" s="593" t="s">
        <v>208</v>
      </c>
      <c r="D1980" s="594">
        <v>6542</v>
      </c>
      <c r="E1980" s="595">
        <v>86176</v>
      </c>
      <c r="F1980" s="596" t="s">
        <v>8397</v>
      </c>
      <c r="M1980" s="598">
        <v>10995</v>
      </c>
      <c r="N1980" s="599">
        <v>35611</v>
      </c>
    </row>
    <row r="1981" spans="1:14" ht="15.4">
      <c r="A1981" s="593" t="s">
        <v>2254</v>
      </c>
      <c r="B1981" s="593" t="s">
        <v>248</v>
      </c>
      <c r="C1981" s="593" t="s">
        <v>248</v>
      </c>
      <c r="D1981" s="594">
        <v>6543</v>
      </c>
      <c r="E1981" s="597">
        <v>7932</v>
      </c>
      <c r="F1981" s="593" t="s">
        <v>8397</v>
      </c>
      <c r="M1981" s="598">
        <v>10996</v>
      </c>
      <c r="N1981" s="599">
        <v>297500</v>
      </c>
    </row>
    <row r="1982" spans="1:14" ht="15.4">
      <c r="A1982" s="593" t="s">
        <v>2254</v>
      </c>
      <c r="B1982" s="593" t="s">
        <v>248</v>
      </c>
      <c r="C1982" s="593" t="s">
        <v>248</v>
      </c>
      <c r="D1982" s="594">
        <v>6544</v>
      </c>
      <c r="E1982" s="597">
        <v>7714</v>
      </c>
      <c r="F1982" s="593" t="s">
        <v>8397</v>
      </c>
      <c r="M1982" s="598">
        <v>11007</v>
      </c>
      <c r="N1982" s="599">
        <v>46398</v>
      </c>
    </row>
    <row r="1983" spans="1:14" ht="15.4">
      <c r="A1983" s="593" t="s">
        <v>2254</v>
      </c>
      <c r="B1983" s="593" t="s">
        <v>192</v>
      </c>
      <c r="C1983" s="593" t="s">
        <v>1553</v>
      </c>
      <c r="D1983" s="594">
        <v>6547</v>
      </c>
      <c r="E1983" s="597">
        <v>351760</v>
      </c>
      <c r="F1983" s="593" t="s">
        <v>8397</v>
      </c>
      <c r="M1983" s="598">
        <v>11008</v>
      </c>
      <c r="N1983" s="599">
        <v>117579</v>
      </c>
    </row>
    <row r="1984" spans="1:14" ht="15.4">
      <c r="A1984" s="593" t="s">
        <v>2254</v>
      </c>
      <c r="B1984" s="593" t="s">
        <v>192</v>
      </c>
      <c r="C1984" s="593" t="s">
        <v>1553</v>
      </c>
      <c r="D1984" s="594">
        <v>6548</v>
      </c>
      <c r="E1984" s="595">
        <v>254653</v>
      </c>
      <c r="F1984" s="596" t="s">
        <v>8396</v>
      </c>
      <c r="M1984" s="598">
        <v>11026</v>
      </c>
      <c r="N1984" s="599">
        <v>83062</v>
      </c>
    </row>
    <row r="1985" spans="1:14" ht="15.4">
      <c r="A1985" s="593" t="s">
        <v>2254</v>
      </c>
      <c r="B1985" s="593" t="s">
        <v>1411</v>
      </c>
      <c r="C1985" s="593" t="s">
        <v>1665</v>
      </c>
      <c r="D1985" s="594">
        <v>6551</v>
      </c>
      <c r="E1985" s="595">
        <v>157785</v>
      </c>
      <c r="F1985" s="596" t="s">
        <v>8397</v>
      </c>
      <c r="M1985" s="598">
        <v>11027</v>
      </c>
      <c r="N1985" s="599">
        <v>83062</v>
      </c>
    </row>
    <row r="1986" spans="1:14" ht="15.4">
      <c r="A1986" s="593" t="s">
        <v>2254</v>
      </c>
      <c r="B1986" s="593" t="s">
        <v>208</v>
      </c>
      <c r="C1986" s="593" t="s">
        <v>208</v>
      </c>
      <c r="D1986" s="594">
        <v>6553</v>
      </c>
      <c r="E1986" s="597">
        <v>30303</v>
      </c>
      <c r="F1986" s="593" t="s">
        <v>8397</v>
      </c>
      <c r="M1986" s="598">
        <v>11028</v>
      </c>
      <c r="N1986" s="599">
        <v>90135</v>
      </c>
    </row>
    <row r="1987" spans="1:14" ht="15.4">
      <c r="A1987" s="593" t="s">
        <v>2254</v>
      </c>
      <c r="B1987" s="593" t="s">
        <v>241</v>
      </c>
      <c r="C1987" s="593" t="s">
        <v>1479</v>
      </c>
      <c r="D1987" s="594">
        <v>6554</v>
      </c>
      <c r="E1987" s="595">
        <v>416</v>
      </c>
      <c r="F1987" s="596" t="s">
        <v>8396</v>
      </c>
      <c r="M1987" s="598">
        <v>11029</v>
      </c>
      <c r="N1987" s="599">
        <v>90135</v>
      </c>
    </row>
    <row r="1988" spans="1:14" ht="15.4">
      <c r="A1988" s="593" t="s">
        <v>2254</v>
      </c>
      <c r="B1988" s="593" t="s">
        <v>248</v>
      </c>
      <c r="C1988" s="593" t="s">
        <v>248</v>
      </c>
      <c r="D1988" s="594">
        <v>6555</v>
      </c>
      <c r="E1988" s="595">
        <v>3986</v>
      </c>
      <c r="F1988" s="596" t="s">
        <v>8397</v>
      </c>
      <c r="M1988" s="598">
        <v>11030</v>
      </c>
      <c r="N1988" s="599">
        <v>93265</v>
      </c>
    </row>
    <row r="1989" spans="1:14" ht="15.4">
      <c r="A1989" s="593" t="s">
        <v>2254</v>
      </c>
      <c r="B1989" s="593" t="s">
        <v>248</v>
      </c>
      <c r="C1989" s="593" t="s">
        <v>248</v>
      </c>
      <c r="D1989" s="594">
        <v>6556</v>
      </c>
      <c r="E1989" s="595">
        <v>87955</v>
      </c>
      <c r="F1989" s="596" t="s">
        <v>8397</v>
      </c>
      <c r="M1989" s="598">
        <v>11031</v>
      </c>
      <c r="N1989" s="599">
        <v>93265</v>
      </c>
    </row>
    <row r="1990" spans="1:14" ht="15.4">
      <c r="A1990" s="593" t="s">
        <v>2254</v>
      </c>
      <c r="B1990" s="593" t="s">
        <v>587</v>
      </c>
      <c r="C1990" s="593" t="s">
        <v>2074</v>
      </c>
      <c r="D1990" s="594">
        <v>6559</v>
      </c>
      <c r="E1990" s="597">
        <v>814323</v>
      </c>
      <c r="F1990" s="593" t="s">
        <v>8397</v>
      </c>
      <c r="M1990" s="598">
        <v>11032</v>
      </c>
      <c r="N1990" s="599">
        <v>74137</v>
      </c>
    </row>
    <row r="1991" spans="1:14" ht="15.4">
      <c r="A1991" s="593" t="s">
        <v>2254</v>
      </c>
      <c r="B1991" s="593" t="s">
        <v>192</v>
      </c>
      <c r="C1991" s="593" t="s">
        <v>1553</v>
      </c>
      <c r="D1991" s="594">
        <v>6560</v>
      </c>
      <c r="E1991" s="595">
        <v>4767441</v>
      </c>
      <c r="F1991" s="593" t="s">
        <v>8396</v>
      </c>
      <c r="M1991" s="598">
        <v>11033</v>
      </c>
      <c r="N1991" s="599">
        <v>74137</v>
      </c>
    </row>
    <row r="1992" spans="1:14" ht="15.4">
      <c r="A1992" s="593" t="s">
        <v>2254</v>
      </c>
      <c r="B1992" s="593" t="s">
        <v>587</v>
      </c>
      <c r="C1992" s="593" t="s">
        <v>2074</v>
      </c>
      <c r="D1992" s="594">
        <v>6562</v>
      </c>
      <c r="E1992" s="597">
        <v>85399</v>
      </c>
      <c r="F1992" s="593" t="s">
        <v>8397</v>
      </c>
      <c r="M1992" s="598">
        <v>11034</v>
      </c>
      <c r="N1992" s="599">
        <v>76517</v>
      </c>
    </row>
    <row r="1993" spans="1:14" ht="15.4">
      <c r="A1993" s="593" t="s">
        <v>2254</v>
      </c>
      <c r="B1993" s="593" t="s">
        <v>217</v>
      </c>
      <c r="C1993" s="593" t="s">
        <v>906</v>
      </c>
      <c r="D1993" s="594">
        <v>6563</v>
      </c>
      <c r="E1993" s="597">
        <v>17549</v>
      </c>
      <c r="F1993" s="593" t="s">
        <v>8396</v>
      </c>
      <c r="M1993" s="598">
        <v>11035</v>
      </c>
      <c r="N1993" s="599">
        <v>76517</v>
      </c>
    </row>
    <row r="1994" spans="1:14" ht="15.4">
      <c r="A1994" s="593" t="s">
        <v>2254</v>
      </c>
      <c r="B1994" s="593" t="s">
        <v>187</v>
      </c>
      <c r="C1994" s="593" t="s">
        <v>187</v>
      </c>
      <c r="D1994" s="594">
        <v>6565</v>
      </c>
      <c r="E1994" s="597">
        <v>53644</v>
      </c>
      <c r="F1994" s="593" t="s">
        <v>8397</v>
      </c>
      <c r="M1994" s="598">
        <v>11036</v>
      </c>
      <c r="N1994" s="599">
        <v>80920</v>
      </c>
    </row>
    <row r="1995" spans="1:14" ht="15.4">
      <c r="A1995" s="593" t="s">
        <v>2254</v>
      </c>
      <c r="B1995" s="593" t="s">
        <v>1411</v>
      </c>
      <c r="C1995" s="593" t="s">
        <v>1413</v>
      </c>
      <c r="D1995" s="594">
        <v>6567</v>
      </c>
      <c r="E1995" s="597">
        <v>368865</v>
      </c>
      <c r="F1995" s="593" t="s">
        <v>8397</v>
      </c>
      <c r="M1995" s="598">
        <v>11037</v>
      </c>
      <c r="N1995" s="599">
        <v>80920</v>
      </c>
    </row>
    <row r="1996" spans="1:14" ht="15.4">
      <c r="A1996" s="593" t="s">
        <v>2254</v>
      </c>
      <c r="B1996" s="593" t="s">
        <v>1411</v>
      </c>
      <c r="C1996" s="593" t="s">
        <v>1413</v>
      </c>
      <c r="D1996" s="594">
        <v>6568</v>
      </c>
      <c r="E1996" s="597">
        <v>40172</v>
      </c>
      <c r="F1996" s="593" t="s">
        <v>8396</v>
      </c>
      <c r="M1996" s="598">
        <v>11038</v>
      </c>
      <c r="N1996" s="599">
        <v>24059</v>
      </c>
    </row>
    <row r="1997" spans="1:14" ht="15.4">
      <c r="A1997" s="593" t="s">
        <v>2254</v>
      </c>
      <c r="B1997" s="593" t="s">
        <v>241</v>
      </c>
      <c r="C1997" s="593" t="s">
        <v>1479</v>
      </c>
      <c r="D1997" s="594">
        <v>6569</v>
      </c>
      <c r="E1997" s="597">
        <v>319569</v>
      </c>
      <c r="F1997" s="593" t="s">
        <v>8398</v>
      </c>
      <c r="M1997" s="598">
        <v>11039</v>
      </c>
      <c r="N1997" s="599">
        <v>20988</v>
      </c>
    </row>
    <row r="1998" spans="1:14" ht="15.4">
      <c r="A1998" s="593" t="s">
        <v>2254</v>
      </c>
      <c r="B1998" s="593" t="s">
        <v>241</v>
      </c>
      <c r="C1998" s="593" t="s">
        <v>242</v>
      </c>
      <c r="D1998" s="594">
        <v>6570</v>
      </c>
      <c r="E1998" s="597">
        <v>40373</v>
      </c>
      <c r="F1998" s="593" t="s">
        <v>8398</v>
      </c>
      <c r="M1998" s="598">
        <v>11057</v>
      </c>
      <c r="N1998" s="599">
        <v>55145</v>
      </c>
    </row>
    <row r="1999" spans="1:14" ht="15.4">
      <c r="A1999" s="593" t="s">
        <v>2254</v>
      </c>
      <c r="B1999" s="593" t="s">
        <v>241</v>
      </c>
      <c r="C1999" s="593" t="s">
        <v>242</v>
      </c>
      <c r="D1999" s="594">
        <v>6571</v>
      </c>
      <c r="E1999" s="597">
        <v>2505</v>
      </c>
      <c r="F1999" s="593" t="s">
        <v>8398</v>
      </c>
      <c r="M1999" s="598">
        <v>11080</v>
      </c>
      <c r="N1999" s="599">
        <v>1305125</v>
      </c>
    </row>
    <row r="2000" spans="1:14" ht="15.4">
      <c r="A2000" s="593" t="s">
        <v>2254</v>
      </c>
      <c r="B2000" s="593" t="s">
        <v>241</v>
      </c>
      <c r="C2000" s="593" t="s">
        <v>242</v>
      </c>
      <c r="D2000" s="594">
        <v>6572</v>
      </c>
      <c r="E2000" s="597">
        <v>7028</v>
      </c>
      <c r="F2000" s="593" t="s">
        <v>8398</v>
      </c>
      <c r="M2000" s="598">
        <v>11081</v>
      </c>
      <c r="N2000" s="599">
        <v>1185129</v>
      </c>
    </row>
    <row r="2001" spans="1:14" ht="15.4">
      <c r="A2001" s="593" t="s">
        <v>2254</v>
      </c>
      <c r="B2001" s="593" t="s">
        <v>192</v>
      </c>
      <c r="C2001" s="593" t="s">
        <v>1553</v>
      </c>
      <c r="D2001" s="594">
        <v>6574</v>
      </c>
      <c r="E2001" s="597">
        <v>61680</v>
      </c>
      <c r="F2001" s="593" t="s">
        <v>8397</v>
      </c>
      <c r="M2001" s="598">
        <v>11082</v>
      </c>
      <c r="N2001" s="599">
        <v>1106930</v>
      </c>
    </row>
    <row r="2002" spans="1:14" ht="15.4">
      <c r="A2002" s="593" t="s">
        <v>2254</v>
      </c>
      <c r="B2002" s="593" t="s">
        <v>192</v>
      </c>
      <c r="C2002" s="593" t="s">
        <v>1553</v>
      </c>
      <c r="D2002" s="594">
        <v>6575</v>
      </c>
      <c r="E2002" s="597">
        <v>48739</v>
      </c>
      <c r="F2002" s="596" t="s">
        <v>8397</v>
      </c>
      <c r="M2002" s="598">
        <v>11083</v>
      </c>
      <c r="N2002" s="599">
        <v>44353</v>
      </c>
    </row>
    <row r="2003" spans="1:14" ht="15.4">
      <c r="A2003" s="593" t="s">
        <v>2254</v>
      </c>
      <c r="B2003" s="593" t="s">
        <v>192</v>
      </c>
      <c r="C2003" s="593" t="s">
        <v>1553</v>
      </c>
      <c r="D2003" s="594">
        <v>6576</v>
      </c>
      <c r="E2003" s="597">
        <v>115314</v>
      </c>
      <c r="F2003" s="596" t="s">
        <v>8397</v>
      </c>
      <c r="M2003" s="598">
        <v>11084</v>
      </c>
      <c r="N2003" s="599">
        <v>151500</v>
      </c>
    </row>
    <row r="2004" spans="1:14" ht="15.4">
      <c r="A2004" s="593" t="s">
        <v>2254</v>
      </c>
      <c r="B2004" s="593" t="s">
        <v>238</v>
      </c>
      <c r="C2004" s="593" t="s">
        <v>402</v>
      </c>
      <c r="D2004" s="594">
        <v>6577</v>
      </c>
      <c r="E2004" s="597">
        <v>1130494</v>
      </c>
      <c r="F2004" s="596" t="s">
        <v>8397</v>
      </c>
      <c r="M2004" s="598">
        <v>11085</v>
      </c>
      <c r="N2004" s="599">
        <v>6426000</v>
      </c>
    </row>
    <row r="2005" spans="1:14" ht="15.4">
      <c r="A2005" s="593" t="s">
        <v>2254</v>
      </c>
      <c r="B2005" s="593" t="s">
        <v>241</v>
      </c>
      <c r="C2005" s="593" t="s">
        <v>242</v>
      </c>
      <c r="D2005" s="594">
        <v>6579</v>
      </c>
      <c r="E2005" s="597">
        <v>8075</v>
      </c>
      <c r="F2005" s="596" t="s">
        <v>8398</v>
      </c>
      <c r="M2005" s="598">
        <v>11086</v>
      </c>
      <c r="N2005" s="599">
        <v>674690</v>
      </c>
    </row>
    <row r="2006" spans="1:14" ht="15.4">
      <c r="A2006" s="593" t="s">
        <v>2254</v>
      </c>
      <c r="B2006" s="593" t="s">
        <v>241</v>
      </c>
      <c r="C2006" s="593" t="s">
        <v>242</v>
      </c>
      <c r="D2006" s="594">
        <v>6580</v>
      </c>
      <c r="E2006" s="597">
        <v>36336</v>
      </c>
      <c r="F2006" s="593" t="s">
        <v>8398</v>
      </c>
      <c r="M2006" s="598">
        <v>11089</v>
      </c>
      <c r="N2006" s="599">
        <v>27706</v>
      </c>
    </row>
    <row r="2007" spans="1:14" ht="15.4">
      <c r="A2007" s="593" t="s">
        <v>2254</v>
      </c>
      <c r="B2007" s="593" t="s">
        <v>241</v>
      </c>
      <c r="C2007" s="593" t="s">
        <v>242</v>
      </c>
      <c r="D2007" s="594">
        <v>6581</v>
      </c>
      <c r="E2007" s="597">
        <v>10901</v>
      </c>
      <c r="F2007" s="593" t="s">
        <v>8398</v>
      </c>
      <c r="M2007" s="598">
        <v>11091</v>
      </c>
      <c r="N2007" s="599">
        <v>4451</v>
      </c>
    </row>
    <row r="2008" spans="1:14" ht="15.4">
      <c r="A2008" s="593" t="s">
        <v>2254</v>
      </c>
      <c r="B2008" s="593" t="s">
        <v>241</v>
      </c>
      <c r="C2008" s="593" t="s">
        <v>242</v>
      </c>
      <c r="D2008" s="594">
        <v>6582</v>
      </c>
      <c r="E2008" s="595">
        <v>182886</v>
      </c>
      <c r="F2008" s="596" t="s">
        <v>8398</v>
      </c>
      <c r="M2008" s="598">
        <v>11092</v>
      </c>
      <c r="N2008" s="599">
        <v>8053</v>
      </c>
    </row>
    <row r="2009" spans="1:14" ht="15.4">
      <c r="A2009" s="593" t="s">
        <v>2254</v>
      </c>
      <c r="B2009" s="593" t="s">
        <v>241</v>
      </c>
      <c r="C2009" s="593" t="s">
        <v>242</v>
      </c>
      <c r="D2009" s="594">
        <v>6583</v>
      </c>
      <c r="E2009" s="595">
        <v>129598</v>
      </c>
      <c r="F2009" s="596" t="s">
        <v>8398</v>
      </c>
      <c r="M2009" s="598">
        <v>11093</v>
      </c>
      <c r="N2009" s="599">
        <v>7010</v>
      </c>
    </row>
    <row r="2010" spans="1:14" ht="15.4">
      <c r="A2010" s="593" t="s">
        <v>2254</v>
      </c>
      <c r="B2010" s="593" t="s">
        <v>241</v>
      </c>
      <c r="C2010" s="593" t="s">
        <v>242</v>
      </c>
      <c r="D2010" s="594">
        <v>6584</v>
      </c>
      <c r="E2010" s="595">
        <v>15665</v>
      </c>
      <c r="F2010" s="596" t="s">
        <v>8398</v>
      </c>
      <c r="M2010" s="598">
        <v>11094</v>
      </c>
      <c r="N2010" s="599">
        <v>5795</v>
      </c>
    </row>
    <row r="2011" spans="1:14" ht="15.4">
      <c r="A2011" s="593" t="s">
        <v>2254</v>
      </c>
      <c r="B2011" s="593" t="s">
        <v>241</v>
      </c>
      <c r="C2011" s="593" t="s">
        <v>242</v>
      </c>
      <c r="D2011" s="594">
        <v>6585</v>
      </c>
      <c r="E2011" s="597">
        <v>168962</v>
      </c>
      <c r="F2011" s="596" t="s">
        <v>8398</v>
      </c>
      <c r="M2011" s="598">
        <v>11096</v>
      </c>
      <c r="N2011" s="599">
        <v>12553</v>
      </c>
    </row>
    <row r="2012" spans="1:14" ht="15.4">
      <c r="A2012" s="593" t="s">
        <v>2254</v>
      </c>
      <c r="B2012" s="593" t="s">
        <v>241</v>
      </c>
      <c r="C2012" s="593" t="s">
        <v>242</v>
      </c>
      <c r="D2012" s="594">
        <v>6586</v>
      </c>
      <c r="E2012" s="597">
        <v>73562</v>
      </c>
      <c r="F2012" s="596" t="s">
        <v>8396</v>
      </c>
      <c r="M2012" s="598">
        <v>11097</v>
      </c>
      <c r="N2012" s="599">
        <v>12609</v>
      </c>
    </row>
    <row r="2013" spans="1:14" ht="15.4">
      <c r="A2013" s="593" t="s">
        <v>2254</v>
      </c>
      <c r="B2013" s="593" t="s">
        <v>241</v>
      </c>
      <c r="C2013" s="593" t="s">
        <v>242</v>
      </c>
      <c r="D2013" s="594">
        <v>6587</v>
      </c>
      <c r="E2013" s="597">
        <v>65612</v>
      </c>
      <c r="F2013" s="596" t="s">
        <v>8396</v>
      </c>
      <c r="M2013" s="598">
        <v>11098</v>
      </c>
      <c r="N2013" s="599">
        <v>12649</v>
      </c>
    </row>
    <row r="2014" spans="1:14" ht="15.4">
      <c r="A2014" s="593" t="s">
        <v>2254</v>
      </c>
      <c r="B2014" s="593" t="s">
        <v>241</v>
      </c>
      <c r="C2014" s="593" t="s">
        <v>242</v>
      </c>
      <c r="D2014" s="594">
        <v>6588</v>
      </c>
      <c r="E2014" s="597">
        <v>53227</v>
      </c>
      <c r="F2014" s="596" t="s">
        <v>8396</v>
      </c>
      <c r="M2014" s="598">
        <v>11101</v>
      </c>
      <c r="N2014" s="599">
        <v>94724</v>
      </c>
    </row>
    <row r="2015" spans="1:14" ht="15.4">
      <c r="A2015" s="593" t="s">
        <v>2254</v>
      </c>
      <c r="B2015" s="593" t="s">
        <v>241</v>
      </c>
      <c r="C2015" s="593" t="s">
        <v>242</v>
      </c>
      <c r="D2015" s="594">
        <v>6589</v>
      </c>
      <c r="E2015" s="595">
        <v>30106</v>
      </c>
      <c r="F2015" s="596" t="s">
        <v>8396</v>
      </c>
      <c r="M2015" s="598">
        <v>11102</v>
      </c>
      <c r="N2015" s="599">
        <v>333200</v>
      </c>
    </row>
    <row r="2016" spans="1:14" ht="15.4">
      <c r="A2016" s="593" t="s">
        <v>2254</v>
      </c>
      <c r="B2016" s="593" t="s">
        <v>241</v>
      </c>
      <c r="C2016" s="593" t="s">
        <v>242</v>
      </c>
      <c r="D2016" s="594">
        <v>6590</v>
      </c>
      <c r="E2016" s="597">
        <v>37077</v>
      </c>
      <c r="F2016" s="596" t="s">
        <v>8396</v>
      </c>
      <c r="M2016" s="598">
        <v>11103</v>
      </c>
      <c r="N2016" s="599">
        <v>416500</v>
      </c>
    </row>
    <row r="2017" spans="1:14" ht="15.4">
      <c r="A2017" s="593" t="s">
        <v>2254</v>
      </c>
      <c r="B2017" s="593" t="s">
        <v>241</v>
      </c>
      <c r="C2017" s="593" t="s">
        <v>242</v>
      </c>
      <c r="D2017" s="594">
        <v>6591</v>
      </c>
      <c r="E2017" s="597">
        <v>16679</v>
      </c>
      <c r="F2017" s="593" t="s">
        <v>8396</v>
      </c>
      <c r="M2017" s="598">
        <v>11106</v>
      </c>
      <c r="N2017" s="599">
        <v>440300</v>
      </c>
    </row>
    <row r="2018" spans="1:14" ht="15.4">
      <c r="A2018" s="593" t="s">
        <v>2254</v>
      </c>
      <c r="B2018" s="593" t="s">
        <v>241</v>
      </c>
      <c r="C2018" s="593" t="s">
        <v>242</v>
      </c>
      <c r="D2018" s="594">
        <v>6592</v>
      </c>
      <c r="E2018" s="595">
        <v>16679</v>
      </c>
      <c r="F2018" s="596" t="s">
        <v>8396</v>
      </c>
      <c r="M2018" s="598">
        <v>11107</v>
      </c>
      <c r="N2018" s="599">
        <v>618800</v>
      </c>
    </row>
    <row r="2019" spans="1:14" ht="15.4">
      <c r="A2019" s="593" t="s">
        <v>2254</v>
      </c>
      <c r="B2019" s="593" t="s">
        <v>241</v>
      </c>
      <c r="C2019" s="593" t="s">
        <v>242</v>
      </c>
      <c r="D2019" s="594">
        <v>6593</v>
      </c>
      <c r="E2019" s="597">
        <v>276557</v>
      </c>
      <c r="F2019" s="593" t="s">
        <v>8396</v>
      </c>
      <c r="M2019" s="598">
        <v>11110</v>
      </c>
      <c r="N2019" s="599">
        <v>464100</v>
      </c>
    </row>
    <row r="2020" spans="1:14" ht="15.4">
      <c r="A2020" s="593" t="s">
        <v>2254</v>
      </c>
      <c r="B2020" s="593" t="s">
        <v>241</v>
      </c>
      <c r="C2020" s="593" t="s">
        <v>242</v>
      </c>
      <c r="D2020" s="594">
        <v>6594</v>
      </c>
      <c r="E2020" s="597">
        <v>44651</v>
      </c>
      <c r="F2020" s="593" t="s">
        <v>8396</v>
      </c>
      <c r="M2020" s="598">
        <v>11114</v>
      </c>
      <c r="N2020" s="599">
        <v>487900</v>
      </c>
    </row>
    <row r="2021" spans="1:14" ht="15.4">
      <c r="A2021" s="593" t="s">
        <v>2254</v>
      </c>
      <c r="B2021" s="593" t="s">
        <v>241</v>
      </c>
      <c r="C2021" s="593" t="s">
        <v>242</v>
      </c>
      <c r="D2021" s="594">
        <v>6595</v>
      </c>
      <c r="E2021" s="597">
        <v>17197</v>
      </c>
      <c r="F2021" s="593" t="s">
        <v>8396</v>
      </c>
      <c r="M2021" s="598">
        <v>11116</v>
      </c>
      <c r="N2021" s="599">
        <v>309400</v>
      </c>
    </row>
    <row r="2022" spans="1:14" ht="15.4">
      <c r="A2022" s="593" t="s">
        <v>2254</v>
      </c>
      <c r="B2022" s="593" t="s">
        <v>241</v>
      </c>
      <c r="C2022" s="593" t="s">
        <v>242</v>
      </c>
      <c r="D2022" s="594">
        <v>6596</v>
      </c>
      <c r="E2022" s="597">
        <v>211291</v>
      </c>
      <c r="F2022" s="593" t="s">
        <v>8396</v>
      </c>
      <c r="M2022" s="598">
        <v>11117</v>
      </c>
      <c r="N2022" s="599">
        <v>333200</v>
      </c>
    </row>
    <row r="2023" spans="1:14" ht="15.4">
      <c r="A2023" s="593" t="s">
        <v>2254</v>
      </c>
      <c r="B2023" s="593" t="s">
        <v>192</v>
      </c>
      <c r="C2023" s="593" t="s">
        <v>1553</v>
      </c>
      <c r="D2023" s="594">
        <v>6598</v>
      </c>
      <c r="E2023" s="597">
        <v>28790918</v>
      </c>
      <c r="F2023" s="593" t="s">
        <v>8397</v>
      </c>
      <c r="M2023" s="598">
        <v>11118</v>
      </c>
      <c r="N2023" s="599">
        <v>333200</v>
      </c>
    </row>
    <row r="2024" spans="1:14" ht="15.4">
      <c r="A2024" s="593" t="s">
        <v>2357</v>
      </c>
      <c r="B2024" s="593" t="s">
        <v>248</v>
      </c>
      <c r="C2024" s="593" t="s">
        <v>248</v>
      </c>
      <c r="D2024" s="594">
        <v>6600</v>
      </c>
      <c r="E2024" s="595">
        <v>14519</v>
      </c>
      <c r="F2024" s="593" t="s">
        <v>8397</v>
      </c>
      <c r="M2024" s="598">
        <v>11119</v>
      </c>
      <c r="N2024" s="599">
        <v>458150</v>
      </c>
    </row>
    <row r="2025" spans="1:14" ht="15.4">
      <c r="A2025" s="593" t="s">
        <v>2357</v>
      </c>
      <c r="B2025" s="593" t="s">
        <v>255</v>
      </c>
      <c r="C2025" s="593" t="s">
        <v>256</v>
      </c>
      <c r="D2025" s="594">
        <v>6648</v>
      </c>
      <c r="E2025" s="597">
        <v>908369</v>
      </c>
      <c r="F2025" s="593" t="s">
        <v>8397</v>
      </c>
      <c r="M2025" s="598">
        <v>11120</v>
      </c>
      <c r="N2025" s="599">
        <v>2142000</v>
      </c>
    </row>
    <row r="2026" spans="1:14" ht="15.4">
      <c r="A2026" s="593" t="s">
        <v>2357</v>
      </c>
      <c r="B2026" s="593" t="s">
        <v>255</v>
      </c>
      <c r="C2026" s="593" t="s">
        <v>256</v>
      </c>
      <c r="D2026" s="594">
        <v>6656</v>
      </c>
      <c r="E2026" s="597">
        <v>937692</v>
      </c>
      <c r="F2026" s="593" t="s">
        <v>8397</v>
      </c>
      <c r="M2026" s="598">
        <v>11121</v>
      </c>
      <c r="N2026" s="599">
        <v>2856000</v>
      </c>
    </row>
    <row r="2027" spans="1:14" ht="15.4">
      <c r="A2027" s="593" t="s">
        <v>2357</v>
      </c>
      <c r="B2027" s="593" t="s">
        <v>192</v>
      </c>
      <c r="C2027" s="593" t="s">
        <v>1553</v>
      </c>
      <c r="D2027" s="594">
        <v>6658</v>
      </c>
      <c r="E2027" s="597">
        <v>32756</v>
      </c>
      <c r="F2027" s="593" t="s">
        <v>8396</v>
      </c>
      <c r="M2027" s="598">
        <v>11125</v>
      </c>
      <c r="N2027" s="599">
        <v>4356</v>
      </c>
    </row>
    <row r="2028" spans="1:14" ht="15.4">
      <c r="A2028" s="593" t="s">
        <v>2357</v>
      </c>
      <c r="B2028" s="593" t="s">
        <v>255</v>
      </c>
      <c r="C2028" s="593" t="s">
        <v>256</v>
      </c>
      <c r="D2028" s="594">
        <v>6661</v>
      </c>
      <c r="E2028" s="597">
        <v>863580</v>
      </c>
      <c r="F2028" s="593" t="s">
        <v>8397</v>
      </c>
      <c r="M2028" s="598">
        <v>11127</v>
      </c>
      <c r="N2028" s="599">
        <v>4414</v>
      </c>
    </row>
    <row r="2029" spans="1:14" ht="15.4">
      <c r="A2029" s="593" t="s">
        <v>2357</v>
      </c>
      <c r="B2029" s="593" t="s">
        <v>255</v>
      </c>
      <c r="C2029" s="593" t="s">
        <v>256</v>
      </c>
      <c r="D2029" s="594">
        <v>6665</v>
      </c>
      <c r="E2029" s="595">
        <v>930508</v>
      </c>
      <c r="F2029" s="596" t="s">
        <v>8397</v>
      </c>
      <c r="M2029" s="598">
        <v>11136</v>
      </c>
      <c r="N2029" s="599">
        <v>308458</v>
      </c>
    </row>
    <row r="2030" spans="1:14" ht="15.4">
      <c r="A2030" s="593" t="s">
        <v>2357</v>
      </c>
      <c r="B2030" s="593" t="s">
        <v>192</v>
      </c>
      <c r="C2030" s="593" t="s">
        <v>1553</v>
      </c>
      <c r="D2030" s="594">
        <v>6673</v>
      </c>
      <c r="E2030" s="597">
        <v>204545</v>
      </c>
      <c r="F2030" s="593" t="s">
        <v>8397</v>
      </c>
      <c r="M2030" s="598">
        <v>11156</v>
      </c>
      <c r="N2030" s="599">
        <v>93298</v>
      </c>
    </row>
    <row r="2031" spans="1:14" ht="15.4">
      <c r="A2031" s="593" t="s">
        <v>2357</v>
      </c>
      <c r="B2031" s="593" t="s">
        <v>192</v>
      </c>
      <c r="C2031" s="593" t="s">
        <v>1553</v>
      </c>
      <c r="D2031" s="594">
        <v>6675</v>
      </c>
      <c r="E2031" s="595">
        <v>460239</v>
      </c>
      <c r="F2031" s="596" t="s">
        <v>8397</v>
      </c>
      <c r="M2031" s="598">
        <v>11161</v>
      </c>
      <c r="N2031" s="599">
        <v>1314</v>
      </c>
    </row>
    <row r="2032" spans="1:14" ht="15.4">
      <c r="A2032" s="593" t="s">
        <v>2357</v>
      </c>
      <c r="B2032" s="593" t="s">
        <v>192</v>
      </c>
      <c r="C2032" s="593" t="s">
        <v>1553</v>
      </c>
      <c r="D2032" s="594">
        <v>6676</v>
      </c>
      <c r="E2032" s="597">
        <v>161149</v>
      </c>
      <c r="F2032" s="593" t="s">
        <v>8397</v>
      </c>
      <c r="M2032" s="598">
        <v>11164</v>
      </c>
      <c r="N2032" s="599">
        <v>40984</v>
      </c>
    </row>
    <row r="2033" spans="1:14" ht="15.4">
      <c r="A2033" s="593" t="s">
        <v>2357</v>
      </c>
      <c r="B2033" s="593" t="s">
        <v>217</v>
      </c>
      <c r="C2033" s="593" t="s">
        <v>218</v>
      </c>
      <c r="D2033" s="594">
        <v>6687</v>
      </c>
      <c r="E2033" s="595">
        <v>2654508</v>
      </c>
      <c r="F2033" s="596" t="s">
        <v>8397</v>
      </c>
      <c r="M2033" s="598">
        <v>11165</v>
      </c>
      <c r="N2033" s="599">
        <v>6365</v>
      </c>
    </row>
    <row r="2034" spans="1:14" ht="15.4">
      <c r="A2034" s="593" t="s">
        <v>2357</v>
      </c>
      <c r="B2034" s="593" t="s">
        <v>255</v>
      </c>
      <c r="C2034" s="593" t="s">
        <v>256</v>
      </c>
      <c r="D2034" s="594">
        <v>6710</v>
      </c>
      <c r="E2034" s="595">
        <v>902149</v>
      </c>
      <c r="F2034" s="596" t="s">
        <v>8397</v>
      </c>
      <c r="M2034" s="598">
        <v>11167</v>
      </c>
      <c r="N2034" s="599">
        <v>4898</v>
      </c>
    </row>
    <row r="2035" spans="1:14" ht="15.4">
      <c r="A2035" s="593" t="s">
        <v>2357</v>
      </c>
      <c r="B2035" s="593" t="s">
        <v>217</v>
      </c>
      <c r="C2035" s="593" t="s">
        <v>218</v>
      </c>
      <c r="D2035" s="594">
        <v>6715</v>
      </c>
      <c r="E2035" s="595">
        <v>3262820</v>
      </c>
      <c r="F2035" s="596" t="s">
        <v>8397</v>
      </c>
      <c r="M2035" s="598">
        <v>11169</v>
      </c>
      <c r="N2035" s="599">
        <v>104323</v>
      </c>
    </row>
    <row r="2036" spans="1:14" ht="15.4">
      <c r="A2036" s="593" t="s">
        <v>2357</v>
      </c>
      <c r="B2036" s="593" t="s">
        <v>217</v>
      </c>
      <c r="C2036" s="593" t="s">
        <v>218</v>
      </c>
      <c r="D2036" s="594">
        <v>6717</v>
      </c>
      <c r="E2036" s="597">
        <v>2951349</v>
      </c>
      <c r="F2036" s="593" t="s">
        <v>8397</v>
      </c>
      <c r="M2036" s="598">
        <v>11171</v>
      </c>
      <c r="N2036" s="599">
        <v>792600</v>
      </c>
    </row>
    <row r="2037" spans="1:14" ht="15.4">
      <c r="A2037" s="593" t="s">
        <v>2357</v>
      </c>
      <c r="B2037" s="593" t="s">
        <v>217</v>
      </c>
      <c r="C2037" s="593" t="s">
        <v>218</v>
      </c>
      <c r="D2037" s="594">
        <v>6718</v>
      </c>
      <c r="E2037" s="597">
        <v>3097183</v>
      </c>
      <c r="F2037" s="593" t="s">
        <v>8397</v>
      </c>
      <c r="M2037" s="598">
        <v>11172</v>
      </c>
      <c r="N2037" s="599">
        <v>859928</v>
      </c>
    </row>
    <row r="2038" spans="1:14" ht="15.4">
      <c r="A2038" s="593" t="s">
        <v>2357</v>
      </c>
      <c r="B2038" s="593" t="s">
        <v>217</v>
      </c>
      <c r="C2038" s="593" t="s">
        <v>218</v>
      </c>
      <c r="D2038" s="594">
        <v>6719</v>
      </c>
      <c r="E2038" s="597">
        <v>3580456</v>
      </c>
      <c r="F2038" s="593" t="s">
        <v>8397</v>
      </c>
      <c r="M2038" s="598">
        <v>11173</v>
      </c>
      <c r="N2038" s="599">
        <v>65450</v>
      </c>
    </row>
    <row r="2039" spans="1:14" ht="15.4">
      <c r="A2039" s="593" t="s">
        <v>2357</v>
      </c>
      <c r="B2039" s="593" t="s">
        <v>217</v>
      </c>
      <c r="C2039" s="593" t="s">
        <v>218</v>
      </c>
      <c r="D2039" s="594">
        <v>6720</v>
      </c>
      <c r="E2039" s="595">
        <v>4059541</v>
      </c>
      <c r="F2039" s="596" t="s">
        <v>8397</v>
      </c>
      <c r="M2039" s="598">
        <v>11175</v>
      </c>
      <c r="N2039" s="599">
        <v>57836</v>
      </c>
    </row>
    <row r="2040" spans="1:14" ht="15.4">
      <c r="A2040" s="593" t="s">
        <v>2357</v>
      </c>
      <c r="B2040" s="593" t="s">
        <v>217</v>
      </c>
      <c r="C2040" s="593" t="s">
        <v>218</v>
      </c>
      <c r="D2040" s="594">
        <v>6742</v>
      </c>
      <c r="E2040" s="595">
        <v>725470</v>
      </c>
      <c r="F2040" s="596" t="s">
        <v>8397</v>
      </c>
      <c r="M2040" s="598">
        <v>11277</v>
      </c>
      <c r="N2040" s="599">
        <v>11785</v>
      </c>
    </row>
    <row r="2041" spans="1:14" ht="15.4">
      <c r="A2041" s="593" t="s">
        <v>2357</v>
      </c>
      <c r="B2041" s="593" t="s">
        <v>248</v>
      </c>
      <c r="C2041" s="593" t="s">
        <v>248</v>
      </c>
      <c r="D2041" s="594">
        <v>6755</v>
      </c>
      <c r="E2041" s="597">
        <v>30162</v>
      </c>
      <c r="F2041" s="593" t="s">
        <v>8397</v>
      </c>
      <c r="M2041" s="598">
        <v>11278</v>
      </c>
      <c r="N2041" s="599">
        <v>622272</v>
      </c>
    </row>
    <row r="2042" spans="1:14" ht="15.4">
      <c r="A2042" s="593" t="s">
        <v>2357</v>
      </c>
      <c r="B2042" s="593" t="s">
        <v>255</v>
      </c>
      <c r="C2042" s="593" t="s">
        <v>256</v>
      </c>
      <c r="D2042" s="594">
        <v>6763</v>
      </c>
      <c r="E2042" s="597">
        <v>990256</v>
      </c>
      <c r="F2042" s="593" t="s">
        <v>8397</v>
      </c>
      <c r="M2042" s="598">
        <v>11279</v>
      </c>
      <c r="N2042" s="599">
        <v>622272</v>
      </c>
    </row>
    <row r="2043" spans="1:14" ht="15.4">
      <c r="A2043" s="593" t="s">
        <v>2357</v>
      </c>
      <c r="B2043" s="593" t="s">
        <v>255</v>
      </c>
      <c r="C2043" s="593" t="s">
        <v>256</v>
      </c>
      <c r="D2043" s="594">
        <v>6765</v>
      </c>
      <c r="E2043" s="595">
        <v>964746</v>
      </c>
      <c r="F2043" s="596" t="s">
        <v>8397</v>
      </c>
      <c r="M2043" s="598">
        <v>11280</v>
      </c>
      <c r="N2043" s="599">
        <v>4165000</v>
      </c>
    </row>
    <row r="2044" spans="1:14" ht="15.4">
      <c r="A2044" s="593" t="s">
        <v>2357</v>
      </c>
      <c r="B2044" s="593" t="s">
        <v>255</v>
      </c>
      <c r="C2044" s="593" t="s">
        <v>256</v>
      </c>
      <c r="D2044" s="594">
        <v>6774</v>
      </c>
      <c r="E2044" s="595">
        <v>835424</v>
      </c>
      <c r="F2044" s="596" t="s">
        <v>8397</v>
      </c>
      <c r="M2044" s="598">
        <v>11292</v>
      </c>
      <c r="N2044" s="599">
        <v>29200</v>
      </c>
    </row>
    <row r="2045" spans="1:14" ht="15.4">
      <c r="A2045" s="593" t="s">
        <v>2357</v>
      </c>
      <c r="B2045" s="593" t="s">
        <v>255</v>
      </c>
      <c r="C2045" s="593" t="s">
        <v>256</v>
      </c>
      <c r="D2045" s="594">
        <v>6775</v>
      </c>
      <c r="E2045" s="595">
        <v>976706</v>
      </c>
      <c r="F2045" s="596" t="s">
        <v>8397</v>
      </c>
      <c r="M2045" s="598">
        <v>11304</v>
      </c>
      <c r="N2045" s="599">
        <v>130900</v>
      </c>
    </row>
    <row r="2046" spans="1:14" ht="15.4">
      <c r="A2046" s="593" t="s">
        <v>2357</v>
      </c>
      <c r="B2046" s="593" t="s">
        <v>241</v>
      </c>
      <c r="C2046" s="593" t="s">
        <v>242</v>
      </c>
      <c r="D2046" s="594">
        <v>6779</v>
      </c>
      <c r="E2046" s="595">
        <v>638701</v>
      </c>
      <c r="F2046" s="596" t="s">
        <v>8396</v>
      </c>
      <c r="M2046" s="598">
        <v>11305</v>
      </c>
      <c r="N2046" s="599">
        <v>113050</v>
      </c>
    </row>
    <row r="2047" spans="1:14" ht="15.4">
      <c r="A2047" s="593" t="s">
        <v>2357</v>
      </c>
      <c r="B2047" s="593" t="s">
        <v>248</v>
      </c>
      <c r="C2047" s="593" t="s">
        <v>248</v>
      </c>
      <c r="D2047" s="594">
        <v>6801</v>
      </c>
      <c r="E2047" s="597">
        <v>12552</v>
      </c>
      <c r="F2047" s="593" t="s">
        <v>8397</v>
      </c>
      <c r="M2047" s="598">
        <v>11308</v>
      </c>
      <c r="N2047" s="599">
        <v>5357</v>
      </c>
    </row>
    <row r="2048" spans="1:14" ht="15.4">
      <c r="A2048" s="593" t="s">
        <v>2357</v>
      </c>
      <c r="B2048" s="593" t="s">
        <v>241</v>
      </c>
      <c r="C2048" s="593" t="s">
        <v>420</v>
      </c>
      <c r="D2048" s="594">
        <v>6848</v>
      </c>
      <c r="E2048" s="595">
        <v>392546</v>
      </c>
      <c r="F2048" s="596" t="s">
        <v>8397</v>
      </c>
      <c r="M2048" s="598">
        <v>11328</v>
      </c>
      <c r="N2048" s="599">
        <v>191408</v>
      </c>
    </row>
    <row r="2049" spans="1:14" ht="15.4">
      <c r="A2049" s="593" t="s">
        <v>2357</v>
      </c>
      <c r="B2049" s="593" t="s">
        <v>241</v>
      </c>
      <c r="C2049" s="593" t="s">
        <v>242</v>
      </c>
      <c r="D2049" s="594">
        <v>6856</v>
      </c>
      <c r="E2049" s="595">
        <v>729018</v>
      </c>
      <c r="F2049" s="596" t="s">
        <v>8398</v>
      </c>
      <c r="M2049" s="598">
        <v>11329</v>
      </c>
      <c r="N2049" s="599">
        <v>320000</v>
      </c>
    </row>
    <row r="2050" spans="1:14" ht="15.4">
      <c r="A2050" s="593" t="s">
        <v>2357</v>
      </c>
      <c r="B2050" s="593" t="s">
        <v>248</v>
      </c>
      <c r="C2050" s="593" t="s">
        <v>248</v>
      </c>
      <c r="D2050" s="594">
        <v>6857</v>
      </c>
      <c r="E2050" s="595">
        <v>69449</v>
      </c>
      <c r="F2050" s="596" t="s">
        <v>8397</v>
      </c>
      <c r="M2050" s="598">
        <v>11330</v>
      </c>
      <c r="N2050" s="599">
        <v>290000</v>
      </c>
    </row>
    <row r="2051" spans="1:14" ht="15.4">
      <c r="A2051" s="593" t="s">
        <v>2357</v>
      </c>
      <c r="B2051" s="593" t="s">
        <v>241</v>
      </c>
      <c r="C2051" s="593" t="s">
        <v>242</v>
      </c>
      <c r="D2051" s="594">
        <v>6864</v>
      </c>
      <c r="E2051" s="595">
        <v>54976</v>
      </c>
      <c r="F2051" s="596" t="s">
        <v>8398</v>
      </c>
      <c r="M2051" s="598">
        <v>11331</v>
      </c>
      <c r="N2051" s="599">
        <v>290000</v>
      </c>
    </row>
    <row r="2052" spans="1:14" ht="15.4">
      <c r="A2052" s="593" t="s">
        <v>2357</v>
      </c>
      <c r="B2052" s="593" t="s">
        <v>1187</v>
      </c>
      <c r="C2052" s="593" t="s">
        <v>1188</v>
      </c>
      <c r="D2052" s="594">
        <v>6866</v>
      </c>
      <c r="E2052" s="595">
        <v>41315</v>
      </c>
      <c r="F2052" s="596" t="s">
        <v>8396</v>
      </c>
      <c r="M2052" s="598">
        <v>11332</v>
      </c>
      <c r="N2052" s="599">
        <v>380800</v>
      </c>
    </row>
    <row r="2053" spans="1:14" ht="15.4">
      <c r="A2053" s="593" t="s">
        <v>2357</v>
      </c>
      <c r="B2053" s="593" t="s">
        <v>255</v>
      </c>
      <c r="C2053" s="593" t="s">
        <v>256</v>
      </c>
      <c r="D2053" s="594">
        <v>6868</v>
      </c>
      <c r="E2053" s="595">
        <v>1105150</v>
      </c>
      <c r="F2053" s="596" t="s">
        <v>8397</v>
      </c>
      <c r="M2053" s="598">
        <v>11337</v>
      </c>
      <c r="N2053" s="599">
        <v>25981</v>
      </c>
    </row>
    <row r="2054" spans="1:14" ht="15.4">
      <c r="A2054" s="593" t="s">
        <v>2357</v>
      </c>
      <c r="B2054" s="593" t="s">
        <v>255</v>
      </c>
      <c r="C2054" s="593" t="s">
        <v>256</v>
      </c>
      <c r="D2054" s="594">
        <v>6869</v>
      </c>
      <c r="E2054" s="595">
        <v>1022649</v>
      </c>
      <c r="F2054" s="596" t="s">
        <v>8397</v>
      </c>
      <c r="M2054" s="598">
        <v>11338</v>
      </c>
      <c r="N2054" s="599">
        <v>986934</v>
      </c>
    </row>
    <row r="2055" spans="1:14" ht="15.4">
      <c r="A2055" s="593" t="s">
        <v>2389</v>
      </c>
      <c r="B2055" s="593" t="s">
        <v>2654</v>
      </c>
      <c r="C2055" s="593" t="s">
        <v>2654</v>
      </c>
      <c r="D2055" s="594">
        <v>6874</v>
      </c>
      <c r="E2055" s="597">
        <v>105494</v>
      </c>
      <c r="F2055" s="593" t="s">
        <v>8398</v>
      </c>
      <c r="M2055" s="598">
        <v>11342</v>
      </c>
      <c r="N2055" s="599">
        <v>792302</v>
      </c>
    </row>
    <row r="2056" spans="1:14" ht="15.4">
      <c r="A2056" s="593" t="s">
        <v>2357</v>
      </c>
      <c r="B2056" s="593" t="s">
        <v>255</v>
      </c>
      <c r="C2056" s="593" t="s">
        <v>255</v>
      </c>
      <c r="D2056" s="594">
        <v>6878</v>
      </c>
      <c r="E2056" s="595">
        <v>686175</v>
      </c>
      <c r="F2056" s="596" t="s">
        <v>8397</v>
      </c>
      <c r="M2056" s="598">
        <v>11343</v>
      </c>
      <c r="N2056" s="599">
        <v>860251</v>
      </c>
    </row>
    <row r="2057" spans="1:14" ht="15.4">
      <c r="A2057" s="593" t="s">
        <v>2357</v>
      </c>
      <c r="B2057" s="593" t="s">
        <v>255</v>
      </c>
      <c r="C2057" s="593" t="s">
        <v>255</v>
      </c>
      <c r="D2057" s="594">
        <v>6880</v>
      </c>
      <c r="E2057" s="595">
        <v>1115886</v>
      </c>
      <c r="F2057" s="596" t="s">
        <v>8397</v>
      </c>
      <c r="M2057" s="598">
        <v>11344</v>
      </c>
      <c r="N2057" s="599">
        <v>54264</v>
      </c>
    </row>
    <row r="2058" spans="1:14" ht="15.4">
      <c r="A2058" s="593" t="s">
        <v>2357</v>
      </c>
      <c r="B2058" s="593" t="s">
        <v>192</v>
      </c>
      <c r="C2058" s="593" t="s">
        <v>1553</v>
      </c>
      <c r="D2058" s="594">
        <v>6959</v>
      </c>
      <c r="E2058" s="595">
        <v>29848</v>
      </c>
      <c r="F2058" s="596" t="s">
        <v>8396</v>
      </c>
      <c r="M2058" s="598">
        <v>11346</v>
      </c>
      <c r="N2058" s="599">
        <v>10674</v>
      </c>
    </row>
    <row r="2059" spans="1:14" ht="15.4">
      <c r="A2059" s="593" t="s">
        <v>2357</v>
      </c>
      <c r="B2059" s="593" t="s">
        <v>248</v>
      </c>
      <c r="C2059" s="593" t="s">
        <v>248</v>
      </c>
      <c r="D2059" s="594">
        <v>6968</v>
      </c>
      <c r="E2059" s="595">
        <v>9458</v>
      </c>
      <c r="F2059" s="596" t="s">
        <v>8397</v>
      </c>
      <c r="M2059" s="598">
        <v>11349</v>
      </c>
      <c r="N2059" s="599">
        <v>1725500</v>
      </c>
    </row>
    <row r="2060" spans="1:14" ht="15.4">
      <c r="A2060" s="593" t="s">
        <v>2357</v>
      </c>
      <c r="B2060" s="593" t="s">
        <v>1411</v>
      </c>
      <c r="C2060" s="593" t="s">
        <v>1665</v>
      </c>
      <c r="D2060" s="594">
        <v>7026</v>
      </c>
      <c r="E2060" s="597">
        <v>193809</v>
      </c>
      <c r="F2060" s="596" t="s">
        <v>8397</v>
      </c>
      <c r="M2060" s="598">
        <v>11350</v>
      </c>
      <c r="N2060" s="599">
        <v>1892100</v>
      </c>
    </row>
    <row r="2061" spans="1:14" ht="15.4">
      <c r="A2061" s="593" t="s">
        <v>2357</v>
      </c>
      <c r="B2061" s="593" t="s">
        <v>205</v>
      </c>
      <c r="C2061" s="593" t="s">
        <v>206</v>
      </c>
      <c r="D2061" s="594">
        <v>7028</v>
      </c>
      <c r="E2061" s="597">
        <v>76613</v>
      </c>
      <c r="F2061" s="593" t="s">
        <v>8397</v>
      </c>
      <c r="M2061" s="598">
        <v>11351</v>
      </c>
      <c r="N2061" s="599">
        <v>2082500</v>
      </c>
    </row>
    <row r="2062" spans="1:14" ht="15.4">
      <c r="A2062" s="593" t="s">
        <v>2357</v>
      </c>
      <c r="B2062" s="593" t="s">
        <v>238</v>
      </c>
      <c r="C2062" s="593" t="s">
        <v>239</v>
      </c>
      <c r="D2062" s="594">
        <v>7047</v>
      </c>
      <c r="E2062" s="597">
        <v>452536</v>
      </c>
      <c r="F2062" s="593" t="s">
        <v>8397</v>
      </c>
      <c r="M2062" s="598">
        <v>11352</v>
      </c>
      <c r="N2062" s="599">
        <v>2475200</v>
      </c>
    </row>
    <row r="2063" spans="1:14" ht="15.4">
      <c r="A2063" s="593" t="s">
        <v>2357</v>
      </c>
      <c r="B2063" s="593" t="s">
        <v>192</v>
      </c>
      <c r="C2063" s="593" t="s">
        <v>1553</v>
      </c>
      <c r="D2063" s="594">
        <v>7057</v>
      </c>
      <c r="E2063" s="595">
        <v>49391</v>
      </c>
      <c r="F2063" s="596" t="s">
        <v>8397</v>
      </c>
      <c r="M2063" s="598">
        <v>11353</v>
      </c>
      <c r="N2063" s="599">
        <v>2826250</v>
      </c>
    </row>
    <row r="2064" spans="1:14" ht="15.4">
      <c r="A2064" s="593" t="s">
        <v>2357</v>
      </c>
      <c r="B2064" s="593" t="s">
        <v>238</v>
      </c>
      <c r="C2064" s="593" t="s">
        <v>239</v>
      </c>
      <c r="D2064" s="594">
        <v>7090</v>
      </c>
      <c r="E2064" s="597">
        <v>110352</v>
      </c>
      <c r="F2064" s="593" t="s">
        <v>8397</v>
      </c>
      <c r="M2064" s="598">
        <v>11354</v>
      </c>
      <c r="N2064" s="599">
        <v>3088050</v>
      </c>
    </row>
    <row r="2065" spans="1:14" ht="15.4">
      <c r="A2065" s="593" t="s">
        <v>2357</v>
      </c>
      <c r="B2065" s="593" t="s">
        <v>192</v>
      </c>
      <c r="C2065" s="593" t="s">
        <v>1553</v>
      </c>
      <c r="D2065" s="594">
        <v>7113</v>
      </c>
      <c r="E2065" s="597">
        <v>65562</v>
      </c>
      <c r="F2065" s="593" t="s">
        <v>8396</v>
      </c>
      <c r="M2065" s="598">
        <v>11355</v>
      </c>
      <c r="N2065" s="599">
        <v>3790150</v>
      </c>
    </row>
    <row r="2066" spans="1:14" ht="15.4">
      <c r="A2066" s="593" t="s">
        <v>2357</v>
      </c>
      <c r="B2066" s="593" t="s">
        <v>1187</v>
      </c>
      <c r="C2066" s="593" t="s">
        <v>1188</v>
      </c>
      <c r="D2066" s="594">
        <v>7136</v>
      </c>
      <c r="E2066" s="595">
        <v>1390</v>
      </c>
      <c r="F2066" s="596" t="s">
        <v>8397</v>
      </c>
      <c r="M2066" s="598">
        <v>11356</v>
      </c>
      <c r="N2066" s="599">
        <v>4237152</v>
      </c>
    </row>
    <row r="2067" spans="1:14" ht="15.4">
      <c r="A2067" s="593" t="s">
        <v>2357</v>
      </c>
      <c r="B2067" s="593" t="s">
        <v>729</v>
      </c>
      <c r="C2067" s="593" t="s">
        <v>1340</v>
      </c>
      <c r="D2067" s="594">
        <v>7283</v>
      </c>
      <c r="E2067" s="595">
        <v>83630</v>
      </c>
      <c r="F2067" s="596" t="s">
        <v>8396</v>
      </c>
      <c r="M2067" s="598">
        <v>11357</v>
      </c>
      <c r="N2067" s="599">
        <v>5033700</v>
      </c>
    </row>
    <row r="2068" spans="1:14" ht="15.4">
      <c r="A2068" s="593" t="s">
        <v>2357</v>
      </c>
      <c r="B2068" s="593" t="s">
        <v>192</v>
      </c>
      <c r="C2068" s="593" t="s">
        <v>1553</v>
      </c>
      <c r="D2068" s="594">
        <v>7332</v>
      </c>
      <c r="E2068" s="595">
        <v>15221</v>
      </c>
      <c r="F2068" s="596" t="s">
        <v>8396</v>
      </c>
      <c r="M2068" s="598">
        <v>11358</v>
      </c>
      <c r="N2068" s="599">
        <v>6012016</v>
      </c>
    </row>
    <row r="2069" spans="1:14" ht="15.4">
      <c r="A2069" s="593" t="s">
        <v>2408</v>
      </c>
      <c r="B2069" s="593" t="s">
        <v>192</v>
      </c>
      <c r="C2069" s="593" t="s">
        <v>1553</v>
      </c>
      <c r="D2069" s="594">
        <v>7336</v>
      </c>
      <c r="E2069" s="597">
        <v>6366</v>
      </c>
      <c r="F2069" s="593" t="s">
        <v>8397</v>
      </c>
      <c r="M2069" s="598">
        <v>11359</v>
      </c>
      <c r="N2069" s="599">
        <v>7610050</v>
      </c>
    </row>
    <row r="2070" spans="1:14" ht="15.4">
      <c r="A2070" s="593" t="s">
        <v>2408</v>
      </c>
      <c r="B2070" s="593" t="s">
        <v>248</v>
      </c>
      <c r="C2070" s="593" t="s">
        <v>248</v>
      </c>
      <c r="D2070" s="594">
        <v>7337</v>
      </c>
      <c r="E2070" s="597">
        <v>5741269</v>
      </c>
      <c r="F2070" s="593" t="s">
        <v>8396</v>
      </c>
      <c r="M2070" s="598">
        <v>11360</v>
      </c>
      <c r="N2070" s="599">
        <v>9686600</v>
      </c>
    </row>
    <row r="2071" spans="1:14" ht="15.4">
      <c r="A2071" s="593" t="s">
        <v>2408</v>
      </c>
      <c r="B2071" s="593" t="s">
        <v>241</v>
      </c>
      <c r="C2071" s="593" t="s">
        <v>420</v>
      </c>
      <c r="D2071" s="594">
        <v>7338</v>
      </c>
      <c r="E2071" s="595">
        <v>415262</v>
      </c>
      <c r="F2071" s="596" t="s">
        <v>8396</v>
      </c>
      <c r="M2071" s="598">
        <v>11361</v>
      </c>
      <c r="N2071" s="599">
        <v>10642406</v>
      </c>
    </row>
    <row r="2072" spans="1:14" ht="15.4">
      <c r="A2072" s="593" t="s">
        <v>2408</v>
      </c>
      <c r="B2072" s="593" t="s">
        <v>217</v>
      </c>
      <c r="C2072" s="593" t="s">
        <v>2413</v>
      </c>
      <c r="D2072" s="594">
        <v>7340</v>
      </c>
      <c r="E2072" s="597">
        <v>3805521</v>
      </c>
      <c r="F2072" s="593" t="s">
        <v>8397</v>
      </c>
      <c r="M2072" s="598">
        <v>11362</v>
      </c>
      <c r="N2072" s="599">
        <v>5421</v>
      </c>
    </row>
    <row r="2073" spans="1:14" ht="15.4">
      <c r="A2073" s="593" t="s">
        <v>2408</v>
      </c>
      <c r="B2073" s="593" t="s">
        <v>248</v>
      </c>
      <c r="C2073" s="593" t="s">
        <v>248</v>
      </c>
      <c r="D2073" s="594">
        <v>7341</v>
      </c>
      <c r="E2073" s="595">
        <v>1331383</v>
      </c>
      <c r="F2073" s="596" t="s">
        <v>8397</v>
      </c>
      <c r="M2073" s="598">
        <v>11363</v>
      </c>
      <c r="N2073" s="599">
        <v>89202</v>
      </c>
    </row>
    <row r="2074" spans="1:14" ht="15.4">
      <c r="A2074" s="593" t="s">
        <v>2408</v>
      </c>
      <c r="B2074" s="593" t="s">
        <v>241</v>
      </c>
      <c r="C2074" s="593" t="s">
        <v>1479</v>
      </c>
      <c r="D2074" s="594">
        <v>7344</v>
      </c>
      <c r="E2074" s="595">
        <v>840</v>
      </c>
      <c r="F2074" s="596" t="s">
        <v>8396</v>
      </c>
      <c r="M2074" s="598">
        <v>11366</v>
      </c>
      <c r="N2074" s="599">
        <v>904392</v>
      </c>
    </row>
    <row r="2075" spans="1:14" ht="15.4">
      <c r="A2075" s="593" t="s">
        <v>2408</v>
      </c>
      <c r="B2075" s="593" t="s">
        <v>255</v>
      </c>
      <c r="C2075" s="593" t="s">
        <v>255</v>
      </c>
      <c r="D2075" s="594">
        <v>7345</v>
      </c>
      <c r="E2075" s="595">
        <v>777432</v>
      </c>
      <c r="F2075" s="596" t="s">
        <v>8397</v>
      </c>
      <c r="M2075" s="598">
        <v>11367</v>
      </c>
      <c r="N2075" s="599">
        <v>181163</v>
      </c>
    </row>
    <row r="2076" spans="1:14" ht="15.4">
      <c r="A2076" s="593" t="s">
        <v>2408</v>
      </c>
      <c r="B2076" s="593" t="s">
        <v>241</v>
      </c>
      <c r="C2076" s="593" t="s">
        <v>242</v>
      </c>
      <c r="D2076" s="594">
        <v>7346</v>
      </c>
      <c r="E2076" s="595">
        <v>30396</v>
      </c>
      <c r="F2076" s="596" t="s">
        <v>8398</v>
      </c>
      <c r="M2076" s="598">
        <v>11368</v>
      </c>
      <c r="N2076" s="599">
        <v>181981</v>
      </c>
    </row>
    <row r="2077" spans="1:14" ht="15.4">
      <c r="A2077" s="593" t="s">
        <v>2408</v>
      </c>
      <c r="B2077" s="593" t="s">
        <v>248</v>
      </c>
      <c r="C2077" s="593" t="s">
        <v>248</v>
      </c>
      <c r="D2077" s="594">
        <v>7347</v>
      </c>
      <c r="E2077" s="595">
        <v>4726151</v>
      </c>
      <c r="F2077" s="596" t="s">
        <v>8397</v>
      </c>
      <c r="M2077" s="598">
        <v>11370</v>
      </c>
      <c r="N2077" s="599">
        <v>374713</v>
      </c>
    </row>
    <row r="2078" spans="1:14" ht="15.4">
      <c r="A2078" s="593" t="s">
        <v>2408</v>
      </c>
      <c r="B2078" s="593" t="s">
        <v>255</v>
      </c>
      <c r="C2078" s="593" t="s">
        <v>255</v>
      </c>
      <c r="D2078" s="594">
        <v>7348</v>
      </c>
      <c r="E2078" s="595">
        <v>845052</v>
      </c>
      <c r="F2078" s="596" t="s">
        <v>8397</v>
      </c>
      <c r="M2078" s="598">
        <v>11381</v>
      </c>
      <c r="N2078" s="599">
        <v>656981</v>
      </c>
    </row>
    <row r="2079" spans="1:14" ht="15.4">
      <c r="A2079" s="593" t="s">
        <v>2408</v>
      </c>
      <c r="B2079" s="593" t="s">
        <v>255</v>
      </c>
      <c r="C2079" s="593" t="s">
        <v>255</v>
      </c>
      <c r="D2079" s="594">
        <v>7349</v>
      </c>
      <c r="E2079" s="595">
        <v>828320</v>
      </c>
      <c r="F2079" s="596" t="s">
        <v>8397</v>
      </c>
      <c r="M2079" s="598">
        <v>11382</v>
      </c>
      <c r="N2079" s="599">
        <v>918783</v>
      </c>
    </row>
    <row r="2080" spans="1:14" ht="15.4">
      <c r="A2080" s="593" t="s">
        <v>2408</v>
      </c>
      <c r="B2080" s="593" t="s">
        <v>255</v>
      </c>
      <c r="C2080" s="593" t="s">
        <v>255</v>
      </c>
      <c r="D2080" s="594">
        <v>7351</v>
      </c>
      <c r="E2080" s="595">
        <v>855758</v>
      </c>
      <c r="F2080" s="596" t="s">
        <v>8397</v>
      </c>
      <c r="M2080" s="598">
        <v>11384</v>
      </c>
      <c r="N2080" s="599">
        <v>476350</v>
      </c>
    </row>
    <row r="2081" spans="1:14" ht="15.4">
      <c r="A2081" s="593" t="s">
        <v>2408</v>
      </c>
      <c r="B2081" s="593" t="s">
        <v>238</v>
      </c>
      <c r="C2081" s="593" t="s">
        <v>402</v>
      </c>
      <c r="D2081" s="594">
        <v>7353</v>
      </c>
      <c r="E2081" s="595">
        <v>1848822</v>
      </c>
      <c r="F2081" s="596" t="s">
        <v>8397</v>
      </c>
      <c r="M2081" s="598">
        <v>11385</v>
      </c>
      <c r="N2081" s="599">
        <v>773592</v>
      </c>
    </row>
    <row r="2082" spans="1:14" ht="15.4">
      <c r="A2082" s="593" t="s">
        <v>2408</v>
      </c>
      <c r="B2082" s="593" t="s">
        <v>248</v>
      </c>
      <c r="C2082" s="593" t="s">
        <v>248</v>
      </c>
      <c r="D2082" s="594">
        <v>7354</v>
      </c>
      <c r="E2082" s="595">
        <v>2439334</v>
      </c>
      <c r="F2082" s="596" t="s">
        <v>8397</v>
      </c>
      <c r="M2082" s="598">
        <v>11408</v>
      </c>
      <c r="N2082" s="599">
        <v>40270</v>
      </c>
    </row>
    <row r="2083" spans="1:14" ht="15.4">
      <c r="A2083" s="593" t="s">
        <v>2408</v>
      </c>
      <c r="B2083" s="593" t="s">
        <v>248</v>
      </c>
      <c r="C2083" s="593" t="s">
        <v>248</v>
      </c>
      <c r="D2083" s="594">
        <v>7355</v>
      </c>
      <c r="E2083" s="595">
        <v>410637</v>
      </c>
      <c r="F2083" s="596" t="s">
        <v>8397</v>
      </c>
      <c r="M2083" s="598">
        <v>11409</v>
      </c>
      <c r="N2083" s="599">
        <v>953884</v>
      </c>
    </row>
    <row r="2084" spans="1:14" ht="15.4">
      <c r="A2084" s="593" t="s">
        <v>2408</v>
      </c>
      <c r="B2084" s="593" t="s">
        <v>217</v>
      </c>
      <c r="C2084" s="593" t="s">
        <v>218</v>
      </c>
      <c r="D2084" s="594">
        <v>7356</v>
      </c>
      <c r="E2084" s="595">
        <v>1942475</v>
      </c>
      <c r="F2084" s="596" t="s">
        <v>8396</v>
      </c>
      <c r="M2084" s="598">
        <v>11424</v>
      </c>
      <c r="N2084" s="599">
        <v>3844460</v>
      </c>
    </row>
    <row r="2085" spans="1:14" ht="15.4">
      <c r="A2085" s="593" t="s">
        <v>2408</v>
      </c>
      <c r="B2085" s="593" t="s">
        <v>248</v>
      </c>
      <c r="C2085" s="593" t="s">
        <v>248</v>
      </c>
      <c r="D2085" s="594">
        <v>7357</v>
      </c>
      <c r="E2085" s="597">
        <v>589440</v>
      </c>
      <c r="F2085" s="593" t="s">
        <v>8397</v>
      </c>
      <c r="M2085" s="598">
        <v>11425</v>
      </c>
      <c r="N2085" s="599">
        <v>4739025</v>
      </c>
    </row>
    <row r="2086" spans="1:14" ht="15.4">
      <c r="A2086" s="593" t="s">
        <v>2408</v>
      </c>
      <c r="B2086" s="593" t="s">
        <v>248</v>
      </c>
      <c r="C2086" s="593" t="s">
        <v>248</v>
      </c>
      <c r="D2086" s="594">
        <v>7358</v>
      </c>
      <c r="E2086" s="597">
        <v>397571</v>
      </c>
      <c r="F2086" s="593" t="s">
        <v>8397</v>
      </c>
      <c r="M2086" s="598">
        <v>11426</v>
      </c>
      <c r="N2086" s="599">
        <v>5898972</v>
      </c>
    </row>
    <row r="2087" spans="1:14" ht="15.4">
      <c r="A2087" s="593" t="s">
        <v>2408</v>
      </c>
      <c r="B2087" s="593" t="s">
        <v>241</v>
      </c>
      <c r="C2087" s="593" t="s">
        <v>420</v>
      </c>
      <c r="D2087" s="594">
        <v>7359</v>
      </c>
      <c r="E2087" s="597">
        <v>407304</v>
      </c>
      <c r="F2087" s="593" t="s">
        <v>8397</v>
      </c>
      <c r="M2087" s="598">
        <v>11427</v>
      </c>
      <c r="N2087" s="599">
        <v>7456992</v>
      </c>
    </row>
    <row r="2088" spans="1:14" ht="15.4">
      <c r="A2088" s="593" t="s">
        <v>2408</v>
      </c>
      <c r="B2088" s="593" t="s">
        <v>729</v>
      </c>
      <c r="C2088" s="593" t="s">
        <v>730</v>
      </c>
      <c r="D2088" s="594">
        <v>7362</v>
      </c>
      <c r="E2088" s="595">
        <v>12998</v>
      </c>
      <c r="F2088" s="596" t="s">
        <v>8396</v>
      </c>
      <c r="M2088" s="598">
        <v>11429</v>
      </c>
      <c r="N2088" s="599">
        <v>4217083</v>
      </c>
    </row>
    <row r="2089" spans="1:14" ht="15.4">
      <c r="A2089" s="593" t="s">
        <v>2408</v>
      </c>
      <c r="B2089" s="593" t="s">
        <v>198</v>
      </c>
      <c r="C2089" s="593" t="s">
        <v>203</v>
      </c>
      <c r="D2089" s="594">
        <v>7364</v>
      </c>
      <c r="E2089" s="595">
        <v>93682</v>
      </c>
      <c r="F2089" s="596" t="s">
        <v>8397</v>
      </c>
      <c r="M2089" s="598">
        <v>11430</v>
      </c>
      <c r="N2089" s="599">
        <v>5339674</v>
      </c>
    </row>
    <row r="2090" spans="1:14" ht="15.4">
      <c r="A2090" s="593" t="s">
        <v>2408</v>
      </c>
      <c r="B2090" s="593" t="s">
        <v>729</v>
      </c>
      <c r="C2090" s="593" t="s">
        <v>1340</v>
      </c>
      <c r="D2090" s="594">
        <v>7365</v>
      </c>
      <c r="E2090" s="595">
        <v>788838</v>
      </c>
      <c r="F2090" s="596" t="s">
        <v>8396</v>
      </c>
      <c r="M2090" s="598">
        <v>11432</v>
      </c>
      <c r="N2090" s="599">
        <v>4657453</v>
      </c>
    </row>
    <row r="2091" spans="1:14" ht="15.4">
      <c r="A2091" s="593" t="s">
        <v>2408</v>
      </c>
      <c r="B2091" s="593" t="s">
        <v>729</v>
      </c>
      <c r="C2091" s="593" t="s">
        <v>1340</v>
      </c>
      <c r="D2091" s="594">
        <v>7366</v>
      </c>
      <c r="E2091" s="595">
        <v>249632</v>
      </c>
      <c r="F2091" s="596" t="s">
        <v>8396</v>
      </c>
      <c r="M2091" s="598">
        <v>11433</v>
      </c>
      <c r="N2091" s="599">
        <v>7136172</v>
      </c>
    </row>
    <row r="2092" spans="1:14" ht="15.4">
      <c r="A2092" s="593" t="s">
        <v>2408</v>
      </c>
      <c r="B2092" s="593" t="s">
        <v>8399</v>
      </c>
      <c r="C2092" s="593" t="s">
        <v>8399</v>
      </c>
      <c r="D2092" s="594">
        <v>7368</v>
      </c>
      <c r="E2092" s="597">
        <v>54506</v>
      </c>
      <c r="F2092" s="593" t="s">
        <v>8397</v>
      </c>
      <c r="M2092" s="598">
        <v>11434</v>
      </c>
      <c r="N2092" s="599">
        <v>9268560</v>
      </c>
    </row>
    <row r="2093" spans="1:14" ht="15.4">
      <c r="A2093" s="593" t="s">
        <v>2408</v>
      </c>
      <c r="B2093" s="593" t="s">
        <v>187</v>
      </c>
      <c r="C2093" s="593" t="s">
        <v>187</v>
      </c>
      <c r="D2093" s="594">
        <v>7369</v>
      </c>
      <c r="E2093" s="595">
        <v>10008</v>
      </c>
      <c r="F2093" s="596" t="s">
        <v>8397</v>
      </c>
      <c r="M2093" s="598">
        <v>11435</v>
      </c>
      <c r="N2093" s="599">
        <v>658457</v>
      </c>
    </row>
    <row r="2094" spans="1:14" ht="15.4">
      <c r="A2094" s="593" t="s">
        <v>2408</v>
      </c>
      <c r="B2094" s="593" t="s">
        <v>208</v>
      </c>
      <c r="C2094" s="593" t="s">
        <v>208</v>
      </c>
      <c r="D2094" s="594">
        <v>7370</v>
      </c>
      <c r="E2094" s="597">
        <v>1620206</v>
      </c>
      <c r="F2094" s="593" t="s">
        <v>8397</v>
      </c>
      <c r="M2094" s="598">
        <v>11436</v>
      </c>
      <c r="N2094" s="599">
        <v>796074</v>
      </c>
    </row>
    <row r="2095" spans="1:14" ht="15.4">
      <c r="A2095" s="593" t="s">
        <v>2408</v>
      </c>
      <c r="B2095" s="593" t="s">
        <v>208</v>
      </c>
      <c r="C2095" s="593" t="s">
        <v>208</v>
      </c>
      <c r="D2095" s="594">
        <v>7371</v>
      </c>
      <c r="E2095" s="597">
        <v>2011203</v>
      </c>
      <c r="F2095" s="593" t="s">
        <v>8397</v>
      </c>
      <c r="M2095" s="598">
        <v>11437</v>
      </c>
      <c r="N2095" s="599">
        <v>1194111</v>
      </c>
    </row>
    <row r="2096" spans="1:14" ht="15.4">
      <c r="A2096" s="593" t="s">
        <v>2408</v>
      </c>
      <c r="B2096" s="593" t="s">
        <v>208</v>
      </c>
      <c r="C2096" s="593" t="s">
        <v>208</v>
      </c>
      <c r="D2096" s="594">
        <v>7372</v>
      </c>
      <c r="E2096" s="597">
        <v>5548783</v>
      </c>
      <c r="F2096" s="593" t="s">
        <v>8397</v>
      </c>
      <c r="M2096" s="598">
        <v>11438</v>
      </c>
      <c r="N2096" s="599">
        <v>1397473</v>
      </c>
    </row>
    <row r="2097" spans="1:14" ht="15.4">
      <c r="A2097" s="593" t="s">
        <v>2408</v>
      </c>
      <c r="B2097" s="593" t="s">
        <v>241</v>
      </c>
      <c r="C2097" s="593" t="s">
        <v>1479</v>
      </c>
      <c r="D2097" s="594">
        <v>7374</v>
      </c>
      <c r="E2097" s="595">
        <v>49779</v>
      </c>
      <c r="F2097" s="596" t="s">
        <v>8397</v>
      </c>
      <c r="M2097" s="598">
        <v>11439</v>
      </c>
      <c r="N2097" s="599">
        <v>1689610</v>
      </c>
    </row>
    <row r="2098" spans="1:14" ht="15.4">
      <c r="A2098" s="593" t="s">
        <v>2408</v>
      </c>
      <c r="B2098" s="593" t="s">
        <v>248</v>
      </c>
      <c r="C2098" s="593" t="s">
        <v>248</v>
      </c>
      <c r="D2098" s="594">
        <v>7375</v>
      </c>
      <c r="E2098" s="595">
        <v>1118167</v>
      </c>
      <c r="F2098" s="596" t="s">
        <v>8397</v>
      </c>
      <c r="M2098" s="598">
        <v>11442</v>
      </c>
      <c r="N2098" s="599">
        <v>90033</v>
      </c>
    </row>
    <row r="2099" spans="1:14" ht="15.4">
      <c r="A2099" s="593" t="s">
        <v>2408</v>
      </c>
      <c r="B2099" s="593" t="s">
        <v>241</v>
      </c>
      <c r="C2099" s="593" t="s">
        <v>1479</v>
      </c>
      <c r="D2099" s="594">
        <v>7377</v>
      </c>
      <c r="E2099" s="595">
        <v>1160214</v>
      </c>
      <c r="F2099" s="596" t="s">
        <v>8396</v>
      </c>
      <c r="M2099" s="598">
        <v>11443</v>
      </c>
      <c r="N2099" s="599">
        <v>68775</v>
      </c>
    </row>
    <row r="2100" spans="1:14" ht="15.4">
      <c r="A2100" s="593" t="s">
        <v>2408</v>
      </c>
      <c r="B2100" s="593" t="s">
        <v>729</v>
      </c>
      <c r="C2100" s="593" t="s">
        <v>730</v>
      </c>
      <c r="D2100" s="594">
        <v>7378</v>
      </c>
      <c r="E2100" s="595">
        <v>26026</v>
      </c>
      <c r="F2100" s="596" t="s">
        <v>8396</v>
      </c>
      <c r="M2100" s="598">
        <v>11444</v>
      </c>
      <c r="N2100" s="599">
        <v>43766</v>
      </c>
    </row>
    <row r="2101" spans="1:14" ht="15.4">
      <c r="A2101" s="593" t="s">
        <v>2408</v>
      </c>
      <c r="B2101" s="593" t="s">
        <v>238</v>
      </c>
      <c r="C2101" s="593" t="s">
        <v>239</v>
      </c>
      <c r="D2101" s="594">
        <v>7379</v>
      </c>
      <c r="E2101" s="595">
        <v>581301</v>
      </c>
      <c r="F2101" s="596" t="s">
        <v>8397</v>
      </c>
      <c r="M2101" s="598">
        <v>11447</v>
      </c>
      <c r="N2101" s="599">
        <v>118000</v>
      </c>
    </row>
    <row r="2102" spans="1:14" ht="15.4">
      <c r="A2102" s="593" t="s">
        <v>2408</v>
      </c>
      <c r="B2102" s="593" t="s">
        <v>587</v>
      </c>
      <c r="C2102" s="593" t="s">
        <v>2914</v>
      </c>
      <c r="D2102" s="594">
        <v>7380</v>
      </c>
      <c r="E2102" s="595">
        <v>18908</v>
      </c>
      <c r="F2102" s="596" t="s">
        <v>8396</v>
      </c>
      <c r="M2102" s="598">
        <v>11448</v>
      </c>
      <c r="N2102" s="599">
        <v>138706</v>
      </c>
    </row>
    <row r="2103" spans="1:14" ht="15.4">
      <c r="A2103" s="593" t="s">
        <v>2408</v>
      </c>
      <c r="B2103" s="593" t="s">
        <v>248</v>
      </c>
      <c r="C2103" s="593" t="s">
        <v>248</v>
      </c>
      <c r="D2103" s="594">
        <v>7384</v>
      </c>
      <c r="E2103" s="595">
        <v>9490642</v>
      </c>
      <c r="F2103" s="596" t="s">
        <v>8397</v>
      </c>
      <c r="M2103" s="598">
        <v>11449</v>
      </c>
      <c r="N2103" s="599">
        <v>42245</v>
      </c>
    </row>
    <row r="2104" spans="1:14" ht="15.4">
      <c r="A2104" s="593" t="s">
        <v>2408</v>
      </c>
      <c r="B2104" s="593" t="s">
        <v>255</v>
      </c>
      <c r="C2104" s="593" t="s">
        <v>1473</v>
      </c>
      <c r="D2104" s="594">
        <v>7387</v>
      </c>
      <c r="E2104" s="595">
        <v>8839</v>
      </c>
      <c r="F2104" s="596" t="s">
        <v>8397</v>
      </c>
      <c r="M2104" s="598">
        <v>11450</v>
      </c>
      <c r="N2104" s="599">
        <v>15351</v>
      </c>
    </row>
    <row r="2105" spans="1:14" ht="15.4">
      <c r="A2105" s="593" t="s">
        <v>2408</v>
      </c>
      <c r="B2105" s="593" t="s">
        <v>248</v>
      </c>
      <c r="C2105" s="593" t="s">
        <v>248</v>
      </c>
      <c r="D2105" s="594">
        <v>7388</v>
      </c>
      <c r="E2105" s="595">
        <v>4878404</v>
      </c>
      <c r="F2105" s="593" t="s">
        <v>8396</v>
      </c>
      <c r="M2105" s="598">
        <v>11451</v>
      </c>
      <c r="N2105" s="599">
        <v>40000</v>
      </c>
    </row>
    <row r="2106" spans="1:14" ht="15.4">
      <c r="A2106" s="593" t="s">
        <v>2408</v>
      </c>
      <c r="B2106" s="593" t="s">
        <v>248</v>
      </c>
      <c r="C2106" s="593" t="s">
        <v>248</v>
      </c>
      <c r="D2106" s="594">
        <v>7389</v>
      </c>
      <c r="E2106" s="595">
        <v>7263633</v>
      </c>
      <c r="F2106" s="596" t="s">
        <v>8396</v>
      </c>
      <c r="M2106" s="598">
        <v>11452</v>
      </c>
      <c r="N2106" s="599">
        <v>38943</v>
      </c>
    </row>
    <row r="2107" spans="1:14" ht="15.4">
      <c r="A2107" s="593" t="s">
        <v>2408</v>
      </c>
      <c r="B2107" s="593" t="s">
        <v>205</v>
      </c>
      <c r="C2107" s="593" t="s">
        <v>206</v>
      </c>
      <c r="D2107" s="594">
        <v>7390</v>
      </c>
      <c r="E2107" s="595">
        <v>57484</v>
      </c>
      <c r="F2107" s="596" t="s">
        <v>8397</v>
      </c>
      <c r="M2107" s="598">
        <v>11453</v>
      </c>
      <c r="N2107" s="599">
        <v>852494</v>
      </c>
    </row>
    <row r="2108" spans="1:14" ht="15.4">
      <c r="A2108" s="593" t="s">
        <v>2408</v>
      </c>
      <c r="B2108" s="593" t="s">
        <v>248</v>
      </c>
      <c r="C2108" s="593" t="s">
        <v>248</v>
      </c>
      <c r="D2108" s="594">
        <v>7391</v>
      </c>
      <c r="E2108" s="595">
        <v>5915531</v>
      </c>
      <c r="F2108" s="596" t="s">
        <v>8397</v>
      </c>
      <c r="M2108" s="598">
        <v>11454</v>
      </c>
      <c r="N2108" s="599">
        <v>102000</v>
      </c>
    </row>
    <row r="2109" spans="1:14" ht="15.4">
      <c r="A2109" s="593" t="s">
        <v>2408</v>
      </c>
      <c r="B2109" s="593" t="s">
        <v>248</v>
      </c>
      <c r="C2109" s="593" t="s">
        <v>248</v>
      </c>
      <c r="D2109" s="594">
        <v>7392</v>
      </c>
      <c r="E2109" s="595">
        <v>1781280</v>
      </c>
      <c r="F2109" s="596" t="s">
        <v>8397</v>
      </c>
      <c r="M2109" s="598">
        <v>11455</v>
      </c>
      <c r="N2109" s="599">
        <v>27370</v>
      </c>
    </row>
    <row r="2110" spans="1:14" ht="15.4">
      <c r="A2110" s="593" t="s">
        <v>2408</v>
      </c>
      <c r="B2110" s="593" t="s">
        <v>248</v>
      </c>
      <c r="C2110" s="593" t="s">
        <v>248</v>
      </c>
      <c r="D2110" s="594">
        <v>7393</v>
      </c>
      <c r="E2110" s="595">
        <v>9724528</v>
      </c>
      <c r="F2110" s="596" t="s">
        <v>8397</v>
      </c>
      <c r="M2110" s="598">
        <v>11456</v>
      </c>
      <c r="N2110" s="599">
        <v>33915</v>
      </c>
    </row>
    <row r="2111" spans="1:14" ht="15.4">
      <c r="A2111" s="593" t="s">
        <v>2408</v>
      </c>
      <c r="B2111" s="593" t="s">
        <v>241</v>
      </c>
      <c r="C2111" s="593" t="s">
        <v>1479</v>
      </c>
      <c r="D2111" s="594">
        <v>7397</v>
      </c>
      <c r="E2111" s="595">
        <v>413277</v>
      </c>
      <c r="F2111" s="596" t="s">
        <v>8398</v>
      </c>
      <c r="M2111" s="598">
        <v>11457</v>
      </c>
      <c r="N2111" s="599">
        <v>43435</v>
      </c>
    </row>
    <row r="2112" spans="1:14" ht="15.4">
      <c r="A2112" s="593" t="s">
        <v>2408</v>
      </c>
      <c r="B2112" s="593" t="s">
        <v>241</v>
      </c>
      <c r="C2112" s="593" t="s">
        <v>1479</v>
      </c>
      <c r="D2112" s="594">
        <v>7398</v>
      </c>
      <c r="E2112" s="595">
        <v>517650</v>
      </c>
      <c r="F2112" s="596" t="s">
        <v>8398</v>
      </c>
      <c r="M2112" s="598">
        <v>11458</v>
      </c>
      <c r="N2112" s="599">
        <v>72663</v>
      </c>
    </row>
    <row r="2113" spans="1:14" ht="15.4">
      <c r="A2113" s="593" t="s">
        <v>2408</v>
      </c>
      <c r="B2113" s="593" t="s">
        <v>241</v>
      </c>
      <c r="C2113" s="593" t="s">
        <v>1479</v>
      </c>
      <c r="D2113" s="594">
        <v>7399</v>
      </c>
      <c r="E2113" s="595">
        <v>769899</v>
      </c>
      <c r="F2113" s="596" t="s">
        <v>8397</v>
      </c>
      <c r="M2113" s="598">
        <v>11459</v>
      </c>
      <c r="N2113" s="599">
        <v>65759</v>
      </c>
    </row>
    <row r="2114" spans="1:14" ht="15.4">
      <c r="A2114" s="593" t="s">
        <v>2408</v>
      </c>
      <c r="B2114" s="593" t="s">
        <v>241</v>
      </c>
      <c r="C2114" s="593" t="s">
        <v>1479</v>
      </c>
      <c r="D2114" s="594">
        <v>7400</v>
      </c>
      <c r="E2114" s="595">
        <v>450127</v>
      </c>
      <c r="F2114" s="596" t="s">
        <v>8398</v>
      </c>
      <c r="M2114" s="598">
        <v>11460</v>
      </c>
      <c r="N2114" s="599">
        <v>148750</v>
      </c>
    </row>
    <row r="2115" spans="1:14" ht="15.4">
      <c r="A2115" s="593" t="s">
        <v>2408</v>
      </c>
      <c r="B2115" s="593" t="s">
        <v>241</v>
      </c>
      <c r="C2115" s="593" t="s">
        <v>1479</v>
      </c>
      <c r="D2115" s="594">
        <v>7401</v>
      </c>
      <c r="E2115" s="595">
        <v>769899</v>
      </c>
      <c r="F2115" s="596" t="s">
        <v>8397</v>
      </c>
      <c r="M2115" s="598">
        <v>11461</v>
      </c>
      <c r="N2115" s="599">
        <v>178500</v>
      </c>
    </row>
    <row r="2116" spans="1:14" ht="15.4">
      <c r="A2116" s="593" t="s">
        <v>2408</v>
      </c>
      <c r="B2116" s="593" t="s">
        <v>241</v>
      </c>
      <c r="C2116" s="593" t="s">
        <v>1479</v>
      </c>
      <c r="D2116" s="594">
        <v>7406</v>
      </c>
      <c r="E2116" s="597">
        <v>452562</v>
      </c>
      <c r="F2116" s="593" t="s">
        <v>8398</v>
      </c>
      <c r="M2116" s="598">
        <v>11462</v>
      </c>
      <c r="N2116" s="599">
        <v>178605</v>
      </c>
    </row>
    <row r="2117" spans="1:14" ht="15.4">
      <c r="A2117" s="593" t="s">
        <v>2408</v>
      </c>
      <c r="B2117" s="593" t="s">
        <v>241</v>
      </c>
      <c r="C2117" s="593" t="s">
        <v>1479</v>
      </c>
      <c r="D2117" s="594">
        <v>7407</v>
      </c>
      <c r="E2117" s="595">
        <v>745867</v>
      </c>
      <c r="F2117" s="596" t="s">
        <v>8397</v>
      </c>
      <c r="M2117" s="598">
        <v>11463</v>
      </c>
      <c r="N2117" s="599">
        <v>205527</v>
      </c>
    </row>
    <row r="2118" spans="1:14" ht="15.4">
      <c r="A2118" s="593" t="s">
        <v>2408</v>
      </c>
      <c r="B2118" s="593" t="s">
        <v>192</v>
      </c>
      <c r="C2118" s="593" t="s">
        <v>1553</v>
      </c>
      <c r="D2118" s="594">
        <v>7408</v>
      </c>
      <c r="E2118" s="595">
        <v>911437</v>
      </c>
      <c r="F2118" s="596" t="s">
        <v>8397</v>
      </c>
      <c r="M2118" s="598">
        <v>11464</v>
      </c>
      <c r="N2118" s="599">
        <v>258944</v>
      </c>
    </row>
    <row r="2119" spans="1:14" ht="15.4">
      <c r="A2119" s="593" t="s">
        <v>2408</v>
      </c>
      <c r="B2119" s="593" t="s">
        <v>192</v>
      </c>
      <c r="C2119" s="593" t="s">
        <v>1553</v>
      </c>
      <c r="D2119" s="594">
        <v>7409</v>
      </c>
      <c r="E2119" s="595">
        <v>3648344</v>
      </c>
      <c r="F2119" s="596" t="s">
        <v>8397</v>
      </c>
      <c r="M2119" s="598">
        <v>11465</v>
      </c>
      <c r="N2119" s="599">
        <v>187604</v>
      </c>
    </row>
    <row r="2120" spans="1:14" ht="15.4">
      <c r="A2120" s="593" t="s">
        <v>2408</v>
      </c>
      <c r="B2120" s="593" t="s">
        <v>192</v>
      </c>
      <c r="C2120" s="593" t="s">
        <v>1553</v>
      </c>
      <c r="D2120" s="594">
        <v>7410</v>
      </c>
      <c r="E2120" s="597">
        <v>2021673</v>
      </c>
      <c r="F2120" s="593" t="s">
        <v>8397</v>
      </c>
      <c r="M2120" s="598">
        <v>11466</v>
      </c>
      <c r="N2120" s="599">
        <v>164707</v>
      </c>
    </row>
    <row r="2121" spans="1:14" ht="15.4">
      <c r="A2121" s="593" t="s">
        <v>2408</v>
      </c>
      <c r="B2121" s="593" t="s">
        <v>192</v>
      </c>
      <c r="C2121" s="593" t="s">
        <v>1553</v>
      </c>
      <c r="D2121" s="594">
        <v>7411</v>
      </c>
      <c r="E2121" s="595">
        <v>1407726</v>
      </c>
      <c r="F2121" s="596" t="s">
        <v>8397</v>
      </c>
      <c r="M2121" s="598">
        <v>11467</v>
      </c>
      <c r="N2121" s="599">
        <v>192298</v>
      </c>
    </row>
    <row r="2122" spans="1:14" ht="15.4">
      <c r="A2122" s="593" t="s">
        <v>2408</v>
      </c>
      <c r="B2122" s="593" t="s">
        <v>248</v>
      </c>
      <c r="C2122" s="593" t="s">
        <v>248</v>
      </c>
      <c r="D2122" s="594">
        <v>7412</v>
      </c>
      <c r="E2122" s="595">
        <v>1286216</v>
      </c>
      <c r="F2122" s="596" t="s">
        <v>8397</v>
      </c>
      <c r="M2122" s="598">
        <v>11468</v>
      </c>
      <c r="N2122" s="599">
        <v>336532</v>
      </c>
    </row>
    <row r="2123" spans="1:14" ht="15.4">
      <c r="A2123" s="593" t="s">
        <v>2408</v>
      </c>
      <c r="B2123" s="593" t="s">
        <v>192</v>
      </c>
      <c r="C2123" s="593" t="s">
        <v>1553</v>
      </c>
      <c r="D2123" s="594">
        <v>7413</v>
      </c>
      <c r="E2123" s="597">
        <v>2299103</v>
      </c>
      <c r="F2123" s="596" t="s">
        <v>8397</v>
      </c>
      <c r="M2123" s="598">
        <v>11470</v>
      </c>
      <c r="N2123" s="599">
        <v>76538</v>
      </c>
    </row>
    <row r="2124" spans="1:14" ht="15.4">
      <c r="A2124" s="593" t="s">
        <v>2408</v>
      </c>
      <c r="B2124" s="593" t="s">
        <v>248</v>
      </c>
      <c r="C2124" s="593" t="s">
        <v>248</v>
      </c>
      <c r="D2124" s="594">
        <v>7414</v>
      </c>
      <c r="E2124" s="595">
        <v>2549569</v>
      </c>
      <c r="F2124" s="596" t="s">
        <v>8397</v>
      </c>
      <c r="M2124" s="598">
        <v>11471</v>
      </c>
      <c r="N2124" s="599">
        <v>93237</v>
      </c>
    </row>
    <row r="2125" spans="1:14" ht="15.4">
      <c r="A2125" s="593" t="s">
        <v>2408</v>
      </c>
      <c r="B2125" s="593" t="s">
        <v>255</v>
      </c>
      <c r="C2125" s="593" t="s">
        <v>256</v>
      </c>
      <c r="D2125" s="594">
        <v>7417</v>
      </c>
      <c r="E2125" s="597">
        <v>821683</v>
      </c>
      <c r="F2125" s="593" t="s">
        <v>8397</v>
      </c>
      <c r="M2125" s="598">
        <v>11472</v>
      </c>
      <c r="N2125" s="599">
        <v>113050</v>
      </c>
    </row>
    <row r="2126" spans="1:14" ht="15.4">
      <c r="A2126" s="593" t="s">
        <v>2408</v>
      </c>
      <c r="B2126" s="593" t="s">
        <v>248</v>
      </c>
      <c r="C2126" s="593" t="s">
        <v>248</v>
      </c>
      <c r="D2126" s="594">
        <v>7419</v>
      </c>
      <c r="E2126" s="595">
        <v>283934</v>
      </c>
      <c r="F2126" s="596" t="s">
        <v>8397</v>
      </c>
      <c r="M2126" s="598">
        <v>11473</v>
      </c>
      <c r="N2126" s="599">
        <v>4038384</v>
      </c>
    </row>
    <row r="2127" spans="1:14" ht="15.4">
      <c r="A2127" s="593" t="s">
        <v>2408</v>
      </c>
      <c r="B2127" s="593" t="s">
        <v>248</v>
      </c>
      <c r="C2127" s="593" t="s">
        <v>248</v>
      </c>
      <c r="D2127" s="594">
        <v>7420</v>
      </c>
      <c r="E2127" s="595">
        <v>1922047</v>
      </c>
      <c r="F2127" s="596" t="s">
        <v>8397</v>
      </c>
      <c r="M2127" s="598">
        <v>11474</v>
      </c>
      <c r="N2127" s="599">
        <v>3162782</v>
      </c>
    </row>
    <row r="2128" spans="1:14" ht="15.4">
      <c r="A2128" s="593" t="s">
        <v>2408</v>
      </c>
      <c r="B2128" s="593" t="s">
        <v>248</v>
      </c>
      <c r="C2128" s="593" t="s">
        <v>248</v>
      </c>
      <c r="D2128" s="594">
        <v>7421</v>
      </c>
      <c r="E2128" s="595">
        <v>1922047</v>
      </c>
      <c r="F2128" s="596" t="s">
        <v>8397</v>
      </c>
      <c r="M2128" s="598">
        <v>11477</v>
      </c>
      <c r="N2128" s="599">
        <v>1130500</v>
      </c>
    </row>
    <row r="2129" spans="1:14" ht="15.4">
      <c r="A2129" s="593" t="s">
        <v>2408</v>
      </c>
      <c r="B2129" s="593" t="s">
        <v>248</v>
      </c>
      <c r="C2129" s="593" t="s">
        <v>248</v>
      </c>
      <c r="D2129" s="594">
        <v>7422</v>
      </c>
      <c r="E2129" s="595">
        <v>2783455</v>
      </c>
      <c r="F2129" s="596" t="s">
        <v>8397</v>
      </c>
      <c r="M2129" s="598">
        <v>11481</v>
      </c>
      <c r="N2129" s="599">
        <v>919632</v>
      </c>
    </row>
    <row r="2130" spans="1:14" ht="15.4">
      <c r="A2130" s="593" t="s">
        <v>2408</v>
      </c>
      <c r="B2130" s="593" t="s">
        <v>248</v>
      </c>
      <c r="C2130" s="593" t="s">
        <v>248</v>
      </c>
      <c r="D2130" s="594">
        <v>7423</v>
      </c>
      <c r="E2130" s="595">
        <v>747877</v>
      </c>
      <c r="F2130" s="596" t="s">
        <v>8397</v>
      </c>
      <c r="M2130" s="598">
        <v>11482</v>
      </c>
      <c r="N2130" s="599">
        <v>919632</v>
      </c>
    </row>
    <row r="2131" spans="1:14" ht="15.4">
      <c r="A2131" s="593" t="s">
        <v>2408</v>
      </c>
      <c r="B2131" s="593" t="s">
        <v>248</v>
      </c>
      <c r="C2131" s="593" t="s">
        <v>248</v>
      </c>
      <c r="D2131" s="594">
        <v>7424</v>
      </c>
      <c r="E2131" s="595">
        <v>4645876</v>
      </c>
      <c r="F2131" s="596" t="s">
        <v>8397</v>
      </c>
      <c r="M2131" s="598">
        <v>11483</v>
      </c>
      <c r="N2131" s="599">
        <v>919632</v>
      </c>
    </row>
    <row r="2132" spans="1:14" ht="15.4">
      <c r="A2132" s="593" t="s">
        <v>2408</v>
      </c>
      <c r="B2132" s="593" t="s">
        <v>248</v>
      </c>
      <c r="C2132" s="593" t="s">
        <v>248</v>
      </c>
      <c r="D2132" s="594">
        <v>7425</v>
      </c>
      <c r="E2132" s="595">
        <v>4879759</v>
      </c>
      <c r="F2132" s="596" t="s">
        <v>8397</v>
      </c>
      <c r="M2132" s="598">
        <v>11484</v>
      </c>
      <c r="N2132" s="599">
        <v>919632</v>
      </c>
    </row>
    <row r="2133" spans="1:14" ht="15.4">
      <c r="A2133" s="593" t="s">
        <v>2408</v>
      </c>
      <c r="B2133" s="593" t="s">
        <v>255</v>
      </c>
      <c r="C2133" s="593" t="s">
        <v>256</v>
      </c>
      <c r="D2133" s="594">
        <v>7426</v>
      </c>
      <c r="E2133" s="595">
        <v>842437</v>
      </c>
      <c r="F2133" s="596" t="s">
        <v>8397</v>
      </c>
      <c r="M2133" s="598">
        <v>11485</v>
      </c>
      <c r="N2133" s="599">
        <v>919632</v>
      </c>
    </row>
    <row r="2134" spans="1:14" ht="15.4">
      <c r="A2134" s="593" t="s">
        <v>2408</v>
      </c>
      <c r="B2134" s="593" t="s">
        <v>248</v>
      </c>
      <c r="C2134" s="593" t="s">
        <v>248</v>
      </c>
      <c r="D2134" s="594">
        <v>7427</v>
      </c>
      <c r="E2134" s="595">
        <v>3304982</v>
      </c>
      <c r="F2134" s="596" t="s">
        <v>8397</v>
      </c>
      <c r="M2134" s="598">
        <v>11489</v>
      </c>
      <c r="N2134" s="599">
        <v>919632</v>
      </c>
    </row>
    <row r="2135" spans="1:14" ht="15.4">
      <c r="A2135" s="593" t="s">
        <v>2408</v>
      </c>
      <c r="B2135" s="593" t="s">
        <v>248</v>
      </c>
      <c r="C2135" s="593" t="s">
        <v>248</v>
      </c>
      <c r="D2135" s="594">
        <v>7428</v>
      </c>
      <c r="E2135" s="595">
        <v>3380081</v>
      </c>
      <c r="F2135" s="596" t="s">
        <v>8397</v>
      </c>
      <c r="M2135" s="598">
        <v>11498</v>
      </c>
      <c r="N2135" s="599">
        <v>178500</v>
      </c>
    </row>
    <row r="2136" spans="1:14" ht="15.4">
      <c r="A2136" s="593" t="s">
        <v>2408</v>
      </c>
      <c r="B2136" s="593" t="s">
        <v>248</v>
      </c>
      <c r="C2136" s="593" t="s">
        <v>248</v>
      </c>
      <c r="D2136" s="594">
        <v>7429</v>
      </c>
      <c r="E2136" s="595">
        <v>5984979</v>
      </c>
      <c r="F2136" s="596" t="s">
        <v>8397</v>
      </c>
      <c r="M2136" s="598">
        <v>11499</v>
      </c>
      <c r="N2136" s="599">
        <v>125000</v>
      </c>
    </row>
    <row r="2137" spans="1:14" ht="15.4">
      <c r="A2137" s="593" t="s">
        <v>2408</v>
      </c>
      <c r="B2137" s="593" t="s">
        <v>192</v>
      </c>
      <c r="C2137" s="593" t="s">
        <v>947</v>
      </c>
      <c r="D2137" s="594">
        <v>7430</v>
      </c>
      <c r="E2137" s="595">
        <v>408829</v>
      </c>
      <c r="F2137" s="596" t="s">
        <v>8396</v>
      </c>
      <c r="M2137" s="598">
        <v>11500</v>
      </c>
      <c r="N2137" s="599">
        <v>164000</v>
      </c>
    </row>
    <row r="2138" spans="1:14" ht="15.4">
      <c r="A2138" s="593" t="s">
        <v>2408</v>
      </c>
      <c r="B2138" s="593" t="s">
        <v>208</v>
      </c>
      <c r="C2138" s="593" t="s">
        <v>208</v>
      </c>
      <c r="D2138" s="594">
        <v>7432</v>
      </c>
      <c r="E2138" s="595">
        <v>729078</v>
      </c>
      <c r="F2138" s="596" t="s">
        <v>8397</v>
      </c>
      <c r="M2138" s="598">
        <v>11501</v>
      </c>
      <c r="N2138" s="599">
        <v>118535</v>
      </c>
    </row>
    <row r="2139" spans="1:14" ht="15.4">
      <c r="A2139" s="593" t="s">
        <v>2408</v>
      </c>
      <c r="B2139" s="593" t="s">
        <v>208</v>
      </c>
      <c r="C2139" s="593" t="s">
        <v>208</v>
      </c>
      <c r="D2139" s="594">
        <v>7433</v>
      </c>
      <c r="E2139" s="595">
        <v>864462</v>
      </c>
      <c r="F2139" s="596" t="s">
        <v>8397</v>
      </c>
      <c r="M2139" s="598">
        <v>11502</v>
      </c>
      <c r="N2139" s="599">
        <v>816340</v>
      </c>
    </row>
    <row r="2140" spans="1:14" ht="15.4">
      <c r="A2140" s="593" t="s">
        <v>2408</v>
      </c>
      <c r="B2140" s="593" t="s">
        <v>208</v>
      </c>
      <c r="C2140" s="593" t="s">
        <v>208</v>
      </c>
      <c r="D2140" s="594">
        <v>7434</v>
      </c>
      <c r="E2140" s="595">
        <v>1053533</v>
      </c>
      <c r="F2140" s="596" t="s">
        <v>8397</v>
      </c>
      <c r="M2140" s="598">
        <v>11503</v>
      </c>
      <c r="N2140" s="599">
        <v>907864</v>
      </c>
    </row>
    <row r="2141" spans="1:14" ht="15.4">
      <c r="A2141" s="593" t="s">
        <v>2408</v>
      </c>
      <c r="B2141" s="593" t="s">
        <v>208</v>
      </c>
      <c r="C2141" s="593" t="s">
        <v>208</v>
      </c>
      <c r="D2141" s="594">
        <v>7435</v>
      </c>
      <c r="E2141" s="595">
        <v>1901084</v>
      </c>
      <c r="F2141" s="596" t="s">
        <v>8397</v>
      </c>
      <c r="M2141" s="598">
        <v>11504</v>
      </c>
      <c r="N2141" s="599">
        <v>357000</v>
      </c>
    </row>
    <row r="2142" spans="1:14" ht="15.4">
      <c r="A2142" s="593" t="s">
        <v>2408</v>
      </c>
      <c r="B2142" s="593" t="s">
        <v>241</v>
      </c>
      <c r="C2142" s="593" t="s">
        <v>1479</v>
      </c>
      <c r="D2142" s="594">
        <v>7436</v>
      </c>
      <c r="E2142" s="595">
        <v>1224634</v>
      </c>
      <c r="F2142" s="596" t="s">
        <v>8396</v>
      </c>
      <c r="M2142" s="598">
        <v>11505</v>
      </c>
      <c r="N2142" s="599">
        <v>525631</v>
      </c>
    </row>
    <row r="2143" spans="1:14" ht="15.4">
      <c r="A2143" s="593" t="s">
        <v>2408</v>
      </c>
      <c r="B2143" s="593" t="s">
        <v>255</v>
      </c>
      <c r="C2143" s="593" t="s">
        <v>255</v>
      </c>
      <c r="D2143" s="594">
        <v>7437</v>
      </c>
      <c r="E2143" s="595">
        <v>980825</v>
      </c>
      <c r="F2143" s="596" t="s">
        <v>8397</v>
      </c>
      <c r="M2143" s="598">
        <v>11506</v>
      </c>
      <c r="N2143" s="599">
        <v>626000</v>
      </c>
    </row>
    <row r="2144" spans="1:14" ht="15.4">
      <c r="A2144" s="593" t="s">
        <v>2408</v>
      </c>
      <c r="B2144" s="593" t="s">
        <v>248</v>
      </c>
      <c r="C2144" s="593" t="s">
        <v>248</v>
      </c>
      <c r="D2144" s="594">
        <v>7438</v>
      </c>
      <c r="E2144" s="595">
        <v>4169979</v>
      </c>
      <c r="F2144" s="593" t="s">
        <v>8397</v>
      </c>
      <c r="M2144" s="598">
        <v>11507</v>
      </c>
      <c r="N2144" s="599">
        <v>89845</v>
      </c>
    </row>
    <row r="2145" spans="1:14" ht="15.4">
      <c r="A2145" s="593" t="s">
        <v>2408</v>
      </c>
      <c r="B2145" s="593" t="s">
        <v>208</v>
      </c>
      <c r="C2145" s="593" t="s">
        <v>208</v>
      </c>
      <c r="D2145" s="594">
        <v>7439</v>
      </c>
      <c r="E2145" s="597">
        <v>455169</v>
      </c>
      <c r="F2145" s="593" t="s">
        <v>8397</v>
      </c>
      <c r="M2145" s="598">
        <v>11508</v>
      </c>
      <c r="N2145" s="599">
        <v>113050</v>
      </c>
    </row>
    <row r="2146" spans="1:14" ht="15.4">
      <c r="A2146" s="593" t="s">
        <v>2408</v>
      </c>
      <c r="B2146" s="593" t="s">
        <v>248</v>
      </c>
      <c r="C2146" s="593" t="s">
        <v>248</v>
      </c>
      <c r="D2146" s="594">
        <v>7440</v>
      </c>
      <c r="E2146" s="595">
        <v>4159771</v>
      </c>
      <c r="F2146" s="593" t="s">
        <v>8397</v>
      </c>
      <c r="M2146" s="598">
        <v>11509</v>
      </c>
      <c r="N2146" s="599">
        <v>141015</v>
      </c>
    </row>
    <row r="2147" spans="1:14" ht="15.4">
      <c r="A2147" s="593" t="s">
        <v>2408</v>
      </c>
      <c r="B2147" s="593" t="s">
        <v>248</v>
      </c>
      <c r="C2147" s="593" t="s">
        <v>248</v>
      </c>
      <c r="D2147" s="594">
        <v>7441</v>
      </c>
      <c r="E2147" s="595">
        <v>4159771</v>
      </c>
      <c r="F2147" s="596" t="s">
        <v>8397</v>
      </c>
      <c r="M2147" s="598">
        <v>11510</v>
      </c>
      <c r="N2147" s="599">
        <v>235620</v>
      </c>
    </row>
    <row r="2148" spans="1:14" ht="15.4">
      <c r="A2148" s="593" t="s">
        <v>2408</v>
      </c>
      <c r="B2148" s="593" t="s">
        <v>248</v>
      </c>
      <c r="C2148" s="593" t="s">
        <v>248</v>
      </c>
      <c r="D2148" s="594">
        <v>7442</v>
      </c>
      <c r="E2148" s="597">
        <v>4169979</v>
      </c>
      <c r="F2148" s="593" t="s">
        <v>8397</v>
      </c>
      <c r="M2148" s="598">
        <v>11511</v>
      </c>
      <c r="N2148" s="599">
        <v>152915</v>
      </c>
    </row>
    <row r="2149" spans="1:14" ht="15.4">
      <c r="A2149" s="593" t="s">
        <v>2408</v>
      </c>
      <c r="B2149" s="593" t="s">
        <v>205</v>
      </c>
      <c r="C2149" s="593" t="s">
        <v>206</v>
      </c>
      <c r="D2149" s="594">
        <v>7443</v>
      </c>
      <c r="E2149" s="595">
        <v>50496</v>
      </c>
      <c r="F2149" s="596" t="s">
        <v>8397</v>
      </c>
      <c r="M2149" s="598">
        <v>11512</v>
      </c>
      <c r="N2149" s="599">
        <v>351288</v>
      </c>
    </row>
    <row r="2150" spans="1:14" ht="15.4">
      <c r="A2150" s="593" t="s">
        <v>2408</v>
      </c>
      <c r="B2150" s="593" t="s">
        <v>1324</v>
      </c>
      <c r="C2150" s="593" t="s">
        <v>1324</v>
      </c>
      <c r="D2150" s="594">
        <v>7445</v>
      </c>
      <c r="E2150" s="595">
        <v>363093</v>
      </c>
      <c r="F2150" s="596" t="s">
        <v>8397</v>
      </c>
      <c r="M2150" s="598">
        <v>11513</v>
      </c>
      <c r="N2150" s="599">
        <v>207536</v>
      </c>
    </row>
    <row r="2151" spans="1:14" ht="15.4">
      <c r="A2151" s="593" t="s">
        <v>2408</v>
      </c>
      <c r="B2151" s="593" t="s">
        <v>208</v>
      </c>
      <c r="C2151" s="593" t="s">
        <v>208</v>
      </c>
      <c r="D2151" s="594">
        <v>7447</v>
      </c>
      <c r="E2151" s="597">
        <v>3845678</v>
      </c>
      <c r="F2151" s="593" t="s">
        <v>8397</v>
      </c>
      <c r="M2151" s="598">
        <v>11514</v>
      </c>
      <c r="N2151" s="599">
        <v>23800</v>
      </c>
    </row>
    <row r="2152" spans="1:14" ht="15.4">
      <c r="A2152" s="593" t="s">
        <v>2408</v>
      </c>
      <c r="B2152" s="593" t="s">
        <v>248</v>
      </c>
      <c r="C2152" s="593" t="s">
        <v>248</v>
      </c>
      <c r="D2152" s="594">
        <v>7448</v>
      </c>
      <c r="E2152" s="595">
        <v>440805</v>
      </c>
      <c r="F2152" s="596" t="s">
        <v>8396</v>
      </c>
      <c r="M2152" s="598">
        <v>11515</v>
      </c>
      <c r="N2152" s="599">
        <v>333200</v>
      </c>
    </row>
    <row r="2153" spans="1:14" ht="15.4">
      <c r="A2153" s="593" t="s">
        <v>2408</v>
      </c>
      <c r="B2153" s="593" t="s">
        <v>248</v>
      </c>
      <c r="C2153" s="593" t="s">
        <v>248</v>
      </c>
      <c r="D2153" s="594">
        <v>7451</v>
      </c>
      <c r="E2153" s="595">
        <v>697702</v>
      </c>
      <c r="F2153" s="596" t="s">
        <v>8396</v>
      </c>
      <c r="M2153" s="598">
        <v>11516</v>
      </c>
      <c r="N2153" s="599">
        <v>142800</v>
      </c>
    </row>
    <row r="2154" spans="1:14" ht="15.4">
      <c r="A2154" s="593" t="s">
        <v>2408</v>
      </c>
      <c r="B2154" s="593" t="s">
        <v>248</v>
      </c>
      <c r="C2154" s="593" t="s">
        <v>248</v>
      </c>
      <c r="D2154" s="594">
        <v>7453</v>
      </c>
      <c r="E2154" s="597">
        <v>1425660</v>
      </c>
      <c r="F2154" s="593" t="s">
        <v>8396</v>
      </c>
      <c r="M2154" s="598">
        <v>11517</v>
      </c>
      <c r="N2154" s="599">
        <v>119000</v>
      </c>
    </row>
    <row r="2155" spans="1:14" ht="15.4">
      <c r="A2155" s="593" t="s">
        <v>2408</v>
      </c>
      <c r="B2155" s="593" t="s">
        <v>248</v>
      </c>
      <c r="C2155" s="593" t="s">
        <v>248</v>
      </c>
      <c r="D2155" s="594">
        <v>7454</v>
      </c>
      <c r="E2155" s="595">
        <v>2635559</v>
      </c>
      <c r="F2155" s="596" t="s">
        <v>8396</v>
      </c>
      <c r="M2155" s="598">
        <v>11518</v>
      </c>
      <c r="N2155" s="599">
        <v>333200</v>
      </c>
    </row>
    <row r="2156" spans="1:14" ht="15.4">
      <c r="A2156" s="593" t="s">
        <v>2408</v>
      </c>
      <c r="B2156" s="593" t="s">
        <v>248</v>
      </c>
      <c r="C2156" s="593" t="s">
        <v>248</v>
      </c>
      <c r="D2156" s="594">
        <v>7455</v>
      </c>
      <c r="E2156" s="595">
        <v>10606721</v>
      </c>
      <c r="F2156" s="596" t="s">
        <v>8396</v>
      </c>
      <c r="M2156" s="598">
        <v>11519</v>
      </c>
      <c r="N2156" s="599">
        <v>189210</v>
      </c>
    </row>
    <row r="2157" spans="1:14" ht="15.4">
      <c r="A2157" s="593" t="s">
        <v>2408</v>
      </c>
      <c r="B2157" s="593" t="s">
        <v>248</v>
      </c>
      <c r="C2157" s="593" t="s">
        <v>248</v>
      </c>
      <c r="D2157" s="594">
        <v>7459</v>
      </c>
      <c r="E2157" s="595">
        <v>5446514</v>
      </c>
      <c r="F2157" s="596" t="s">
        <v>8397</v>
      </c>
      <c r="M2157" s="598">
        <v>11520</v>
      </c>
      <c r="N2157" s="599">
        <v>214200</v>
      </c>
    </row>
    <row r="2158" spans="1:14" ht="15.4">
      <c r="A2158" s="593" t="s">
        <v>2408</v>
      </c>
      <c r="B2158" s="593" t="s">
        <v>248</v>
      </c>
      <c r="C2158" s="593" t="s">
        <v>248</v>
      </c>
      <c r="D2158" s="594">
        <v>7462</v>
      </c>
      <c r="E2158" s="595">
        <v>3882724</v>
      </c>
      <c r="F2158" s="596" t="s">
        <v>8397</v>
      </c>
      <c r="M2158" s="598">
        <v>11521</v>
      </c>
      <c r="N2158" s="599">
        <v>809200</v>
      </c>
    </row>
    <row r="2159" spans="1:14" ht="15.4">
      <c r="A2159" s="593" t="s">
        <v>2408</v>
      </c>
      <c r="B2159" s="593" t="s">
        <v>248</v>
      </c>
      <c r="C2159" s="593" t="s">
        <v>248</v>
      </c>
      <c r="D2159" s="594">
        <v>7465</v>
      </c>
      <c r="E2159" s="597">
        <v>150570</v>
      </c>
      <c r="F2159" s="593" t="s">
        <v>8396</v>
      </c>
      <c r="M2159" s="598">
        <v>11522</v>
      </c>
      <c r="N2159" s="599">
        <v>214200</v>
      </c>
    </row>
    <row r="2160" spans="1:14" ht="15.4">
      <c r="A2160" s="593" t="s">
        <v>2408</v>
      </c>
      <c r="B2160" s="593" t="s">
        <v>248</v>
      </c>
      <c r="C2160" s="593" t="s">
        <v>248</v>
      </c>
      <c r="D2160" s="594">
        <v>7468</v>
      </c>
      <c r="E2160" s="595">
        <v>3896138</v>
      </c>
      <c r="F2160" s="596" t="s">
        <v>8397</v>
      </c>
      <c r="M2160" s="598">
        <v>11523</v>
      </c>
      <c r="N2160" s="599">
        <v>357000</v>
      </c>
    </row>
    <row r="2161" spans="1:14" ht="15.4">
      <c r="A2161" s="593" t="s">
        <v>2408</v>
      </c>
      <c r="B2161" s="593" t="s">
        <v>241</v>
      </c>
      <c r="C2161" s="593" t="s">
        <v>1479</v>
      </c>
      <c r="D2161" s="594">
        <v>7469</v>
      </c>
      <c r="E2161" s="595">
        <v>506262</v>
      </c>
      <c r="F2161" s="596" t="s">
        <v>8397</v>
      </c>
      <c r="M2161" s="598">
        <v>11524</v>
      </c>
      <c r="N2161" s="599">
        <v>178500</v>
      </c>
    </row>
    <row r="2162" spans="1:14" ht="15.4">
      <c r="A2162" s="593" t="s">
        <v>2408</v>
      </c>
      <c r="B2162" s="593" t="s">
        <v>241</v>
      </c>
      <c r="C2162" s="593" t="s">
        <v>1479</v>
      </c>
      <c r="D2162" s="594">
        <v>7470</v>
      </c>
      <c r="E2162" s="597">
        <v>412296</v>
      </c>
      <c r="F2162" s="593" t="s">
        <v>8397</v>
      </c>
      <c r="M2162" s="598">
        <v>11525</v>
      </c>
      <c r="N2162" s="599">
        <v>151130</v>
      </c>
    </row>
    <row r="2163" spans="1:14" ht="15.4">
      <c r="A2163" s="593" t="s">
        <v>2408</v>
      </c>
      <c r="B2163" s="593" t="s">
        <v>208</v>
      </c>
      <c r="C2163" s="593" t="s">
        <v>208</v>
      </c>
      <c r="D2163" s="594">
        <v>7472</v>
      </c>
      <c r="E2163" s="597">
        <v>1458784</v>
      </c>
      <c r="F2163" s="593" t="s">
        <v>8397</v>
      </c>
      <c r="M2163" s="598">
        <v>11526</v>
      </c>
      <c r="N2163" s="599">
        <v>714000</v>
      </c>
    </row>
    <row r="2164" spans="1:14" ht="15.4">
      <c r="A2164" s="593" t="s">
        <v>2408</v>
      </c>
      <c r="B2164" s="593" t="s">
        <v>208</v>
      </c>
      <c r="C2164" s="593" t="s">
        <v>208</v>
      </c>
      <c r="D2164" s="594">
        <v>7474</v>
      </c>
      <c r="E2164" s="595">
        <v>3014479</v>
      </c>
      <c r="F2164" s="596" t="s">
        <v>8397</v>
      </c>
      <c r="M2164" s="598">
        <v>11528</v>
      </c>
      <c r="N2164" s="599">
        <v>210773</v>
      </c>
    </row>
    <row r="2165" spans="1:14" ht="15.4">
      <c r="A2165" s="593" t="s">
        <v>2408</v>
      </c>
      <c r="B2165" s="593" t="s">
        <v>248</v>
      </c>
      <c r="C2165" s="593" t="s">
        <v>248</v>
      </c>
      <c r="D2165" s="594">
        <v>7477</v>
      </c>
      <c r="E2165" s="595">
        <v>1214056</v>
      </c>
      <c r="F2165" s="596" t="s">
        <v>8397</v>
      </c>
      <c r="M2165" s="598">
        <v>11529</v>
      </c>
      <c r="N2165" s="599">
        <v>250019</v>
      </c>
    </row>
    <row r="2166" spans="1:14" ht="15.4">
      <c r="A2166" s="593" t="s">
        <v>2408</v>
      </c>
      <c r="B2166" s="593" t="s">
        <v>248</v>
      </c>
      <c r="C2166" s="593" t="s">
        <v>248</v>
      </c>
      <c r="D2166" s="594">
        <v>7480</v>
      </c>
      <c r="E2166" s="597">
        <v>2374976</v>
      </c>
      <c r="F2166" s="593" t="s">
        <v>8396</v>
      </c>
      <c r="M2166" s="598">
        <v>11531</v>
      </c>
      <c r="N2166" s="599">
        <v>159000</v>
      </c>
    </row>
    <row r="2167" spans="1:14" ht="15.4">
      <c r="A2167" s="593" t="s">
        <v>2408</v>
      </c>
      <c r="B2167" s="593" t="s">
        <v>248</v>
      </c>
      <c r="C2167" s="593" t="s">
        <v>248</v>
      </c>
      <c r="D2167" s="594">
        <v>7482</v>
      </c>
      <c r="E2167" s="595">
        <v>4395573</v>
      </c>
      <c r="F2167" s="596" t="s">
        <v>8396</v>
      </c>
      <c r="M2167" s="598">
        <v>11532</v>
      </c>
      <c r="N2167" s="599">
        <v>159000</v>
      </c>
    </row>
    <row r="2168" spans="1:14" ht="15.4">
      <c r="A2168" s="593" t="s">
        <v>2408</v>
      </c>
      <c r="B2168" s="593" t="s">
        <v>248</v>
      </c>
      <c r="C2168" s="593" t="s">
        <v>248</v>
      </c>
      <c r="D2168" s="594">
        <v>7485</v>
      </c>
      <c r="E2168" s="595">
        <v>3399097</v>
      </c>
      <c r="F2168" s="596" t="s">
        <v>8397</v>
      </c>
      <c r="M2168" s="598">
        <v>11533</v>
      </c>
      <c r="N2168" s="599">
        <v>571200</v>
      </c>
    </row>
    <row r="2169" spans="1:14" ht="15.4">
      <c r="A2169" s="593" t="s">
        <v>2408</v>
      </c>
      <c r="B2169" s="593" t="s">
        <v>248</v>
      </c>
      <c r="C2169" s="593" t="s">
        <v>248</v>
      </c>
      <c r="D2169" s="594">
        <v>7486</v>
      </c>
      <c r="E2169" s="595">
        <v>9583466</v>
      </c>
      <c r="F2169" s="596" t="s">
        <v>8396</v>
      </c>
      <c r="M2169" s="598">
        <v>11534</v>
      </c>
      <c r="N2169" s="599">
        <v>1428000</v>
      </c>
    </row>
    <row r="2170" spans="1:14" ht="15.4">
      <c r="A2170" s="593" t="s">
        <v>2408</v>
      </c>
      <c r="B2170" s="593" t="s">
        <v>248</v>
      </c>
      <c r="C2170" s="593" t="s">
        <v>248</v>
      </c>
      <c r="D2170" s="594">
        <v>7487</v>
      </c>
      <c r="E2170" s="597">
        <v>2934106</v>
      </c>
      <c r="F2170" s="593" t="s">
        <v>8396</v>
      </c>
      <c r="M2170" s="598">
        <v>11535</v>
      </c>
      <c r="N2170" s="599">
        <v>357000</v>
      </c>
    </row>
    <row r="2171" spans="1:14" ht="15.4">
      <c r="A2171" s="593" t="s">
        <v>2408</v>
      </c>
      <c r="B2171" s="593" t="s">
        <v>248</v>
      </c>
      <c r="C2171" s="593" t="s">
        <v>248</v>
      </c>
      <c r="D2171" s="594">
        <v>7488</v>
      </c>
      <c r="E2171" s="595">
        <v>622415</v>
      </c>
      <c r="F2171" s="596" t="s">
        <v>8396</v>
      </c>
      <c r="M2171" s="598">
        <v>11536</v>
      </c>
      <c r="N2171" s="599">
        <v>119500</v>
      </c>
    </row>
    <row r="2172" spans="1:14" ht="15.4">
      <c r="A2172" s="593" t="s">
        <v>2408</v>
      </c>
      <c r="B2172" s="593" t="s">
        <v>248</v>
      </c>
      <c r="C2172" s="593" t="s">
        <v>248</v>
      </c>
      <c r="D2172" s="594">
        <v>7492</v>
      </c>
      <c r="E2172" s="595">
        <v>6446160</v>
      </c>
      <c r="F2172" s="596" t="s">
        <v>8397</v>
      </c>
      <c r="M2172" s="598">
        <v>11537</v>
      </c>
      <c r="N2172" s="599">
        <v>142800</v>
      </c>
    </row>
    <row r="2173" spans="1:14" ht="15.4">
      <c r="A2173" s="593" t="s">
        <v>2408</v>
      </c>
      <c r="B2173" s="593" t="s">
        <v>241</v>
      </c>
      <c r="C2173" s="593" t="s">
        <v>1479</v>
      </c>
      <c r="D2173" s="594">
        <v>7494</v>
      </c>
      <c r="E2173" s="595">
        <v>718272</v>
      </c>
      <c r="F2173" s="596" t="s">
        <v>8397</v>
      </c>
      <c r="M2173" s="598">
        <v>11538</v>
      </c>
      <c r="N2173" s="599">
        <v>505516</v>
      </c>
    </row>
    <row r="2174" spans="1:14" ht="15.4">
      <c r="A2174" s="593" t="s">
        <v>2408</v>
      </c>
      <c r="B2174" s="593" t="s">
        <v>248</v>
      </c>
      <c r="C2174" s="593" t="s">
        <v>248</v>
      </c>
      <c r="D2174" s="594">
        <v>7495</v>
      </c>
      <c r="E2174" s="595">
        <v>5270846</v>
      </c>
      <c r="F2174" s="596" t="s">
        <v>8396</v>
      </c>
      <c r="M2174" s="598">
        <v>11543</v>
      </c>
      <c r="N2174" s="599">
        <v>404600</v>
      </c>
    </row>
    <row r="2175" spans="1:14" ht="15.4">
      <c r="A2175" s="593" t="s">
        <v>2408</v>
      </c>
      <c r="B2175" s="593" t="s">
        <v>241</v>
      </c>
      <c r="C2175" s="593" t="s">
        <v>1479</v>
      </c>
      <c r="D2175" s="594">
        <v>7497</v>
      </c>
      <c r="E2175" s="597">
        <v>556881</v>
      </c>
      <c r="F2175" s="593" t="s">
        <v>8398</v>
      </c>
      <c r="M2175" s="598">
        <v>11544</v>
      </c>
      <c r="N2175" s="599">
        <v>476000</v>
      </c>
    </row>
    <row r="2176" spans="1:14" ht="15.4">
      <c r="A2176" s="593" t="s">
        <v>2408</v>
      </c>
      <c r="B2176" s="593" t="s">
        <v>241</v>
      </c>
      <c r="C2176" s="593" t="s">
        <v>1479</v>
      </c>
      <c r="D2176" s="594">
        <v>7498</v>
      </c>
      <c r="E2176" s="597">
        <v>627414</v>
      </c>
      <c r="F2176" s="593" t="s">
        <v>8397</v>
      </c>
      <c r="M2176" s="598">
        <v>11546</v>
      </c>
      <c r="N2176" s="599">
        <v>157080</v>
      </c>
    </row>
    <row r="2177" spans="1:14" ht="15.4">
      <c r="A2177" s="593" t="s">
        <v>2408</v>
      </c>
      <c r="B2177" s="593" t="s">
        <v>241</v>
      </c>
      <c r="C2177" s="593" t="s">
        <v>1479</v>
      </c>
      <c r="D2177" s="594">
        <v>7500</v>
      </c>
      <c r="E2177" s="597">
        <v>655267</v>
      </c>
      <c r="F2177" s="593" t="s">
        <v>8397</v>
      </c>
      <c r="M2177" s="598">
        <v>11547</v>
      </c>
      <c r="N2177" s="599">
        <v>330000</v>
      </c>
    </row>
    <row r="2178" spans="1:14" ht="15.4">
      <c r="A2178" s="593" t="s">
        <v>2408</v>
      </c>
      <c r="B2178" s="593" t="s">
        <v>241</v>
      </c>
      <c r="C2178" s="593" t="s">
        <v>1479</v>
      </c>
      <c r="D2178" s="594">
        <v>7501</v>
      </c>
      <c r="E2178" s="597">
        <v>586126</v>
      </c>
      <c r="F2178" s="593" t="s">
        <v>8397</v>
      </c>
      <c r="M2178" s="598">
        <v>11549</v>
      </c>
      <c r="N2178" s="599">
        <v>476000</v>
      </c>
    </row>
    <row r="2179" spans="1:14" ht="15.4">
      <c r="A2179" s="593" t="s">
        <v>2408</v>
      </c>
      <c r="B2179" s="593" t="s">
        <v>241</v>
      </c>
      <c r="C2179" s="593" t="s">
        <v>1479</v>
      </c>
      <c r="D2179" s="594">
        <v>7503</v>
      </c>
      <c r="E2179" s="597">
        <v>629300</v>
      </c>
      <c r="F2179" s="593" t="s">
        <v>8397</v>
      </c>
      <c r="M2179" s="598">
        <v>11550</v>
      </c>
      <c r="N2179" s="599">
        <v>229299</v>
      </c>
    </row>
    <row r="2180" spans="1:14" ht="15.4">
      <c r="A2180" s="593" t="s">
        <v>2408</v>
      </c>
      <c r="B2180" s="593" t="s">
        <v>192</v>
      </c>
      <c r="C2180" s="593" t="s">
        <v>1553</v>
      </c>
      <c r="D2180" s="594">
        <v>7507</v>
      </c>
      <c r="E2180" s="595">
        <v>2350826</v>
      </c>
      <c r="F2180" s="596" t="s">
        <v>8397</v>
      </c>
      <c r="M2180" s="598">
        <v>11551</v>
      </c>
      <c r="N2180" s="599">
        <v>452200</v>
      </c>
    </row>
    <row r="2181" spans="1:14" ht="15.4">
      <c r="A2181" s="593" t="s">
        <v>2408</v>
      </c>
      <c r="B2181" s="593" t="s">
        <v>241</v>
      </c>
      <c r="C2181" s="593" t="s">
        <v>1479</v>
      </c>
      <c r="D2181" s="594">
        <v>7508</v>
      </c>
      <c r="E2181" s="597">
        <v>507062</v>
      </c>
      <c r="F2181" s="593" t="s">
        <v>8397</v>
      </c>
      <c r="M2181" s="598">
        <v>11554</v>
      </c>
      <c r="N2181" s="599">
        <v>8211</v>
      </c>
    </row>
    <row r="2182" spans="1:14" ht="15.4">
      <c r="A2182" s="593" t="s">
        <v>2408</v>
      </c>
      <c r="B2182" s="593" t="s">
        <v>192</v>
      </c>
      <c r="C2182" s="593" t="s">
        <v>1553</v>
      </c>
      <c r="D2182" s="594">
        <v>7510</v>
      </c>
      <c r="E2182" s="597">
        <v>275497</v>
      </c>
      <c r="F2182" s="593" t="s">
        <v>8397</v>
      </c>
      <c r="M2182" s="598">
        <v>11561</v>
      </c>
      <c r="N2182" s="599">
        <v>234548</v>
      </c>
    </row>
    <row r="2183" spans="1:14" ht="15.4">
      <c r="A2183" s="593" t="s">
        <v>2408</v>
      </c>
      <c r="B2183" s="593" t="s">
        <v>187</v>
      </c>
      <c r="C2183" s="593" t="s">
        <v>187</v>
      </c>
      <c r="D2183" s="594">
        <v>7512</v>
      </c>
      <c r="E2183" s="595">
        <v>619550</v>
      </c>
      <c r="F2183" s="596" t="s">
        <v>8397</v>
      </c>
      <c r="M2183" s="598">
        <v>11562</v>
      </c>
      <c r="N2183" s="599">
        <v>150943</v>
      </c>
    </row>
    <row r="2184" spans="1:14" ht="15.4">
      <c r="A2184" s="593" t="s">
        <v>2408</v>
      </c>
      <c r="B2184" s="593" t="s">
        <v>187</v>
      </c>
      <c r="C2184" s="593" t="s">
        <v>187</v>
      </c>
      <c r="D2184" s="594">
        <v>7513</v>
      </c>
      <c r="E2184" s="595">
        <v>31354</v>
      </c>
      <c r="F2184" s="596" t="s">
        <v>8397</v>
      </c>
      <c r="M2184" s="598">
        <v>11563</v>
      </c>
      <c r="N2184" s="599">
        <v>537994</v>
      </c>
    </row>
    <row r="2185" spans="1:14" ht="15.4">
      <c r="A2185" s="593" t="s">
        <v>2408</v>
      </c>
      <c r="B2185" s="593" t="s">
        <v>248</v>
      </c>
      <c r="C2185" s="593" t="s">
        <v>248</v>
      </c>
      <c r="D2185" s="594">
        <v>7514</v>
      </c>
      <c r="E2185" s="597">
        <v>640343</v>
      </c>
      <c r="F2185" s="593" t="s">
        <v>8396</v>
      </c>
      <c r="M2185" s="598">
        <v>11569</v>
      </c>
      <c r="N2185" s="599">
        <v>75000</v>
      </c>
    </row>
    <row r="2186" spans="1:14" ht="15.4">
      <c r="A2186" s="593" t="s">
        <v>2408</v>
      </c>
      <c r="B2186" s="593" t="s">
        <v>208</v>
      </c>
      <c r="C2186" s="593" t="s">
        <v>208</v>
      </c>
      <c r="D2186" s="594">
        <v>7515</v>
      </c>
      <c r="E2186" s="597">
        <v>1224997</v>
      </c>
      <c r="F2186" s="593" t="s">
        <v>8397</v>
      </c>
      <c r="M2186" s="598">
        <v>11572</v>
      </c>
      <c r="N2186" s="599">
        <v>97537</v>
      </c>
    </row>
    <row r="2187" spans="1:14" ht="15.4">
      <c r="A2187" s="593" t="s">
        <v>2408</v>
      </c>
      <c r="B2187" s="593" t="s">
        <v>255</v>
      </c>
      <c r="C2187" s="593" t="s">
        <v>1473</v>
      </c>
      <c r="D2187" s="594">
        <v>7519</v>
      </c>
      <c r="E2187" s="595">
        <v>833884</v>
      </c>
      <c r="F2187" s="596" t="s">
        <v>8397</v>
      </c>
      <c r="M2187" s="598">
        <v>11574</v>
      </c>
      <c r="N2187" s="599">
        <v>138183</v>
      </c>
    </row>
    <row r="2188" spans="1:14" ht="15.4">
      <c r="A2188" s="593" t="s">
        <v>2408</v>
      </c>
      <c r="B2188" s="593" t="s">
        <v>255</v>
      </c>
      <c r="C2188" s="593" t="s">
        <v>1473</v>
      </c>
      <c r="D2188" s="594">
        <v>7521</v>
      </c>
      <c r="E2188" s="595">
        <v>1278779</v>
      </c>
      <c r="F2188" s="596" t="s">
        <v>8397</v>
      </c>
      <c r="M2188" s="598">
        <v>11575</v>
      </c>
      <c r="N2188" s="599">
        <v>57352</v>
      </c>
    </row>
    <row r="2189" spans="1:14" ht="15.4">
      <c r="A2189" s="593" t="s">
        <v>2408</v>
      </c>
      <c r="B2189" s="593" t="s">
        <v>217</v>
      </c>
      <c r="C2189" s="593" t="s">
        <v>218</v>
      </c>
      <c r="D2189" s="594">
        <v>7522</v>
      </c>
      <c r="E2189" s="595">
        <v>4132611</v>
      </c>
      <c r="F2189" s="596" t="s">
        <v>8397</v>
      </c>
      <c r="M2189" s="598">
        <v>11576</v>
      </c>
      <c r="N2189" s="599">
        <v>148816</v>
      </c>
    </row>
    <row r="2190" spans="1:14" ht="15.4">
      <c r="A2190" s="593" t="s">
        <v>2408</v>
      </c>
      <c r="B2190" s="593" t="s">
        <v>241</v>
      </c>
      <c r="C2190" s="593" t="s">
        <v>420</v>
      </c>
      <c r="D2190" s="594">
        <v>7524</v>
      </c>
      <c r="E2190" s="597">
        <v>608476</v>
      </c>
      <c r="F2190" s="593" t="s">
        <v>8397</v>
      </c>
      <c r="M2190" s="598">
        <v>11577</v>
      </c>
      <c r="N2190" s="599">
        <v>1646</v>
      </c>
    </row>
    <row r="2191" spans="1:14" ht="15.4">
      <c r="A2191" s="593" t="s">
        <v>2408</v>
      </c>
      <c r="B2191" s="593" t="s">
        <v>208</v>
      </c>
      <c r="C2191" s="593" t="s">
        <v>208</v>
      </c>
      <c r="D2191" s="594">
        <v>7525</v>
      </c>
      <c r="E2191" s="597">
        <v>2517930</v>
      </c>
      <c r="F2191" s="593" t="s">
        <v>8397</v>
      </c>
      <c r="M2191" s="598">
        <v>11580</v>
      </c>
      <c r="N2191" s="599">
        <v>3000</v>
      </c>
    </row>
    <row r="2192" spans="1:14" ht="15.4">
      <c r="A2192" s="593" t="s">
        <v>2556</v>
      </c>
      <c r="B2192" s="593" t="s">
        <v>180</v>
      </c>
      <c r="C2192" s="593" t="s">
        <v>8402</v>
      </c>
      <c r="D2192" s="594">
        <v>7527</v>
      </c>
      <c r="E2192" s="595">
        <v>114871</v>
      </c>
      <c r="F2192" s="596" t="s">
        <v>8396</v>
      </c>
      <c r="M2192" s="598">
        <v>11581</v>
      </c>
      <c r="N2192" s="599">
        <v>3000</v>
      </c>
    </row>
    <row r="2193" spans="1:14" ht="15.4">
      <c r="A2193" s="593" t="s">
        <v>2556</v>
      </c>
      <c r="B2193" s="593" t="s">
        <v>180</v>
      </c>
      <c r="C2193" s="593" t="s">
        <v>8402</v>
      </c>
      <c r="D2193" s="594">
        <v>7528</v>
      </c>
      <c r="E2193" s="597">
        <v>138817</v>
      </c>
      <c r="F2193" s="593" t="s">
        <v>8396</v>
      </c>
      <c r="M2193" s="598">
        <v>11586</v>
      </c>
      <c r="N2193" s="599">
        <v>46522</v>
      </c>
    </row>
    <row r="2194" spans="1:14" ht="15.4">
      <c r="A2194" s="593" t="s">
        <v>2556</v>
      </c>
      <c r="B2194" s="593" t="s">
        <v>180</v>
      </c>
      <c r="C2194" s="593" t="s">
        <v>8402</v>
      </c>
      <c r="D2194" s="594">
        <v>7529</v>
      </c>
      <c r="E2194" s="595">
        <v>145162</v>
      </c>
      <c r="F2194" s="596" t="s">
        <v>8397</v>
      </c>
      <c r="M2194" s="598">
        <v>11587</v>
      </c>
      <c r="N2194" s="599">
        <v>470456</v>
      </c>
    </row>
    <row r="2195" spans="1:14" ht="15.4">
      <c r="A2195" s="593" t="s">
        <v>2556</v>
      </c>
      <c r="B2195" s="593" t="s">
        <v>729</v>
      </c>
      <c r="C2195" s="593" t="s">
        <v>1340</v>
      </c>
      <c r="D2195" s="594">
        <v>7531</v>
      </c>
      <c r="E2195" s="597">
        <v>986535</v>
      </c>
      <c r="F2195" s="593" t="s">
        <v>8397</v>
      </c>
      <c r="M2195" s="598">
        <v>11588</v>
      </c>
      <c r="N2195" s="599">
        <v>182264</v>
      </c>
    </row>
    <row r="2196" spans="1:14" ht="15.4">
      <c r="A2196" s="593" t="s">
        <v>2556</v>
      </c>
      <c r="B2196" s="593" t="s">
        <v>248</v>
      </c>
      <c r="C2196" s="593" t="s">
        <v>248</v>
      </c>
      <c r="D2196" s="594">
        <v>7532</v>
      </c>
      <c r="E2196" s="595">
        <v>7041227</v>
      </c>
      <c r="F2196" s="596" t="s">
        <v>8396</v>
      </c>
      <c r="M2196" s="598">
        <v>11589</v>
      </c>
      <c r="N2196" s="599">
        <v>304161</v>
      </c>
    </row>
    <row r="2197" spans="1:14" ht="15.4">
      <c r="A2197" s="593" t="s">
        <v>2556</v>
      </c>
      <c r="B2197" s="593" t="s">
        <v>729</v>
      </c>
      <c r="C2197" s="593" t="s">
        <v>1340</v>
      </c>
      <c r="D2197" s="594">
        <v>7533</v>
      </c>
      <c r="E2197" s="595">
        <v>1052841</v>
      </c>
      <c r="F2197" s="596" t="s">
        <v>8397</v>
      </c>
      <c r="M2197" s="598">
        <v>11590</v>
      </c>
      <c r="N2197" s="599">
        <v>1071000</v>
      </c>
    </row>
    <row r="2198" spans="1:14" ht="15.4">
      <c r="A2198" s="593" t="s">
        <v>2556</v>
      </c>
      <c r="B2198" s="593" t="s">
        <v>729</v>
      </c>
      <c r="C2198" s="593" t="s">
        <v>1340</v>
      </c>
      <c r="D2198" s="594">
        <v>7534</v>
      </c>
      <c r="E2198" s="597">
        <v>986535</v>
      </c>
      <c r="F2198" s="593" t="s">
        <v>8397</v>
      </c>
      <c r="M2198" s="598">
        <v>11591</v>
      </c>
      <c r="N2198" s="599">
        <v>730733</v>
      </c>
    </row>
    <row r="2199" spans="1:14" ht="15.4">
      <c r="A2199" s="593" t="s">
        <v>2556</v>
      </c>
      <c r="B2199" s="593" t="s">
        <v>248</v>
      </c>
      <c r="C2199" s="593" t="s">
        <v>248</v>
      </c>
      <c r="D2199" s="594">
        <v>7535</v>
      </c>
      <c r="E2199" s="597">
        <v>3071586</v>
      </c>
      <c r="F2199" s="593" t="s">
        <v>8396</v>
      </c>
      <c r="M2199" s="598">
        <v>11592</v>
      </c>
      <c r="N2199" s="599">
        <v>930024</v>
      </c>
    </row>
    <row r="2200" spans="1:14" ht="15.4">
      <c r="A2200" s="593" t="s">
        <v>2556</v>
      </c>
      <c r="B2200" s="593" t="s">
        <v>248</v>
      </c>
      <c r="C2200" s="593" t="s">
        <v>248</v>
      </c>
      <c r="D2200" s="594">
        <v>7536</v>
      </c>
      <c r="E2200" s="597">
        <v>2128714</v>
      </c>
      <c r="F2200" s="593" t="s">
        <v>8396</v>
      </c>
      <c r="M2200" s="598">
        <v>11593</v>
      </c>
      <c r="N2200" s="599">
        <v>4166</v>
      </c>
    </row>
    <row r="2201" spans="1:14" ht="15.4">
      <c r="A2201" s="593" t="s">
        <v>2556</v>
      </c>
      <c r="B2201" s="593" t="s">
        <v>248</v>
      </c>
      <c r="C2201" s="593" t="s">
        <v>248</v>
      </c>
      <c r="D2201" s="594">
        <v>7537</v>
      </c>
      <c r="E2201" s="595">
        <v>1148133</v>
      </c>
      <c r="F2201" s="596" t="s">
        <v>8396</v>
      </c>
      <c r="M2201" s="598">
        <v>11595</v>
      </c>
      <c r="N2201" s="599">
        <v>29195988</v>
      </c>
    </row>
    <row r="2202" spans="1:14" ht="15.4">
      <c r="A2202" s="593" t="s">
        <v>2556</v>
      </c>
      <c r="B2202" s="593" t="s">
        <v>8399</v>
      </c>
      <c r="C2202" s="593" t="s">
        <v>8399</v>
      </c>
      <c r="D2202" s="594">
        <v>7538</v>
      </c>
      <c r="E2202" s="595">
        <v>59583</v>
      </c>
      <c r="F2202" s="596" t="s">
        <v>8397</v>
      </c>
      <c r="M2202" s="598">
        <v>11596</v>
      </c>
      <c r="N2202" s="599">
        <v>23683357</v>
      </c>
    </row>
    <row r="2203" spans="1:14" ht="15.4">
      <c r="A2203" s="593" t="s">
        <v>2556</v>
      </c>
      <c r="B2203" s="593" t="s">
        <v>248</v>
      </c>
      <c r="C2203" s="593" t="s">
        <v>248</v>
      </c>
      <c r="D2203" s="594">
        <v>7546</v>
      </c>
      <c r="E2203" s="595">
        <v>146576</v>
      </c>
      <c r="F2203" s="596" t="s">
        <v>8397</v>
      </c>
      <c r="M2203" s="598">
        <v>11597</v>
      </c>
      <c r="N2203" s="599">
        <v>61199772</v>
      </c>
    </row>
    <row r="2204" spans="1:14" ht="15.4">
      <c r="A2204" s="593" t="s">
        <v>2569</v>
      </c>
      <c r="B2204" s="593" t="s">
        <v>587</v>
      </c>
      <c r="C2204" s="593" t="s">
        <v>2074</v>
      </c>
      <c r="D2204" s="594">
        <v>7548</v>
      </c>
      <c r="E2204" s="595">
        <v>181989</v>
      </c>
      <c r="F2204" s="596" t="s">
        <v>8397</v>
      </c>
      <c r="M2204" s="598">
        <v>11600</v>
      </c>
      <c r="N2204" s="599">
        <v>41703</v>
      </c>
    </row>
    <row r="2205" spans="1:14" ht="15.4">
      <c r="A2205" s="593" t="s">
        <v>2556</v>
      </c>
      <c r="B2205" s="593" t="s">
        <v>248</v>
      </c>
      <c r="C2205" s="593" t="s">
        <v>248</v>
      </c>
      <c r="D2205" s="594">
        <v>7553</v>
      </c>
      <c r="E2205" s="595">
        <v>11053891</v>
      </c>
      <c r="F2205" s="596" t="s">
        <v>8396</v>
      </c>
      <c r="M2205" s="598">
        <v>11601</v>
      </c>
      <c r="N2205" s="599">
        <v>65024</v>
      </c>
    </row>
    <row r="2206" spans="1:14" ht="15.4">
      <c r="A2206" s="593" t="s">
        <v>2556</v>
      </c>
      <c r="B2206" s="593" t="s">
        <v>248</v>
      </c>
      <c r="C2206" s="593" t="s">
        <v>248</v>
      </c>
      <c r="D2206" s="594">
        <v>7555</v>
      </c>
      <c r="E2206" s="595">
        <v>1352200</v>
      </c>
      <c r="F2206" s="596" t="s">
        <v>8396</v>
      </c>
      <c r="M2206" s="598">
        <v>11602</v>
      </c>
      <c r="N2206" s="599">
        <v>4574583</v>
      </c>
    </row>
    <row r="2207" spans="1:14" ht="15.4">
      <c r="A2207" s="593" t="s">
        <v>2556</v>
      </c>
      <c r="B2207" s="593" t="s">
        <v>248</v>
      </c>
      <c r="C2207" s="593" t="s">
        <v>248</v>
      </c>
      <c r="D2207" s="594">
        <v>7558</v>
      </c>
      <c r="E2207" s="595">
        <v>1608272</v>
      </c>
      <c r="F2207" s="596" t="s">
        <v>8397</v>
      </c>
      <c r="M2207" s="598">
        <v>11603</v>
      </c>
      <c r="N2207" s="599">
        <v>4480262</v>
      </c>
    </row>
    <row r="2208" spans="1:14" ht="15.4">
      <c r="A2208" s="593" t="s">
        <v>2556</v>
      </c>
      <c r="B2208" s="593" t="s">
        <v>248</v>
      </c>
      <c r="C2208" s="593" t="s">
        <v>248</v>
      </c>
      <c r="D2208" s="594">
        <v>7566</v>
      </c>
      <c r="E2208" s="595">
        <v>1114551</v>
      </c>
      <c r="F2208" s="596" t="s">
        <v>8396</v>
      </c>
      <c r="M2208" s="598">
        <v>11605</v>
      </c>
      <c r="N2208" s="599">
        <v>724076</v>
      </c>
    </row>
    <row r="2209" spans="1:14" ht="15.4">
      <c r="A2209" s="593" t="s">
        <v>2556</v>
      </c>
      <c r="B2209" s="593" t="s">
        <v>248</v>
      </c>
      <c r="C2209" s="593" t="s">
        <v>248</v>
      </c>
      <c r="D2209" s="594">
        <v>7567</v>
      </c>
      <c r="E2209" s="595">
        <v>862327</v>
      </c>
      <c r="F2209" s="596" t="s">
        <v>8396</v>
      </c>
      <c r="M2209" s="598">
        <v>11617</v>
      </c>
      <c r="N2209" s="599">
        <v>1844</v>
      </c>
    </row>
    <row r="2210" spans="1:14" ht="15.4">
      <c r="A2210" s="593" t="s">
        <v>2556</v>
      </c>
      <c r="B2210" s="593" t="s">
        <v>208</v>
      </c>
      <c r="C2210" s="593" t="s">
        <v>208</v>
      </c>
      <c r="D2210" s="594">
        <v>7569</v>
      </c>
      <c r="E2210" s="595">
        <v>1187776</v>
      </c>
      <c r="F2210" s="596" t="s">
        <v>8397</v>
      </c>
      <c r="M2210" s="598">
        <v>11618</v>
      </c>
      <c r="N2210" s="599">
        <v>1844</v>
      </c>
    </row>
    <row r="2211" spans="1:14" ht="15.4">
      <c r="A2211" s="593" t="s">
        <v>2569</v>
      </c>
      <c r="B2211" s="593" t="s">
        <v>241</v>
      </c>
      <c r="C2211" s="593" t="s">
        <v>1479</v>
      </c>
      <c r="D2211" s="594">
        <v>7577</v>
      </c>
      <c r="E2211" s="595">
        <v>148554</v>
      </c>
      <c r="F2211" s="596" t="s">
        <v>8398</v>
      </c>
      <c r="M2211" s="598">
        <v>11619</v>
      </c>
      <c r="N2211" s="599">
        <v>19100</v>
      </c>
    </row>
    <row r="2212" spans="1:14" ht="15.4">
      <c r="A2212" s="593" t="s">
        <v>2569</v>
      </c>
      <c r="B2212" s="593" t="s">
        <v>241</v>
      </c>
      <c r="C2212" s="593" t="s">
        <v>1479</v>
      </c>
      <c r="D2212" s="594">
        <v>7578</v>
      </c>
      <c r="E2212" s="597">
        <v>212926</v>
      </c>
      <c r="F2212" s="593" t="s">
        <v>8398</v>
      </c>
      <c r="M2212" s="598">
        <v>11620</v>
      </c>
      <c r="N2212" s="599">
        <v>1844</v>
      </c>
    </row>
    <row r="2213" spans="1:14" ht="15.4">
      <c r="A2213" s="593" t="s">
        <v>2569</v>
      </c>
      <c r="B2213" s="593" t="s">
        <v>241</v>
      </c>
      <c r="C2213" s="593" t="s">
        <v>1479</v>
      </c>
      <c r="D2213" s="594">
        <v>7580</v>
      </c>
      <c r="E2213" s="595">
        <v>91736</v>
      </c>
      <c r="F2213" s="596" t="s">
        <v>8398</v>
      </c>
      <c r="M2213" s="598">
        <v>11624</v>
      </c>
      <c r="N2213" s="599">
        <v>4368157</v>
      </c>
    </row>
    <row r="2214" spans="1:14" ht="15.4">
      <c r="A2214" s="593" t="s">
        <v>2569</v>
      </c>
      <c r="B2214" s="593" t="s">
        <v>241</v>
      </c>
      <c r="C2214" s="593" t="s">
        <v>1479</v>
      </c>
      <c r="D2214" s="594">
        <v>7584</v>
      </c>
      <c r="E2214" s="595">
        <v>80433</v>
      </c>
      <c r="F2214" s="596" t="s">
        <v>8398</v>
      </c>
      <c r="M2214" s="598">
        <v>11625</v>
      </c>
      <c r="N2214" s="599">
        <v>9440855</v>
      </c>
    </row>
    <row r="2215" spans="1:14" ht="15.4">
      <c r="A2215" s="593" t="s">
        <v>2569</v>
      </c>
      <c r="B2215" s="593" t="s">
        <v>241</v>
      </c>
      <c r="C2215" s="593" t="s">
        <v>1479</v>
      </c>
      <c r="D2215" s="594">
        <v>7586</v>
      </c>
      <c r="E2215" s="595">
        <v>97350</v>
      </c>
      <c r="F2215" s="596" t="s">
        <v>8398</v>
      </c>
      <c r="M2215" s="598">
        <v>11629</v>
      </c>
      <c r="N2215" s="599">
        <v>3628682</v>
      </c>
    </row>
    <row r="2216" spans="1:14" ht="15.4">
      <c r="A2216" s="593" t="s">
        <v>2569</v>
      </c>
      <c r="B2216" s="593" t="s">
        <v>192</v>
      </c>
      <c r="C2216" s="593" t="s">
        <v>947</v>
      </c>
      <c r="D2216" s="594">
        <v>7587</v>
      </c>
      <c r="E2216" s="595">
        <v>69949</v>
      </c>
      <c r="F2216" s="596" t="s">
        <v>8396</v>
      </c>
      <c r="M2216" s="598">
        <v>11630</v>
      </c>
      <c r="N2216" s="599">
        <v>8297659</v>
      </c>
    </row>
    <row r="2217" spans="1:14" ht="15.4">
      <c r="A2217" s="593" t="s">
        <v>2569</v>
      </c>
      <c r="B2217" s="593" t="s">
        <v>195</v>
      </c>
      <c r="C2217" s="593" t="s">
        <v>195</v>
      </c>
      <c r="D2217" s="594">
        <v>7589</v>
      </c>
      <c r="E2217" s="595">
        <v>7523</v>
      </c>
      <c r="F2217" s="596" t="s">
        <v>8397</v>
      </c>
      <c r="M2217" s="598">
        <v>11631</v>
      </c>
      <c r="N2217" s="599">
        <v>11802008</v>
      </c>
    </row>
    <row r="2218" spans="1:14" ht="15.4">
      <c r="A2218" s="593" t="s">
        <v>2585</v>
      </c>
      <c r="B2218" s="593" t="s">
        <v>208</v>
      </c>
      <c r="C2218" s="593" t="s">
        <v>208</v>
      </c>
      <c r="D2218" s="594">
        <v>7590</v>
      </c>
      <c r="E2218" s="595">
        <v>39392</v>
      </c>
      <c r="F2218" s="596" t="s">
        <v>8397</v>
      </c>
      <c r="M2218" s="598">
        <v>11632</v>
      </c>
      <c r="N2218" s="599">
        <v>15239620</v>
      </c>
    </row>
    <row r="2219" spans="1:14" ht="15.4">
      <c r="A2219" s="593" t="s">
        <v>2585</v>
      </c>
      <c r="B2219" s="593" t="s">
        <v>198</v>
      </c>
      <c r="C2219" s="593" t="s">
        <v>203</v>
      </c>
      <c r="D2219" s="594">
        <v>7591</v>
      </c>
      <c r="E2219" s="595">
        <v>194715</v>
      </c>
      <c r="F2219" s="596" t="s">
        <v>8397</v>
      </c>
      <c r="M2219" s="598">
        <v>11633</v>
      </c>
      <c r="N2219" s="599">
        <v>18994173</v>
      </c>
    </row>
    <row r="2220" spans="1:14" ht="15.4">
      <c r="A2220" s="593" t="s">
        <v>2585</v>
      </c>
      <c r="B2220" s="593" t="s">
        <v>255</v>
      </c>
      <c r="C2220" s="593" t="s">
        <v>1473</v>
      </c>
      <c r="D2220" s="594">
        <v>7597</v>
      </c>
      <c r="E2220" s="595">
        <v>310641</v>
      </c>
      <c r="F2220" s="596" t="s">
        <v>8396</v>
      </c>
      <c r="M2220" s="598">
        <v>11634</v>
      </c>
      <c r="N2220" s="599">
        <v>8287726</v>
      </c>
    </row>
    <row r="2221" spans="1:14" ht="15.4">
      <c r="A2221" s="593" t="s">
        <v>2585</v>
      </c>
      <c r="B2221" s="593" t="s">
        <v>587</v>
      </c>
      <c r="C2221" s="593" t="s">
        <v>2074</v>
      </c>
      <c r="D2221" s="594">
        <v>7599</v>
      </c>
      <c r="E2221" s="595">
        <v>455367</v>
      </c>
      <c r="F2221" s="596" t="s">
        <v>8396</v>
      </c>
      <c r="M2221" s="598">
        <v>11635</v>
      </c>
      <c r="N2221" s="599">
        <v>11550975</v>
      </c>
    </row>
    <row r="2222" spans="1:14" ht="15.4">
      <c r="A2222" s="593" t="s">
        <v>2585</v>
      </c>
      <c r="B2222" s="593" t="s">
        <v>208</v>
      </c>
      <c r="C2222" s="593" t="s">
        <v>208</v>
      </c>
      <c r="D2222" s="594">
        <v>7600</v>
      </c>
      <c r="E2222" s="595">
        <v>21359</v>
      </c>
      <c r="F2222" s="596" t="s">
        <v>8397</v>
      </c>
      <c r="M2222" s="598">
        <v>11641</v>
      </c>
      <c r="N2222" s="599">
        <v>4607938</v>
      </c>
    </row>
    <row r="2223" spans="1:14" ht="15.4">
      <c r="A2223" s="593" t="s">
        <v>2585</v>
      </c>
      <c r="B2223" s="593" t="s">
        <v>208</v>
      </c>
      <c r="C2223" s="593" t="s">
        <v>208</v>
      </c>
      <c r="D2223" s="594">
        <v>7602</v>
      </c>
      <c r="E2223" s="595">
        <v>41924</v>
      </c>
      <c r="F2223" s="596" t="s">
        <v>8397</v>
      </c>
      <c r="M2223" s="598">
        <v>11642</v>
      </c>
      <c r="N2223" s="599">
        <v>9734760</v>
      </c>
    </row>
    <row r="2224" spans="1:14" ht="15.4">
      <c r="A2224" s="593" t="s">
        <v>2585</v>
      </c>
      <c r="B2224" s="593" t="s">
        <v>217</v>
      </c>
      <c r="C2224" s="593" t="s">
        <v>218</v>
      </c>
      <c r="D2224" s="594">
        <v>7609</v>
      </c>
      <c r="E2224" s="595">
        <v>136853</v>
      </c>
      <c r="F2224" s="596" t="s">
        <v>8396</v>
      </c>
      <c r="M2224" s="598">
        <v>11644</v>
      </c>
      <c r="N2224" s="599">
        <v>790440</v>
      </c>
    </row>
    <row r="2225" spans="1:14" ht="15.4">
      <c r="A2225" s="593" t="s">
        <v>2585</v>
      </c>
      <c r="B2225" s="593" t="s">
        <v>248</v>
      </c>
      <c r="C2225" s="593" t="s">
        <v>248</v>
      </c>
      <c r="D2225" s="594">
        <v>7632</v>
      </c>
      <c r="E2225" s="595">
        <v>17874</v>
      </c>
      <c r="F2225" s="596" t="s">
        <v>8397</v>
      </c>
      <c r="M2225" s="598">
        <v>11646</v>
      </c>
      <c r="N2225" s="599">
        <v>11800403</v>
      </c>
    </row>
    <row r="2226" spans="1:14" ht="15.4">
      <c r="A2226" s="593" t="s">
        <v>2585</v>
      </c>
      <c r="B2226" s="593" t="s">
        <v>192</v>
      </c>
      <c r="C2226" s="593" t="s">
        <v>1553</v>
      </c>
      <c r="D2226" s="594">
        <v>7633</v>
      </c>
      <c r="E2226" s="595">
        <v>100539</v>
      </c>
      <c r="F2226" s="596" t="s">
        <v>8396</v>
      </c>
      <c r="M2226" s="598">
        <v>11647</v>
      </c>
      <c r="N2226" s="599">
        <v>5561859</v>
      </c>
    </row>
    <row r="2227" spans="1:14" ht="15.4">
      <c r="A2227" s="593" t="s">
        <v>2585</v>
      </c>
      <c r="B2227" s="593" t="s">
        <v>192</v>
      </c>
      <c r="C2227" s="593" t="s">
        <v>1553</v>
      </c>
      <c r="D2227" s="594">
        <v>7638</v>
      </c>
      <c r="E2227" s="595">
        <v>182628</v>
      </c>
      <c r="F2227" s="596" t="s">
        <v>8397</v>
      </c>
      <c r="M2227" s="598">
        <v>11648</v>
      </c>
      <c r="N2227" s="599">
        <v>2019466</v>
      </c>
    </row>
    <row r="2228" spans="1:14" ht="15.4">
      <c r="A2228" s="593" t="s">
        <v>2602</v>
      </c>
      <c r="B2228" s="593" t="s">
        <v>259</v>
      </c>
      <c r="C2228" s="593" t="s">
        <v>260</v>
      </c>
      <c r="D2228" s="594">
        <v>7639</v>
      </c>
      <c r="E2228" s="595">
        <v>690591</v>
      </c>
      <c r="F2228" s="596" t="s">
        <v>8397</v>
      </c>
      <c r="M2228" s="598">
        <v>11649</v>
      </c>
      <c r="N2228" s="599">
        <v>4915794</v>
      </c>
    </row>
    <row r="2229" spans="1:14" ht="15.4">
      <c r="A2229" s="593" t="s">
        <v>2602</v>
      </c>
      <c r="B2229" s="593" t="s">
        <v>192</v>
      </c>
      <c r="C2229" s="593" t="s">
        <v>1553</v>
      </c>
      <c r="D2229" s="594">
        <v>7646</v>
      </c>
      <c r="E2229" s="595">
        <v>6402505</v>
      </c>
      <c r="F2229" s="596" t="s">
        <v>8397</v>
      </c>
      <c r="M2229" s="598">
        <v>11652</v>
      </c>
      <c r="N2229" s="599">
        <v>14930922</v>
      </c>
    </row>
    <row r="2230" spans="1:14" ht="15.4">
      <c r="A2230" s="593" t="s">
        <v>2602</v>
      </c>
      <c r="B2230" s="593" t="s">
        <v>192</v>
      </c>
      <c r="C2230" s="593" t="s">
        <v>1553</v>
      </c>
      <c r="D2230" s="594">
        <v>7648</v>
      </c>
      <c r="E2230" s="595">
        <v>6637262</v>
      </c>
      <c r="F2230" s="596" t="s">
        <v>8397</v>
      </c>
      <c r="M2230" s="598">
        <v>11653</v>
      </c>
      <c r="N2230" s="599">
        <v>16239110</v>
      </c>
    </row>
    <row r="2231" spans="1:14" ht="15.4">
      <c r="A2231" s="593" t="s">
        <v>2602</v>
      </c>
      <c r="B2231" s="593" t="s">
        <v>192</v>
      </c>
      <c r="C2231" s="593" t="s">
        <v>1553</v>
      </c>
      <c r="D2231" s="594">
        <v>7652</v>
      </c>
      <c r="E2231" s="595">
        <v>177011</v>
      </c>
      <c r="F2231" s="596" t="s">
        <v>8396</v>
      </c>
      <c r="M2231" s="598">
        <v>11655</v>
      </c>
      <c r="N2231" s="599">
        <v>560468</v>
      </c>
    </row>
    <row r="2232" spans="1:14" ht="15.4">
      <c r="A2232" s="593" t="s">
        <v>2602</v>
      </c>
      <c r="B2232" s="593" t="s">
        <v>192</v>
      </c>
      <c r="C2232" s="593" t="s">
        <v>947</v>
      </c>
      <c r="D2232" s="594">
        <v>7653</v>
      </c>
      <c r="E2232" s="597">
        <v>402331</v>
      </c>
      <c r="F2232" s="593" t="s">
        <v>8396</v>
      </c>
      <c r="M2232" s="598">
        <v>11657</v>
      </c>
      <c r="N2232" s="599">
        <v>1750490</v>
      </c>
    </row>
    <row r="2233" spans="1:14" ht="15.4">
      <c r="A2233" s="593" t="s">
        <v>2602</v>
      </c>
      <c r="B2233" s="593" t="s">
        <v>192</v>
      </c>
      <c r="C2233" s="593" t="s">
        <v>1553</v>
      </c>
      <c r="D2233" s="594">
        <v>7655</v>
      </c>
      <c r="E2233" s="597">
        <v>107035</v>
      </c>
      <c r="F2233" s="593" t="s">
        <v>8396</v>
      </c>
      <c r="M2233" s="598">
        <v>11659</v>
      </c>
      <c r="N2233" s="599">
        <v>9028106</v>
      </c>
    </row>
    <row r="2234" spans="1:14" ht="15.4">
      <c r="A2234" s="593" t="s">
        <v>2602</v>
      </c>
      <c r="B2234" s="593" t="s">
        <v>192</v>
      </c>
      <c r="C2234" s="593" t="s">
        <v>1553</v>
      </c>
      <c r="D2234" s="594">
        <v>7656</v>
      </c>
      <c r="E2234" s="595">
        <v>1940948</v>
      </c>
      <c r="F2234" s="596" t="s">
        <v>8396</v>
      </c>
      <c r="M2234" s="598">
        <v>11665</v>
      </c>
      <c r="N2234" s="599">
        <v>1797209</v>
      </c>
    </row>
    <row r="2235" spans="1:14" ht="15.4">
      <c r="A2235" s="593" t="s">
        <v>2602</v>
      </c>
      <c r="B2235" s="593" t="s">
        <v>255</v>
      </c>
      <c r="C2235" s="593" t="s">
        <v>256</v>
      </c>
      <c r="D2235" s="594">
        <v>7657</v>
      </c>
      <c r="E2235" s="595">
        <v>1421179</v>
      </c>
      <c r="F2235" s="596" t="s">
        <v>8397</v>
      </c>
      <c r="M2235" s="598">
        <v>11666</v>
      </c>
      <c r="N2235" s="599">
        <v>22411666</v>
      </c>
    </row>
    <row r="2236" spans="1:14" ht="15.4">
      <c r="A2236" s="593" t="s">
        <v>2602</v>
      </c>
      <c r="B2236" s="593" t="s">
        <v>192</v>
      </c>
      <c r="C2236" s="593" t="s">
        <v>1553</v>
      </c>
      <c r="D2236" s="594">
        <v>7658</v>
      </c>
      <c r="E2236" s="595">
        <v>136672</v>
      </c>
      <c r="F2236" s="596" t="s">
        <v>8396</v>
      </c>
      <c r="M2236" s="598">
        <v>11668</v>
      </c>
      <c r="N2236" s="599">
        <v>357768</v>
      </c>
    </row>
    <row r="2237" spans="1:14" ht="15.4">
      <c r="A2237" s="593" t="s">
        <v>2602</v>
      </c>
      <c r="B2237" s="593" t="s">
        <v>248</v>
      </c>
      <c r="C2237" s="593" t="s">
        <v>248</v>
      </c>
      <c r="D2237" s="594">
        <v>7659</v>
      </c>
      <c r="E2237" s="595">
        <v>7388701</v>
      </c>
      <c r="F2237" s="596" t="s">
        <v>8397</v>
      </c>
      <c r="M2237" s="598">
        <v>11670</v>
      </c>
      <c r="N2237" s="599">
        <v>1139187</v>
      </c>
    </row>
    <row r="2238" spans="1:14" ht="15.4">
      <c r="A2238" s="593" t="s">
        <v>2602</v>
      </c>
      <c r="B2238" s="593" t="s">
        <v>248</v>
      </c>
      <c r="C2238" s="593" t="s">
        <v>248</v>
      </c>
      <c r="D2238" s="594">
        <v>7660</v>
      </c>
      <c r="E2238" s="597">
        <v>2807524</v>
      </c>
      <c r="F2238" s="593" t="s">
        <v>8397</v>
      </c>
      <c r="M2238" s="598">
        <v>11672</v>
      </c>
      <c r="N2238" s="599">
        <v>6751231</v>
      </c>
    </row>
    <row r="2239" spans="1:14" ht="15.4">
      <c r="A2239" s="593" t="s">
        <v>2602</v>
      </c>
      <c r="B2239" s="593" t="s">
        <v>192</v>
      </c>
      <c r="C2239" s="593" t="s">
        <v>1553</v>
      </c>
      <c r="D2239" s="594">
        <v>7661</v>
      </c>
      <c r="E2239" s="595">
        <v>208569</v>
      </c>
      <c r="F2239" s="596" t="s">
        <v>8396</v>
      </c>
      <c r="M2239" s="598">
        <v>11708</v>
      </c>
      <c r="N2239" s="599">
        <v>320529</v>
      </c>
    </row>
    <row r="2240" spans="1:14" ht="15.4">
      <c r="A2240" s="593" t="s">
        <v>2602</v>
      </c>
      <c r="B2240" s="593" t="s">
        <v>255</v>
      </c>
      <c r="C2240" s="593" t="s">
        <v>255</v>
      </c>
      <c r="D2240" s="594">
        <v>7662</v>
      </c>
      <c r="E2240" s="597">
        <v>1007532</v>
      </c>
      <c r="F2240" s="593" t="s">
        <v>8397</v>
      </c>
      <c r="M2240" s="598">
        <v>11711</v>
      </c>
      <c r="N2240" s="599">
        <v>3559191</v>
      </c>
    </row>
    <row r="2241" spans="1:14" ht="15.4">
      <c r="A2241" s="593" t="s">
        <v>2602</v>
      </c>
      <c r="B2241" s="593" t="s">
        <v>192</v>
      </c>
      <c r="C2241" s="593" t="s">
        <v>1553</v>
      </c>
      <c r="D2241" s="594">
        <v>7663</v>
      </c>
      <c r="E2241" s="595">
        <v>168943</v>
      </c>
      <c r="F2241" s="596" t="s">
        <v>8396</v>
      </c>
      <c r="M2241" s="598">
        <v>11712</v>
      </c>
      <c r="N2241" s="599">
        <v>3885244</v>
      </c>
    </row>
    <row r="2242" spans="1:14" ht="15.4">
      <c r="A2242" s="593" t="s">
        <v>2602</v>
      </c>
      <c r="B2242" s="593" t="s">
        <v>192</v>
      </c>
      <c r="C2242" s="593" t="s">
        <v>1553</v>
      </c>
      <c r="D2242" s="594">
        <v>7665</v>
      </c>
      <c r="E2242" s="597">
        <v>105475</v>
      </c>
      <c r="F2242" s="593" t="s">
        <v>8396</v>
      </c>
      <c r="M2242" s="598">
        <v>11713</v>
      </c>
      <c r="N2242" s="599">
        <v>4391814</v>
      </c>
    </row>
    <row r="2243" spans="1:14" ht="15.4">
      <c r="A2243" s="593" t="s">
        <v>2602</v>
      </c>
      <c r="B2243" s="593" t="s">
        <v>192</v>
      </c>
      <c r="C2243" s="593" t="s">
        <v>1553</v>
      </c>
      <c r="D2243" s="594">
        <v>7671</v>
      </c>
      <c r="E2243" s="597">
        <v>1994961</v>
      </c>
      <c r="F2243" s="593" t="s">
        <v>8397</v>
      </c>
      <c r="M2243" s="598">
        <v>11714</v>
      </c>
      <c r="N2243" s="599">
        <v>820936</v>
      </c>
    </row>
    <row r="2244" spans="1:14" ht="15.4">
      <c r="A2244" s="593" t="s">
        <v>2602</v>
      </c>
      <c r="B2244" s="593" t="s">
        <v>192</v>
      </c>
      <c r="C2244" s="593" t="s">
        <v>1553</v>
      </c>
      <c r="D2244" s="594">
        <v>7675</v>
      </c>
      <c r="E2244" s="597">
        <v>3000464</v>
      </c>
      <c r="F2244" s="593" t="s">
        <v>8397</v>
      </c>
      <c r="M2244" s="598">
        <v>11715</v>
      </c>
      <c r="N2244" s="599">
        <v>4932863</v>
      </c>
    </row>
    <row r="2245" spans="1:14" ht="15.4">
      <c r="A2245" s="593" t="s">
        <v>2602</v>
      </c>
      <c r="B2245" s="593" t="s">
        <v>192</v>
      </c>
      <c r="C2245" s="593" t="s">
        <v>1553</v>
      </c>
      <c r="D2245" s="594">
        <v>7676</v>
      </c>
      <c r="E2245" s="597">
        <v>388052</v>
      </c>
      <c r="F2245" s="593" t="s">
        <v>8397</v>
      </c>
      <c r="M2245" s="598">
        <v>11716</v>
      </c>
      <c r="N2245" s="599">
        <v>6289996</v>
      </c>
    </row>
    <row r="2246" spans="1:14" ht="15.4">
      <c r="A2246" s="593" t="s">
        <v>2602</v>
      </c>
      <c r="B2246" s="593" t="s">
        <v>255</v>
      </c>
      <c r="C2246" s="593" t="s">
        <v>256</v>
      </c>
      <c r="D2246" s="594">
        <v>7680</v>
      </c>
      <c r="E2246" s="597">
        <v>939312</v>
      </c>
      <c r="F2246" s="593" t="s">
        <v>8397</v>
      </c>
      <c r="M2246" s="598">
        <v>11717</v>
      </c>
      <c r="N2246" s="599">
        <v>7661157</v>
      </c>
    </row>
    <row r="2247" spans="1:14" ht="15.4">
      <c r="A2247" s="593" t="s">
        <v>2602</v>
      </c>
      <c r="B2247" s="593" t="s">
        <v>255</v>
      </c>
      <c r="C2247" s="593" t="s">
        <v>256</v>
      </c>
      <c r="D2247" s="594">
        <v>7681</v>
      </c>
      <c r="E2247" s="595">
        <v>1048203</v>
      </c>
      <c r="F2247" s="596" t="s">
        <v>8397</v>
      </c>
      <c r="M2247" s="598">
        <v>11718</v>
      </c>
      <c r="N2247" s="599">
        <v>40684</v>
      </c>
    </row>
    <row r="2248" spans="1:14" ht="15.4">
      <c r="A2248" s="593" t="s">
        <v>2556</v>
      </c>
      <c r="B2248" s="593" t="s">
        <v>192</v>
      </c>
      <c r="C2248" s="593" t="s">
        <v>1553</v>
      </c>
      <c r="D2248" s="594">
        <v>7687</v>
      </c>
      <c r="E2248" s="597">
        <v>257267</v>
      </c>
      <c r="F2248" s="593" t="s">
        <v>8396</v>
      </c>
      <c r="M2248" s="598">
        <v>11719</v>
      </c>
      <c r="N2248" s="599">
        <v>60659</v>
      </c>
    </row>
    <row r="2249" spans="1:14" ht="15.4">
      <c r="A2249" s="593" t="s">
        <v>2585</v>
      </c>
      <c r="B2249" s="593" t="s">
        <v>192</v>
      </c>
      <c r="C2249" s="593" t="s">
        <v>1553</v>
      </c>
      <c r="D2249" s="594">
        <v>7690</v>
      </c>
      <c r="E2249" s="595">
        <v>4061519</v>
      </c>
      <c r="F2249" s="596" t="s">
        <v>8396</v>
      </c>
      <c r="M2249" s="598">
        <v>11720</v>
      </c>
      <c r="N2249" s="599">
        <v>68875</v>
      </c>
    </row>
    <row r="2250" spans="1:14" ht="15.4">
      <c r="A2250" s="593" t="s">
        <v>2631</v>
      </c>
      <c r="B2250" s="593" t="s">
        <v>208</v>
      </c>
      <c r="C2250" s="593" t="s">
        <v>208</v>
      </c>
      <c r="D2250" s="594">
        <v>7691</v>
      </c>
      <c r="E2250" s="595">
        <v>12566</v>
      </c>
      <c r="F2250" s="596" t="s">
        <v>8397</v>
      </c>
      <c r="M2250" s="598">
        <v>11721</v>
      </c>
      <c r="N2250" s="599">
        <v>148051</v>
      </c>
    </row>
    <row r="2251" spans="1:14" ht="15.4">
      <c r="A2251" s="593" t="s">
        <v>2585</v>
      </c>
      <c r="B2251" s="593" t="s">
        <v>562</v>
      </c>
      <c r="C2251" s="593" t="s">
        <v>562</v>
      </c>
      <c r="D2251" s="594">
        <v>7713</v>
      </c>
      <c r="E2251" s="597">
        <v>7882</v>
      </c>
      <c r="F2251" s="593" t="s">
        <v>8397</v>
      </c>
      <c r="M2251" s="598">
        <v>11722</v>
      </c>
      <c r="N2251" s="599">
        <v>293316</v>
      </c>
    </row>
    <row r="2252" spans="1:14" ht="15.4">
      <c r="A2252" s="593" t="s">
        <v>2585</v>
      </c>
      <c r="B2252" s="593" t="s">
        <v>562</v>
      </c>
      <c r="C2252" s="593" t="s">
        <v>562</v>
      </c>
      <c r="D2252" s="594">
        <v>7714</v>
      </c>
      <c r="E2252" s="597">
        <v>7882</v>
      </c>
      <c r="F2252" s="593" t="s">
        <v>8397</v>
      </c>
      <c r="M2252" s="598">
        <v>11723</v>
      </c>
      <c r="N2252" s="599">
        <v>350866</v>
      </c>
    </row>
    <row r="2253" spans="1:14" ht="15.4">
      <c r="A2253" s="593" t="s">
        <v>2585</v>
      </c>
      <c r="B2253" s="593" t="s">
        <v>255</v>
      </c>
      <c r="C2253" s="593" t="s">
        <v>1473</v>
      </c>
      <c r="D2253" s="594">
        <v>7715</v>
      </c>
      <c r="E2253" s="597">
        <v>5540</v>
      </c>
      <c r="F2253" s="593" t="s">
        <v>8396</v>
      </c>
      <c r="M2253" s="598">
        <v>11724</v>
      </c>
      <c r="N2253" s="599">
        <v>518404</v>
      </c>
    </row>
    <row r="2254" spans="1:14" ht="15.4">
      <c r="A2254" s="593" t="s">
        <v>2602</v>
      </c>
      <c r="B2254" s="593" t="s">
        <v>255</v>
      </c>
      <c r="C2254" s="593" t="s">
        <v>255</v>
      </c>
      <c r="D2254" s="594">
        <v>7717</v>
      </c>
      <c r="E2254" s="597">
        <v>1934464</v>
      </c>
      <c r="F2254" s="593" t="s">
        <v>8397</v>
      </c>
      <c r="M2254" s="598">
        <v>11728</v>
      </c>
      <c r="N2254" s="599">
        <v>86152</v>
      </c>
    </row>
    <row r="2255" spans="1:14" ht="15.4">
      <c r="A2255" s="593" t="s">
        <v>2389</v>
      </c>
      <c r="B2255" s="593" t="s">
        <v>255</v>
      </c>
      <c r="C2255" s="593" t="s">
        <v>256</v>
      </c>
      <c r="D2255" s="594">
        <v>7720</v>
      </c>
      <c r="E2255" s="597">
        <v>12336</v>
      </c>
      <c r="F2255" s="593" t="s">
        <v>8396</v>
      </c>
      <c r="M2255" s="598">
        <v>11729</v>
      </c>
      <c r="N2255" s="599">
        <v>103523</v>
      </c>
    </row>
    <row r="2256" spans="1:14" ht="15.4">
      <c r="A2256" s="593" t="s">
        <v>2254</v>
      </c>
      <c r="B2256" s="593" t="s">
        <v>1187</v>
      </c>
      <c r="C2256" s="593" t="s">
        <v>1187</v>
      </c>
      <c r="D2256" s="594">
        <v>7723</v>
      </c>
      <c r="E2256" s="597">
        <v>7485</v>
      </c>
      <c r="F2256" s="593" t="s">
        <v>8397</v>
      </c>
      <c r="M2256" s="598">
        <v>11735</v>
      </c>
      <c r="N2256" s="599">
        <v>231693</v>
      </c>
    </row>
    <row r="2257" spans="1:14" ht="15.4">
      <c r="A2257" s="593" t="s">
        <v>2254</v>
      </c>
      <c r="B2257" s="593" t="s">
        <v>255</v>
      </c>
      <c r="C2257" s="593" t="s">
        <v>255</v>
      </c>
      <c r="D2257" s="594">
        <v>7725</v>
      </c>
      <c r="E2257" s="595">
        <v>1305950</v>
      </c>
      <c r="F2257" s="596" t="s">
        <v>8397</v>
      </c>
      <c r="M2257" s="598">
        <v>11736</v>
      </c>
      <c r="N2257" s="599">
        <v>200956</v>
      </c>
    </row>
    <row r="2258" spans="1:14" ht="15.4">
      <c r="A2258" s="593" t="s">
        <v>2389</v>
      </c>
      <c r="B2258" s="593" t="s">
        <v>248</v>
      </c>
      <c r="C2258" s="593" t="s">
        <v>248</v>
      </c>
      <c r="D2258" s="594">
        <v>7726</v>
      </c>
      <c r="E2258" s="595">
        <v>2434202</v>
      </c>
      <c r="F2258" s="596" t="s">
        <v>8397</v>
      </c>
      <c r="M2258" s="598">
        <v>11737</v>
      </c>
      <c r="N2258" s="599">
        <v>200473</v>
      </c>
    </row>
    <row r="2259" spans="1:14" ht="15.4">
      <c r="A2259" s="593" t="s">
        <v>2389</v>
      </c>
      <c r="B2259" s="593" t="s">
        <v>248</v>
      </c>
      <c r="C2259" s="593" t="s">
        <v>248</v>
      </c>
      <c r="D2259" s="594">
        <v>7727</v>
      </c>
      <c r="E2259" s="595">
        <v>3229538</v>
      </c>
      <c r="F2259" s="593" t="s">
        <v>8397</v>
      </c>
      <c r="M2259" s="598">
        <v>11738</v>
      </c>
      <c r="N2259" s="599">
        <v>95609</v>
      </c>
    </row>
    <row r="2260" spans="1:14" ht="15.4">
      <c r="A2260" s="593" t="s">
        <v>2389</v>
      </c>
      <c r="B2260" s="593" t="s">
        <v>248</v>
      </c>
      <c r="C2260" s="593" t="s">
        <v>248</v>
      </c>
      <c r="D2260" s="594">
        <v>7739</v>
      </c>
      <c r="E2260" s="595">
        <v>145744</v>
      </c>
      <c r="F2260" s="596" t="s">
        <v>8397</v>
      </c>
      <c r="M2260" s="598">
        <v>11739</v>
      </c>
      <c r="N2260" s="599">
        <v>48314</v>
      </c>
    </row>
    <row r="2261" spans="1:14" ht="15.4">
      <c r="A2261" s="593" t="s">
        <v>2389</v>
      </c>
      <c r="B2261" s="593" t="s">
        <v>248</v>
      </c>
      <c r="C2261" s="593" t="s">
        <v>248</v>
      </c>
      <c r="D2261" s="594">
        <v>7740</v>
      </c>
      <c r="E2261" s="595">
        <v>281034</v>
      </c>
      <c r="F2261" s="593" t="s">
        <v>8397</v>
      </c>
      <c r="M2261" s="598">
        <v>11743</v>
      </c>
      <c r="N2261" s="599">
        <v>28957503</v>
      </c>
    </row>
    <row r="2262" spans="1:14" ht="15.4">
      <c r="A2262" s="593" t="s">
        <v>2389</v>
      </c>
      <c r="B2262" s="593" t="s">
        <v>248</v>
      </c>
      <c r="C2262" s="593" t="s">
        <v>248</v>
      </c>
      <c r="D2262" s="594">
        <v>7741</v>
      </c>
      <c r="E2262" s="597">
        <v>1624740</v>
      </c>
      <c r="F2262" s="593" t="s">
        <v>8397</v>
      </c>
      <c r="M2262" s="598">
        <v>11744</v>
      </c>
      <c r="N2262" s="599">
        <v>88839</v>
      </c>
    </row>
    <row r="2263" spans="1:14" ht="15.4">
      <c r="A2263" s="593" t="s">
        <v>2389</v>
      </c>
      <c r="B2263" s="593" t="s">
        <v>208</v>
      </c>
      <c r="C2263" s="593" t="s">
        <v>208</v>
      </c>
      <c r="D2263" s="594">
        <v>7744</v>
      </c>
      <c r="E2263" s="597">
        <v>155215</v>
      </c>
      <c r="F2263" s="593" t="s">
        <v>8397</v>
      </c>
      <c r="M2263" s="598">
        <v>11745</v>
      </c>
      <c r="N2263" s="599">
        <v>151219</v>
      </c>
    </row>
    <row r="2264" spans="1:14" ht="15.4">
      <c r="A2264" s="593" t="s">
        <v>2389</v>
      </c>
      <c r="B2264" s="593" t="s">
        <v>208</v>
      </c>
      <c r="C2264" s="593" t="s">
        <v>208</v>
      </c>
      <c r="D2264" s="594">
        <v>7745</v>
      </c>
      <c r="E2264" s="597">
        <v>378275</v>
      </c>
      <c r="F2264" s="593" t="s">
        <v>8396</v>
      </c>
      <c r="M2264" s="598">
        <v>11746</v>
      </c>
      <c r="N2264" s="599">
        <v>240445</v>
      </c>
    </row>
    <row r="2265" spans="1:14" ht="15.4">
      <c r="A2265" s="593" t="s">
        <v>2389</v>
      </c>
      <c r="B2265" s="593" t="s">
        <v>241</v>
      </c>
      <c r="C2265" s="593" t="s">
        <v>1479</v>
      </c>
      <c r="D2265" s="594">
        <v>7750</v>
      </c>
      <c r="E2265" s="597">
        <v>845601</v>
      </c>
      <c r="F2265" s="593" t="s">
        <v>8397</v>
      </c>
      <c r="M2265" s="598">
        <v>11747</v>
      </c>
      <c r="N2265" s="599">
        <v>264088</v>
      </c>
    </row>
    <row r="2266" spans="1:14" ht="15.4">
      <c r="A2266" s="593" t="s">
        <v>2389</v>
      </c>
      <c r="B2266" s="593" t="s">
        <v>259</v>
      </c>
      <c r="C2266" s="593" t="s">
        <v>607</v>
      </c>
      <c r="D2266" s="594">
        <v>7751</v>
      </c>
      <c r="E2266" s="597">
        <v>122468</v>
      </c>
      <c r="F2266" s="593" t="s">
        <v>8396</v>
      </c>
      <c r="M2266" s="598">
        <v>11748</v>
      </c>
      <c r="N2266" s="599">
        <v>300813</v>
      </c>
    </row>
    <row r="2267" spans="1:14" ht="15.4">
      <c r="A2267" s="593" t="s">
        <v>2650</v>
      </c>
      <c r="B2267" s="593" t="s">
        <v>255</v>
      </c>
      <c r="C2267" s="593" t="s">
        <v>256</v>
      </c>
      <c r="D2267" s="594">
        <v>7768</v>
      </c>
      <c r="E2267" s="597">
        <v>869670</v>
      </c>
      <c r="F2267" s="593" t="s">
        <v>8397</v>
      </c>
      <c r="M2267" s="598">
        <v>11764</v>
      </c>
      <c r="N2267" s="599">
        <v>452813</v>
      </c>
    </row>
    <row r="2268" spans="1:14" ht="15.4">
      <c r="A2268" s="593" t="s">
        <v>2652</v>
      </c>
      <c r="B2268" s="593" t="s">
        <v>205</v>
      </c>
      <c r="C2268" s="593" t="s">
        <v>206</v>
      </c>
      <c r="D2268" s="594">
        <v>7771</v>
      </c>
      <c r="E2268" s="595">
        <v>117509</v>
      </c>
      <c r="F2268" s="596" t="s">
        <v>8397</v>
      </c>
      <c r="M2268" s="598">
        <v>11765</v>
      </c>
      <c r="N2268" s="599">
        <v>20976</v>
      </c>
    </row>
    <row r="2269" spans="1:14" ht="15.4">
      <c r="A2269" s="593" t="s">
        <v>2652</v>
      </c>
      <c r="B2269" s="593" t="s">
        <v>2654</v>
      </c>
      <c r="C2269" s="593" t="s">
        <v>2654</v>
      </c>
      <c r="D2269" s="594">
        <v>7772</v>
      </c>
      <c r="E2269" s="595">
        <v>30755</v>
      </c>
      <c r="F2269" s="596" t="s">
        <v>8398</v>
      </c>
      <c r="M2269" s="598">
        <v>11766</v>
      </c>
      <c r="N2269" s="599">
        <v>778141</v>
      </c>
    </row>
    <row r="2270" spans="1:14" ht="15.4">
      <c r="A2270" s="593" t="s">
        <v>2389</v>
      </c>
      <c r="B2270" s="593" t="s">
        <v>2654</v>
      </c>
      <c r="C2270" s="593" t="s">
        <v>2654</v>
      </c>
      <c r="D2270" s="594">
        <v>7773</v>
      </c>
      <c r="E2270" s="595">
        <v>6426000</v>
      </c>
      <c r="F2270" s="596" t="s">
        <v>8398</v>
      </c>
      <c r="M2270" s="598">
        <v>11770</v>
      </c>
      <c r="N2270" s="599">
        <v>73423</v>
      </c>
    </row>
    <row r="2271" spans="1:14" ht="15.4">
      <c r="A2271" s="593" t="s">
        <v>2389</v>
      </c>
      <c r="B2271" s="593" t="s">
        <v>2654</v>
      </c>
      <c r="C2271" s="593" t="s">
        <v>2654</v>
      </c>
      <c r="D2271" s="594">
        <v>7774</v>
      </c>
      <c r="E2271" s="595">
        <v>674690</v>
      </c>
      <c r="F2271" s="596" t="s">
        <v>8398</v>
      </c>
      <c r="M2271" s="598">
        <v>11771</v>
      </c>
      <c r="N2271" s="599">
        <v>46448</v>
      </c>
    </row>
    <row r="2272" spans="1:14" ht="15.4">
      <c r="A2272" s="593" t="s">
        <v>2389</v>
      </c>
      <c r="B2272" s="593" t="s">
        <v>729</v>
      </c>
      <c r="C2272" s="593" t="s">
        <v>1340</v>
      </c>
      <c r="D2272" s="594">
        <v>7775</v>
      </c>
      <c r="E2272" s="597">
        <v>30433</v>
      </c>
      <c r="F2272" s="593" t="s">
        <v>8396</v>
      </c>
      <c r="M2272" s="598">
        <v>11772</v>
      </c>
      <c r="N2272" s="599">
        <v>9999</v>
      </c>
    </row>
    <row r="2273" spans="1:14" ht="15.4">
      <c r="A2273" s="593" t="s">
        <v>2389</v>
      </c>
      <c r="B2273" s="593" t="s">
        <v>198</v>
      </c>
      <c r="C2273" s="593" t="s">
        <v>429</v>
      </c>
      <c r="D2273" s="594">
        <v>7776</v>
      </c>
      <c r="E2273" s="595">
        <v>201987</v>
      </c>
      <c r="F2273" s="596" t="s">
        <v>8397</v>
      </c>
      <c r="M2273" s="598">
        <v>11774</v>
      </c>
      <c r="N2273" s="599">
        <v>168504</v>
      </c>
    </row>
    <row r="2274" spans="1:14" ht="15.4">
      <c r="A2274" s="593" t="s">
        <v>2389</v>
      </c>
      <c r="B2274" s="593" t="s">
        <v>729</v>
      </c>
      <c r="C2274" s="593" t="s">
        <v>730</v>
      </c>
      <c r="D2274" s="594">
        <v>7777</v>
      </c>
      <c r="E2274" s="595">
        <v>52375</v>
      </c>
      <c r="F2274" s="596" t="s">
        <v>8396</v>
      </c>
      <c r="M2274" s="598">
        <v>11775</v>
      </c>
      <c r="N2274" s="599">
        <v>111545</v>
      </c>
    </row>
    <row r="2275" spans="1:14" ht="15.4">
      <c r="A2275" s="593" t="s">
        <v>2389</v>
      </c>
      <c r="B2275" s="593" t="s">
        <v>587</v>
      </c>
      <c r="C2275" s="593" t="s">
        <v>588</v>
      </c>
      <c r="D2275" s="594">
        <v>7778</v>
      </c>
      <c r="E2275" s="595">
        <v>72802</v>
      </c>
      <c r="F2275" s="596" t="s">
        <v>8396</v>
      </c>
      <c r="M2275" s="598">
        <v>11776</v>
      </c>
      <c r="N2275" s="599">
        <v>3171519</v>
      </c>
    </row>
    <row r="2276" spans="1:14" ht="15.4">
      <c r="A2276" s="593" t="s">
        <v>2389</v>
      </c>
      <c r="B2276" s="593" t="s">
        <v>587</v>
      </c>
      <c r="C2276" s="593" t="s">
        <v>588</v>
      </c>
      <c r="D2276" s="594">
        <v>7779</v>
      </c>
      <c r="E2276" s="595">
        <v>214412</v>
      </c>
      <c r="F2276" s="596" t="s">
        <v>8396</v>
      </c>
      <c r="M2276" s="598">
        <v>11777</v>
      </c>
      <c r="N2276" s="599">
        <v>57120</v>
      </c>
    </row>
    <row r="2277" spans="1:14" ht="15.4">
      <c r="A2277" s="593" t="s">
        <v>2389</v>
      </c>
      <c r="B2277" s="593" t="s">
        <v>587</v>
      </c>
      <c r="C2277" s="593" t="s">
        <v>588</v>
      </c>
      <c r="D2277" s="594">
        <v>7780</v>
      </c>
      <c r="E2277" s="597">
        <v>32599</v>
      </c>
      <c r="F2277" s="596" t="s">
        <v>8396</v>
      </c>
      <c r="M2277" s="598">
        <v>11781</v>
      </c>
      <c r="N2277" s="599">
        <v>289986</v>
      </c>
    </row>
    <row r="2278" spans="1:14" ht="15.4">
      <c r="A2278" s="593" t="s">
        <v>2389</v>
      </c>
      <c r="B2278" s="593" t="s">
        <v>587</v>
      </c>
      <c r="C2278" s="593" t="s">
        <v>588</v>
      </c>
      <c r="D2278" s="594">
        <v>7781</v>
      </c>
      <c r="E2278" s="595">
        <v>367993</v>
      </c>
      <c r="F2278" s="596" t="s">
        <v>8396</v>
      </c>
      <c r="M2278" s="598">
        <v>11786</v>
      </c>
      <c r="N2278" s="599">
        <v>12552</v>
      </c>
    </row>
    <row r="2279" spans="1:14" ht="15.4">
      <c r="A2279" s="593" t="s">
        <v>2389</v>
      </c>
      <c r="B2279" s="593" t="s">
        <v>587</v>
      </c>
      <c r="C2279" s="593" t="s">
        <v>588</v>
      </c>
      <c r="D2279" s="594">
        <v>7782</v>
      </c>
      <c r="E2279" s="597">
        <v>46000</v>
      </c>
      <c r="F2279" s="596" t="s">
        <v>8396</v>
      </c>
      <c r="M2279" s="598">
        <v>11790</v>
      </c>
      <c r="N2279" s="599">
        <v>3436</v>
      </c>
    </row>
    <row r="2280" spans="1:14" ht="15.4">
      <c r="A2280" s="593" t="s">
        <v>2389</v>
      </c>
      <c r="B2280" s="593" t="s">
        <v>587</v>
      </c>
      <c r="C2280" s="593" t="s">
        <v>588</v>
      </c>
      <c r="D2280" s="594">
        <v>7783</v>
      </c>
      <c r="E2280" s="597">
        <v>1103979</v>
      </c>
      <c r="F2280" s="593" t="s">
        <v>8396</v>
      </c>
      <c r="M2280" s="598">
        <v>11796</v>
      </c>
      <c r="N2280" s="599">
        <v>5653788</v>
      </c>
    </row>
    <row r="2281" spans="1:14" ht="15.4">
      <c r="A2281" s="593" t="s">
        <v>2389</v>
      </c>
      <c r="B2281" s="593" t="s">
        <v>587</v>
      </c>
      <c r="C2281" s="593" t="s">
        <v>588</v>
      </c>
      <c r="D2281" s="594">
        <v>7784</v>
      </c>
      <c r="E2281" s="595">
        <v>260787</v>
      </c>
      <c r="F2281" s="596" t="s">
        <v>8396</v>
      </c>
      <c r="M2281" s="598">
        <v>11797</v>
      </c>
      <c r="N2281" s="599">
        <v>19731359</v>
      </c>
    </row>
    <row r="2282" spans="1:14" ht="15.4">
      <c r="A2282" s="593" t="s">
        <v>2389</v>
      </c>
      <c r="B2282" s="593" t="s">
        <v>259</v>
      </c>
      <c r="C2282" s="593" t="s">
        <v>260</v>
      </c>
      <c r="D2282" s="594">
        <v>7785</v>
      </c>
      <c r="E2282" s="595">
        <v>1238205</v>
      </c>
      <c r="F2282" s="596" t="s">
        <v>8397</v>
      </c>
      <c r="M2282" s="598">
        <v>11798</v>
      </c>
      <c r="N2282" s="599">
        <v>941909</v>
      </c>
    </row>
    <row r="2283" spans="1:14" ht="15.4">
      <c r="A2283" s="593" t="s">
        <v>2389</v>
      </c>
      <c r="B2283" s="593" t="s">
        <v>259</v>
      </c>
      <c r="C2283" s="593" t="s">
        <v>260</v>
      </c>
      <c r="D2283" s="594">
        <v>7786</v>
      </c>
      <c r="E2283" s="595">
        <v>2587</v>
      </c>
      <c r="F2283" s="596" t="s">
        <v>8396</v>
      </c>
      <c r="M2283" s="598">
        <v>11799</v>
      </c>
      <c r="N2283" s="599">
        <v>451981</v>
      </c>
    </row>
    <row r="2284" spans="1:14" ht="15.4">
      <c r="A2284" s="593" t="s">
        <v>2389</v>
      </c>
      <c r="B2284" s="593" t="s">
        <v>562</v>
      </c>
      <c r="C2284" s="593" t="s">
        <v>562</v>
      </c>
      <c r="D2284" s="594">
        <v>7787</v>
      </c>
      <c r="E2284" s="595">
        <v>10755</v>
      </c>
      <c r="F2284" s="596" t="s">
        <v>8397</v>
      </c>
      <c r="M2284" s="598">
        <v>11800</v>
      </c>
      <c r="N2284" s="599">
        <v>1131535</v>
      </c>
    </row>
    <row r="2285" spans="1:14" ht="15.4">
      <c r="A2285" s="593" t="s">
        <v>2389</v>
      </c>
      <c r="B2285" s="593" t="s">
        <v>259</v>
      </c>
      <c r="C2285" s="593" t="s">
        <v>602</v>
      </c>
      <c r="D2285" s="594">
        <v>7788</v>
      </c>
      <c r="E2285" s="597">
        <v>3082</v>
      </c>
      <c r="F2285" s="593" t="s">
        <v>8397</v>
      </c>
      <c r="M2285" s="598">
        <v>11801</v>
      </c>
      <c r="N2285" s="599">
        <v>1280440</v>
      </c>
    </row>
    <row r="2286" spans="1:14" ht="15.4">
      <c r="A2286" s="593" t="s">
        <v>2389</v>
      </c>
      <c r="B2286" s="593" t="s">
        <v>259</v>
      </c>
      <c r="C2286" s="593" t="s">
        <v>602</v>
      </c>
      <c r="D2286" s="594">
        <v>7789</v>
      </c>
      <c r="E2286" s="595">
        <v>7376</v>
      </c>
      <c r="F2286" s="596" t="s">
        <v>8397</v>
      </c>
      <c r="M2286" s="598">
        <v>11803</v>
      </c>
      <c r="N2286" s="599">
        <v>20436796</v>
      </c>
    </row>
    <row r="2287" spans="1:14" ht="15.4">
      <c r="A2287" s="593" t="s">
        <v>2389</v>
      </c>
      <c r="B2287" s="593" t="s">
        <v>180</v>
      </c>
      <c r="C2287" s="593" t="s">
        <v>181</v>
      </c>
      <c r="D2287" s="594">
        <v>7790</v>
      </c>
      <c r="E2287" s="595">
        <v>60983</v>
      </c>
      <c r="F2287" s="596" t="s">
        <v>8396</v>
      </c>
      <c r="M2287" s="598">
        <v>11804</v>
      </c>
      <c r="N2287" s="599">
        <v>177310</v>
      </c>
    </row>
    <row r="2288" spans="1:14" ht="15.4">
      <c r="A2288" s="593" t="s">
        <v>2389</v>
      </c>
      <c r="B2288" s="593" t="s">
        <v>198</v>
      </c>
      <c r="C2288" s="593" t="s">
        <v>429</v>
      </c>
      <c r="D2288" s="594">
        <v>7791</v>
      </c>
      <c r="E2288" s="597">
        <v>202428</v>
      </c>
      <c r="F2288" s="593" t="s">
        <v>8397</v>
      </c>
      <c r="M2288" s="598">
        <v>11805</v>
      </c>
      <c r="N2288" s="599">
        <v>177310</v>
      </c>
    </row>
    <row r="2289" spans="1:14" ht="15.4">
      <c r="A2289" s="593" t="s">
        <v>2389</v>
      </c>
      <c r="B2289" s="593" t="s">
        <v>259</v>
      </c>
      <c r="C2289" s="593" t="s">
        <v>607</v>
      </c>
      <c r="D2289" s="594">
        <v>7792</v>
      </c>
      <c r="E2289" s="597">
        <v>123396</v>
      </c>
      <c r="F2289" s="593" t="s">
        <v>8396</v>
      </c>
      <c r="M2289" s="598">
        <v>11806</v>
      </c>
      <c r="N2289" s="599">
        <v>198057</v>
      </c>
    </row>
    <row r="2290" spans="1:14" ht="15.4">
      <c r="A2290" s="593" t="s">
        <v>2389</v>
      </c>
      <c r="B2290" s="593" t="s">
        <v>259</v>
      </c>
      <c r="C2290" s="593" t="s">
        <v>607</v>
      </c>
      <c r="D2290" s="594">
        <v>7793</v>
      </c>
      <c r="E2290" s="595">
        <v>3215</v>
      </c>
      <c r="F2290" s="596" t="s">
        <v>8397</v>
      </c>
      <c r="M2290" s="598">
        <v>11807</v>
      </c>
      <c r="N2290" s="599">
        <v>765170</v>
      </c>
    </row>
    <row r="2291" spans="1:14" ht="15.4">
      <c r="A2291" s="593" t="s">
        <v>2389</v>
      </c>
      <c r="B2291" s="593" t="s">
        <v>259</v>
      </c>
      <c r="C2291" s="593" t="s">
        <v>607</v>
      </c>
      <c r="D2291" s="594">
        <v>7794</v>
      </c>
      <c r="E2291" s="595">
        <v>1269269</v>
      </c>
      <c r="F2291" s="596" t="s">
        <v>8397</v>
      </c>
      <c r="M2291" s="598">
        <v>11813</v>
      </c>
      <c r="N2291" s="599">
        <v>225446</v>
      </c>
    </row>
    <row r="2292" spans="1:14" ht="15.4">
      <c r="A2292" s="593" t="s">
        <v>2389</v>
      </c>
      <c r="B2292" s="593" t="s">
        <v>259</v>
      </c>
      <c r="C2292" s="593" t="s">
        <v>607</v>
      </c>
      <c r="D2292" s="594">
        <v>7795</v>
      </c>
      <c r="E2292" s="595">
        <v>1515775</v>
      </c>
      <c r="F2292" s="596" t="s">
        <v>8397</v>
      </c>
      <c r="M2292" s="598">
        <v>11814</v>
      </c>
      <c r="N2292" s="599">
        <v>3688</v>
      </c>
    </row>
    <row r="2293" spans="1:14" ht="15.4">
      <c r="A2293" s="593" t="s">
        <v>2389</v>
      </c>
      <c r="B2293" s="593" t="s">
        <v>180</v>
      </c>
      <c r="C2293" s="593" t="s">
        <v>181</v>
      </c>
      <c r="D2293" s="594">
        <v>7796</v>
      </c>
      <c r="E2293" s="595">
        <v>5939</v>
      </c>
      <c r="F2293" s="596" t="s">
        <v>8397</v>
      </c>
      <c r="M2293" s="598">
        <v>11815</v>
      </c>
      <c r="N2293" s="599">
        <v>50000</v>
      </c>
    </row>
    <row r="2294" spans="1:14" ht="15.4">
      <c r="A2294" s="593" t="s">
        <v>2389</v>
      </c>
      <c r="B2294" s="593" t="s">
        <v>198</v>
      </c>
      <c r="C2294" s="593" t="s">
        <v>429</v>
      </c>
      <c r="D2294" s="594">
        <v>7797</v>
      </c>
      <c r="E2294" s="595">
        <v>210841</v>
      </c>
      <c r="F2294" s="596" t="s">
        <v>8397</v>
      </c>
      <c r="M2294" s="598">
        <v>11817</v>
      </c>
      <c r="N2294" s="599">
        <v>3688</v>
      </c>
    </row>
    <row r="2295" spans="1:14" ht="15.4">
      <c r="A2295" s="593" t="s">
        <v>2389</v>
      </c>
      <c r="B2295" s="593" t="s">
        <v>187</v>
      </c>
      <c r="C2295" s="593" t="s">
        <v>187</v>
      </c>
      <c r="D2295" s="594">
        <v>7798</v>
      </c>
      <c r="E2295" s="595">
        <v>44380</v>
      </c>
      <c r="F2295" s="596" t="s">
        <v>8396</v>
      </c>
      <c r="M2295" s="598">
        <v>11819</v>
      </c>
      <c r="N2295" s="599">
        <v>50000</v>
      </c>
    </row>
    <row r="2296" spans="1:14" ht="15.4">
      <c r="A2296" s="593" t="s">
        <v>2389</v>
      </c>
      <c r="B2296" s="593" t="s">
        <v>187</v>
      </c>
      <c r="C2296" s="593" t="s">
        <v>187</v>
      </c>
      <c r="D2296" s="594">
        <v>7799</v>
      </c>
      <c r="E2296" s="595">
        <v>8864</v>
      </c>
      <c r="F2296" s="596" t="s">
        <v>8396</v>
      </c>
      <c r="M2296" s="598">
        <v>11820</v>
      </c>
      <c r="N2296" s="599">
        <v>147000</v>
      </c>
    </row>
    <row r="2297" spans="1:14" ht="15.4">
      <c r="A2297" s="593" t="s">
        <v>2389</v>
      </c>
      <c r="B2297" s="593" t="s">
        <v>259</v>
      </c>
      <c r="C2297" s="593" t="s">
        <v>607</v>
      </c>
      <c r="D2297" s="594">
        <v>7800</v>
      </c>
      <c r="E2297" s="595">
        <v>1381096</v>
      </c>
      <c r="F2297" s="596" t="s">
        <v>8397</v>
      </c>
      <c r="M2297" s="598">
        <v>11830</v>
      </c>
      <c r="N2297" s="599">
        <v>3688</v>
      </c>
    </row>
    <row r="2298" spans="1:14" ht="15.4">
      <c r="A2298" s="593" t="s">
        <v>2389</v>
      </c>
      <c r="B2298" s="593" t="s">
        <v>187</v>
      </c>
      <c r="C2298" s="593" t="s">
        <v>187</v>
      </c>
      <c r="D2298" s="594">
        <v>7801</v>
      </c>
      <c r="E2298" s="595">
        <v>65785</v>
      </c>
      <c r="F2298" s="596" t="s">
        <v>8396</v>
      </c>
      <c r="M2298" s="598">
        <v>11831</v>
      </c>
      <c r="N2298" s="599">
        <v>3451</v>
      </c>
    </row>
    <row r="2299" spans="1:14" ht="15.4">
      <c r="A2299" s="593" t="s">
        <v>2389</v>
      </c>
      <c r="B2299" s="593" t="s">
        <v>8399</v>
      </c>
      <c r="C2299" s="593" t="s">
        <v>8399</v>
      </c>
      <c r="D2299" s="594">
        <v>7802</v>
      </c>
      <c r="E2299" s="595">
        <v>228016</v>
      </c>
      <c r="F2299" s="596" t="s">
        <v>8397</v>
      </c>
      <c r="M2299" s="598">
        <v>11834</v>
      </c>
      <c r="N2299" s="599">
        <v>799680</v>
      </c>
    </row>
    <row r="2300" spans="1:14" ht="15.4">
      <c r="A2300" s="593" t="s">
        <v>2389</v>
      </c>
      <c r="B2300" s="593" t="s">
        <v>180</v>
      </c>
      <c r="C2300" s="593" t="s">
        <v>181</v>
      </c>
      <c r="D2300" s="594">
        <v>7803</v>
      </c>
      <c r="E2300" s="595">
        <v>977</v>
      </c>
      <c r="F2300" s="596" t="s">
        <v>8396</v>
      </c>
      <c r="M2300" s="598">
        <v>11835</v>
      </c>
      <c r="N2300" s="599">
        <v>444</v>
      </c>
    </row>
    <row r="2301" spans="1:14" ht="15.4">
      <c r="A2301" s="593" t="s">
        <v>2389</v>
      </c>
      <c r="B2301" s="593" t="s">
        <v>8399</v>
      </c>
      <c r="C2301" s="593" t="s">
        <v>8399</v>
      </c>
      <c r="D2301" s="594">
        <v>7804</v>
      </c>
      <c r="E2301" s="597">
        <v>316656</v>
      </c>
      <c r="F2301" s="593" t="s">
        <v>8397</v>
      </c>
      <c r="M2301" s="598">
        <v>11836</v>
      </c>
      <c r="N2301" s="599">
        <v>481</v>
      </c>
    </row>
    <row r="2302" spans="1:14" ht="15.4">
      <c r="A2302" s="593" t="s">
        <v>2389</v>
      </c>
      <c r="B2302" s="593" t="s">
        <v>562</v>
      </c>
      <c r="C2302" s="593" t="s">
        <v>562</v>
      </c>
      <c r="D2302" s="594">
        <v>7805</v>
      </c>
      <c r="E2302" s="597">
        <v>5760</v>
      </c>
      <c r="F2302" s="593" t="s">
        <v>8397</v>
      </c>
      <c r="M2302" s="598">
        <v>11837</v>
      </c>
      <c r="N2302" s="599">
        <v>421</v>
      </c>
    </row>
    <row r="2303" spans="1:14" ht="15.4">
      <c r="A2303" s="593" t="s">
        <v>2389</v>
      </c>
      <c r="B2303" s="593" t="s">
        <v>259</v>
      </c>
      <c r="C2303" s="593" t="s">
        <v>260</v>
      </c>
      <c r="D2303" s="594">
        <v>7806</v>
      </c>
      <c r="E2303" s="597">
        <v>1272948</v>
      </c>
      <c r="F2303" s="593" t="s">
        <v>8397</v>
      </c>
      <c r="M2303" s="598">
        <v>11838</v>
      </c>
      <c r="N2303" s="599">
        <v>235</v>
      </c>
    </row>
    <row r="2304" spans="1:14" ht="15.4">
      <c r="A2304" s="593" t="s">
        <v>2389</v>
      </c>
      <c r="B2304" s="593" t="s">
        <v>198</v>
      </c>
      <c r="C2304" s="593" t="s">
        <v>429</v>
      </c>
      <c r="D2304" s="594">
        <v>7807</v>
      </c>
      <c r="E2304" s="595">
        <v>192362</v>
      </c>
      <c r="F2304" s="596" t="s">
        <v>8397</v>
      </c>
      <c r="M2304" s="598">
        <v>11839</v>
      </c>
      <c r="N2304" s="599">
        <v>222</v>
      </c>
    </row>
    <row r="2305" spans="1:14" ht="15.4">
      <c r="A2305" s="593" t="s">
        <v>2389</v>
      </c>
      <c r="B2305" s="593" t="s">
        <v>255</v>
      </c>
      <c r="C2305" s="593" t="s">
        <v>1473</v>
      </c>
      <c r="D2305" s="594">
        <v>7809</v>
      </c>
      <c r="E2305" s="595">
        <v>309458</v>
      </c>
      <c r="F2305" s="596" t="s">
        <v>8398</v>
      </c>
      <c r="M2305" s="598">
        <v>11840</v>
      </c>
      <c r="N2305" s="599">
        <v>7293</v>
      </c>
    </row>
    <row r="2306" spans="1:14" ht="15.4">
      <c r="A2306" s="593" t="s">
        <v>2389</v>
      </c>
      <c r="B2306" s="593" t="s">
        <v>1324</v>
      </c>
      <c r="C2306" s="593" t="s">
        <v>1324</v>
      </c>
      <c r="D2306" s="594">
        <v>7818</v>
      </c>
      <c r="E2306" s="595">
        <v>18140</v>
      </c>
      <c r="F2306" s="596" t="s">
        <v>8396</v>
      </c>
      <c r="M2306" s="598">
        <v>11841</v>
      </c>
      <c r="N2306" s="599">
        <v>413</v>
      </c>
    </row>
    <row r="2307" spans="1:14" ht="15.4">
      <c r="A2307" s="593" t="s">
        <v>2389</v>
      </c>
      <c r="B2307" s="593" t="s">
        <v>1324</v>
      </c>
      <c r="C2307" s="593" t="s">
        <v>1324</v>
      </c>
      <c r="D2307" s="594">
        <v>7819</v>
      </c>
      <c r="E2307" s="595">
        <v>5794</v>
      </c>
      <c r="F2307" s="596" t="s">
        <v>8398</v>
      </c>
      <c r="M2307" s="598">
        <v>11842</v>
      </c>
      <c r="N2307" s="599">
        <v>460000</v>
      </c>
    </row>
    <row r="2308" spans="1:14" ht="15.4">
      <c r="A2308" s="593" t="s">
        <v>2389</v>
      </c>
      <c r="B2308" s="593" t="s">
        <v>1324</v>
      </c>
      <c r="C2308" s="593" t="s">
        <v>1324</v>
      </c>
      <c r="D2308" s="594">
        <v>7820</v>
      </c>
      <c r="E2308" s="595">
        <v>30342</v>
      </c>
      <c r="F2308" s="596" t="s">
        <v>8397</v>
      </c>
      <c r="M2308" s="598">
        <v>11843</v>
      </c>
      <c r="N2308" s="599">
        <v>2355</v>
      </c>
    </row>
    <row r="2309" spans="1:14" ht="15.4">
      <c r="A2309" s="593" t="s">
        <v>2702</v>
      </c>
      <c r="B2309" s="593" t="s">
        <v>208</v>
      </c>
      <c r="C2309" s="593" t="s">
        <v>208</v>
      </c>
      <c r="D2309" s="594">
        <v>7821</v>
      </c>
      <c r="E2309" s="595">
        <v>11641</v>
      </c>
      <c r="F2309" s="593" t="s">
        <v>8397</v>
      </c>
      <c r="M2309" s="598">
        <v>11844</v>
      </c>
      <c r="N2309" s="599">
        <v>850</v>
      </c>
    </row>
    <row r="2310" spans="1:14" ht="15.4">
      <c r="A2310" s="593" t="s">
        <v>2702</v>
      </c>
      <c r="B2310" s="593" t="s">
        <v>208</v>
      </c>
      <c r="C2310" s="593" t="s">
        <v>208</v>
      </c>
      <c r="D2310" s="594">
        <v>7822</v>
      </c>
      <c r="E2310" s="597">
        <v>11970</v>
      </c>
      <c r="F2310" s="593" t="s">
        <v>8397</v>
      </c>
      <c r="M2310" s="598">
        <v>11845</v>
      </c>
      <c r="N2310" s="599">
        <v>84133</v>
      </c>
    </row>
    <row r="2311" spans="1:14" ht="15.4">
      <c r="A2311" s="593" t="s">
        <v>2702</v>
      </c>
      <c r="B2311" s="593" t="s">
        <v>208</v>
      </c>
      <c r="C2311" s="593" t="s">
        <v>208</v>
      </c>
      <c r="D2311" s="594">
        <v>7823</v>
      </c>
      <c r="E2311" s="597">
        <v>12998</v>
      </c>
      <c r="F2311" s="593" t="s">
        <v>8397</v>
      </c>
      <c r="M2311" s="598">
        <v>11846</v>
      </c>
      <c r="N2311" s="599">
        <v>47114</v>
      </c>
    </row>
    <row r="2312" spans="1:14" ht="15.4">
      <c r="A2312" s="593" t="s">
        <v>2702</v>
      </c>
      <c r="B2312" s="593" t="s">
        <v>241</v>
      </c>
      <c r="C2312" s="593" t="s">
        <v>242</v>
      </c>
      <c r="D2312" s="594">
        <v>7824</v>
      </c>
      <c r="E2312" s="597">
        <v>95097</v>
      </c>
      <c r="F2312" s="593" t="s">
        <v>8397</v>
      </c>
      <c r="M2312" s="598">
        <v>11847</v>
      </c>
      <c r="N2312" s="599">
        <v>55987544</v>
      </c>
    </row>
    <row r="2313" spans="1:14" ht="15.4">
      <c r="A2313" s="593" t="s">
        <v>2702</v>
      </c>
      <c r="B2313" s="593" t="s">
        <v>259</v>
      </c>
      <c r="C2313" s="593" t="s">
        <v>775</v>
      </c>
      <c r="D2313" s="594">
        <v>7826</v>
      </c>
      <c r="E2313" s="595">
        <v>54163</v>
      </c>
      <c r="F2313" s="596" t="s">
        <v>8397</v>
      </c>
      <c r="M2313" s="598">
        <v>11848</v>
      </c>
      <c r="N2313" s="599">
        <v>58383497</v>
      </c>
    </row>
    <row r="2314" spans="1:14" ht="15.4">
      <c r="A2314" s="593" t="s">
        <v>2702</v>
      </c>
      <c r="B2314" s="593" t="s">
        <v>205</v>
      </c>
      <c r="C2314" s="593" t="s">
        <v>206</v>
      </c>
      <c r="D2314" s="594">
        <v>7828</v>
      </c>
      <c r="E2314" s="597">
        <v>33320</v>
      </c>
      <c r="F2314" s="593" t="s">
        <v>8396</v>
      </c>
      <c r="M2314" s="598">
        <v>11849</v>
      </c>
      <c r="N2314" s="599">
        <v>6450676</v>
      </c>
    </row>
    <row r="2315" spans="1:14" ht="15.4">
      <c r="A2315" s="593" t="s">
        <v>2702</v>
      </c>
      <c r="B2315" s="593" t="s">
        <v>205</v>
      </c>
      <c r="C2315" s="593" t="s">
        <v>206</v>
      </c>
      <c r="D2315" s="594">
        <v>7829</v>
      </c>
      <c r="E2315" s="595">
        <v>16661</v>
      </c>
      <c r="F2315" s="596" t="s">
        <v>8396</v>
      </c>
      <c r="M2315" s="598">
        <v>11850</v>
      </c>
      <c r="N2315" s="599">
        <v>8888529</v>
      </c>
    </row>
    <row r="2316" spans="1:14" ht="15.4">
      <c r="A2316" s="593" t="s">
        <v>2702</v>
      </c>
      <c r="B2316" s="593" t="s">
        <v>259</v>
      </c>
      <c r="C2316" s="593" t="s">
        <v>602</v>
      </c>
      <c r="D2316" s="594">
        <v>7857</v>
      </c>
      <c r="E2316" s="597">
        <v>7303690</v>
      </c>
      <c r="F2316" s="593" t="s">
        <v>8397</v>
      </c>
      <c r="M2316" s="598">
        <v>11851</v>
      </c>
      <c r="N2316" s="599">
        <v>13889897</v>
      </c>
    </row>
    <row r="2317" spans="1:14" ht="15.4">
      <c r="A2317" s="593" t="s">
        <v>2702</v>
      </c>
      <c r="B2317" s="593" t="s">
        <v>259</v>
      </c>
      <c r="C2317" s="593" t="s">
        <v>602</v>
      </c>
      <c r="D2317" s="594">
        <v>7859</v>
      </c>
      <c r="E2317" s="595">
        <v>4222489</v>
      </c>
      <c r="F2317" s="596" t="s">
        <v>8397</v>
      </c>
      <c r="M2317" s="598">
        <v>11854</v>
      </c>
      <c r="N2317" s="599">
        <v>1053521</v>
      </c>
    </row>
    <row r="2318" spans="1:14" ht="15.4">
      <c r="A2318" s="593" t="s">
        <v>2702</v>
      </c>
      <c r="B2318" s="593" t="s">
        <v>259</v>
      </c>
      <c r="C2318" s="593" t="s">
        <v>602</v>
      </c>
      <c r="D2318" s="594">
        <v>7860</v>
      </c>
      <c r="E2318" s="595">
        <v>4246482</v>
      </c>
      <c r="F2318" s="596" t="s">
        <v>8397</v>
      </c>
      <c r="M2318" s="598">
        <v>11856</v>
      </c>
      <c r="N2318" s="599">
        <v>6069</v>
      </c>
    </row>
    <row r="2319" spans="1:14" ht="15.4">
      <c r="A2319" s="593" t="s">
        <v>2702</v>
      </c>
      <c r="B2319" s="593" t="s">
        <v>255</v>
      </c>
      <c r="C2319" s="593" t="s">
        <v>1473</v>
      </c>
      <c r="D2319" s="594">
        <v>7861</v>
      </c>
      <c r="E2319" s="595">
        <v>61055</v>
      </c>
      <c r="F2319" s="596" t="s">
        <v>8396</v>
      </c>
      <c r="M2319" s="598">
        <v>11862</v>
      </c>
      <c r="N2319" s="599">
        <v>1289385</v>
      </c>
    </row>
    <row r="2320" spans="1:14" ht="15.4">
      <c r="A2320" s="593" t="s">
        <v>2702</v>
      </c>
      <c r="B2320" s="593" t="s">
        <v>241</v>
      </c>
      <c r="C2320" s="593" t="s">
        <v>242</v>
      </c>
      <c r="D2320" s="594">
        <v>7862</v>
      </c>
      <c r="E2320" s="595">
        <v>7319</v>
      </c>
      <c r="F2320" s="596" t="s">
        <v>8396</v>
      </c>
      <c r="M2320" s="598">
        <v>11863</v>
      </c>
      <c r="N2320" s="599">
        <v>927728</v>
      </c>
    </row>
    <row r="2321" spans="1:14" ht="15.4">
      <c r="A2321" s="593" t="s">
        <v>2702</v>
      </c>
      <c r="B2321" s="593" t="s">
        <v>241</v>
      </c>
      <c r="C2321" s="593" t="s">
        <v>242</v>
      </c>
      <c r="D2321" s="594">
        <v>7863</v>
      </c>
      <c r="E2321" s="597">
        <v>59658</v>
      </c>
      <c r="F2321" s="593" t="s">
        <v>8396</v>
      </c>
      <c r="M2321" s="598">
        <v>11864</v>
      </c>
      <c r="N2321" s="599">
        <v>156878</v>
      </c>
    </row>
    <row r="2322" spans="1:14" ht="15.4">
      <c r="A2322" s="593" t="s">
        <v>2702</v>
      </c>
      <c r="B2322" s="593" t="s">
        <v>8399</v>
      </c>
      <c r="C2322" s="593" t="s">
        <v>8399</v>
      </c>
      <c r="D2322" s="594">
        <v>7864</v>
      </c>
      <c r="E2322" s="595">
        <v>8632</v>
      </c>
      <c r="F2322" s="596" t="s">
        <v>8397</v>
      </c>
      <c r="M2322" s="598">
        <v>11865</v>
      </c>
      <c r="N2322" s="599">
        <v>19671</v>
      </c>
    </row>
    <row r="2323" spans="1:14" ht="15.4">
      <c r="A2323" s="593" t="s">
        <v>2702</v>
      </c>
      <c r="B2323" s="593" t="s">
        <v>208</v>
      </c>
      <c r="C2323" s="593" t="s">
        <v>208</v>
      </c>
      <c r="D2323" s="594">
        <v>7865</v>
      </c>
      <c r="E2323" s="597">
        <v>217413</v>
      </c>
      <c r="F2323" s="593" t="s">
        <v>8397</v>
      </c>
      <c r="M2323" s="598">
        <v>11866</v>
      </c>
      <c r="N2323" s="599">
        <v>8736</v>
      </c>
    </row>
    <row r="2324" spans="1:14" ht="15.4">
      <c r="A2324" s="593" t="s">
        <v>2702</v>
      </c>
      <c r="B2324" s="593" t="s">
        <v>208</v>
      </c>
      <c r="C2324" s="593" t="s">
        <v>208</v>
      </c>
      <c r="D2324" s="594">
        <v>7869</v>
      </c>
      <c r="E2324" s="595">
        <v>79633</v>
      </c>
      <c r="F2324" s="596" t="s">
        <v>8397</v>
      </c>
      <c r="M2324" s="598">
        <v>11869</v>
      </c>
      <c r="N2324" s="599">
        <v>1053521</v>
      </c>
    </row>
    <row r="2325" spans="1:14" ht="15.4">
      <c r="A2325" s="593" t="s">
        <v>2702</v>
      </c>
      <c r="B2325" s="593" t="s">
        <v>208</v>
      </c>
      <c r="C2325" s="593" t="s">
        <v>208</v>
      </c>
      <c r="D2325" s="594">
        <v>7870</v>
      </c>
      <c r="E2325" s="595">
        <v>1346720</v>
      </c>
      <c r="F2325" s="596" t="s">
        <v>8397</v>
      </c>
      <c r="M2325" s="598">
        <v>11870</v>
      </c>
      <c r="N2325" s="599">
        <v>3293</v>
      </c>
    </row>
    <row r="2326" spans="1:14" ht="15.4">
      <c r="A2326" s="593" t="s">
        <v>2702</v>
      </c>
      <c r="B2326" s="593" t="s">
        <v>208</v>
      </c>
      <c r="C2326" s="593" t="s">
        <v>208</v>
      </c>
      <c r="D2326" s="594">
        <v>7871</v>
      </c>
      <c r="E2326" s="595">
        <v>37958</v>
      </c>
      <c r="F2326" s="596" t="s">
        <v>8396</v>
      </c>
      <c r="M2326" s="598">
        <v>11871</v>
      </c>
      <c r="N2326" s="599">
        <v>62443</v>
      </c>
    </row>
    <row r="2327" spans="1:14" ht="15.4">
      <c r="A2327" s="593" t="s">
        <v>2702</v>
      </c>
      <c r="B2327" s="593" t="s">
        <v>1324</v>
      </c>
      <c r="C2327" s="593" t="s">
        <v>1324</v>
      </c>
      <c r="D2327" s="594">
        <v>7873</v>
      </c>
      <c r="E2327" s="595">
        <v>1314</v>
      </c>
      <c r="F2327" s="596" t="s">
        <v>8401</v>
      </c>
      <c r="M2327" s="598">
        <v>11872</v>
      </c>
      <c r="N2327" s="599">
        <v>208847</v>
      </c>
    </row>
    <row r="2328" spans="1:14" ht="15.4">
      <c r="A2328" s="593" t="s">
        <v>2702</v>
      </c>
      <c r="B2328" s="593" t="s">
        <v>248</v>
      </c>
      <c r="C2328" s="593" t="s">
        <v>248</v>
      </c>
      <c r="D2328" s="594">
        <v>7875</v>
      </c>
      <c r="E2328" s="597">
        <v>41739</v>
      </c>
      <c r="F2328" s="593" t="s">
        <v>8397</v>
      </c>
      <c r="M2328" s="598">
        <v>11873</v>
      </c>
      <c r="N2328" s="599">
        <v>4977488</v>
      </c>
    </row>
    <row r="2329" spans="1:14" ht="15.4">
      <c r="A2329" s="593" t="s">
        <v>2702</v>
      </c>
      <c r="B2329" s="593" t="s">
        <v>208</v>
      </c>
      <c r="C2329" s="593" t="s">
        <v>208</v>
      </c>
      <c r="D2329" s="594">
        <v>7877</v>
      </c>
      <c r="E2329" s="597">
        <v>6063</v>
      </c>
      <c r="F2329" s="593" t="s">
        <v>8397</v>
      </c>
      <c r="M2329" s="598">
        <v>11874</v>
      </c>
      <c r="N2329" s="599">
        <v>500780</v>
      </c>
    </row>
    <row r="2330" spans="1:14" ht="15.4">
      <c r="A2330" s="593" t="s">
        <v>2702</v>
      </c>
      <c r="B2330" s="593" t="s">
        <v>205</v>
      </c>
      <c r="C2330" s="593" t="s">
        <v>417</v>
      </c>
      <c r="D2330" s="594">
        <v>7878</v>
      </c>
      <c r="E2330" s="595">
        <v>74987</v>
      </c>
      <c r="F2330" s="596" t="s">
        <v>8397</v>
      </c>
      <c r="M2330" s="598">
        <v>11875</v>
      </c>
      <c r="N2330" s="599">
        <v>6210000</v>
      </c>
    </row>
    <row r="2331" spans="1:14" ht="15.4">
      <c r="A2331" s="593" t="s">
        <v>2702</v>
      </c>
      <c r="B2331" s="593" t="s">
        <v>208</v>
      </c>
      <c r="C2331" s="593" t="s">
        <v>208</v>
      </c>
      <c r="D2331" s="594">
        <v>7879</v>
      </c>
      <c r="E2331" s="597">
        <v>266659</v>
      </c>
      <c r="F2331" s="593" t="s">
        <v>8397</v>
      </c>
      <c r="M2331" s="598">
        <v>11876</v>
      </c>
      <c r="N2331" s="599">
        <v>452200</v>
      </c>
    </row>
    <row r="2332" spans="1:14" ht="15.4">
      <c r="A2332" s="593" t="s">
        <v>2702</v>
      </c>
      <c r="B2332" s="593" t="s">
        <v>248</v>
      </c>
      <c r="C2332" s="593" t="s">
        <v>248</v>
      </c>
      <c r="D2332" s="594">
        <v>7880</v>
      </c>
      <c r="E2332" s="595">
        <v>42413</v>
      </c>
      <c r="F2332" s="596" t="s">
        <v>8397</v>
      </c>
      <c r="M2332" s="598">
        <v>11877</v>
      </c>
      <c r="N2332" s="599">
        <v>165334</v>
      </c>
    </row>
    <row r="2333" spans="1:14" ht="15.4">
      <c r="A2333" s="593" t="s">
        <v>2702</v>
      </c>
      <c r="B2333" s="593" t="s">
        <v>241</v>
      </c>
      <c r="C2333" s="593" t="s">
        <v>242</v>
      </c>
      <c r="D2333" s="594">
        <v>7881</v>
      </c>
      <c r="E2333" s="597">
        <v>6365</v>
      </c>
      <c r="F2333" s="593" t="s">
        <v>8398</v>
      </c>
      <c r="M2333" s="598">
        <v>11878</v>
      </c>
      <c r="N2333" s="599">
        <v>476000</v>
      </c>
    </row>
    <row r="2334" spans="1:14" ht="15.4">
      <c r="A2334" s="593" t="s">
        <v>2702</v>
      </c>
      <c r="B2334" s="593" t="s">
        <v>255</v>
      </c>
      <c r="C2334" s="593" t="s">
        <v>1473</v>
      </c>
      <c r="D2334" s="594">
        <v>7883</v>
      </c>
      <c r="E2334" s="595">
        <v>2269</v>
      </c>
      <c r="F2334" s="596" t="s">
        <v>8396</v>
      </c>
      <c r="M2334" s="598">
        <v>11879</v>
      </c>
      <c r="N2334" s="599">
        <v>160650</v>
      </c>
    </row>
    <row r="2335" spans="1:14" ht="15.4">
      <c r="A2335" s="593" t="s">
        <v>2702</v>
      </c>
      <c r="B2335" s="593" t="s">
        <v>255</v>
      </c>
      <c r="C2335" s="593" t="s">
        <v>1473</v>
      </c>
      <c r="D2335" s="594">
        <v>7884</v>
      </c>
      <c r="E2335" s="595">
        <v>2134</v>
      </c>
      <c r="F2335" s="596" t="s">
        <v>8396</v>
      </c>
      <c r="M2335" s="598">
        <v>11880</v>
      </c>
      <c r="N2335" s="599">
        <v>49980</v>
      </c>
    </row>
    <row r="2336" spans="1:14" ht="15.4">
      <c r="A2336" s="593" t="s">
        <v>2702</v>
      </c>
      <c r="B2336" s="593" t="s">
        <v>255</v>
      </c>
      <c r="C2336" s="593" t="s">
        <v>1473</v>
      </c>
      <c r="D2336" s="594">
        <v>7885</v>
      </c>
      <c r="E2336" s="595">
        <v>2427</v>
      </c>
      <c r="F2336" s="596" t="s">
        <v>8396</v>
      </c>
      <c r="M2336" s="598">
        <v>11881</v>
      </c>
      <c r="N2336" s="599">
        <v>86513</v>
      </c>
    </row>
    <row r="2337" spans="1:14" ht="15.4">
      <c r="A2337" s="593" t="s">
        <v>2702</v>
      </c>
      <c r="B2337" s="593" t="s">
        <v>255</v>
      </c>
      <c r="C2337" s="593" t="s">
        <v>1473</v>
      </c>
      <c r="D2337" s="594">
        <v>7886</v>
      </c>
      <c r="E2337" s="595">
        <v>1712</v>
      </c>
      <c r="F2337" s="596" t="s">
        <v>8396</v>
      </c>
      <c r="M2337" s="598">
        <v>11882</v>
      </c>
      <c r="N2337" s="599">
        <v>113162</v>
      </c>
    </row>
    <row r="2338" spans="1:14" ht="15.4">
      <c r="A2338" s="593" t="s">
        <v>2702</v>
      </c>
      <c r="B2338" s="593" t="s">
        <v>255</v>
      </c>
      <c r="C2338" s="593" t="s">
        <v>1473</v>
      </c>
      <c r="D2338" s="594">
        <v>7887</v>
      </c>
      <c r="E2338" s="597">
        <v>1902</v>
      </c>
      <c r="F2338" s="593" t="s">
        <v>8396</v>
      </c>
      <c r="M2338" s="598">
        <v>11883</v>
      </c>
      <c r="N2338" s="599">
        <v>121836</v>
      </c>
    </row>
    <row r="2339" spans="1:14" ht="15.4">
      <c r="A2339" s="593" t="s">
        <v>2702</v>
      </c>
      <c r="B2339" s="593" t="s">
        <v>208</v>
      </c>
      <c r="C2339" s="593" t="s">
        <v>208</v>
      </c>
      <c r="D2339" s="594">
        <v>7888</v>
      </c>
      <c r="E2339" s="597">
        <v>257138</v>
      </c>
      <c r="F2339" s="593" t="s">
        <v>8397</v>
      </c>
      <c r="M2339" s="598">
        <v>11885</v>
      </c>
      <c r="N2339" s="599">
        <v>108000</v>
      </c>
    </row>
    <row r="2340" spans="1:14" ht="15.4">
      <c r="A2340" s="593" t="s">
        <v>2702</v>
      </c>
      <c r="B2340" s="593" t="s">
        <v>255</v>
      </c>
      <c r="C2340" s="593" t="s">
        <v>1473</v>
      </c>
      <c r="D2340" s="594">
        <v>7889</v>
      </c>
      <c r="E2340" s="595">
        <v>2269</v>
      </c>
      <c r="F2340" s="596" t="s">
        <v>8396</v>
      </c>
      <c r="M2340" s="598">
        <v>11886</v>
      </c>
      <c r="N2340" s="599">
        <v>285532</v>
      </c>
    </row>
    <row r="2341" spans="1:14" ht="15.4">
      <c r="A2341" s="593" t="s">
        <v>2702</v>
      </c>
      <c r="B2341" s="593" t="s">
        <v>217</v>
      </c>
      <c r="C2341" s="593" t="s">
        <v>218</v>
      </c>
      <c r="D2341" s="594">
        <v>7892</v>
      </c>
      <c r="E2341" s="595">
        <v>106479</v>
      </c>
      <c r="F2341" s="596" t="s">
        <v>8397</v>
      </c>
      <c r="M2341" s="598">
        <v>11887</v>
      </c>
      <c r="N2341" s="599">
        <v>848095</v>
      </c>
    </row>
    <row r="2342" spans="1:14" ht="15.4">
      <c r="A2342" s="593" t="s">
        <v>2702</v>
      </c>
      <c r="B2342" s="593" t="s">
        <v>208</v>
      </c>
      <c r="C2342" s="593" t="s">
        <v>208</v>
      </c>
      <c r="D2342" s="594">
        <v>7893</v>
      </c>
      <c r="E2342" s="597">
        <v>268852</v>
      </c>
      <c r="F2342" s="593" t="s">
        <v>8397</v>
      </c>
      <c r="M2342" s="598">
        <v>11888</v>
      </c>
      <c r="N2342" s="599">
        <v>622272</v>
      </c>
    </row>
    <row r="2343" spans="1:14" ht="15.4">
      <c r="A2343" s="593" t="s">
        <v>2702</v>
      </c>
      <c r="B2343" s="593" t="s">
        <v>2654</v>
      </c>
      <c r="C2343" s="593" t="s">
        <v>2654</v>
      </c>
      <c r="D2343" s="594">
        <v>7894</v>
      </c>
      <c r="E2343" s="595">
        <v>799680</v>
      </c>
      <c r="F2343" s="596" t="s">
        <v>8398</v>
      </c>
      <c r="M2343" s="598">
        <v>11889</v>
      </c>
      <c r="N2343" s="599">
        <v>758260</v>
      </c>
    </row>
    <row r="2344" spans="1:14" ht="15.4">
      <c r="A2344" s="593" t="s">
        <v>2702</v>
      </c>
      <c r="B2344" s="593" t="s">
        <v>241</v>
      </c>
      <c r="C2344" s="593" t="s">
        <v>420</v>
      </c>
      <c r="D2344" s="594">
        <v>7895</v>
      </c>
      <c r="E2344" s="595">
        <v>553587</v>
      </c>
      <c r="F2344" s="596" t="s">
        <v>8397</v>
      </c>
      <c r="M2344" s="598">
        <v>11890</v>
      </c>
      <c r="N2344" s="599">
        <v>770734</v>
      </c>
    </row>
    <row r="2345" spans="1:14" ht="15.4">
      <c r="A2345" s="593" t="s">
        <v>2702</v>
      </c>
      <c r="B2345" s="593" t="s">
        <v>259</v>
      </c>
      <c r="C2345" s="593" t="s">
        <v>602</v>
      </c>
      <c r="D2345" s="594">
        <v>7896</v>
      </c>
      <c r="E2345" s="597">
        <v>972</v>
      </c>
      <c r="F2345" s="593" t="s">
        <v>8396</v>
      </c>
      <c r="M2345" s="598">
        <v>11891</v>
      </c>
      <c r="N2345" s="599">
        <v>876755</v>
      </c>
    </row>
    <row r="2346" spans="1:14" ht="15.4">
      <c r="A2346" s="593" t="s">
        <v>2702</v>
      </c>
      <c r="B2346" s="593" t="s">
        <v>259</v>
      </c>
      <c r="C2346" s="593" t="s">
        <v>260</v>
      </c>
      <c r="D2346" s="594">
        <v>7898</v>
      </c>
      <c r="E2346" s="597">
        <v>970435</v>
      </c>
      <c r="F2346" s="593" t="s">
        <v>8397</v>
      </c>
      <c r="M2346" s="598">
        <v>11893</v>
      </c>
      <c r="N2346" s="599">
        <v>895</v>
      </c>
    </row>
    <row r="2347" spans="1:14" ht="15.4">
      <c r="A2347" s="593" t="s">
        <v>2702</v>
      </c>
      <c r="B2347" s="593" t="s">
        <v>259</v>
      </c>
      <c r="C2347" s="593" t="s">
        <v>260</v>
      </c>
      <c r="D2347" s="594">
        <v>7899</v>
      </c>
      <c r="E2347" s="595">
        <v>1041131</v>
      </c>
      <c r="F2347" s="596" t="s">
        <v>8397</v>
      </c>
      <c r="M2347" s="598">
        <v>11894</v>
      </c>
      <c r="N2347" s="599">
        <v>529880</v>
      </c>
    </row>
    <row r="2348" spans="1:14" ht="15.4">
      <c r="A2348" s="593" t="s">
        <v>2702</v>
      </c>
      <c r="B2348" s="593" t="s">
        <v>729</v>
      </c>
      <c r="C2348" s="593" t="s">
        <v>730</v>
      </c>
      <c r="D2348" s="594">
        <v>7900</v>
      </c>
      <c r="E2348" s="597">
        <v>73638</v>
      </c>
      <c r="F2348" s="593" t="s">
        <v>8397</v>
      </c>
      <c r="M2348" s="598">
        <v>11895</v>
      </c>
      <c r="N2348" s="599">
        <v>642838</v>
      </c>
    </row>
    <row r="2349" spans="1:14" ht="15.4">
      <c r="A2349" s="593" t="s">
        <v>2702</v>
      </c>
      <c r="B2349" s="593" t="s">
        <v>208</v>
      </c>
      <c r="C2349" s="593" t="s">
        <v>208</v>
      </c>
      <c r="D2349" s="594">
        <v>7901</v>
      </c>
      <c r="E2349" s="597">
        <v>10575</v>
      </c>
      <c r="F2349" s="593" t="s">
        <v>8396</v>
      </c>
      <c r="M2349" s="598">
        <v>11896</v>
      </c>
      <c r="N2349" s="599">
        <v>64900</v>
      </c>
    </row>
    <row r="2350" spans="1:14" ht="15.4">
      <c r="A2350" s="593" t="s">
        <v>2702</v>
      </c>
      <c r="B2350" s="593" t="s">
        <v>729</v>
      </c>
      <c r="C2350" s="593" t="s">
        <v>730</v>
      </c>
      <c r="D2350" s="594">
        <v>7902</v>
      </c>
      <c r="E2350" s="597">
        <v>74054</v>
      </c>
      <c r="F2350" s="593" t="s">
        <v>8396</v>
      </c>
      <c r="M2350" s="598">
        <v>11897</v>
      </c>
      <c r="N2350" s="599">
        <v>17100</v>
      </c>
    </row>
    <row r="2351" spans="1:14" ht="15.4">
      <c r="A2351" s="593" t="s">
        <v>2702</v>
      </c>
      <c r="B2351" s="593" t="s">
        <v>241</v>
      </c>
      <c r="C2351" s="593" t="s">
        <v>1479</v>
      </c>
      <c r="D2351" s="594">
        <v>7903</v>
      </c>
      <c r="E2351" s="597">
        <v>65450</v>
      </c>
      <c r="F2351" s="593" t="s">
        <v>8398</v>
      </c>
      <c r="M2351" s="598">
        <v>11898</v>
      </c>
      <c r="N2351" s="599">
        <v>10404</v>
      </c>
    </row>
    <row r="2352" spans="1:14" ht="15.4">
      <c r="A2352" s="593" t="s">
        <v>2702</v>
      </c>
      <c r="B2352" s="593" t="s">
        <v>241</v>
      </c>
      <c r="C2352" s="593" t="s">
        <v>1479</v>
      </c>
      <c r="D2352" s="594">
        <v>7904</v>
      </c>
      <c r="E2352" s="597">
        <v>4818</v>
      </c>
      <c r="F2352" s="593" t="s">
        <v>8398</v>
      </c>
      <c r="M2352" s="598">
        <v>11899</v>
      </c>
      <c r="N2352" s="599">
        <v>4202</v>
      </c>
    </row>
    <row r="2353" spans="1:14" ht="15.4">
      <c r="A2353" s="593" t="s">
        <v>2389</v>
      </c>
      <c r="B2353" s="593" t="s">
        <v>180</v>
      </c>
      <c r="C2353" s="593" t="s">
        <v>181</v>
      </c>
      <c r="D2353" s="594">
        <v>7905</v>
      </c>
      <c r="E2353" s="597">
        <v>67162</v>
      </c>
      <c r="F2353" s="593" t="s">
        <v>8397</v>
      </c>
      <c r="M2353" s="598">
        <v>11903</v>
      </c>
      <c r="N2353" s="599">
        <v>1689</v>
      </c>
    </row>
    <row r="2354" spans="1:14" ht="15.4">
      <c r="A2354" s="593" t="s">
        <v>2389</v>
      </c>
      <c r="B2354" s="593" t="s">
        <v>180</v>
      </c>
      <c r="C2354" s="593" t="s">
        <v>181</v>
      </c>
      <c r="D2354" s="594">
        <v>7944</v>
      </c>
      <c r="E2354" s="597">
        <v>4917</v>
      </c>
      <c r="F2354" s="593" t="s">
        <v>8397</v>
      </c>
      <c r="M2354" s="598">
        <v>11904</v>
      </c>
      <c r="N2354" s="599">
        <v>2493</v>
      </c>
    </row>
    <row r="2355" spans="1:14" ht="15.4">
      <c r="A2355" s="593" t="s">
        <v>2389</v>
      </c>
      <c r="B2355" s="593" t="s">
        <v>180</v>
      </c>
      <c r="C2355" s="593" t="s">
        <v>181</v>
      </c>
      <c r="D2355" s="594">
        <v>7945</v>
      </c>
      <c r="E2355" s="597">
        <v>4143</v>
      </c>
      <c r="F2355" s="596" t="s">
        <v>8397</v>
      </c>
      <c r="M2355" s="598">
        <v>11905</v>
      </c>
      <c r="N2355" s="599">
        <v>2324</v>
      </c>
    </row>
    <row r="2356" spans="1:14" ht="15.4">
      <c r="A2356" s="593" t="s">
        <v>2389</v>
      </c>
      <c r="B2356" s="593" t="s">
        <v>180</v>
      </c>
      <c r="C2356" s="593" t="s">
        <v>181</v>
      </c>
      <c r="D2356" s="594">
        <v>7946</v>
      </c>
      <c r="E2356" s="597">
        <v>7113</v>
      </c>
      <c r="F2356" s="593" t="s">
        <v>8397</v>
      </c>
      <c r="M2356" s="598">
        <v>11906</v>
      </c>
      <c r="N2356" s="599">
        <v>3084</v>
      </c>
    </row>
    <row r="2357" spans="1:14" ht="15.4">
      <c r="A2357" s="593" t="s">
        <v>2702</v>
      </c>
      <c r="B2357" s="593" t="s">
        <v>192</v>
      </c>
      <c r="C2357" s="593" t="s">
        <v>1553</v>
      </c>
      <c r="D2357" s="594">
        <v>7947</v>
      </c>
      <c r="E2357" s="595">
        <v>81394</v>
      </c>
      <c r="F2357" s="596" t="s">
        <v>8397</v>
      </c>
      <c r="M2357" s="598">
        <v>11907</v>
      </c>
      <c r="N2357" s="599">
        <v>4884</v>
      </c>
    </row>
    <row r="2358" spans="1:14" ht="15.4">
      <c r="A2358" s="593" t="s">
        <v>2702</v>
      </c>
      <c r="B2358" s="593" t="s">
        <v>192</v>
      </c>
      <c r="C2358" s="593" t="s">
        <v>1553</v>
      </c>
      <c r="D2358" s="594">
        <v>7948</v>
      </c>
      <c r="E2358" s="597">
        <v>94850</v>
      </c>
      <c r="F2358" s="593" t="s">
        <v>8397</v>
      </c>
      <c r="M2358" s="598">
        <v>11908</v>
      </c>
      <c r="N2358" s="599">
        <v>4837</v>
      </c>
    </row>
    <row r="2359" spans="1:14" ht="15.4">
      <c r="A2359" s="593" t="s">
        <v>2702</v>
      </c>
      <c r="B2359" s="593" t="s">
        <v>192</v>
      </c>
      <c r="C2359" s="593" t="s">
        <v>1553</v>
      </c>
      <c r="D2359" s="594">
        <v>7949</v>
      </c>
      <c r="E2359" s="597">
        <v>99433</v>
      </c>
      <c r="F2359" s="593" t="s">
        <v>8397</v>
      </c>
      <c r="M2359" s="598">
        <v>11909</v>
      </c>
      <c r="N2359" s="599">
        <v>3111</v>
      </c>
    </row>
    <row r="2360" spans="1:14" ht="15.4">
      <c r="A2360" s="593" t="s">
        <v>2702</v>
      </c>
      <c r="B2360" s="593" t="s">
        <v>192</v>
      </c>
      <c r="C2360" s="593" t="s">
        <v>1553</v>
      </c>
      <c r="D2360" s="594">
        <v>7950</v>
      </c>
      <c r="E2360" s="595">
        <v>124212</v>
      </c>
      <c r="F2360" s="596" t="s">
        <v>8397</v>
      </c>
      <c r="M2360" s="598">
        <v>11910</v>
      </c>
      <c r="N2360" s="599">
        <v>2900</v>
      </c>
    </row>
    <row r="2361" spans="1:14" ht="15.4">
      <c r="A2361" s="593" t="s">
        <v>2702</v>
      </c>
      <c r="B2361" s="593" t="s">
        <v>192</v>
      </c>
      <c r="C2361" s="593" t="s">
        <v>1553</v>
      </c>
      <c r="D2361" s="594">
        <v>7951</v>
      </c>
      <c r="E2361" s="595">
        <v>165869</v>
      </c>
      <c r="F2361" s="596" t="s">
        <v>8397</v>
      </c>
      <c r="M2361" s="598">
        <v>11911</v>
      </c>
      <c r="N2361" s="599">
        <v>3968</v>
      </c>
    </row>
    <row r="2362" spans="1:14" ht="15.4">
      <c r="A2362" s="593" t="s">
        <v>2702</v>
      </c>
      <c r="B2362" s="593" t="s">
        <v>8399</v>
      </c>
      <c r="C2362" s="593" t="s">
        <v>8399</v>
      </c>
      <c r="D2362" s="594">
        <v>7953</v>
      </c>
      <c r="E2362" s="595">
        <v>1642168</v>
      </c>
      <c r="F2362" s="596" t="s">
        <v>8397</v>
      </c>
      <c r="M2362" s="598">
        <v>11912</v>
      </c>
      <c r="N2362" s="599">
        <v>3400</v>
      </c>
    </row>
    <row r="2363" spans="1:14" ht="15.4">
      <c r="A2363" s="593" t="s">
        <v>2702</v>
      </c>
      <c r="B2363" s="593" t="s">
        <v>8399</v>
      </c>
      <c r="C2363" s="593" t="s">
        <v>8399</v>
      </c>
      <c r="D2363" s="594">
        <v>7954</v>
      </c>
      <c r="E2363" s="595">
        <v>847110</v>
      </c>
      <c r="F2363" s="596" t="s">
        <v>8397</v>
      </c>
      <c r="M2363" s="598">
        <v>11913</v>
      </c>
      <c r="N2363" s="599">
        <v>2050</v>
      </c>
    </row>
    <row r="2364" spans="1:14" ht="15.4">
      <c r="A2364" s="593" t="s">
        <v>2702</v>
      </c>
      <c r="B2364" s="593" t="s">
        <v>217</v>
      </c>
      <c r="C2364" s="593" t="s">
        <v>218</v>
      </c>
      <c r="D2364" s="594">
        <v>7955</v>
      </c>
      <c r="E2364" s="597">
        <v>1126915</v>
      </c>
      <c r="F2364" s="596" t="s">
        <v>8397</v>
      </c>
      <c r="M2364" s="598">
        <v>11914</v>
      </c>
      <c r="N2364" s="599">
        <v>14595</v>
      </c>
    </row>
    <row r="2365" spans="1:14" ht="15.4">
      <c r="A2365" s="593" t="s">
        <v>2702</v>
      </c>
      <c r="B2365" s="593" t="s">
        <v>217</v>
      </c>
      <c r="C2365" s="593" t="s">
        <v>218</v>
      </c>
      <c r="D2365" s="594">
        <v>7956</v>
      </c>
      <c r="E2365" s="595">
        <v>1820340</v>
      </c>
      <c r="F2365" s="596" t="s">
        <v>8397</v>
      </c>
      <c r="M2365" s="598">
        <v>11915</v>
      </c>
      <c r="N2365" s="599">
        <v>54870</v>
      </c>
    </row>
    <row r="2366" spans="1:14" ht="15.4">
      <c r="A2366" s="593" t="s">
        <v>2702</v>
      </c>
      <c r="B2366" s="593" t="s">
        <v>241</v>
      </c>
      <c r="C2366" s="593" t="s">
        <v>242</v>
      </c>
      <c r="D2366" s="594">
        <v>7958</v>
      </c>
      <c r="E2366" s="595">
        <v>15148</v>
      </c>
      <c r="F2366" s="596" t="s">
        <v>8398</v>
      </c>
      <c r="M2366" s="598">
        <v>11916</v>
      </c>
      <c r="N2366" s="599">
        <v>180228</v>
      </c>
    </row>
    <row r="2367" spans="1:14" ht="15.4">
      <c r="A2367" s="593" t="s">
        <v>2702</v>
      </c>
      <c r="B2367" s="593" t="s">
        <v>241</v>
      </c>
      <c r="C2367" s="593" t="s">
        <v>242</v>
      </c>
      <c r="D2367" s="594">
        <v>7959</v>
      </c>
      <c r="E2367" s="595">
        <v>18177</v>
      </c>
      <c r="F2367" s="596" t="s">
        <v>8398</v>
      </c>
      <c r="M2367" s="598">
        <v>11918</v>
      </c>
      <c r="N2367" s="599">
        <v>12031</v>
      </c>
    </row>
    <row r="2368" spans="1:14" ht="15.4">
      <c r="A2368" s="593" t="s">
        <v>2702</v>
      </c>
      <c r="B2368" s="593" t="s">
        <v>241</v>
      </c>
      <c r="C2368" s="593" t="s">
        <v>242</v>
      </c>
      <c r="D2368" s="594">
        <v>7960</v>
      </c>
      <c r="E2368" s="597">
        <v>15148</v>
      </c>
      <c r="F2368" s="593" t="s">
        <v>8398</v>
      </c>
      <c r="M2368" s="598">
        <v>11919</v>
      </c>
      <c r="N2368" s="599">
        <v>178500</v>
      </c>
    </row>
    <row r="2369" spans="1:14" ht="15.4">
      <c r="A2369" s="593" t="s">
        <v>2702</v>
      </c>
      <c r="B2369" s="593" t="s">
        <v>241</v>
      </c>
      <c r="C2369" s="593" t="s">
        <v>242</v>
      </c>
      <c r="D2369" s="594">
        <v>7961</v>
      </c>
      <c r="E2369" s="595">
        <v>22721</v>
      </c>
      <c r="F2369" s="596" t="s">
        <v>8398</v>
      </c>
      <c r="M2369" s="598">
        <v>11920</v>
      </c>
      <c r="N2369" s="599">
        <v>232050</v>
      </c>
    </row>
    <row r="2370" spans="1:14" ht="15.4">
      <c r="A2370" s="593" t="s">
        <v>2702</v>
      </c>
      <c r="B2370" s="593" t="s">
        <v>241</v>
      </c>
      <c r="C2370" s="593" t="s">
        <v>242</v>
      </c>
      <c r="D2370" s="594">
        <v>7962</v>
      </c>
      <c r="E2370" s="597">
        <v>11785</v>
      </c>
      <c r="F2370" s="593" t="s">
        <v>8398</v>
      </c>
      <c r="M2370" s="598">
        <v>11921</v>
      </c>
      <c r="N2370" s="599">
        <v>8128</v>
      </c>
    </row>
    <row r="2371" spans="1:14" ht="15.4">
      <c r="A2371" s="593" t="s">
        <v>2702</v>
      </c>
      <c r="B2371" s="593" t="s">
        <v>241</v>
      </c>
      <c r="C2371" s="593" t="s">
        <v>420</v>
      </c>
      <c r="D2371" s="594">
        <v>7963</v>
      </c>
      <c r="E2371" s="597">
        <v>622272</v>
      </c>
      <c r="F2371" s="593" t="s">
        <v>8398</v>
      </c>
      <c r="M2371" s="598">
        <v>11922</v>
      </c>
      <c r="N2371" s="599">
        <v>261800</v>
      </c>
    </row>
    <row r="2372" spans="1:14" ht="15.4">
      <c r="A2372" s="593" t="s">
        <v>2702</v>
      </c>
      <c r="B2372" s="593" t="s">
        <v>241</v>
      </c>
      <c r="C2372" s="593" t="s">
        <v>420</v>
      </c>
      <c r="D2372" s="594">
        <v>7964</v>
      </c>
      <c r="E2372" s="597">
        <v>622272</v>
      </c>
      <c r="F2372" s="593" t="s">
        <v>8398</v>
      </c>
      <c r="M2372" s="598">
        <v>11923</v>
      </c>
      <c r="N2372" s="599">
        <v>11305</v>
      </c>
    </row>
    <row r="2373" spans="1:14" ht="15.4">
      <c r="A2373" s="593" t="s">
        <v>2702</v>
      </c>
      <c r="B2373" s="593" t="s">
        <v>241</v>
      </c>
      <c r="C2373" s="593" t="s">
        <v>420</v>
      </c>
      <c r="D2373" s="594">
        <v>7965</v>
      </c>
      <c r="E2373" s="597">
        <v>4545193</v>
      </c>
      <c r="F2373" s="593" t="s">
        <v>8397</v>
      </c>
      <c r="M2373" s="598">
        <v>11924</v>
      </c>
      <c r="N2373" s="599">
        <v>232050</v>
      </c>
    </row>
    <row r="2374" spans="1:14" ht="15.4">
      <c r="A2374" s="593" t="s">
        <v>2702</v>
      </c>
      <c r="B2374" s="593" t="s">
        <v>217</v>
      </c>
      <c r="C2374" s="593" t="s">
        <v>218</v>
      </c>
      <c r="D2374" s="594">
        <v>7966</v>
      </c>
      <c r="E2374" s="597">
        <v>207882</v>
      </c>
      <c r="F2374" s="593" t="s">
        <v>8397</v>
      </c>
      <c r="M2374" s="598">
        <v>11925</v>
      </c>
      <c r="N2374" s="599">
        <v>146155</v>
      </c>
    </row>
    <row r="2375" spans="1:14" ht="15.4">
      <c r="A2375" s="593" t="s">
        <v>2702</v>
      </c>
      <c r="B2375" s="593" t="s">
        <v>195</v>
      </c>
      <c r="C2375" s="593" t="s">
        <v>195</v>
      </c>
      <c r="D2375" s="594">
        <v>7967</v>
      </c>
      <c r="E2375" s="597">
        <v>8369</v>
      </c>
      <c r="F2375" s="593" t="s">
        <v>8397</v>
      </c>
      <c r="M2375" s="598">
        <v>11926</v>
      </c>
      <c r="N2375" s="599">
        <v>455076</v>
      </c>
    </row>
    <row r="2376" spans="1:14" ht="15.4">
      <c r="A2376" s="593" t="s">
        <v>2702</v>
      </c>
      <c r="B2376" s="593" t="s">
        <v>255</v>
      </c>
      <c r="C2376" s="593" t="s">
        <v>1473</v>
      </c>
      <c r="D2376" s="594">
        <v>7968</v>
      </c>
      <c r="E2376" s="597">
        <v>2036</v>
      </c>
      <c r="F2376" s="593" t="s">
        <v>8396</v>
      </c>
      <c r="M2376" s="598">
        <v>11927</v>
      </c>
      <c r="N2376" s="599">
        <v>316531</v>
      </c>
    </row>
    <row r="2377" spans="1:14" ht="15.4">
      <c r="A2377" s="593" t="s">
        <v>2702</v>
      </c>
      <c r="B2377" s="593" t="s">
        <v>255</v>
      </c>
      <c r="C2377" s="593" t="s">
        <v>1473</v>
      </c>
      <c r="D2377" s="594">
        <v>7969</v>
      </c>
      <c r="E2377" s="597">
        <v>2036</v>
      </c>
      <c r="F2377" s="593" t="s">
        <v>8396</v>
      </c>
      <c r="M2377" s="598">
        <v>11928</v>
      </c>
      <c r="N2377" s="599">
        <v>538594</v>
      </c>
    </row>
    <row r="2378" spans="1:14" ht="15.4">
      <c r="A2378" s="593" t="s">
        <v>2389</v>
      </c>
      <c r="B2378" s="593" t="s">
        <v>259</v>
      </c>
      <c r="C2378" s="593" t="s">
        <v>607</v>
      </c>
      <c r="D2378" s="594">
        <v>7972</v>
      </c>
      <c r="E2378" s="597">
        <v>25303</v>
      </c>
      <c r="F2378" s="596" t="s">
        <v>8397</v>
      </c>
      <c r="M2378" s="598">
        <v>11929</v>
      </c>
      <c r="N2378" s="599">
        <v>455076</v>
      </c>
    </row>
    <row r="2379" spans="1:14" ht="15.4">
      <c r="A2379" s="593" t="s">
        <v>2389</v>
      </c>
      <c r="B2379" s="593" t="s">
        <v>217</v>
      </c>
      <c r="C2379" s="593" t="s">
        <v>218</v>
      </c>
      <c r="D2379" s="594">
        <v>7974</v>
      </c>
      <c r="E2379" s="597">
        <v>769100</v>
      </c>
      <c r="F2379" s="596" t="s">
        <v>8397</v>
      </c>
      <c r="M2379" s="598">
        <v>11930</v>
      </c>
      <c r="N2379" s="599">
        <v>405329</v>
      </c>
    </row>
    <row r="2380" spans="1:14" ht="15.4">
      <c r="A2380" s="593" t="s">
        <v>2389</v>
      </c>
      <c r="B2380" s="593" t="s">
        <v>192</v>
      </c>
      <c r="C2380" s="593" t="s">
        <v>1553</v>
      </c>
      <c r="D2380" s="594">
        <v>7989</v>
      </c>
      <c r="E2380" s="595">
        <v>133172</v>
      </c>
      <c r="F2380" s="596" t="s">
        <v>8397</v>
      </c>
      <c r="M2380" s="598">
        <v>11936</v>
      </c>
      <c r="N2380" s="599">
        <v>26665784</v>
      </c>
    </row>
    <row r="2381" spans="1:14" ht="15.4">
      <c r="A2381" s="593" t="s">
        <v>2389</v>
      </c>
      <c r="B2381" s="593" t="s">
        <v>1485</v>
      </c>
      <c r="C2381" s="593" t="s">
        <v>1485</v>
      </c>
      <c r="D2381" s="594">
        <v>7990</v>
      </c>
      <c r="E2381" s="597">
        <v>130900</v>
      </c>
      <c r="F2381" s="596" t="s">
        <v>8401</v>
      </c>
      <c r="M2381" s="598">
        <v>11939</v>
      </c>
      <c r="N2381" s="599">
        <v>8288</v>
      </c>
    </row>
    <row r="2382" spans="1:14" ht="15.4">
      <c r="A2382" s="593" t="s">
        <v>2389</v>
      </c>
      <c r="B2382" s="593" t="s">
        <v>1485</v>
      </c>
      <c r="C2382" s="593" t="s">
        <v>1485</v>
      </c>
      <c r="D2382" s="594">
        <v>7991</v>
      </c>
      <c r="E2382" s="597">
        <v>113050</v>
      </c>
      <c r="F2382" s="596" t="s">
        <v>8401</v>
      </c>
      <c r="M2382" s="598">
        <v>11940</v>
      </c>
      <c r="N2382" s="599">
        <v>135900</v>
      </c>
    </row>
    <row r="2383" spans="1:14" ht="15.4">
      <c r="A2383" s="593" t="s">
        <v>2785</v>
      </c>
      <c r="B2383" s="593" t="s">
        <v>8399</v>
      </c>
      <c r="C2383" s="593" t="s">
        <v>8399</v>
      </c>
      <c r="D2383" s="594">
        <v>7992</v>
      </c>
      <c r="E2383" s="595">
        <v>19683</v>
      </c>
      <c r="F2383" s="596" t="s">
        <v>8396</v>
      </c>
      <c r="M2383" s="598">
        <v>11941</v>
      </c>
      <c r="N2383" s="599">
        <v>2210</v>
      </c>
    </row>
    <row r="2384" spans="1:14" ht="15.4">
      <c r="A2384" s="593" t="s">
        <v>2785</v>
      </c>
      <c r="B2384" s="593" t="s">
        <v>8399</v>
      </c>
      <c r="C2384" s="593" t="s">
        <v>8399</v>
      </c>
      <c r="D2384" s="594">
        <v>7993</v>
      </c>
      <c r="E2384" s="597">
        <v>26505</v>
      </c>
      <c r="F2384" s="596" t="s">
        <v>8396</v>
      </c>
      <c r="M2384" s="598">
        <v>11942</v>
      </c>
      <c r="N2384" s="599">
        <v>151130</v>
      </c>
    </row>
    <row r="2385" spans="1:14" ht="15.4">
      <c r="A2385" s="593" t="s">
        <v>2785</v>
      </c>
      <c r="B2385" s="593" t="s">
        <v>8399</v>
      </c>
      <c r="C2385" s="593" t="s">
        <v>8399</v>
      </c>
      <c r="D2385" s="594">
        <v>7994</v>
      </c>
      <c r="E2385" s="597">
        <v>60011</v>
      </c>
      <c r="F2385" s="593" t="s">
        <v>8396</v>
      </c>
      <c r="M2385" s="598">
        <v>11943</v>
      </c>
      <c r="N2385" s="599">
        <v>158900</v>
      </c>
    </row>
    <row r="2386" spans="1:14" ht="15.4">
      <c r="A2386" s="593" t="s">
        <v>2785</v>
      </c>
      <c r="B2386" s="593" t="s">
        <v>8399</v>
      </c>
      <c r="C2386" s="593" t="s">
        <v>8399</v>
      </c>
      <c r="D2386" s="594">
        <v>7995</v>
      </c>
      <c r="E2386" s="597">
        <v>1700</v>
      </c>
      <c r="F2386" s="593" t="s">
        <v>8397</v>
      </c>
      <c r="M2386" s="598">
        <v>11944</v>
      </c>
      <c r="N2386" s="599">
        <v>2497</v>
      </c>
    </row>
    <row r="2387" spans="1:14" ht="15.4">
      <c r="A2387" s="593" t="s">
        <v>2785</v>
      </c>
      <c r="B2387" s="593" t="s">
        <v>198</v>
      </c>
      <c r="C2387" s="593" t="s">
        <v>429</v>
      </c>
      <c r="D2387" s="594">
        <v>7996</v>
      </c>
      <c r="E2387" s="597">
        <v>108239</v>
      </c>
      <c r="F2387" s="593" t="s">
        <v>8397</v>
      </c>
      <c r="M2387" s="598">
        <v>11945</v>
      </c>
      <c r="N2387" s="599">
        <v>3913</v>
      </c>
    </row>
    <row r="2388" spans="1:14" ht="15.4">
      <c r="A2388" s="593" t="s">
        <v>2785</v>
      </c>
      <c r="B2388" s="593" t="s">
        <v>198</v>
      </c>
      <c r="C2388" s="593" t="s">
        <v>429</v>
      </c>
      <c r="D2388" s="594">
        <v>7997</v>
      </c>
      <c r="E2388" s="597">
        <v>104247</v>
      </c>
      <c r="F2388" s="593" t="s">
        <v>8397</v>
      </c>
      <c r="M2388" s="598">
        <v>11946</v>
      </c>
      <c r="N2388" s="599">
        <v>956</v>
      </c>
    </row>
    <row r="2389" spans="1:14" ht="15.4">
      <c r="A2389" s="593" t="s">
        <v>2785</v>
      </c>
      <c r="B2389" s="593" t="s">
        <v>1324</v>
      </c>
      <c r="C2389" s="593" t="s">
        <v>1324</v>
      </c>
      <c r="D2389" s="594">
        <v>8000</v>
      </c>
      <c r="E2389" s="597">
        <v>5794</v>
      </c>
      <c r="F2389" s="593" t="s">
        <v>8398</v>
      </c>
      <c r="M2389" s="598">
        <v>11947</v>
      </c>
      <c r="N2389" s="599">
        <v>3512</v>
      </c>
    </row>
    <row r="2390" spans="1:14" ht="15.4">
      <c r="A2390" s="593" t="s">
        <v>2785</v>
      </c>
      <c r="B2390" s="593" t="s">
        <v>208</v>
      </c>
      <c r="C2390" s="593" t="s">
        <v>208</v>
      </c>
      <c r="D2390" s="594">
        <v>8001</v>
      </c>
      <c r="E2390" s="597">
        <v>1725500</v>
      </c>
      <c r="F2390" s="593" t="s">
        <v>8397</v>
      </c>
      <c r="M2390" s="598">
        <v>11948</v>
      </c>
      <c r="N2390" s="599">
        <v>8288</v>
      </c>
    </row>
    <row r="2391" spans="1:14" ht="15.4">
      <c r="A2391" s="593" t="s">
        <v>2785</v>
      </c>
      <c r="B2391" s="593" t="s">
        <v>208</v>
      </c>
      <c r="C2391" s="593" t="s">
        <v>208</v>
      </c>
      <c r="D2391" s="594">
        <v>8002</v>
      </c>
      <c r="E2391" s="597">
        <v>1892100</v>
      </c>
      <c r="F2391" s="593" t="s">
        <v>8397</v>
      </c>
      <c r="M2391" s="598">
        <v>11949</v>
      </c>
      <c r="N2391" s="599">
        <v>8288</v>
      </c>
    </row>
    <row r="2392" spans="1:14" ht="15.4">
      <c r="A2392" s="593" t="s">
        <v>2785</v>
      </c>
      <c r="B2392" s="593" t="s">
        <v>208</v>
      </c>
      <c r="C2392" s="593" t="s">
        <v>208</v>
      </c>
      <c r="D2392" s="594">
        <v>8003</v>
      </c>
      <c r="E2392" s="595">
        <v>2082500</v>
      </c>
      <c r="F2392" s="596" t="s">
        <v>8397</v>
      </c>
      <c r="M2392" s="598">
        <v>11950</v>
      </c>
      <c r="N2392" s="599">
        <v>9785</v>
      </c>
    </row>
    <row r="2393" spans="1:14" ht="15.4">
      <c r="A2393" s="593" t="s">
        <v>2785</v>
      </c>
      <c r="B2393" s="593" t="s">
        <v>208</v>
      </c>
      <c r="C2393" s="593" t="s">
        <v>208</v>
      </c>
      <c r="D2393" s="594">
        <v>8004</v>
      </c>
      <c r="E2393" s="597">
        <v>2475200</v>
      </c>
      <c r="F2393" s="593" t="s">
        <v>8397</v>
      </c>
      <c r="M2393" s="598">
        <v>11951</v>
      </c>
      <c r="N2393" s="599">
        <v>182070</v>
      </c>
    </row>
    <row r="2394" spans="1:14" ht="15.4">
      <c r="A2394" s="593" t="s">
        <v>2785</v>
      </c>
      <c r="B2394" s="593" t="s">
        <v>208</v>
      </c>
      <c r="C2394" s="593" t="s">
        <v>208</v>
      </c>
      <c r="D2394" s="594">
        <v>8005</v>
      </c>
      <c r="E2394" s="597">
        <v>2826250</v>
      </c>
      <c r="F2394" s="593" t="s">
        <v>8397</v>
      </c>
      <c r="M2394" s="598">
        <v>11952</v>
      </c>
      <c r="N2394" s="599">
        <v>199920</v>
      </c>
    </row>
    <row r="2395" spans="1:14" ht="15.4">
      <c r="A2395" s="593" t="s">
        <v>2785</v>
      </c>
      <c r="B2395" s="593" t="s">
        <v>208</v>
      </c>
      <c r="C2395" s="593" t="s">
        <v>208</v>
      </c>
      <c r="D2395" s="594">
        <v>8006</v>
      </c>
      <c r="E2395" s="597">
        <v>3088050</v>
      </c>
      <c r="F2395" s="593" t="s">
        <v>8397</v>
      </c>
      <c r="M2395" s="598">
        <v>11953</v>
      </c>
      <c r="N2395" s="599">
        <v>315707</v>
      </c>
    </row>
    <row r="2396" spans="1:14" ht="15.4">
      <c r="A2396" s="593" t="s">
        <v>2785</v>
      </c>
      <c r="B2396" s="593" t="s">
        <v>208</v>
      </c>
      <c r="C2396" s="593" t="s">
        <v>208</v>
      </c>
      <c r="D2396" s="594">
        <v>8007</v>
      </c>
      <c r="E2396" s="597">
        <v>3790150</v>
      </c>
      <c r="F2396" s="593" t="s">
        <v>8397</v>
      </c>
      <c r="M2396" s="598">
        <v>11954</v>
      </c>
      <c r="N2396" s="599">
        <v>174941</v>
      </c>
    </row>
    <row r="2397" spans="1:14" ht="15.4">
      <c r="A2397" s="593" t="s">
        <v>2785</v>
      </c>
      <c r="B2397" s="593" t="s">
        <v>208</v>
      </c>
      <c r="C2397" s="593" t="s">
        <v>208</v>
      </c>
      <c r="D2397" s="594">
        <v>8008</v>
      </c>
      <c r="E2397" s="595">
        <v>4237152</v>
      </c>
      <c r="F2397" s="596" t="s">
        <v>8397</v>
      </c>
      <c r="M2397" s="598">
        <v>11955</v>
      </c>
      <c r="N2397" s="599">
        <v>416463</v>
      </c>
    </row>
    <row r="2398" spans="1:14" ht="15.4">
      <c r="A2398" s="593" t="s">
        <v>2785</v>
      </c>
      <c r="B2398" s="593" t="s">
        <v>208</v>
      </c>
      <c r="C2398" s="593" t="s">
        <v>208</v>
      </c>
      <c r="D2398" s="594">
        <v>8009</v>
      </c>
      <c r="E2398" s="595">
        <v>5033700</v>
      </c>
      <c r="F2398" s="593" t="s">
        <v>8397</v>
      </c>
      <c r="M2398" s="598">
        <v>11956</v>
      </c>
      <c r="N2398" s="599">
        <v>74900</v>
      </c>
    </row>
    <row r="2399" spans="1:14" ht="15.4">
      <c r="A2399" s="593" t="s">
        <v>2785</v>
      </c>
      <c r="B2399" s="593" t="s">
        <v>208</v>
      </c>
      <c r="C2399" s="593" t="s">
        <v>208</v>
      </c>
      <c r="D2399" s="594">
        <v>8010</v>
      </c>
      <c r="E2399" s="595">
        <v>6012016</v>
      </c>
      <c r="F2399" s="596" t="s">
        <v>8397</v>
      </c>
      <c r="M2399" s="598">
        <v>11958</v>
      </c>
      <c r="N2399" s="599">
        <v>292439</v>
      </c>
    </row>
    <row r="2400" spans="1:14" ht="15.4">
      <c r="A2400" s="593" t="s">
        <v>2785</v>
      </c>
      <c r="B2400" s="593" t="s">
        <v>208</v>
      </c>
      <c r="C2400" s="593" t="s">
        <v>208</v>
      </c>
      <c r="D2400" s="594">
        <v>8011</v>
      </c>
      <c r="E2400" s="597">
        <v>7610050</v>
      </c>
      <c r="F2400" s="593" t="s">
        <v>8397</v>
      </c>
      <c r="M2400" s="598">
        <v>11960</v>
      </c>
      <c r="N2400" s="599">
        <v>2530</v>
      </c>
    </row>
    <row r="2401" spans="1:14" ht="15.4">
      <c r="A2401" s="593" t="s">
        <v>2785</v>
      </c>
      <c r="B2401" s="593" t="s">
        <v>208</v>
      </c>
      <c r="C2401" s="593" t="s">
        <v>208</v>
      </c>
      <c r="D2401" s="594">
        <v>8012</v>
      </c>
      <c r="E2401" s="595">
        <v>9686600</v>
      </c>
      <c r="F2401" s="596" t="s">
        <v>8397</v>
      </c>
      <c r="M2401" s="598">
        <v>11961</v>
      </c>
      <c r="N2401" s="599">
        <v>1100</v>
      </c>
    </row>
    <row r="2402" spans="1:14" ht="15.4">
      <c r="A2402" s="593" t="s">
        <v>2785</v>
      </c>
      <c r="B2402" s="593" t="s">
        <v>208</v>
      </c>
      <c r="C2402" s="593" t="s">
        <v>208</v>
      </c>
      <c r="D2402" s="594">
        <v>8013</v>
      </c>
      <c r="E2402" s="595">
        <v>10642406</v>
      </c>
      <c r="F2402" s="596" t="s">
        <v>8397</v>
      </c>
      <c r="M2402" s="598">
        <v>11965</v>
      </c>
      <c r="N2402" s="599">
        <v>36877567</v>
      </c>
    </row>
    <row r="2403" spans="1:14" ht="15.4">
      <c r="A2403" s="593" t="s">
        <v>2785</v>
      </c>
      <c r="B2403" s="593" t="s">
        <v>208</v>
      </c>
      <c r="C2403" s="593" t="s">
        <v>208</v>
      </c>
      <c r="D2403" s="594">
        <v>8016</v>
      </c>
      <c r="E2403" s="595">
        <v>676203</v>
      </c>
      <c r="F2403" s="593" t="s">
        <v>8396</v>
      </c>
      <c r="M2403" s="598">
        <v>11968</v>
      </c>
      <c r="N2403" s="599">
        <v>95557</v>
      </c>
    </row>
    <row r="2404" spans="1:14" ht="15.4">
      <c r="A2404" s="593" t="s">
        <v>2785</v>
      </c>
      <c r="B2404" s="593" t="s">
        <v>208</v>
      </c>
      <c r="C2404" s="593" t="s">
        <v>208</v>
      </c>
      <c r="D2404" s="594">
        <v>8017</v>
      </c>
      <c r="E2404" s="595">
        <v>813820</v>
      </c>
      <c r="F2404" s="596" t="s">
        <v>8396</v>
      </c>
      <c r="M2404" s="598">
        <v>11969</v>
      </c>
      <c r="N2404" s="599">
        <v>92716</v>
      </c>
    </row>
    <row r="2405" spans="1:14" ht="15.4">
      <c r="A2405" s="593" t="s">
        <v>2785</v>
      </c>
      <c r="B2405" s="593" t="s">
        <v>208</v>
      </c>
      <c r="C2405" s="593" t="s">
        <v>208</v>
      </c>
      <c r="D2405" s="594">
        <v>8018</v>
      </c>
      <c r="E2405" s="595">
        <v>1211857</v>
      </c>
      <c r="F2405" s="596" t="s">
        <v>8396</v>
      </c>
      <c r="M2405" s="598">
        <v>11970</v>
      </c>
      <c r="N2405" s="599">
        <v>11176</v>
      </c>
    </row>
    <row r="2406" spans="1:14" ht="15.4">
      <c r="A2406" s="593" t="s">
        <v>2785</v>
      </c>
      <c r="B2406" s="593" t="s">
        <v>208</v>
      </c>
      <c r="C2406" s="593" t="s">
        <v>208</v>
      </c>
      <c r="D2406" s="594">
        <v>8019</v>
      </c>
      <c r="E2406" s="595">
        <v>1423037</v>
      </c>
      <c r="F2406" s="596" t="s">
        <v>8396</v>
      </c>
      <c r="M2406" s="598">
        <v>11972</v>
      </c>
      <c r="N2406" s="599">
        <v>1138414</v>
      </c>
    </row>
    <row r="2407" spans="1:14" ht="15.4">
      <c r="A2407" s="593" t="s">
        <v>2785</v>
      </c>
      <c r="B2407" s="593" t="s">
        <v>208</v>
      </c>
      <c r="C2407" s="593" t="s">
        <v>208</v>
      </c>
      <c r="D2407" s="594">
        <v>8020</v>
      </c>
      <c r="E2407" s="595">
        <v>1715174</v>
      </c>
      <c r="F2407" s="596" t="s">
        <v>8396</v>
      </c>
      <c r="M2407" s="598">
        <v>11973</v>
      </c>
      <c r="N2407" s="599">
        <v>496132</v>
      </c>
    </row>
    <row r="2408" spans="1:14" ht="15.4">
      <c r="A2408" s="593" t="s">
        <v>2785</v>
      </c>
      <c r="B2408" s="593" t="s">
        <v>248</v>
      </c>
      <c r="C2408" s="593" t="s">
        <v>248</v>
      </c>
      <c r="D2408" s="594">
        <v>8022</v>
      </c>
      <c r="E2408" s="595">
        <v>690151</v>
      </c>
      <c r="F2408" s="596" t="s">
        <v>8396</v>
      </c>
      <c r="M2408" s="598">
        <v>11974</v>
      </c>
      <c r="N2408" s="599">
        <v>1128101</v>
      </c>
    </row>
    <row r="2409" spans="1:14" ht="15.4">
      <c r="A2409" s="593" t="s">
        <v>2785</v>
      </c>
      <c r="B2409" s="593" t="s">
        <v>248</v>
      </c>
      <c r="C2409" s="593" t="s">
        <v>248</v>
      </c>
      <c r="D2409" s="594">
        <v>8023</v>
      </c>
      <c r="E2409" s="595">
        <v>951953</v>
      </c>
      <c r="F2409" s="596" t="s">
        <v>8396</v>
      </c>
      <c r="M2409" s="598">
        <v>11976</v>
      </c>
      <c r="N2409" s="599">
        <v>11768900</v>
      </c>
    </row>
    <row r="2410" spans="1:14" ht="15.4">
      <c r="A2410" s="593" t="s">
        <v>2785</v>
      </c>
      <c r="B2410" s="593" t="s">
        <v>248</v>
      </c>
      <c r="C2410" s="593" t="s">
        <v>248</v>
      </c>
      <c r="D2410" s="594">
        <v>8025</v>
      </c>
      <c r="E2410" s="595">
        <v>510320</v>
      </c>
      <c r="F2410" s="596" t="s">
        <v>8396</v>
      </c>
      <c r="M2410" s="598">
        <v>11977</v>
      </c>
      <c r="N2410" s="599">
        <v>123936</v>
      </c>
    </row>
    <row r="2411" spans="1:14" ht="15.4">
      <c r="A2411" s="593" t="s">
        <v>2785</v>
      </c>
      <c r="B2411" s="593" t="s">
        <v>248</v>
      </c>
      <c r="C2411" s="593" t="s">
        <v>248</v>
      </c>
      <c r="D2411" s="594">
        <v>8026</v>
      </c>
      <c r="E2411" s="597">
        <v>807562</v>
      </c>
      <c r="F2411" s="596" t="s">
        <v>8396</v>
      </c>
      <c r="M2411" s="598">
        <v>11978</v>
      </c>
      <c r="N2411" s="599">
        <v>1696940</v>
      </c>
    </row>
    <row r="2412" spans="1:14" ht="15.4">
      <c r="A2412" s="593" t="s">
        <v>2785</v>
      </c>
      <c r="B2412" s="593" t="s">
        <v>248</v>
      </c>
      <c r="C2412" s="593" t="s">
        <v>248</v>
      </c>
      <c r="D2412" s="594">
        <v>8044</v>
      </c>
      <c r="E2412" s="597">
        <v>3914177</v>
      </c>
      <c r="F2412" s="596" t="s">
        <v>8397</v>
      </c>
      <c r="M2412" s="598">
        <v>11979</v>
      </c>
      <c r="N2412" s="599">
        <v>107100</v>
      </c>
    </row>
    <row r="2413" spans="1:14" ht="15.4">
      <c r="A2413" s="593" t="s">
        <v>2785</v>
      </c>
      <c r="B2413" s="593" t="s">
        <v>248</v>
      </c>
      <c r="C2413" s="593" t="s">
        <v>248</v>
      </c>
      <c r="D2413" s="594">
        <v>8045</v>
      </c>
      <c r="E2413" s="597">
        <v>4808742</v>
      </c>
      <c r="F2413" s="596" t="s">
        <v>8397</v>
      </c>
      <c r="M2413" s="598">
        <v>11981</v>
      </c>
      <c r="N2413" s="599">
        <v>185067</v>
      </c>
    </row>
    <row r="2414" spans="1:14" ht="15.4">
      <c r="A2414" s="593" t="s">
        <v>2785</v>
      </c>
      <c r="B2414" s="593" t="s">
        <v>248</v>
      </c>
      <c r="C2414" s="593" t="s">
        <v>248</v>
      </c>
      <c r="D2414" s="594">
        <v>8046</v>
      </c>
      <c r="E2414" s="597">
        <v>5968689</v>
      </c>
      <c r="F2414" s="596" t="s">
        <v>8397</v>
      </c>
      <c r="M2414" s="598">
        <v>11982</v>
      </c>
      <c r="N2414" s="599">
        <v>293856</v>
      </c>
    </row>
    <row r="2415" spans="1:14" ht="15.4">
      <c r="A2415" s="593" t="s">
        <v>2785</v>
      </c>
      <c r="B2415" s="593" t="s">
        <v>248</v>
      </c>
      <c r="C2415" s="593" t="s">
        <v>248</v>
      </c>
      <c r="D2415" s="594">
        <v>8047</v>
      </c>
      <c r="E2415" s="595">
        <v>7526709</v>
      </c>
      <c r="F2415" s="596" t="s">
        <v>8397</v>
      </c>
      <c r="M2415" s="598">
        <v>11983</v>
      </c>
      <c r="N2415" s="599">
        <v>181316</v>
      </c>
    </row>
    <row r="2416" spans="1:14" ht="15.4">
      <c r="A2416" s="593" t="s">
        <v>2785</v>
      </c>
      <c r="B2416" s="593" t="s">
        <v>248</v>
      </c>
      <c r="C2416" s="593" t="s">
        <v>248</v>
      </c>
      <c r="D2416" s="594">
        <v>8048</v>
      </c>
      <c r="E2416" s="595">
        <v>4286800</v>
      </c>
      <c r="F2416" s="596" t="s">
        <v>8397</v>
      </c>
      <c r="M2416" s="598">
        <v>11984</v>
      </c>
      <c r="N2416" s="599">
        <v>4446</v>
      </c>
    </row>
    <row r="2417" spans="1:14" ht="15.4">
      <c r="A2417" s="593" t="s">
        <v>2785</v>
      </c>
      <c r="B2417" s="593" t="s">
        <v>248</v>
      </c>
      <c r="C2417" s="593" t="s">
        <v>248</v>
      </c>
      <c r="D2417" s="594">
        <v>8049</v>
      </c>
      <c r="E2417" s="595">
        <v>5409391</v>
      </c>
      <c r="F2417" s="596" t="s">
        <v>8397</v>
      </c>
      <c r="M2417" s="598">
        <v>11987</v>
      </c>
      <c r="N2417" s="599">
        <v>138706</v>
      </c>
    </row>
    <row r="2418" spans="1:14" ht="15.4">
      <c r="A2418" s="593" t="s">
        <v>2785</v>
      </c>
      <c r="B2418" s="593" t="s">
        <v>248</v>
      </c>
      <c r="C2418" s="593" t="s">
        <v>248</v>
      </c>
      <c r="D2418" s="594">
        <v>8050</v>
      </c>
      <c r="E2418" s="595">
        <v>4727170</v>
      </c>
      <c r="F2418" s="596" t="s">
        <v>8397</v>
      </c>
      <c r="M2418" s="598">
        <v>11988</v>
      </c>
      <c r="N2418" s="599">
        <v>2891</v>
      </c>
    </row>
    <row r="2419" spans="1:14" ht="15.4">
      <c r="A2419" s="593" t="s">
        <v>2785</v>
      </c>
      <c r="B2419" s="593" t="s">
        <v>248</v>
      </c>
      <c r="C2419" s="593" t="s">
        <v>248</v>
      </c>
      <c r="D2419" s="594">
        <v>8051</v>
      </c>
      <c r="E2419" s="595">
        <v>7205889</v>
      </c>
      <c r="F2419" s="596" t="s">
        <v>8397</v>
      </c>
      <c r="M2419" s="598">
        <v>11989</v>
      </c>
      <c r="N2419" s="599">
        <v>4800</v>
      </c>
    </row>
    <row r="2420" spans="1:14" ht="15.4">
      <c r="A2420" s="593" t="s">
        <v>2785</v>
      </c>
      <c r="B2420" s="593" t="s">
        <v>248</v>
      </c>
      <c r="C2420" s="593" t="s">
        <v>248</v>
      </c>
      <c r="D2420" s="594">
        <v>8052</v>
      </c>
      <c r="E2420" s="595">
        <v>9338277</v>
      </c>
      <c r="F2420" s="596" t="s">
        <v>8397</v>
      </c>
      <c r="M2420" s="598">
        <v>11990</v>
      </c>
      <c r="N2420" s="599">
        <v>120043</v>
      </c>
    </row>
    <row r="2421" spans="1:14" ht="15.4">
      <c r="A2421" s="593" t="s">
        <v>2785</v>
      </c>
      <c r="B2421" s="593" t="s">
        <v>248</v>
      </c>
      <c r="C2421" s="593" t="s">
        <v>248</v>
      </c>
      <c r="D2421" s="594">
        <v>8058</v>
      </c>
      <c r="E2421" s="595">
        <v>41313</v>
      </c>
      <c r="F2421" s="596" t="s">
        <v>8396</v>
      </c>
      <c r="M2421" s="598">
        <v>11991</v>
      </c>
      <c r="N2421" s="599">
        <v>659776</v>
      </c>
    </row>
    <row r="2422" spans="1:14" ht="15.4">
      <c r="A2422" s="593" t="s">
        <v>2785</v>
      </c>
      <c r="B2422" s="593" t="s">
        <v>248</v>
      </c>
      <c r="C2422" s="593" t="s">
        <v>248</v>
      </c>
      <c r="D2422" s="594">
        <v>8060</v>
      </c>
      <c r="E2422" s="597">
        <v>981494</v>
      </c>
      <c r="F2422" s="593" t="s">
        <v>8396</v>
      </c>
      <c r="M2422" s="598">
        <v>11992</v>
      </c>
      <c r="N2422" s="599">
        <v>1322615</v>
      </c>
    </row>
    <row r="2423" spans="1:14" ht="15.4">
      <c r="A2423" s="593" t="s">
        <v>2785</v>
      </c>
      <c r="B2423" s="593" t="s">
        <v>192</v>
      </c>
      <c r="C2423" s="593" t="s">
        <v>1553</v>
      </c>
      <c r="D2423" s="594">
        <v>8076</v>
      </c>
      <c r="E2423" s="595">
        <v>46956</v>
      </c>
      <c r="F2423" s="596" t="s">
        <v>8397</v>
      </c>
      <c r="M2423" s="598">
        <v>11993</v>
      </c>
      <c r="N2423" s="599">
        <v>6000</v>
      </c>
    </row>
    <row r="2424" spans="1:14" ht="15.4">
      <c r="A2424" s="593" t="s">
        <v>2785</v>
      </c>
      <c r="B2424" s="593" t="s">
        <v>192</v>
      </c>
      <c r="C2424" s="593" t="s">
        <v>1553</v>
      </c>
      <c r="D2424" s="594">
        <v>8077</v>
      </c>
      <c r="E2424" s="595">
        <v>241211</v>
      </c>
      <c r="F2424" s="596" t="s">
        <v>8396</v>
      </c>
      <c r="M2424" s="598">
        <v>11994</v>
      </c>
      <c r="N2424" s="599">
        <v>585456</v>
      </c>
    </row>
    <row r="2425" spans="1:14" ht="15.4">
      <c r="A2425" s="593" t="s">
        <v>2785</v>
      </c>
      <c r="B2425" s="593" t="s">
        <v>192</v>
      </c>
      <c r="C2425" s="593" t="s">
        <v>1553</v>
      </c>
      <c r="D2425" s="594">
        <v>8078</v>
      </c>
      <c r="E2425" s="595">
        <v>231371</v>
      </c>
      <c r="F2425" s="596" t="s">
        <v>8396</v>
      </c>
      <c r="M2425" s="598">
        <v>11995</v>
      </c>
      <c r="N2425" s="599">
        <v>205269</v>
      </c>
    </row>
    <row r="2426" spans="1:14" ht="15.4">
      <c r="A2426" s="593" t="s">
        <v>2785</v>
      </c>
      <c r="B2426" s="593" t="s">
        <v>192</v>
      </c>
      <c r="C2426" s="593" t="s">
        <v>1553</v>
      </c>
      <c r="D2426" s="594">
        <v>8079</v>
      </c>
      <c r="E2426" s="597">
        <v>336566</v>
      </c>
      <c r="F2426" s="593" t="s">
        <v>8396</v>
      </c>
      <c r="M2426" s="598">
        <v>11996</v>
      </c>
      <c r="N2426" s="599">
        <v>1216299</v>
      </c>
    </row>
    <row r="2427" spans="1:14" ht="15.4">
      <c r="A2427" s="593" t="s">
        <v>2785</v>
      </c>
      <c r="B2427" s="593" t="s">
        <v>238</v>
      </c>
      <c r="C2427" s="593" t="s">
        <v>239</v>
      </c>
      <c r="D2427" s="594">
        <v>8080</v>
      </c>
      <c r="E2427" s="597">
        <v>138706</v>
      </c>
      <c r="F2427" s="593" t="s">
        <v>8398</v>
      </c>
      <c r="M2427" s="598">
        <v>11997</v>
      </c>
      <c r="N2427" s="599">
        <v>89964</v>
      </c>
    </row>
    <row r="2428" spans="1:14" ht="15.4">
      <c r="A2428" s="593" t="s">
        <v>2785</v>
      </c>
      <c r="B2428" s="593" t="s">
        <v>248</v>
      </c>
      <c r="C2428" s="593" t="s">
        <v>248</v>
      </c>
      <c r="D2428" s="594">
        <v>8081</v>
      </c>
      <c r="E2428" s="595">
        <v>31806</v>
      </c>
      <c r="F2428" s="596" t="s">
        <v>8397</v>
      </c>
      <c r="M2428" s="598">
        <v>11998</v>
      </c>
      <c r="N2428" s="599">
        <v>89921</v>
      </c>
    </row>
    <row r="2429" spans="1:14" ht="15.4">
      <c r="A2429" s="593" t="s">
        <v>2785</v>
      </c>
      <c r="B2429" s="593" t="s">
        <v>238</v>
      </c>
      <c r="C2429" s="593" t="s">
        <v>239</v>
      </c>
      <c r="D2429" s="594">
        <v>8082</v>
      </c>
      <c r="E2429" s="595">
        <v>100457</v>
      </c>
      <c r="F2429" s="596" t="s">
        <v>8396</v>
      </c>
      <c r="M2429" s="598">
        <v>12002</v>
      </c>
      <c r="N2429" s="599">
        <v>26000</v>
      </c>
    </row>
    <row r="2430" spans="1:14" ht="15.4">
      <c r="A2430" s="593" t="s">
        <v>2785</v>
      </c>
      <c r="B2430" s="593" t="s">
        <v>238</v>
      </c>
      <c r="C2430" s="593" t="s">
        <v>239</v>
      </c>
      <c r="D2430" s="594">
        <v>8083</v>
      </c>
      <c r="E2430" s="597">
        <v>79199</v>
      </c>
      <c r="F2430" s="593" t="s">
        <v>8396</v>
      </c>
      <c r="M2430" s="598">
        <v>12003</v>
      </c>
      <c r="N2430" s="599">
        <v>7700</v>
      </c>
    </row>
    <row r="2431" spans="1:14" ht="15.4">
      <c r="A2431" s="593" t="s">
        <v>2785</v>
      </c>
      <c r="B2431" s="593" t="s">
        <v>238</v>
      </c>
      <c r="C2431" s="593" t="s">
        <v>239</v>
      </c>
      <c r="D2431" s="594">
        <v>8084</v>
      </c>
      <c r="E2431" s="595">
        <v>54190</v>
      </c>
      <c r="F2431" s="596" t="s">
        <v>8396</v>
      </c>
      <c r="M2431" s="598">
        <v>12004</v>
      </c>
      <c r="N2431" s="599">
        <v>59235</v>
      </c>
    </row>
    <row r="2432" spans="1:14" ht="15.4">
      <c r="A2432" s="593" t="s">
        <v>2785</v>
      </c>
      <c r="B2432" s="593" t="s">
        <v>255</v>
      </c>
      <c r="C2432" s="593" t="s">
        <v>256</v>
      </c>
      <c r="D2432" s="594">
        <v>8086</v>
      </c>
      <c r="E2432" s="595">
        <v>990799</v>
      </c>
      <c r="F2432" s="596" t="s">
        <v>8397</v>
      </c>
      <c r="M2432" s="598">
        <v>12005</v>
      </c>
      <c r="N2432" s="599">
        <v>99900</v>
      </c>
    </row>
    <row r="2433" spans="1:14" ht="15.4">
      <c r="A2433" s="593" t="s">
        <v>2785</v>
      </c>
      <c r="B2433" s="593" t="s">
        <v>255</v>
      </c>
      <c r="C2433" s="593" t="s">
        <v>256</v>
      </c>
      <c r="D2433" s="594">
        <v>8087</v>
      </c>
      <c r="E2433" s="595">
        <v>1021982</v>
      </c>
      <c r="F2433" s="593" t="s">
        <v>8397</v>
      </c>
      <c r="M2433" s="598">
        <v>12006</v>
      </c>
      <c r="N2433" s="599">
        <v>78100</v>
      </c>
    </row>
    <row r="2434" spans="1:14" ht="15.4">
      <c r="A2434" s="593" t="s">
        <v>2785</v>
      </c>
      <c r="B2434" s="593" t="s">
        <v>255</v>
      </c>
      <c r="C2434" s="593" t="s">
        <v>256</v>
      </c>
      <c r="D2434" s="594">
        <v>8088</v>
      </c>
      <c r="E2434" s="597">
        <v>1000317</v>
      </c>
      <c r="F2434" s="593" t="s">
        <v>8397</v>
      </c>
      <c r="M2434" s="598">
        <v>12010</v>
      </c>
      <c r="N2434" s="599">
        <v>26000</v>
      </c>
    </row>
    <row r="2435" spans="1:14" ht="15.4">
      <c r="A2435" s="593" t="s">
        <v>2846</v>
      </c>
      <c r="B2435" s="593" t="s">
        <v>205</v>
      </c>
      <c r="C2435" s="593" t="s">
        <v>224</v>
      </c>
      <c r="D2435" s="594">
        <v>8090</v>
      </c>
      <c r="E2435" s="595">
        <v>552323</v>
      </c>
      <c r="F2435" s="596" t="s">
        <v>8397</v>
      </c>
      <c r="M2435" s="598">
        <v>12011</v>
      </c>
      <c r="N2435" s="599">
        <v>1100000</v>
      </c>
    </row>
    <row r="2436" spans="1:14" ht="15.4">
      <c r="A2436" s="593" t="s">
        <v>2846</v>
      </c>
      <c r="B2436" s="593" t="s">
        <v>180</v>
      </c>
      <c r="C2436" s="593" t="s">
        <v>181</v>
      </c>
      <c r="D2436" s="594">
        <v>8091</v>
      </c>
      <c r="E2436" s="595">
        <v>11365</v>
      </c>
      <c r="F2436" s="596" t="s">
        <v>8397</v>
      </c>
      <c r="M2436" s="598">
        <v>12015</v>
      </c>
      <c r="N2436" s="599">
        <v>13500</v>
      </c>
    </row>
    <row r="2437" spans="1:14" ht="15.4">
      <c r="A2437" s="593" t="s">
        <v>2846</v>
      </c>
      <c r="B2437" s="593" t="s">
        <v>241</v>
      </c>
      <c r="C2437" s="593" t="s">
        <v>1479</v>
      </c>
      <c r="D2437" s="594">
        <v>8092</v>
      </c>
      <c r="E2437" s="597">
        <v>42002</v>
      </c>
      <c r="F2437" s="593" t="s">
        <v>8397</v>
      </c>
      <c r="M2437" s="598">
        <v>12017</v>
      </c>
      <c r="N2437" s="599">
        <v>129900</v>
      </c>
    </row>
    <row r="2438" spans="1:14" ht="15.4">
      <c r="A2438" s="593" t="s">
        <v>2846</v>
      </c>
      <c r="B2438" s="593" t="s">
        <v>241</v>
      </c>
      <c r="C2438" s="593" t="s">
        <v>1479</v>
      </c>
      <c r="D2438" s="594">
        <v>8093</v>
      </c>
      <c r="E2438" s="597">
        <v>48342</v>
      </c>
      <c r="F2438" s="593" t="s">
        <v>8397</v>
      </c>
      <c r="M2438" s="598">
        <v>12019</v>
      </c>
      <c r="N2438" s="599">
        <v>59417</v>
      </c>
    </row>
    <row r="2439" spans="1:14" ht="15.4">
      <c r="A2439" s="593" t="s">
        <v>2846</v>
      </c>
      <c r="B2439" s="593" t="s">
        <v>238</v>
      </c>
      <c r="C2439" s="593" t="s">
        <v>239</v>
      </c>
      <c r="D2439" s="594">
        <v>8094</v>
      </c>
      <c r="E2439" s="597">
        <v>386915</v>
      </c>
      <c r="F2439" s="596" t="s">
        <v>8397</v>
      </c>
      <c r="M2439" s="598">
        <v>12020</v>
      </c>
      <c r="N2439" s="599">
        <v>29691</v>
      </c>
    </row>
    <row r="2440" spans="1:14" ht="15.4">
      <c r="A2440" s="593" t="s">
        <v>2852</v>
      </c>
      <c r="B2440" s="593" t="s">
        <v>1485</v>
      </c>
      <c r="C2440" s="593" t="s">
        <v>1485</v>
      </c>
      <c r="D2440" s="594">
        <v>8098</v>
      </c>
      <c r="E2440" s="597">
        <v>297500</v>
      </c>
      <c r="F2440" s="593" t="s">
        <v>8401</v>
      </c>
      <c r="M2440" s="598">
        <v>12021</v>
      </c>
      <c r="N2440" s="599">
        <v>1071</v>
      </c>
    </row>
    <row r="2441" spans="1:14" ht="15.4">
      <c r="A2441" s="593" t="s">
        <v>2852</v>
      </c>
      <c r="B2441" s="593" t="s">
        <v>729</v>
      </c>
      <c r="C2441" s="593" t="s">
        <v>730</v>
      </c>
      <c r="D2441" s="594">
        <v>8099</v>
      </c>
      <c r="E2441" s="597">
        <v>225149</v>
      </c>
      <c r="F2441" s="593" t="s">
        <v>8397</v>
      </c>
      <c r="M2441" s="598">
        <v>12022</v>
      </c>
      <c r="N2441" s="599">
        <v>26686</v>
      </c>
    </row>
    <row r="2442" spans="1:14" ht="15.4">
      <c r="A2442" s="593" t="s">
        <v>2852</v>
      </c>
      <c r="B2442" s="593" t="s">
        <v>208</v>
      </c>
      <c r="C2442" s="593" t="s">
        <v>208</v>
      </c>
      <c r="D2442" s="594">
        <v>8100</v>
      </c>
      <c r="E2442" s="597">
        <v>964763</v>
      </c>
      <c r="F2442" s="593" t="s">
        <v>8396</v>
      </c>
      <c r="M2442" s="598">
        <v>12023</v>
      </c>
      <c r="N2442" s="599">
        <v>61680</v>
      </c>
    </row>
    <row r="2443" spans="1:14" ht="15.4">
      <c r="A2443" s="593" t="s">
        <v>2852</v>
      </c>
      <c r="B2443" s="593" t="s">
        <v>208</v>
      </c>
      <c r="C2443" s="593" t="s">
        <v>208</v>
      </c>
      <c r="D2443" s="594">
        <v>8101</v>
      </c>
      <c r="E2443" s="597">
        <v>2253168</v>
      </c>
      <c r="F2443" s="593" t="s">
        <v>8396</v>
      </c>
      <c r="M2443" s="598">
        <v>12024</v>
      </c>
      <c r="N2443" s="599">
        <v>38100</v>
      </c>
    </row>
    <row r="2444" spans="1:14" ht="15.4">
      <c r="A2444" s="593" t="s">
        <v>2569</v>
      </c>
      <c r="B2444" s="593" t="s">
        <v>8399</v>
      </c>
      <c r="C2444" s="593" t="s">
        <v>8399</v>
      </c>
      <c r="D2444" s="594">
        <v>8103</v>
      </c>
      <c r="E2444" s="595">
        <v>23183</v>
      </c>
      <c r="F2444" s="596" t="s">
        <v>8397</v>
      </c>
      <c r="M2444" s="598">
        <v>12025</v>
      </c>
      <c r="N2444" s="599">
        <v>11100</v>
      </c>
    </row>
    <row r="2445" spans="1:14" ht="15.4">
      <c r="A2445" s="593" t="s">
        <v>2569</v>
      </c>
      <c r="B2445" s="593" t="s">
        <v>8399</v>
      </c>
      <c r="C2445" s="593" t="s">
        <v>8399</v>
      </c>
      <c r="D2445" s="594">
        <v>8104</v>
      </c>
      <c r="E2445" s="597">
        <v>101938</v>
      </c>
      <c r="F2445" s="593" t="s">
        <v>8396</v>
      </c>
      <c r="M2445" s="598">
        <v>12026</v>
      </c>
      <c r="N2445" s="599">
        <v>268</v>
      </c>
    </row>
    <row r="2446" spans="1:14" ht="15.4">
      <c r="A2446" s="593" t="s">
        <v>2860</v>
      </c>
      <c r="B2446" s="593" t="s">
        <v>259</v>
      </c>
      <c r="C2446" s="593" t="s">
        <v>775</v>
      </c>
      <c r="D2446" s="594">
        <v>8106</v>
      </c>
      <c r="E2446" s="597">
        <v>162453</v>
      </c>
      <c r="F2446" s="593" t="s">
        <v>8397</v>
      </c>
      <c r="M2446" s="598">
        <v>12027</v>
      </c>
      <c r="N2446" s="599">
        <v>34000</v>
      </c>
    </row>
    <row r="2447" spans="1:14" ht="15.4">
      <c r="A2447" s="593" t="s">
        <v>2860</v>
      </c>
      <c r="B2447" s="593" t="s">
        <v>205</v>
      </c>
      <c r="C2447" s="593" t="s">
        <v>206</v>
      </c>
      <c r="D2447" s="594">
        <v>8107</v>
      </c>
      <c r="E2447" s="595">
        <v>55138</v>
      </c>
      <c r="F2447" s="596" t="s">
        <v>8397</v>
      </c>
      <c r="M2447" s="598">
        <v>12028</v>
      </c>
      <c r="N2447" s="599">
        <v>2118</v>
      </c>
    </row>
    <row r="2448" spans="1:14" ht="15.4">
      <c r="A2448" s="593" t="s">
        <v>2860</v>
      </c>
      <c r="B2448" s="593" t="s">
        <v>192</v>
      </c>
      <c r="C2448" s="593" t="s">
        <v>1553</v>
      </c>
      <c r="D2448" s="594">
        <v>8109</v>
      </c>
      <c r="E2448" s="595">
        <v>59877</v>
      </c>
      <c r="F2448" s="596" t="s">
        <v>8397</v>
      </c>
      <c r="M2448" s="598">
        <v>12029</v>
      </c>
      <c r="N2448" s="599">
        <v>20468</v>
      </c>
    </row>
    <row r="2449" spans="1:14" ht="15.4">
      <c r="A2449" s="593" t="s">
        <v>2860</v>
      </c>
      <c r="B2449" s="593" t="s">
        <v>192</v>
      </c>
      <c r="C2449" s="593" t="s">
        <v>1553</v>
      </c>
      <c r="D2449" s="594">
        <v>8110</v>
      </c>
      <c r="E2449" s="595">
        <v>76314</v>
      </c>
      <c r="F2449" s="596" t="s">
        <v>8397</v>
      </c>
      <c r="M2449" s="598">
        <v>12030</v>
      </c>
      <c r="N2449" s="599">
        <v>65000</v>
      </c>
    </row>
    <row r="2450" spans="1:14" ht="15.4">
      <c r="A2450" s="593" t="s">
        <v>2860</v>
      </c>
      <c r="B2450" s="593" t="s">
        <v>192</v>
      </c>
      <c r="C2450" s="593" t="s">
        <v>1553</v>
      </c>
      <c r="D2450" s="594">
        <v>8111</v>
      </c>
      <c r="E2450" s="595">
        <v>208209</v>
      </c>
      <c r="F2450" s="596" t="s">
        <v>8397</v>
      </c>
      <c r="M2450" s="598">
        <v>12031</v>
      </c>
      <c r="N2450" s="599">
        <v>2800</v>
      </c>
    </row>
    <row r="2451" spans="1:14" ht="15.4">
      <c r="A2451" s="593" t="s">
        <v>2860</v>
      </c>
      <c r="B2451" s="593" t="s">
        <v>217</v>
      </c>
      <c r="C2451" s="593" t="s">
        <v>218</v>
      </c>
      <c r="D2451" s="594">
        <v>8112</v>
      </c>
      <c r="E2451" s="597">
        <v>225459</v>
      </c>
      <c r="F2451" s="593" t="s">
        <v>8396</v>
      </c>
      <c r="M2451" s="598">
        <v>12039</v>
      </c>
      <c r="N2451" s="599">
        <v>336</v>
      </c>
    </row>
    <row r="2452" spans="1:14" ht="15.4">
      <c r="A2452" s="593" t="s">
        <v>2860</v>
      </c>
      <c r="B2452" s="593" t="s">
        <v>217</v>
      </c>
      <c r="C2452" s="593" t="s">
        <v>218</v>
      </c>
      <c r="D2452" s="594">
        <v>8113</v>
      </c>
      <c r="E2452" s="597">
        <v>112730</v>
      </c>
      <c r="F2452" s="593" t="s">
        <v>8396</v>
      </c>
      <c r="M2452" s="598">
        <v>12040</v>
      </c>
      <c r="N2452" s="599">
        <v>2618</v>
      </c>
    </row>
    <row r="2453" spans="1:14" ht="15.4">
      <c r="A2453" s="593" t="s">
        <v>2860</v>
      </c>
      <c r="B2453" s="593" t="s">
        <v>241</v>
      </c>
      <c r="C2453" s="593" t="s">
        <v>242</v>
      </c>
      <c r="D2453" s="594">
        <v>8114</v>
      </c>
      <c r="E2453" s="597">
        <v>26444</v>
      </c>
      <c r="F2453" s="593" t="s">
        <v>8396</v>
      </c>
      <c r="M2453" s="598">
        <v>12043</v>
      </c>
      <c r="N2453" s="599">
        <v>3118339</v>
      </c>
    </row>
    <row r="2454" spans="1:14" ht="15.4">
      <c r="A2454" s="593" t="s">
        <v>2860</v>
      </c>
      <c r="B2454" s="593" t="s">
        <v>241</v>
      </c>
      <c r="C2454" s="593" t="s">
        <v>1479</v>
      </c>
      <c r="D2454" s="594">
        <v>8115</v>
      </c>
      <c r="E2454" s="595">
        <v>181084</v>
      </c>
      <c r="F2454" s="596" t="s">
        <v>8397</v>
      </c>
      <c r="M2454" s="598">
        <v>12045</v>
      </c>
      <c r="N2454" s="599">
        <v>1522</v>
      </c>
    </row>
    <row r="2455" spans="1:14" ht="15.4">
      <c r="A2455" s="593" t="s">
        <v>2860</v>
      </c>
      <c r="B2455" s="593" t="s">
        <v>217</v>
      </c>
      <c r="C2455" s="593" t="s">
        <v>218</v>
      </c>
      <c r="D2455" s="594">
        <v>8116</v>
      </c>
      <c r="E2455" s="595">
        <v>4113570</v>
      </c>
      <c r="F2455" s="593" t="s">
        <v>8396</v>
      </c>
      <c r="M2455" s="598">
        <v>12046</v>
      </c>
      <c r="N2455" s="599">
        <v>137259</v>
      </c>
    </row>
    <row r="2456" spans="1:14" ht="15.4">
      <c r="A2456" s="593" t="s">
        <v>2860</v>
      </c>
      <c r="B2456" s="593" t="s">
        <v>192</v>
      </c>
      <c r="C2456" s="593" t="s">
        <v>1553</v>
      </c>
      <c r="D2456" s="594">
        <v>8117</v>
      </c>
      <c r="E2456" s="597">
        <v>43992</v>
      </c>
      <c r="F2456" s="593" t="s">
        <v>8397</v>
      </c>
      <c r="M2456" s="598">
        <v>12048</v>
      </c>
      <c r="N2456" s="599">
        <v>16065</v>
      </c>
    </row>
    <row r="2457" spans="1:14" ht="15.4">
      <c r="A2457" s="593" t="s">
        <v>2860</v>
      </c>
      <c r="B2457" s="593" t="s">
        <v>192</v>
      </c>
      <c r="C2457" s="593" t="s">
        <v>1553</v>
      </c>
      <c r="D2457" s="594">
        <v>8118</v>
      </c>
      <c r="E2457" s="597">
        <v>38217</v>
      </c>
      <c r="F2457" s="593" t="s">
        <v>8397</v>
      </c>
      <c r="M2457" s="598">
        <v>12050</v>
      </c>
      <c r="N2457" s="599">
        <v>422911</v>
      </c>
    </row>
    <row r="2458" spans="1:14" ht="15.4">
      <c r="A2458" s="593" t="s">
        <v>2860</v>
      </c>
      <c r="B2458" s="593" t="s">
        <v>192</v>
      </c>
      <c r="C2458" s="593" t="s">
        <v>1553</v>
      </c>
      <c r="D2458" s="594">
        <v>8119</v>
      </c>
      <c r="E2458" s="597">
        <v>402879</v>
      </c>
      <c r="F2458" s="593" t="s">
        <v>8396</v>
      </c>
      <c r="M2458" s="598">
        <v>12051</v>
      </c>
      <c r="N2458" s="599">
        <v>226632</v>
      </c>
    </row>
    <row r="2459" spans="1:14" ht="15.4">
      <c r="A2459" s="593" t="s">
        <v>2860</v>
      </c>
      <c r="B2459" s="593" t="s">
        <v>217</v>
      </c>
      <c r="C2459" s="593" t="s">
        <v>218</v>
      </c>
      <c r="D2459" s="594">
        <v>8120</v>
      </c>
      <c r="E2459" s="597">
        <v>2327233</v>
      </c>
      <c r="F2459" s="593" t="s">
        <v>8397</v>
      </c>
      <c r="M2459" s="598">
        <v>12052</v>
      </c>
      <c r="N2459" s="599">
        <v>236284</v>
      </c>
    </row>
    <row r="2460" spans="1:14" ht="15.4">
      <c r="A2460" s="593" t="s">
        <v>2860</v>
      </c>
      <c r="B2460" s="593" t="s">
        <v>217</v>
      </c>
      <c r="C2460" s="593" t="s">
        <v>218</v>
      </c>
      <c r="D2460" s="594">
        <v>8121</v>
      </c>
      <c r="E2460" s="595">
        <v>2555421</v>
      </c>
      <c r="F2460" s="596" t="s">
        <v>8397</v>
      </c>
      <c r="M2460" s="598">
        <v>12058</v>
      </c>
      <c r="N2460" s="599">
        <v>6526</v>
      </c>
    </row>
    <row r="2461" spans="1:14" ht="15.4">
      <c r="A2461" s="593" t="s">
        <v>2860</v>
      </c>
      <c r="B2461" s="593" t="s">
        <v>217</v>
      </c>
      <c r="C2461" s="593" t="s">
        <v>218</v>
      </c>
      <c r="D2461" s="594">
        <v>8122</v>
      </c>
      <c r="E2461" s="595">
        <v>1002874</v>
      </c>
      <c r="F2461" s="596" t="s">
        <v>8397</v>
      </c>
      <c r="M2461" s="598">
        <v>12059</v>
      </c>
      <c r="N2461" s="599">
        <v>411900</v>
      </c>
    </row>
    <row r="2462" spans="1:14" ht="15.4">
      <c r="A2462" s="593" t="s">
        <v>2860</v>
      </c>
      <c r="B2462" s="593" t="s">
        <v>205</v>
      </c>
      <c r="C2462" s="593" t="s">
        <v>224</v>
      </c>
      <c r="D2462" s="594">
        <v>8123</v>
      </c>
      <c r="E2462" s="595">
        <v>116715</v>
      </c>
      <c r="F2462" s="596" t="s">
        <v>8397</v>
      </c>
      <c r="M2462" s="598">
        <v>12090</v>
      </c>
      <c r="N2462" s="599">
        <v>160155</v>
      </c>
    </row>
    <row r="2463" spans="1:14" ht="15.4">
      <c r="A2463" s="593" t="s">
        <v>2860</v>
      </c>
      <c r="B2463" s="593" t="s">
        <v>217</v>
      </c>
      <c r="C2463" s="593" t="s">
        <v>218</v>
      </c>
      <c r="D2463" s="594">
        <v>8125</v>
      </c>
      <c r="E2463" s="595">
        <v>82724</v>
      </c>
      <c r="F2463" s="596" t="s">
        <v>8397</v>
      </c>
      <c r="M2463" s="598">
        <v>12091</v>
      </c>
      <c r="N2463" s="599">
        <v>8330</v>
      </c>
    </row>
    <row r="2464" spans="1:14" ht="15.4">
      <c r="A2464" s="593" t="s">
        <v>2860</v>
      </c>
      <c r="B2464" s="593" t="s">
        <v>192</v>
      </c>
      <c r="C2464" s="593" t="s">
        <v>1553</v>
      </c>
      <c r="D2464" s="594">
        <v>8126</v>
      </c>
      <c r="E2464" s="595">
        <v>184961</v>
      </c>
      <c r="F2464" s="596" t="s">
        <v>8397</v>
      </c>
      <c r="M2464" s="598">
        <v>12092</v>
      </c>
      <c r="N2464" s="599">
        <v>14280</v>
      </c>
    </row>
    <row r="2465" spans="1:14" ht="15.4">
      <c r="A2465" s="593" t="s">
        <v>2860</v>
      </c>
      <c r="B2465" s="593" t="s">
        <v>192</v>
      </c>
      <c r="C2465" s="593" t="s">
        <v>1553</v>
      </c>
      <c r="D2465" s="594">
        <v>8129</v>
      </c>
      <c r="E2465" s="595">
        <v>72279</v>
      </c>
      <c r="F2465" s="596" t="s">
        <v>8396</v>
      </c>
      <c r="M2465" s="598">
        <v>12093</v>
      </c>
      <c r="N2465" s="599">
        <v>21420</v>
      </c>
    </row>
    <row r="2466" spans="1:14" ht="15.4">
      <c r="A2466" s="593" t="s">
        <v>2860</v>
      </c>
      <c r="B2466" s="593" t="s">
        <v>192</v>
      </c>
      <c r="C2466" s="593" t="s">
        <v>1553</v>
      </c>
      <c r="D2466" s="594">
        <v>8130</v>
      </c>
      <c r="E2466" s="595">
        <v>51193</v>
      </c>
      <c r="F2466" s="596" t="s">
        <v>8397</v>
      </c>
      <c r="M2466" s="598">
        <v>12094</v>
      </c>
      <c r="N2466" s="599">
        <v>26180</v>
      </c>
    </row>
    <row r="2467" spans="1:14" ht="15.4">
      <c r="A2467" s="593" t="s">
        <v>2860</v>
      </c>
      <c r="B2467" s="593" t="s">
        <v>192</v>
      </c>
      <c r="C2467" s="593" t="s">
        <v>1553</v>
      </c>
      <c r="D2467" s="594">
        <v>8131</v>
      </c>
      <c r="E2467" s="595">
        <v>3541</v>
      </c>
      <c r="F2467" s="596" t="s">
        <v>8397</v>
      </c>
      <c r="M2467" s="598">
        <v>12095</v>
      </c>
      <c r="N2467" s="599">
        <v>9520</v>
      </c>
    </row>
    <row r="2468" spans="1:14" ht="15.4">
      <c r="A2468" s="593" t="s">
        <v>2860</v>
      </c>
      <c r="B2468" s="593" t="s">
        <v>192</v>
      </c>
      <c r="C2468" s="593" t="s">
        <v>1553</v>
      </c>
      <c r="D2468" s="594">
        <v>8133</v>
      </c>
      <c r="E2468" s="595">
        <v>7523</v>
      </c>
      <c r="F2468" s="596" t="s">
        <v>8396</v>
      </c>
      <c r="M2468" s="598">
        <v>12096</v>
      </c>
      <c r="N2468" s="599">
        <v>16660</v>
      </c>
    </row>
    <row r="2469" spans="1:14" ht="15.4">
      <c r="A2469" s="593" t="s">
        <v>2860</v>
      </c>
      <c r="B2469" s="593" t="s">
        <v>217</v>
      </c>
      <c r="C2469" s="593" t="s">
        <v>906</v>
      </c>
      <c r="D2469" s="594">
        <v>8134</v>
      </c>
      <c r="E2469" s="595">
        <v>966132</v>
      </c>
      <c r="F2469" s="596" t="s">
        <v>8397</v>
      </c>
      <c r="M2469" s="598">
        <v>12097</v>
      </c>
      <c r="N2469" s="599">
        <v>29750</v>
      </c>
    </row>
    <row r="2470" spans="1:14" ht="15.4">
      <c r="A2470" s="593" t="s">
        <v>2860</v>
      </c>
      <c r="B2470" s="593" t="s">
        <v>255</v>
      </c>
      <c r="C2470" s="593" t="s">
        <v>256</v>
      </c>
      <c r="D2470" s="594">
        <v>8135</v>
      </c>
      <c r="E2470" s="595">
        <v>807063</v>
      </c>
      <c r="F2470" s="596" t="s">
        <v>8397</v>
      </c>
      <c r="M2470" s="598">
        <v>12098</v>
      </c>
      <c r="N2470" s="599">
        <v>32130</v>
      </c>
    </row>
    <row r="2471" spans="1:14" ht="15.4">
      <c r="A2471" s="593" t="s">
        <v>2860</v>
      </c>
      <c r="B2471" s="593" t="s">
        <v>192</v>
      </c>
      <c r="C2471" s="593" t="s">
        <v>1553</v>
      </c>
      <c r="D2471" s="594">
        <v>8136</v>
      </c>
      <c r="E2471" s="595">
        <v>81276</v>
      </c>
      <c r="F2471" s="596" t="s">
        <v>8397</v>
      </c>
      <c r="M2471" s="598">
        <v>12229</v>
      </c>
      <c r="N2471" s="599">
        <v>463949</v>
      </c>
    </row>
    <row r="2472" spans="1:14" ht="15.4">
      <c r="A2472" s="593" t="s">
        <v>2860</v>
      </c>
      <c r="B2472" s="593" t="s">
        <v>192</v>
      </c>
      <c r="C2472" s="593" t="s">
        <v>1553</v>
      </c>
      <c r="D2472" s="594">
        <v>8138</v>
      </c>
      <c r="E2472" s="595">
        <v>109500</v>
      </c>
      <c r="F2472" s="596" t="s">
        <v>8397</v>
      </c>
      <c r="M2472" s="598">
        <v>12234</v>
      </c>
      <c r="N2472" s="599">
        <v>2176</v>
      </c>
    </row>
    <row r="2473" spans="1:14" ht="15.4">
      <c r="A2473" s="593" t="s">
        <v>2860</v>
      </c>
      <c r="B2473" s="593" t="s">
        <v>255</v>
      </c>
      <c r="C2473" s="593" t="s">
        <v>256</v>
      </c>
      <c r="D2473" s="594">
        <v>8139</v>
      </c>
      <c r="E2473" s="595">
        <v>719293</v>
      </c>
      <c r="F2473" s="596" t="s">
        <v>8397</v>
      </c>
      <c r="M2473" s="598">
        <v>12235</v>
      </c>
      <c r="N2473" s="599">
        <v>55692</v>
      </c>
    </row>
    <row r="2474" spans="1:14" ht="15.4">
      <c r="A2474" s="593" t="s">
        <v>2860</v>
      </c>
      <c r="B2474" s="593" t="s">
        <v>217</v>
      </c>
      <c r="C2474" s="593" t="s">
        <v>906</v>
      </c>
      <c r="D2474" s="594">
        <v>8140</v>
      </c>
      <c r="E2474" s="595">
        <v>1440901</v>
      </c>
      <c r="F2474" s="596" t="s">
        <v>8397</v>
      </c>
      <c r="M2474" s="598">
        <v>12236</v>
      </c>
      <c r="N2474" s="599">
        <v>215866</v>
      </c>
    </row>
    <row r="2475" spans="1:14" ht="15.4">
      <c r="A2475" s="593" t="s">
        <v>2860</v>
      </c>
      <c r="B2475" s="593" t="s">
        <v>208</v>
      </c>
      <c r="C2475" s="593" t="s">
        <v>208</v>
      </c>
      <c r="D2475" s="594">
        <v>8142</v>
      </c>
      <c r="E2475" s="595">
        <v>104772</v>
      </c>
      <c r="F2475" s="596" t="s">
        <v>8396</v>
      </c>
      <c r="M2475" s="598">
        <v>12237</v>
      </c>
      <c r="N2475" s="599">
        <v>115000</v>
      </c>
    </row>
    <row r="2476" spans="1:14" ht="15.4">
      <c r="A2476" s="593" t="s">
        <v>2860</v>
      </c>
      <c r="B2476" s="593" t="s">
        <v>217</v>
      </c>
      <c r="C2476" s="593" t="s">
        <v>218</v>
      </c>
      <c r="D2476" s="594">
        <v>8143</v>
      </c>
      <c r="E2476" s="597">
        <v>3023999</v>
      </c>
      <c r="F2476" s="593" t="s">
        <v>8397</v>
      </c>
      <c r="M2476" s="598">
        <v>12238</v>
      </c>
      <c r="N2476" s="599">
        <v>154700</v>
      </c>
    </row>
    <row r="2477" spans="1:14" ht="15.4">
      <c r="A2477" s="593" t="s">
        <v>2860</v>
      </c>
      <c r="B2477" s="593" t="s">
        <v>192</v>
      </c>
      <c r="C2477" s="593" t="s">
        <v>1553</v>
      </c>
      <c r="D2477" s="594">
        <v>8144</v>
      </c>
      <c r="E2477" s="595">
        <v>1311929</v>
      </c>
      <c r="F2477" s="596" t="s">
        <v>8397</v>
      </c>
      <c r="M2477" s="598">
        <v>12239</v>
      </c>
      <c r="N2477" s="599">
        <v>79730</v>
      </c>
    </row>
    <row r="2478" spans="1:14" ht="15.4">
      <c r="A2478" s="593" t="s">
        <v>2860</v>
      </c>
      <c r="B2478" s="593" t="s">
        <v>217</v>
      </c>
      <c r="C2478" s="593" t="s">
        <v>906</v>
      </c>
      <c r="D2478" s="594">
        <v>8145</v>
      </c>
      <c r="E2478" s="597">
        <v>905712</v>
      </c>
      <c r="F2478" s="593" t="s">
        <v>8397</v>
      </c>
      <c r="M2478" s="598">
        <v>12240</v>
      </c>
      <c r="N2478" s="599">
        <v>79730</v>
      </c>
    </row>
    <row r="2479" spans="1:14" ht="15.4">
      <c r="A2479" s="593" t="s">
        <v>2860</v>
      </c>
      <c r="B2479" s="593" t="s">
        <v>217</v>
      </c>
      <c r="C2479" s="593" t="s">
        <v>906</v>
      </c>
      <c r="D2479" s="594">
        <v>8146</v>
      </c>
      <c r="E2479" s="597">
        <v>447007</v>
      </c>
      <c r="F2479" s="593" t="s">
        <v>8397</v>
      </c>
      <c r="M2479" s="598">
        <v>12241</v>
      </c>
      <c r="N2479" s="599">
        <v>79730</v>
      </c>
    </row>
    <row r="2480" spans="1:14" ht="15.4">
      <c r="A2480" s="593" t="s">
        <v>2860</v>
      </c>
      <c r="B2480" s="593" t="s">
        <v>208</v>
      </c>
      <c r="C2480" s="593" t="s">
        <v>208</v>
      </c>
      <c r="D2480" s="594">
        <v>8148</v>
      </c>
      <c r="E2480" s="597">
        <v>509316</v>
      </c>
      <c r="F2480" s="593" t="s">
        <v>8397</v>
      </c>
      <c r="M2480" s="598">
        <v>12243</v>
      </c>
      <c r="N2480" s="599">
        <v>79730</v>
      </c>
    </row>
    <row r="2481" spans="1:14" ht="15.4">
      <c r="A2481" s="593" t="s">
        <v>2860</v>
      </c>
      <c r="B2481" s="593" t="s">
        <v>217</v>
      </c>
      <c r="C2481" s="593" t="s">
        <v>218</v>
      </c>
      <c r="D2481" s="594">
        <v>8150</v>
      </c>
      <c r="E2481" s="597">
        <v>2330538</v>
      </c>
      <c r="F2481" s="593" t="s">
        <v>8397</v>
      </c>
      <c r="M2481" s="598">
        <v>12244</v>
      </c>
      <c r="N2481" s="599">
        <v>19635</v>
      </c>
    </row>
    <row r="2482" spans="1:14" ht="15.4">
      <c r="A2482" s="593" t="s">
        <v>2860</v>
      </c>
      <c r="B2482" s="593" t="s">
        <v>248</v>
      </c>
      <c r="C2482" s="593" t="s">
        <v>248</v>
      </c>
      <c r="D2482" s="594">
        <v>8151</v>
      </c>
      <c r="E2482" s="595">
        <v>1986674</v>
      </c>
      <c r="F2482" s="596" t="s">
        <v>8397</v>
      </c>
      <c r="M2482" s="598">
        <v>12245</v>
      </c>
      <c r="N2482" s="599">
        <v>107701</v>
      </c>
    </row>
    <row r="2483" spans="1:14" ht="15.4">
      <c r="A2483" s="593" t="s">
        <v>2860</v>
      </c>
      <c r="B2483" s="593" t="s">
        <v>208</v>
      </c>
      <c r="C2483" s="593" t="s">
        <v>208</v>
      </c>
      <c r="D2483" s="594">
        <v>8152</v>
      </c>
      <c r="E2483" s="595">
        <v>54576</v>
      </c>
      <c r="F2483" s="596" t="s">
        <v>8397</v>
      </c>
      <c r="M2483" s="598">
        <v>12246</v>
      </c>
      <c r="N2483" s="599">
        <v>107701</v>
      </c>
    </row>
    <row r="2484" spans="1:14" ht="15.4">
      <c r="A2484" s="593" t="s">
        <v>2860</v>
      </c>
      <c r="B2484" s="593" t="s">
        <v>192</v>
      </c>
      <c r="C2484" s="593" t="s">
        <v>1553</v>
      </c>
      <c r="D2484" s="594">
        <v>8153</v>
      </c>
      <c r="E2484" s="597">
        <v>29588201</v>
      </c>
      <c r="F2484" s="593" t="s">
        <v>8397</v>
      </c>
      <c r="M2484" s="598">
        <v>12247</v>
      </c>
      <c r="N2484" s="599">
        <v>76160</v>
      </c>
    </row>
    <row r="2485" spans="1:14" ht="15.4">
      <c r="A2485" s="593" t="s">
        <v>2860</v>
      </c>
      <c r="B2485" s="593" t="s">
        <v>217</v>
      </c>
      <c r="C2485" s="593" t="s">
        <v>218</v>
      </c>
      <c r="D2485" s="594">
        <v>8154</v>
      </c>
      <c r="E2485" s="597">
        <v>1426414</v>
      </c>
      <c r="F2485" s="593" t="s">
        <v>8397</v>
      </c>
      <c r="M2485" s="598">
        <v>12248</v>
      </c>
      <c r="N2485" s="599">
        <v>76160</v>
      </c>
    </row>
    <row r="2486" spans="1:14" ht="15.4">
      <c r="A2486" s="593" t="s">
        <v>2860</v>
      </c>
      <c r="B2486" s="593" t="s">
        <v>217</v>
      </c>
      <c r="C2486" s="593" t="s">
        <v>218</v>
      </c>
      <c r="D2486" s="594">
        <v>8155</v>
      </c>
      <c r="E2486" s="597">
        <v>1835765</v>
      </c>
      <c r="F2486" s="593" t="s">
        <v>8397</v>
      </c>
      <c r="M2486" s="598">
        <v>12249</v>
      </c>
      <c r="N2486" s="599">
        <v>2800</v>
      </c>
    </row>
    <row r="2487" spans="1:14" ht="15.4">
      <c r="A2487" s="593" t="s">
        <v>2860</v>
      </c>
      <c r="B2487" s="593" t="s">
        <v>208</v>
      </c>
      <c r="C2487" s="593" t="s">
        <v>208</v>
      </c>
      <c r="D2487" s="594">
        <v>8156</v>
      </c>
      <c r="E2487" s="597">
        <v>5439</v>
      </c>
      <c r="F2487" s="593" t="s">
        <v>8397</v>
      </c>
      <c r="M2487" s="598">
        <v>12250</v>
      </c>
      <c r="N2487" s="599">
        <v>659290</v>
      </c>
    </row>
    <row r="2488" spans="1:14" ht="15.4">
      <c r="A2488" s="593" t="s">
        <v>2860</v>
      </c>
      <c r="B2488" s="593" t="s">
        <v>192</v>
      </c>
      <c r="C2488" s="593" t="s">
        <v>1553</v>
      </c>
      <c r="D2488" s="594">
        <v>8157</v>
      </c>
      <c r="E2488" s="597">
        <v>24053023</v>
      </c>
      <c r="F2488" s="593" t="s">
        <v>8397</v>
      </c>
      <c r="M2488" s="598">
        <v>12251</v>
      </c>
      <c r="N2488" s="599">
        <v>676235</v>
      </c>
    </row>
    <row r="2489" spans="1:14" ht="15.4">
      <c r="A2489" s="593" t="s">
        <v>2860</v>
      </c>
      <c r="B2489" s="593" t="s">
        <v>255</v>
      </c>
      <c r="C2489" s="593" t="s">
        <v>256</v>
      </c>
      <c r="D2489" s="594">
        <v>8158</v>
      </c>
      <c r="E2489" s="595">
        <v>738210</v>
      </c>
      <c r="F2489" s="596" t="s">
        <v>8397</v>
      </c>
      <c r="M2489" s="598">
        <v>12252</v>
      </c>
      <c r="N2489" s="599">
        <v>803788</v>
      </c>
    </row>
    <row r="2490" spans="1:14" ht="15.4">
      <c r="A2490" s="593" t="s">
        <v>2860</v>
      </c>
      <c r="B2490" s="593" t="s">
        <v>192</v>
      </c>
      <c r="C2490" s="593" t="s">
        <v>1553</v>
      </c>
      <c r="D2490" s="594">
        <v>8159</v>
      </c>
      <c r="E2490" s="597">
        <v>61717256</v>
      </c>
      <c r="F2490" s="593" t="s">
        <v>8397</v>
      </c>
      <c r="M2490" s="598">
        <v>12253</v>
      </c>
      <c r="N2490" s="599">
        <v>175205</v>
      </c>
    </row>
    <row r="2491" spans="1:14" ht="15.4">
      <c r="A2491" s="593" t="s">
        <v>2860</v>
      </c>
      <c r="B2491" s="593" t="s">
        <v>259</v>
      </c>
      <c r="C2491" s="593" t="s">
        <v>775</v>
      </c>
      <c r="D2491" s="594">
        <v>8160</v>
      </c>
      <c r="E2491" s="597">
        <v>27308</v>
      </c>
      <c r="F2491" s="593" t="s">
        <v>8397</v>
      </c>
      <c r="M2491" s="598">
        <v>12254</v>
      </c>
      <c r="N2491" s="599">
        <v>178054</v>
      </c>
    </row>
    <row r="2492" spans="1:14" ht="15.4">
      <c r="A2492" s="593" t="s">
        <v>2860</v>
      </c>
      <c r="B2492" s="593" t="s">
        <v>217</v>
      </c>
      <c r="C2492" s="593" t="s">
        <v>218</v>
      </c>
      <c r="D2492" s="594">
        <v>8161</v>
      </c>
      <c r="E2492" s="595">
        <v>2220631</v>
      </c>
      <c r="F2492" s="596" t="s">
        <v>8397</v>
      </c>
      <c r="M2492" s="598">
        <v>12255</v>
      </c>
      <c r="N2492" s="599">
        <v>184450</v>
      </c>
    </row>
    <row r="2493" spans="1:14" ht="15.4">
      <c r="A2493" s="593" t="s">
        <v>2860</v>
      </c>
      <c r="B2493" s="593" t="s">
        <v>208</v>
      </c>
      <c r="C2493" s="593" t="s">
        <v>208</v>
      </c>
      <c r="D2493" s="594">
        <v>8162</v>
      </c>
      <c r="E2493" s="595">
        <v>54400</v>
      </c>
      <c r="F2493" s="596" t="s">
        <v>8396</v>
      </c>
      <c r="M2493" s="598">
        <v>12256</v>
      </c>
      <c r="N2493" s="599">
        <v>175205</v>
      </c>
    </row>
    <row r="2494" spans="1:14" ht="15.4">
      <c r="A2494" s="593" t="s">
        <v>2860</v>
      </c>
      <c r="B2494" s="593" t="s">
        <v>208</v>
      </c>
      <c r="C2494" s="593" t="s">
        <v>208</v>
      </c>
      <c r="D2494" s="594">
        <v>8163</v>
      </c>
      <c r="E2494" s="595">
        <v>200674</v>
      </c>
      <c r="F2494" s="596" t="s">
        <v>8396</v>
      </c>
      <c r="M2494" s="598">
        <v>12257</v>
      </c>
      <c r="N2494" s="599">
        <v>97818</v>
      </c>
    </row>
    <row r="2495" spans="1:14" ht="15.4">
      <c r="A2495" s="593" t="s">
        <v>2860</v>
      </c>
      <c r="B2495" s="593" t="s">
        <v>587</v>
      </c>
      <c r="C2495" s="593" t="s">
        <v>2914</v>
      </c>
      <c r="D2495" s="594">
        <v>8165</v>
      </c>
      <c r="E2495" s="595">
        <v>501451</v>
      </c>
      <c r="F2495" s="596" t="s">
        <v>8397</v>
      </c>
      <c r="M2495" s="598">
        <v>12258</v>
      </c>
      <c r="N2495" s="599">
        <v>1410150</v>
      </c>
    </row>
    <row r="2496" spans="1:14" ht="15.4">
      <c r="A2496" s="593" t="s">
        <v>2860</v>
      </c>
      <c r="B2496" s="593" t="s">
        <v>205</v>
      </c>
      <c r="C2496" s="593" t="s">
        <v>224</v>
      </c>
      <c r="D2496" s="594">
        <v>8166</v>
      </c>
      <c r="E2496" s="595">
        <v>112423</v>
      </c>
      <c r="F2496" s="596" t="s">
        <v>8397</v>
      </c>
      <c r="M2496" s="598">
        <v>12259</v>
      </c>
      <c r="N2496" s="599">
        <v>714000</v>
      </c>
    </row>
    <row r="2497" spans="1:14" ht="15.4">
      <c r="A2497" s="593" t="s">
        <v>2860</v>
      </c>
      <c r="B2497" s="593" t="s">
        <v>238</v>
      </c>
      <c r="C2497" s="593" t="s">
        <v>402</v>
      </c>
      <c r="D2497" s="594">
        <v>8167</v>
      </c>
      <c r="E2497" s="595">
        <v>177773</v>
      </c>
      <c r="F2497" s="596" t="s">
        <v>8397</v>
      </c>
      <c r="M2497" s="598">
        <v>12260</v>
      </c>
      <c r="N2497" s="599">
        <v>919632</v>
      </c>
    </row>
    <row r="2498" spans="1:14" ht="15.4">
      <c r="A2498" s="593" t="s">
        <v>2860</v>
      </c>
      <c r="B2498" s="593" t="s">
        <v>217</v>
      </c>
      <c r="C2498" s="593" t="s">
        <v>218</v>
      </c>
      <c r="D2498" s="594">
        <v>8168</v>
      </c>
      <c r="E2498" s="595">
        <v>2576547</v>
      </c>
      <c r="F2498" s="596" t="s">
        <v>8397</v>
      </c>
      <c r="M2498" s="598">
        <v>12261</v>
      </c>
      <c r="N2498" s="599">
        <v>919632</v>
      </c>
    </row>
    <row r="2499" spans="1:14" ht="15.4">
      <c r="A2499" s="593" t="s">
        <v>2860</v>
      </c>
      <c r="B2499" s="593" t="s">
        <v>205</v>
      </c>
      <c r="C2499" s="593" t="s">
        <v>224</v>
      </c>
      <c r="D2499" s="594">
        <v>8169</v>
      </c>
      <c r="E2499" s="595">
        <v>112423</v>
      </c>
      <c r="F2499" s="596" t="s">
        <v>8397</v>
      </c>
      <c r="M2499" s="598">
        <v>12263</v>
      </c>
      <c r="N2499" s="599">
        <v>919632</v>
      </c>
    </row>
    <row r="2500" spans="1:14" ht="15.4">
      <c r="A2500" s="593" t="s">
        <v>2860</v>
      </c>
      <c r="B2500" s="593" t="s">
        <v>192</v>
      </c>
      <c r="C2500" s="593" t="s">
        <v>1553</v>
      </c>
      <c r="D2500" s="594">
        <v>8170</v>
      </c>
      <c r="E2500" s="595">
        <v>1138638</v>
      </c>
      <c r="F2500" s="596" t="s">
        <v>8396</v>
      </c>
      <c r="M2500" s="598">
        <v>12264</v>
      </c>
      <c r="N2500" s="599">
        <v>74375</v>
      </c>
    </row>
    <row r="2501" spans="1:14" ht="15.4">
      <c r="A2501" s="593" t="s">
        <v>2860</v>
      </c>
      <c r="B2501" s="593" t="s">
        <v>208</v>
      </c>
      <c r="C2501" s="593" t="s">
        <v>208</v>
      </c>
      <c r="D2501" s="594">
        <v>8171</v>
      </c>
      <c r="E2501" s="595">
        <v>505276</v>
      </c>
      <c r="F2501" s="596" t="s">
        <v>8396</v>
      </c>
      <c r="M2501" s="598">
        <v>12265</v>
      </c>
      <c r="N2501" s="599">
        <v>115550</v>
      </c>
    </row>
    <row r="2502" spans="1:14" ht="15.4">
      <c r="A2502" s="593" t="s">
        <v>2860</v>
      </c>
      <c r="B2502" s="593" t="s">
        <v>192</v>
      </c>
      <c r="C2502" s="593" t="s">
        <v>1553</v>
      </c>
      <c r="D2502" s="594">
        <v>8172</v>
      </c>
      <c r="E2502" s="595">
        <v>798371</v>
      </c>
      <c r="F2502" s="596" t="s">
        <v>8396</v>
      </c>
      <c r="M2502" s="598">
        <v>12266</v>
      </c>
      <c r="N2502" s="599">
        <v>773500</v>
      </c>
    </row>
    <row r="2503" spans="1:14" ht="15.4">
      <c r="A2503" s="593" t="s">
        <v>2860</v>
      </c>
      <c r="B2503" s="593" t="s">
        <v>192</v>
      </c>
      <c r="C2503" s="593" t="s">
        <v>1553</v>
      </c>
      <c r="D2503" s="594">
        <v>8173</v>
      </c>
      <c r="E2503" s="595">
        <v>997662</v>
      </c>
      <c r="F2503" s="596" t="s">
        <v>8396</v>
      </c>
      <c r="M2503" s="598">
        <v>12267</v>
      </c>
      <c r="N2503" s="599">
        <v>994534</v>
      </c>
    </row>
    <row r="2504" spans="1:14" ht="15.4">
      <c r="A2504" s="593" t="s">
        <v>2860</v>
      </c>
      <c r="B2504" s="593" t="s">
        <v>208</v>
      </c>
      <c r="C2504" s="593" t="s">
        <v>208</v>
      </c>
      <c r="D2504" s="594">
        <v>8177</v>
      </c>
      <c r="E2504" s="595">
        <v>333992</v>
      </c>
      <c r="F2504" s="596" t="s">
        <v>8396</v>
      </c>
      <c r="M2504" s="598">
        <v>12268</v>
      </c>
      <c r="N2504" s="599">
        <v>207012</v>
      </c>
    </row>
    <row r="2505" spans="1:14" ht="15.4">
      <c r="A2505" s="593" t="s">
        <v>2860</v>
      </c>
      <c r="B2505" s="593" t="s">
        <v>248</v>
      </c>
      <c r="C2505" s="593" t="s">
        <v>248</v>
      </c>
      <c r="D2505" s="594">
        <v>8181</v>
      </c>
      <c r="E2505" s="595">
        <v>2056271</v>
      </c>
      <c r="F2505" s="596" t="s">
        <v>8397</v>
      </c>
      <c r="M2505" s="598">
        <v>12269</v>
      </c>
      <c r="N2505" s="599">
        <v>78100</v>
      </c>
    </row>
    <row r="2506" spans="1:14" ht="15.4">
      <c r="A2506" s="593" t="s">
        <v>2860</v>
      </c>
      <c r="B2506" s="593" t="s">
        <v>248</v>
      </c>
      <c r="C2506" s="593" t="s">
        <v>248</v>
      </c>
      <c r="D2506" s="594">
        <v>8182</v>
      </c>
      <c r="E2506" s="597">
        <v>5815365</v>
      </c>
      <c r="F2506" s="593" t="s">
        <v>8397</v>
      </c>
      <c r="M2506" s="598">
        <v>12270</v>
      </c>
      <c r="N2506" s="599">
        <v>139900</v>
      </c>
    </row>
    <row r="2507" spans="1:14" ht="15.4">
      <c r="A2507" s="593" t="s">
        <v>2860</v>
      </c>
      <c r="B2507" s="593" t="s">
        <v>1411</v>
      </c>
      <c r="C2507" s="593" t="s">
        <v>1413</v>
      </c>
      <c r="D2507" s="594">
        <v>8184</v>
      </c>
      <c r="E2507" s="595">
        <v>8246</v>
      </c>
      <c r="F2507" s="596" t="s">
        <v>8396</v>
      </c>
      <c r="M2507" s="598">
        <v>12271</v>
      </c>
      <c r="N2507" s="599">
        <v>371137</v>
      </c>
    </row>
    <row r="2508" spans="1:14" ht="15.4">
      <c r="A2508" s="593" t="s">
        <v>2860</v>
      </c>
      <c r="B2508" s="593" t="s">
        <v>208</v>
      </c>
      <c r="C2508" s="593" t="s">
        <v>208</v>
      </c>
      <c r="D2508" s="594">
        <v>8185</v>
      </c>
      <c r="E2508" s="595">
        <v>49437</v>
      </c>
      <c r="F2508" s="596" t="s">
        <v>8397</v>
      </c>
      <c r="M2508" s="598">
        <v>12272</v>
      </c>
      <c r="N2508" s="599">
        <v>387900</v>
      </c>
    </row>
    <row r="2509" spans="1:14" ht="15.4">
      <c r="A2509" s="593" t="s">
        <v>2860</v>
      </c>
      <c r="B2509" s="593" t="s">
        <v>238</v>
      </c>
      <c r="C2509" s="593" t="s">
        <v>239</v>
      </c>
      <c r="D2509" s="594">
        <v>8186</v>
      </c>
      <c r="E2509" s="597">
        <v>101891</v>
      </c>
      <c r="F2509" s="593" t="s">
        <v>8396</v>
      </c>
      <c r="M2509" s="598">
        <v>12277</v>
      </c>
      <c r="N2509" s="599">
        <v>251285</v>
      </c>
    </row>
    <row r="2510" spans="1:14" ht="15.4">
      <c r="A2510" s="593" t="s">
        <v>2860</v>
      </c>
      <c r="B2510" s="593" t="s">
        <v>217</v>
      </c>
      <c r="C2510" s="593" t="s">
        <v>218</v>
      </c>
      <c r="D2510" s="594">
        <v>8187</v>
      </c>
      <c r="E2510" s="597">
        <v>5307386</v>
      </c>
      <c r="F2510" s="593" t="s">
        <v>8397</v>
      </c>
      <c r="M2510" s="598">
        <v>12319</v>
      </c>
      <c r="N2510" s="599">
        <v>107100</v>
      </c>
    </row>
    <row r="2511" spans="1:14" ht="15.4">
      <c r="A2511" s="593" t="s">
        <v>2860</v>
      </c>
      <c r="B2511" s="593" t="s">
        <v>217</v>
      </c>
      <c r="C2511" s="593" t="s">
        <v>218</v>
      </c>
      <c r="D2511" s="594">
        <v>8188</v>
      </c>
      <c r="E2511" s="597">
        <v>5213065</v>
      </c>
      <c r="F2511" s="593" t="s">
        <v>8397</v>
      </c>
      <c r="M2511" s="598">
        <v>12320</v>
      </c>
      <c r="N2511" s="599">
        <v>242303</v>
      </c>
    </row>
    <row r="2512" spans="1:14" ht="15.4">
      <c r="A2512" s="593" t="s">
        <v>2860</v>
      </c>
      <c r="B2512" s="593" t="s">
        <v>729</v>
      </c>
      <c r="C2512" s="593" t="s">
        <v>1340</v>
      </c>
      <c r="D2512" s="594">
        <v>8194</v>
      </c>
      <c r="E2512" s="597">
        <v>8778497</v>
      </c>
      <c r="F2512" s="593" t="s">
        <v>8396</v>
      </c>
      <c r="M2512" s="598">
        <v>12321</v>
      </c>
      <c r="N2512" s="599">
        <v>302879</v>
      </c>
    </row>
    <row r="2513" spans="1:14" ht="15.4">
      <c r="A2513" s="593" t="s">
        <v>2860</v>
      </c>
      <c r="B2513" s="593" t="s">
        <v>255</v>
      </c>
      <c r="C2513" s="593" t="s">
        <v>256</v>
      </c>
      <c r="D2513" s="594">
        <v>8195</v>
      </c>
      <c r="E2513" s="597">
        <v>1284323</v>
      </c>
      <c r="F2513" s="593" t="s">
        <v>8397</v>
      </c>
      <c r="M2513" s="598">
        <v>12322</v>
      </c>
      <c r="N2513" s="599">
        <v>214200</v>
      </c>
    </row>
    <row r="2514" spans="1:14" ht="15.4">
      <c r="A2514" s="593" t="s">
        <v>2860</v>
      </c>
      <c r="B2514" s="593" t="s">
        <v>180</v>
      </c>
      <c r="C2514" s="593" t="s">
        <v>181</v>
      </c>
      <c r="D2514" s="594">
        <v>8196</v>
      </c>
      <c r="E2514" s="597">
        <v>801255</v>
      </c>
      <c r="F2514" s="593" t="s">
        <v>8397</v>
      </c>
      <c r="M2514" s="598">
        <v>12323</v>
      </c>
      <c r="N2514" s="599">
        <v>166600</v>
      </c>
    </row>
    <row r="2515" spans="1:14" ht="15.4">
      <c r="A2515" s="593" t="s">
        <v>2860</v>
      </c>
      <c r="B2515" s="593" t="s">
        <v>255</v>
      </c>
      <c r="C2515" s="593" t="s">
        <v>256</v>
      </c>
      <c r="D2515" s="594">
        <v>8200</v>
      </c>
      <c r="E2515" s="595">
        <v>998837</v>
      </c>
      <c r="F2515" s="596" t="s">
        <v>8397</v>
      </c>
      <c r="M2515" s="598">
        <v>12324</v>
      </c>
      <c r="N2515" s="599">
        <v>220150</v>
      </c>
    </row>
    <row r="2516" spans="1:14" ht="15.4">
      <c r="A2516" s="593" t="s">
        <v>2860</v>
      </c>
      <c r="B2516" s="593" t="s">
        <v>192</v>
      </c>
      <c r="C2516" s="593" t="s">
        <v>1553</v>
      </c>
      <c r="D2516" s="594">
        <v>8202</v>
      </c>
      <c r="E2516" s="595">
        <v>353416</v>
      </c>
      <c r="F2516" s="596" t="s">
        <v>8396</v>
      </c>
      <c r="M2516" s="598">
        <v>12325</v>
      </c>
      <c r="N2516" s="599">
        <v>238000</v>
      </c>
    </row>
    <row r="2517" spans="1:14" ht="15.4">
      <c r="A2517" s="593" t="s">
        <v>2860</v>
      </c>
      <c r="B2517" s="593" t="s">
        <v>255</v>
      </c>
      <c r="C2517" s="593" t="s">
        <v>256</v>
      </c>
      <c r="D2517" s="594">
        <v>8204</v>
      </c>
      <c r="E2517" s="595">
        <v>821174</v>
      </c>
      <c r="F2517" s="596" t="s">
        <v>8397</v>
      </c>
      <c r="M2517" s="598">
        <v>12326</v>
      </c>
      <c r="N2517" s="599">
        <v>403838</v>
      </c>
    </row>
    <row r="2518" spans="1:14" ht="15.4">
      <c r="A2518" s="593" t="s">
        <v>2860</v>
      </c>
      <c r="B2518" s="593" t="s">
        <v>255</v>
      </c>
      <c r="C2518" s="593" t="s">
        <v>256</v>
      </c>
      <c r="D2518" s="594">
        <v>8205</v>
      </c>
      <c r="E2518" s="595">
        <v>219344</v>
      </c>
      <c r="F2518" s="596" t="s">
        <v>8397</v>
      </c>
      <c r="M2518" s="598">
        <v>12327</v>
      </c>
      <c r="N2518" s="599">
        <v>535500</v>
      </c>
    </row>
    <row r="2519" spans="1:14" ht="15.4">
      <c r="A2519" s="593" t="s">
        <v>2860</v>
      </c>
      <c r="B2519" s="593" t="s">
        <v>255</v>
      </c>
      <c r="C2519" s="593" t="s">
        <v>256</v>
      </c>
      <c r="D2519" s="594">
        <v>8209</v>
      </c>
      <c r="E2519" s="595">
        <v>627543</v>
      </c>
      <c r="F2519" s="596" t="s">
        <v>8397</v>
      </c>
      <c r="M2519" s="598">
        <v>12328</v>
      </c>
      <c r="N2519" s="599">
        <v>499800</v>
      </c>
    </row>
    <row r="2520" spans="1:14" ht="15.4">
      <c r="A2520" s="593" t="s">
        <v>2860</v>
      </c>
      <c r="B2520" s="593" t="s">
        <v>587</v>
      </c>
      <c r="C2520" s="593" t="s">
        <v>2914</v>
      </c>
      <c r="D2520" s="594">
        <v>8210</v>
      </c>
      <c r="E2520" s="595">
        <v>6482</v>
      </c>
      <c r="F2520" s="596" t="s">
        <v>8396</v>
      </c>
      <c r="M2520" s="598">
        <v>12329</v>
      </c>
      <c r="N2520" s="599">
        <v>3451000</v>
      </c>
    </row>
    <row r="2521" spans="1:14" ht="15.4">
      <c r="A2521" s="593" t="s">
        <v>2860</v>
      </c>
      <c r="B2521" s="593" t="s">
        <v>205</v>
      </c>
      <c r="C2521" s="593" t="s">
        <v>224</v>
      </c>
      <c r="D2521" s="594">
        <v>8212</v>
      </c>
      <c r="E2521" s="595">
        <v>97763</v>
      </c>
      <c r="F2521" s="596" t="s">
        <v>8397</v>
      </c>
      <c r="M2521" s="598">
        <v>12330</v>
      </c>
      <c r="N2521" s="599">
        <v>3451000</v>
      </c>
    </row>
    <row r="2522" spans="1:14" ht="15.4">
      <c r="A2522" s="593" t="s">
        <v>2860</v>
      </c>
      <c r="B2522" s="593" t="s">
        <v>192</v>
      </c>
      <c r="C2522" s="593" t="s">
        <v>1553</v>
      </c>
      <c r="D2522" s="594">
        <v>8213</v>
      </c>
      <c r="E2522" s="595">
        <v>189072</v>
      </c>
      <c r="F2522" s="596" t="s">
        <v>8396</v>
      </c>
      <c r="M2522" s="598">
        <v>12331</v>
      </c>
      <c r="N2522" s="599">
        <v>4760000</v>
      </c>
    </row>
    <row r="2523" spans="1:14" ht="15.4">
      <c r="A2523" s="593" t="s">
        <v>2860</v>
      </c>
      <c r="B2523" s="593" t="s">
        <v>192</v>
      </c>
      <c r="C2523" s="593" t="s">
        <v>1553</v>
      </c>
      <c r="D2523" s="594">
        <v>8214</v>
      </c>
      <c r="E2523" s="595">
        <v>175964</v>
      </c>
      <c r="F2523" s="596" t="s">
        <v>8396</v>
      </c>
      <c r="M2523" s="598">
        <v>12332</v>
      </c>
      <c r="N2523" s="599">
        <v>1483000</v>
      </c>
    </row>
    <row r="2524" spans="1:14" ht="15.4">
      <c r="A2524" s="593" t="s">
        <v>2860</v>
      </c>
      <c r="B2524" s="593" t="s">
        <v>192</v>
      </c>
      <c r="C2524" s="593" t="s">
        <v>1553</v>
      </c>
      <c r="D2524" s="594">
        <v>8217</v>
      </c>
      <c r="E2524" s="595">
        <v>482706</v>
      </c>
      <c r="F2524" s="596" t="s">
        <v>8396</v>
      </c>
      <c r="M2524" s="598">
        <v>12333</v>
      </c>
      <c r="N2524" s="599">
        <v>1725500</v>
      </c>
    </row>
    <row r="2525" spans="1:14" ht="15.4">
      <c r="A2525" s="593" t="s">
        <v>2860</v>
      </c>
      <c r="B2525" s="593" t="s">
        <v>192</v>
      </c>
      <c r="C2525" s="593" t="s">
        <v>1553</v>
      </c>
      <c r="D2525" s="594">
        <v>8218</v>
      </c>
      <c r="E2525" s="597">
        <v>1773326</v>
      </c>
      <c r="F2525" s="593" t="s">
        <v>8396</v>
      </c>
      <c r="M2525" s="598">
        <v>12334</v>
      </c>
      <c r="N2525" s="599">
        <v>348003</v>
      </c>
    </row>
    <row r="2526" spans="1:14" ht="15.4">
      <c r="A2526" s="593" t="s">
        <v>2860</v>
      </c>
      <c r="B2526" s="593" t="s">
        <v>192</v>
      </c>
      <c r="C2526" s="593" t="s">
        <v>1553</v>
      </c>
      <c r="D2526" s="594">
        <v>8219</v>
      </c>
      <c r="E2526" s="597">
        <v>1828586</v>
      </c>
      <c r="F2526" s="593" t="s">
        <v>8396</v>
      </c>
      <c r="M2526" s="598">
        <v>12335</v>
      </c>
      <c r="N2526" s="599">
        <v>258230</v>
      </c>
    </row>
    <row r="2527" spans="1:14" ht="15.4">
      <c r="A2527" s="593" t="s">
        <v>2860</v>
      </c>
      <c r="B2527" s="593" t="s">
        <v>192</v>
      </c>
      <c r="C2527" s="593" t="s">
        <v>1553</v>
      </c>
      <c r="D2527" s="594">
        <v>8220</v>
      </c>
      <c r="E2527" s="595">
        <v>1716906</v>
      </c>
      <c r="F2527" s="596" t="s">
        <v>8396</v>
      </c>
      <c r="M2527" s="598">
        <v>12336</v>
      </c>
      <c r="N2527" s="599">
        <v>49980</v>
      </c>
    </row>
    <row r="2528" spans="1:14" ht="15.4">
      <c r="A2528" s="593" t="s">
        <v>2860</v>
      </c>
      <c r="B2528" s="593" t="s">
        <v>192</v>
      </c>
      <c r="C2528" s="593" t="s">
        <v>1553</v>
      </c>
      <c r="D2528" s="594">
        <v>8221</v>
      </c>
      <c r="E2528" s="595">
        <v>450023</v>
      </c>
      <c r="F2528" s="596" t="s">
        <v>8396</v>
      </c>
      <c r="M2528" s="598">
        <v>12341</v>
      </c>
      <c r="N2528" s="599">
        <v>3798837</v>
      </c>
    </row>
    <row r="2529" spans="1:14" ht="15.4">
      <c r="A2529" s="593" t="s">
        <v>2860</v>
      </c>
      <c r="B2529" s="593" t="s">
        <v>241</v>
      </c>
      <c r="C2529" s="593" t="s">
        <v>1479</v>
      </c>
      <c r="D2529" s="594">
        <v>8222</v>
      </c>
      <c r="E2529" s="595">
        <v>69625</v>
      </c>
      <c r="F2529" s="596" t="s">
        <v>8396</v>
      </c>
      <c r="M2529" s="598">
        <v>12346</v>
      </c>
      <c r="N2529" s="599">
        <v>93080</v>
      </c>
    </row>
    <row r="2530" spans="1:14" ht="15.4">
      <c r="A2530" s="593" t="s">
        <v>2860</v>
      </c>
      <c r="B2530" s="593" t="s">
        <v>241</v>
      </c>
      <c r="C2530" s="593" t="s">
        <v>242</v>
      </c>
      <c r="D2530" s="594">
        <v>8223</v>
      </c>
      <c r="E2530" s="595">
        <v>69625</v>
      </c>
      <c r="F2530" s="596" t="s">
        <v>8396</v>
      </c>
      <c r="M2530" s="598">
        <v>12350</v>
      </c>
      <c r="N2530" s="599">
        <v>32790</v>
      </c>
    </row>
    <row r="2531" spans="1:14" ht="15.4">
      <c r="A2531" s="593" t="s">
        <v>2860</v>
      </c>
      <c r="B2531" s="593" t="s">
        <v>238</v>
      </c>
      <c r="C2531" s="593" t="s">
        <v>402</v>
      </c>
      <c r="D2531" s="594">
        <v>8224</v>
      </c>
      <c r="E2531" s="595">
        <v>8279791</v>
      </c>
      <c r="F2531" s="596" t="s">
        <v>8397</v>
      </c>
      <c r="M2531" s="598">
        <v>12352</v>
      </c>
      <c r="N2531" s="599">
        <v>211900</v>
      </c>
    </row>
    <row r="2532" spans="1:14" ht="15.4">
      <c r="A2532" s="593" t="s">
        <v>2860</v>
      </c>
      <c r="B2532" s="593" t="s">
        <v>238</v>
      </c>
      <c r="C2532" s="593" t="s">
        <v>402</v>
      </c>
      <c r="D2532" s="594">
        <v>8225</v>
      </c>
      <c r="E2532" s="595">
        <v>1781902</v>
      </c>
      <c r="F2532" s="596" t="s">
        <v>8397</v>
      </c>
      <c r="M2532" s="598">
        <v>12355</v>
      </c>
      <c r="N2532" s="599">
        <v>42119</v>
      </c>
    </row>
    <row r="2533" spans="1:14" ht="15.4">
      <c r="A2533" s="593" t="s">
        <v>2860</v>
      </c>
      <c r="B2533" s="593" t="s">
        <v>205</v>
      </c>
      <c r="C2533" s="593" t="s">
        <v>224</v>
      </c>
      <c r="D2533" s="594">
        <v>8226</v>
      </c>
      <c r="E2533" s="595">
        <v>60966</v>
      </c>
      <c r="F2533" s="596" t="s">
        <v>8397</v>
      </c>
      <c r="M2533" s="598">
        <v>12356</v>
      </c>
      <c r="N2533" s="599">
        <v>13804</v>
      </c>
    </row>
    <row r="2534" spans="1:14" ht="15.4">
      <c r="A2534" s="593" t="s">
        <v>2860</v>
      </c>
      <c r="B2534" s="593" t="s">
        <v>205</v>
      </c>
      <c r="C2534" s="593" t="s">
        <v>206</v>
      </c>
      <c r="D2534" s="594">
        <v>8227</v>
      </c>
      <c r="E2534" s="595">
        <v>68437</v>
      </c>
      <c r="F2534" s="596" t="s">
        <v>8397</v>
      </c>
      <c r="M2534" s="598">
        <v>12357</v>
      </c>
      <c r="N2534" s="599">
        <v>125300</v>
      </c>
    </row>
    <row r="2535" spans="1:14" ht="15.4">
      <c r="A2535" s="593" t="s">
        <v>2860</v>
      </c>
      <c r="B2535" s="593" t="s">
        <v>205</v>
      </c>
      <c r="C2535" s="593" t="s">
        <v>224</v>
      </c>
      <c r="D2535" s="594">
        <v>8228</v>
      </c>
      <c r="E2535" s="595">
        <v>28230</v>
      </c>
      <c r="F2535" s="596" t="s">
        <v>8397</v>
      </c>
      <c r="M2535" s="598">
        <v>12358</v>
      </c>
      <c r="N2535" s="599">
        <v>582990</v>
      </c>
    </row>
    <row r="2536" spans="1:14" ht="15.4">
      <c r="A2536" s="593" t="s">
        <v>2860</v>
      </c>
      <c r="B2536" s="593" t="s">
        <v>205</v>
      </c>
      <c r="C2536" s="593" t="s">
        <v>224</v>
      </c>
      <c r="D2536" s="594">
        <v>8229</v>
      </c>
      <c r="E2536" s="595">
        <v>22450</v>
      </c>
      <c r="F2536" s="596" t="s">
        <v>8397</v>
      </c>
      <c r="M2536" s="598">
        <v>12373</v>
      </c>
      <c r="N2536" s="599">
        <v>762137</v>
      </c>
    </row>
    <row r="2537" spans="1:14" ht="15.4">
      <c r="A2537" s="593" t="s">
        <v>2860</v>
      </c>
      <c r="B2537" s="593" t="s">
        <v>205</v>
      </c>
      <c r="C2537" s="593" t="s">
        <v>224</v>
      </c>
      <c r="D2537" s="594">
        <v>8230</v>
      </c>
      <c r="E2537" s="595">
        <v>144234</v>
      </c>
      <c r="F2537" s="596" t="s">
        <v>8397</v>
      </c>
      <c r="M2537" s="598">
        <v>12375</v>
      </c>
      <c r="N2537" s="599">
        <v>11055705</v>
      </c>
    </row>
    <row r="2538" spans="1:14" ht="15.4">
      <c r="A2538" s="593" t="s">
        <v>2964</v>
      </c>
      <c r="B2538" s="593" t="s">
        <v>255</v>
      </c>
      <c r="C2538" s="593" t="s">
        <v>1473</v>
      </c>
      <c r="D2538" s="594">
        <v>8231</v>
      </c>
      <c r="E2538" s="595">
        <v>19100</v>
      </c>
      <c r="F2538" s="596" t="s">
        <v>8397</v>
      </c>
      <c r="M2538" s="598">
        <v>12376</v>
      </c>
      <c r="N2538" s="599">
        <v>549780</v>
      </c>
    </row>
    <row r="2539" spans="1:14" ht="15.4">
      <c r="A2539" s="593" t="s">
        <v>2964</v>
      </c>
      <c r="B2539" s="593" t="s">
        <v>1411</v>
      </c>
      <c r="C2539" s="593" t="s">
        <v>1665</v>
      </c>
      <c r="D2539" s="594">
        <v>8237</v>
      </c>
      <c r="E2539" s="595">
        <v>22988</v>
      </c>
      <c r="F2539" s="596" t="s">
        <v>8397</v>
      </c>
      <c r="M2539" s="598">
        <v>12377</v>
      </c>
      <c r="N2539" s="599">
        <v>3037470</v>
      </c>
    </row>
    <row r="2540" spans="1:14" ht="15.4">
      <c r="A2540" s="593" t="s">
        <v>2964</v>
      </c>
      <c r="B2540" s="593" t="s">
        <v>729</v>
      </c>
      <c r="C2540" s="593" t="s">
        <v>730</v>
      </c>
      <c r="D2540" s="594">
        <v>8238</v>
      </c>
      <c r="E2540" s="595">
        <v>268340</v>
      </c>
      <c r="F2540" s="596" t="s">
        <v>8397</v>
      </c>
      <c r="M2540" s="598">
        <v>12383</v>
      </c>
      <c r="N2540" s="599">
        <v>2874445</v>
      </c>
    </row>
    <row r="2541" spans="1:14" ht="15.4">
      <c r="A2541" s="593" t="s">
        <v>2964</v>
      </c>
      <c r="B2541" s="593" t="s">
        <v>248</v>
      </c>
      <c r="C2541" s="593" t="s">
        <v>248</v>
      </c>
      <c r="D2541" s="594">
        <v>8241</v>
      </c>
      <c r="E2541" s="597">
        <v>8561373</v>
      </c>
      <c r="F2541" s="593" t="s">
        <v>8397</v>
      </c>
      <c r="M2541" s="598">
        <v>12384</v>
      </c>
      <c r="N2541" s="599">
        <v>5967850</v>
      </c>
    </row>
    <row r="2542" spans="1:14" ht="15.4">
      <c r="A2542" s="593" t="s">
        <v>2964</v>
      </c>
      <c r="B2542" s="593" t="s">
        <v>248</v>
      </c>
      <c r="C2542" s="593" t="s">
        <v>248</v>
      </c>
      <c r="D2542" s="594">
        <v>8242</v>
      </c>
      <c r="E2542" s="597">
        <v>3712297</v>
      </c>
      <c r="F2542" s="593" t="s">
        <v>8397</v>
      </c>
      <c r="M2542" s="598">
        <v>12390</v>
      </c>
      <c r="N2542" s="599">
        <v>2085475</v>
      </c>
    </row>
    <row r="2543" spans="1:14" ht="15.4">
      <c r="A2543" s="593" t="s">
        <v>2964</v>
      </c>
      <c r="B2543" s="593" t="s">
        <v>248</v>
      </c>
      <c r="C2543" s="593" t="s">
        <v>248</v>
      </c>
      <c r="D2543" s="594">
        <v>8243</v>
      </c>
      <c r="E2543" s="595">
        <v>12065722</v>
      </c>
      <c r="F2543" s="596" t="s">
        <v>8397</v>
      </c>
      <c r="M2543" s="598">
        <v>12391</v>
      </c>
      <c r="N2543" s="599">
        <v>3702428</v>
      </c>
    </row>
    <row r="2544" spans="1:14" ht="15.4">
      <c r="A2544" s="593" t="s">
        <v>2964</v>
      </c>
      <c r="B2544" s="593" t="s">
        <v>248</v>
      </c>
      <c r="C2544" s="593" t="s">
        <v>248</v>
      </c>
      <c r="D2544" s="594">
        <v>8244</v>
      </c>
      <c r="E2544" s="597">
        <v>15503334</v>
      </c>
      <c r="F2544" s="593" t="s">
        <v>8397</v>
      </c>
      <c r="M2544" s="598">
        <v>12392</v>
      </c>
      <c r="N2544" s="599">
        <v>1178503</v>
      </c>
    </row>
    <row r="2545" spans="1:14" ht="15.4">
      <c r="A2545" s="593" t="s">
        <v>2964</v>
      </c>
      <c r="B2545" s="593" t="s">
        <v>248</v>
      </c>
      <c r="C2545" s="593" t="s">
        <v>248</v>
      </c>
      <c r="D2545" s="594">
        <v>8245</v>
      </c>
      <c r="E2545" s="597">
        <v>19257887</v>
      </c>
      <c r="F2545" s="593" t="s">
        <v>8397</v>
      </c>
      <c r="M2545" s="598">
        <v>12393</v>
      </c>
      <c r="N2545" s="599">
        <v>1332800</v>
      </c>
    </row>
    <row r="2546" spans="1:14" ht="15.4">
      <c r="A2546" s="593" t="s">
        <v>2964</v>
      </c>
      <c r="B2546" s="593" t="s">
        <v>248</v>
      </c>
      <c r="C2546" s="593" t="s">
        <v>248</v>
      </c>
      <c r="D2546" s="594">
        <v>8246</v>
      </c>
      <c r="E2546" s="595">
        <v>8546762</v>
      </c>
      <c r="F2546" s="596" t="s">
        <v>8397</v>
      </c>
      <c r="M2546" s="598">
        <v>12394</v>
      </c>
      <c r="N2546" s="599">
        <v>19499839</v>
      </c>
    </row>
    <row r="2547" spans="1:14" ht="15.4">
      <c r="A2547" s="593" t="s">
        <v>2964</v>
      </c>
      <c r="B2547" s="593" t="s">
        <v>248</v>
      </c>
      <c r="C2547" s="593" t="s">
        <v>248</v>
      </c>
      <c r="D2547" s="594">
        <v>8247</v>
      </c>
      <c r="E2547" s="597">
        <v>11767303</v>
      </c>
      <c r="F2547" s="593" t="s">
        <v>8397</v>
      </c>
      <c r="M2547" s="598">
        <v>12396</v>
      </c>
      <c r="N2547" s="599">
        <v>2289000</v>
      </c>
    </row>
    <row r="2548" spans="1:14" ht="15.4">
      <c r="A2548" s="593" t="s">
        <v>2964</v>
      </c>
      <c r="B2548" s="593" t="s">
        <v>248</v>
      </c>
      <c r="C2548" s="593" t="s">
        <v>248</v>
      </c>
      <c r="D2548" s="594">
        <v>8252</v>
      </c>
      <c r="E2548" s="597">
        <v>4746874</v>
      </c>
      <c r="F2548" s="593" t="s">
        <v>8397</v>
      </c>
      <c r="M2548" s="598">
        <v>12428</v>
      </c>
      <c r="N2548" s="599">
        <v>109160</v>
      </c>
    </row>
    <row r="2549" spans="1:14" ht="15.4">
      <c r="A2549" s="593" t="s">
        <v>2964</v>
      </c>
      <c r="B2549" s="593" t="s">
        <v>248</v>
      </c>
      <c r="C2549" s="593" t="s">
        <v>248</v>
      </c>
      <c r="D2549" s="594">
        <v>8253</v>
      </c>
      <c r="E2549" s="595">
        <v>9934593</v>
      </c>
      <c r="F2549" s="596" t="s">
        <v>8397</v>
      </c>
      <c r="M2549" s="598">
        <v>12429</v>
      </c>
      <c r="N2549" s="599">
        <v>2353</v>
      </c>
    </row>
    <row r="2550" spans="1:14" ht="15.4">
      <c r="A2550" s="593" t="s">
        <v>2964</v>
      </c>
      <c r="B2550" s="593" t="s">
        <v>248</v>
      </c>
      <c r="C2550" s="593" t="s">
        <v>248</v>
      </c>
      <c r="D2550" s="594">
        <v>8255</v>
      </c>
      <c r="E2550" s="597">
        <v>990273</v>
      </c>
      <c r="F2550" s="593" t="s">
        <v>8397</v>
      </c>
      <c r="M2550" s="598">
        <v>12430</v>
      </c>
      <c r="N2550" s="599">
        <v>11345</v>
      </c>
    </row>
    <row r="2551" spans="1:14" ht="15.4">
      <c r="A2551" s="593" t="s">
        <v>2964</v>
      </c>
      <c r="B2551" s="593" t="s">
        <v>248</v>
      </c>
      <c r="C2551" s="593" t="s">
        <v>248</v>
      </c>
      <c r="D2551" s="594">
        <v>8257</v>
      </c>
      <c r="E2551" s="597">
        <v>12059520</v>
      </c>
      <c r="F2551" s="593" t="s">
        <v>8397</v>
      </c>
      <c r="M2551" s="598">
        <v>12431</v>
      </c>
      <c r="N2551" s="599">
        <v>10840</v>
      </c>
    </row>
    <row r="2552" spans="1:14" ht="15.4">
      <c r="A2552" s="593" t="s">
        <v>2964</v>
      </c>
      <c r="B2552" s="593" t="s">
        <v>248</v>
      </c>
      <c r="C2552" s="593" t="s">
        <v>248</v>
      </c>
      <c r="D2552" s="594">
        <v>8258</v>
      </c>
      <c r="E2552" s="595">
        <v>5818557</v>
      </c>
      <c r="F2552" s="596" t="s">
        <v>8397</v>
      </c>
      <c r="M2552" s="598">
        <v>12432</v>
      </c>
      <c r="N2552" s="599">
        <v>311880</v>
      </c>
    </row>
    <row r="2553" spans="1:14" ht="15.4">
      <c r="A2553" s="593" t="s">
        <v>2964</v>
      </c>
      <c r="B2553" s="593" t="s">
        <v>248</v>
      </c>
      <c r="C2553" s="593" t="s">
        <v>248</v>
      </c>
      <c r="D2553" s="594">
        <v>8259</v>
      </c>
      <c r="E2553" s="595">
        <v>5150394</v>
      </c>
      <c r="F2553" s="596" t="s">
        <v>8397</v>
      </c>
      <c r="M2553" s="598">
        <v>12434</v>
      </c>
      <c r="N2553" s="599">
        <v>2200</v>
      </c>
    </row>
    <row r="2554" spans="1:14" ht="15.4">
      <c r="A2554" s="593" t="s">
        <v>2964</v>
      </c>
      <c r="B2554" s="593" t="s">
        <v>248</v>
      </c>
      <c r="C2554" s="593" t="s">
        <v>248</v>
      </c>
      <c r="D2554" s="594">
        <v>8262</v>
      </c>
      <c r="E2554" s="595">
        <v>15190039</v>
      </c>
      <c r="F2554" s="596" t="s">
        <v>8397</v>
      </c>
      <c r="M2554" s="598">
        <v>12435</v>
      </c>
      <c r="N2554" s="599">
        <v>105294</v>
      </c>
    </row>
    <row r="2555" spans="1:14" ht="15.4">
      <c r="A2555" s="593" t="s">
        <v>2964</v>
      </c>
      <c r="B2555" s="593" t="s">
        <v>248</v>
      </c>
      <c r="C2555" s="593" t="s">
        <v>248</v>
      </c>
      <c r="D2555" s="594">
        <v>8263</v>
      </c>
      <c r="E2555" s="597">
        <v>16498227</v>
      </c>
      <c r="F2555" s="593" t="s">
        <v>8397</v>
      </c>
      <c r="M2555" s="598">
        <v>12436</v>
      </c>
      <c r="N2555" s="599">
        <v>21849</v>
      </c>
    </row>
    <row r="2556" spans="1:14" ht="15.4">
      <c r="A2556" s="593" t="s">
        <v>2964</v>
      </c>
      <c r="B2556" s="593" t="s">
        <v>248</v>
      </c>
      <c r="C2556" s="593" t="s">
        <v>248</v>
      </c>
      <c r="D2556" s="594">
        <v>8265</v>
      </c>
      <c r="E2556" s="597">
        <v>636530</v>
      </c>
      <c r="F2556" s="593" t="s">
        <v>8396</v>
      </c>
      <c r="M2556" s="598">
        <v>12437</v>
      </c>
      <c r="N2556" s="599">
        <v>51832</v>
      </c>
    </row>
    <row r="2557" spans="1:14" ht="15.4">
      <c r="A2557" s="593" t="s">
        <v>2964</v>
      </c>
      <c r="B2557" s="593" t="s">
        <v>248</v>
      </c>
      <c r="C2557" s="593" t="s">
        <v>248</v>
      </c>
      <c r="D2557" s="594">
        <v>8267</v>
      </c>
      <c r="E2557" s="595">
        <v>9224955</v>
      </c>
      <c r="F2557" s="596" t="s">
        <v>8397</v>
      </c>
      <c r="M2557" s="598">
        <v>12438</v>
      </c>
      <c r="N2557" s="599">
        <v>325966</v>
      </c>
    </row>
    <row r="2558" spans="1:14" ht="15.4">
      <c r="A2558" s="593" t="s">
        <v>2964</v>
      </c>
      <c r="B2558" s="593" t="s">
        <v>248</v>
      </c>
      <c r="C2558" s="593" t="s">
        <v>248</v>
      </c>
      <c r="D2558" s="594">
        <v>8273</v>
      </c>
      <c r="E2558" s="597">
        <v>1977283</v>
      </c>
      <c r="F2558" s="593" t="s">
        <v>8397</v>
      </c>
      <c r="M2558" s="598">
        <v>12439</v>
      </c>
      <c r="N2558" s="599">
        <v>924370</v>
      </c>
    </row>
    <row r="2559" spans="1:14" ht="15.4">
      <c r="A2559" s="593" t="s">
        <v>2964</v>
      </c>
      <c r="B2559" s="593" t="s">
        <v>248</v>
      </c>
      <c r="C2559" s="593" t="s">
        <v>248</v>
      </c>
      <c r="D2559" s="594">
        <v>8274</v>
      </c>
      <c r="E2559" s="597">
        <v>22629771</v>
      </c>
      <c r="F2559" s="593" t="s">
        <v>8397</v>
      </c>
      <c r="M2559" s="598">
        <v>12440</v>
      </c>
      <c r="N2559" s="599">
        <v>173960</v>
      </c>
    </row>
    <row r="2560" spans="1:14" ht="15.4">
      <c r="A2560" s="593" t="s">
        <v>2964</v>
      </c>
      <c r="B2560" s="593" t="s">
        <v>248</v>
      </c>
      <c r="C2560" s="593" t="s">
        <v>248</v>
      </c>
      <c r="D2560" s="594">
        <v>8276</v>
      </c>
      <c r="E2560" s="595">
        <v>398220</v>
      </c>
      <c r="F2560" s="596" t="s">
        <v>8397</v>
      </c>
      <c r="M2560" s="598">
        <v>12441</v>
      </c>
      <c r="N2560" s="599">
        <v>158000</v>
      </c>
    </row>
    <row r="2561" spans="1:14" ht="15.4">
      <c r="A2561" s="593" t="s">
        <v>2964</v>
      </c>
      <c r="B2561" s="593" t="s">
        <v>248</v>
      </c>
      <c r="C2561" s="593" t="s">
        <v>248</v>
      </c>
      <c r="D2561" s="594">
        <v>8278</v>
      </c>
      <c r="E2561" s="595">
        <v>1177219</v>
      </c>
      <c r="F2561" s="596" t="s">
        <v>8396</v>
      </c>
      <c r="M2561" s="598">
        <v>12442</v>
      </c>
      <c r="N2561" s="599">
        <v>54622</v>
      </c>
    </row>
    <row r="2562" spans="1:14" ht="15.4">
      <c r="A2562" s="593" t="s">
        <v>2964</v>
      </c>
      <c r="B2562" s="593" t="s">
        <v>248</v>
      </c>
      <c r="C2562" s="593" t="s">
        <v>248</v>
      </c>
      <c r="D2562" s="594">
        <v>8291</v>
      </c>
      <c r="E2562" s="595">
        <v>6948080</v>
      </c>
      <c r="F2562" s="596" t="s">
        <v>8397</v>
      </c>
      <c r="M2562" s="598">
        <v>12443</v>
      </c>
      <c r="N2562" s="599">
        <v>1650000</v>
      </c>
    </row>
    <row r="2563" spans="1:14" ht="15.4">
      <c r="A2563" s="593" t="s">
        <v>2964</v>
      </c>
      <c r="B2563" s="593" t="s">
        <v>248</v>
      </c>
      <c r="C2563" s="593" t="s">
        <v>248</v>
      </c>
      <c r="D2563" s="594">
        <v>8298</v>
      </c>
      <c r="E2563" s="595">
        <v>3153680</v>
      </c>
      <c r="F2563" s="596" t="s">
        <v>8396</v>
      </c>
      <c r="M2563" s="598">
        <v>12444</v>
      </c>
      <c r="N2563" s="599">
        <v>300000</v>
      </c>
    </row>
    <row r="2564" spans="1:14" ht="15.4">
      <c r="A2564" s="593" t="s">
        <v>2964</v>
      </c>
      <c r="B2564" s="593" t="s">
        <v>248</v>
      </c>
      <c r="C2564" s="593" t="s">
        <v>248</v>
      </c>
      <c r="D2564" s="594">
        <v>8301</v>
      </c>
      <c r="E2564" s="595">
        <v>366830</v>
      </c>
      <c r="F2564" s="596" t="s">
        <v>8396</v>
      </c>
      <c r="M2564" s="598">
        <v>12445</v>
      </c>
      <c r="N2564" s="599">
        <v>12900</v>
      </c>
    </row>
    <row r="2565" spans="1:14" ht="15.4">
      <c r="A2565" s="593" t="s">
        <v>2964</v>
      </c>
      <c r="B2565" s="593" t="s">
        <v>208</v>
      </c>
      <c r="C2565" s="593" t="s">
        <v>208</v>
      </c>
      <c r="D2565" s="594">
        <v>8304</v>
      </c>
      <c r="E2565" s="595">
        <v>7829570</v>
      </c>
      <c r="F2565" s="596" t="s">
        <v>8397</v>
      </c>
      <c r="M2565" s="598">
        <v>12446</v>
      </c>
      <c r="N2565" s="599">
        <v>65630</v>
      </c>
    </row>
    <row r="2566" spans="1:14" ht="15.4">
      <c r="A2566" s="593" t="s">
        <v>2964</v>
      </c>
      <c r="B2566" s="593" t="s">
        <v>1411</v>
      </c>
      <c r="C2566" s="593" t="s">
        <v>1411</v>
      </c>
      <c r="D2566" s="594">
        <v>8305</v>
      </c>
      <c r="E2566" s="597">
        <v>4410711</v>
      </c>
      <c r="F2566" s="593" t="s">
        <v>8396</v>
      </c>
      <c r="M2566" s="598">
        <v>12447</v>
      </c>
      <c r="N2566" s="599">
        <v>65630</v>
      </c>
    </row>
    <row r="2567" spans="1:14" ht="15.4">
      <c r="A2567" s="593" t="s">
        <v>2964</v>
      </c>
      <c r="B2567" s="593" t="s">
        <v>248</v>
      </c>
      <c r="C2567" s="593" t="s">
        <v>248</v>
      </c>
      <c r="D2567" s="594">
        <v>8306</v>
      </c>
      <c r="E2567" s="597">
        <v>7208</v>
      </c>
      <c r="F2567" s="593" t="s">
        <v>8397</v>
      </c>
      <c r="M2567" s="598">
        <v>12448</v>
      </c>
      <c r="N2567" s="599">
        <v>6471</v>
      </c>
    </row>
    <row r="2568" spans="1:14" ht="15.4">
      <c r="A2568" s="593" t="s">
        <v>2964</v>
      </c>
      <c r="B2568" s="593" t="s">
        <v>208</v>
      </c>
      <c r="C2568" s="593" t="s">
        <v>208</v>
      </c>
      <c r="D2568" s="594">
        <v>8307</v>
      </c>
      <c r="E2568" s="595">
        <v>3740996</v>
      </c>
      <c r="F2568" s="596" t="s">
        <v>8397</v>
      </c>
      <c r="M2568" s="598">
        <v>12450</v>
      </c>
      <c r="N2568" s="599">
        <v>17200</v>
      </c>
    </row>
    <row r="2569" spans="1:14" ht="15.4">
      <c r="A2569" s="593" t="s">
        <v>2964</v>
      </c>
      <c r="B2569" s="593" t="s">
        <v>1411</v>
      </c>
      <c r="C2569" s="593" t="s">
        <v>1411</v>
      </c>
      <c r="D2569" s="594">
        <v>8308</v>
      </c>
      <c r="E2569" s="597">
        <v>9483409</v>
      </c>
      <c r="F2569" s="593" t="s">
        <v>8396</v>
      </c>
      <c r="M2569" s="598">
        <v>12451</v>
      </c>
      <c r="N2569" s="599">
        <v>9328</v>
      </c>
    </row>
    <row r="2570" spans="1:14" ht="15.4">
      <c r="A2570" s="593" t="s">
        <v>2964</v>
      </c>
      <c r="B2570" s="593" t="s">
        <v>208</v>
      </c>
      <c r="C2570" s="593" t="s">
        <v>208</v>
      </c>
      <c r="D2570" s="594">
        <v>8309</v>
      </c>
      <c r="E2570" s="595">
        <v>4087534</v>
      </c>
      <c r="F2570" s="596" t="s">
        <v>8397</v>
      </c>
      <c r="M2570" s="598">
        <v>12452</v>
      </c>
      <c r="N2570" s="599">
        <v>51187</v>
      </c>
    </row>
    <row r="2571" spans="1:14" ht="15.4">
      <c r="A2571" s="593" t="s">
        <v>2964</v>
      </c>
      <c r="B2571" s="593" t="s">
        <v>208</v>
      </c>
      <c r="C2571" s="593" t="s">
        <v>208</v>
      </c>
      <c r="D2571" s="594">
        <v>8310</v>
      </c>
      <c r="E2571" s="597">
        <v>4609301</v>
      </c>
      <c r="F2571" s="593" t="s">
        <v>8397</v>
      </c>
      <c r="M2571" s="598">
        <v>12453</v>
      </c>
      <c r="N2571" s="599">
        <v>28571</v>
      </c>
    </row>
    <row r="2572" spans="1:14" ht="15.4">
      <c r="A2572" s="593" t="s">
        <v>2964</v>
      </c>
      <c r="B2572" s="593" t="s">
        <v>208</v>
      </c>
      <c r="C2572" s="593" t="s">
        <v>208</v>
      </c>
      <c r="D2572" s="594">
        <v>8311</v>
      </c>
      <c r="E2572" s="597">
        <v>5166581</v>
      </c>
      <c r="F2572" s="593" t="s">
        <v>8397</v>
      </c>
      <c r="M2572" s="598">
        <v>12454</v>
      </c>
      <c r="N2572" s="599">
        <v>129384</v>
      </c>
    </row>
    <row r="2573" spans="1:14" ht="15.4">
      <c r="A2573" s="593" t="s">
        <v>2964</v>
      </c>
      <c r="B2573" s="593" t="s">
        <v>208</v>
      </c>
      <c r="C2573" s="593" t="s">
        <v>208</v>
      </c>
      <c r="D2573" s="594">
        <v>8312</v>
      </c>
      <c r="E2573" s="595">
        <v>6564428</v>
      </c>
      <c r="F2573" s="596" t="s">
        <v>8397</v>
      </c>
      <c r="M2573" s="598">
        <v>12456</v>
      </c>
      <c r="N2573" s="599">
        <v>835743</v>
      </c>
    </row>
    <row r="2574" spans="1:14" ht="15.4">
      <c r="A2574" s="593" t="s">
        <v>2964</v>
      </c>
      <c r="B2574" s="593" t="s">
        <v>208</v>
      </c>
      <c r="C2574" s="593" t="s">
        <v>208</v>
      </c>
      <c r="D2574" s="594">
        <v>8313</v>
      </c>
      <c r="E2574" s="597">
        <v>7991029</v>
      </c>
      <c r="F2574" s="593" t="s">
        <v>8397</v>
      </c>
      <c r="M2574" s="598">
        <v>12457</v>
      </c>
      <c r="N2574" s="599">
        <v>49930</v>
      </c>
    </row>
    <row r="2575" spans="1:14" ht="15.4">
      <c r="A2575" s="593" t="s">
        <v>2964</v>
      </c>
      <c r="B2575" s="593" t="s">
        <v>587</v>
      </c>
      <c r="C2575" s="593" t="s">
        <v>2074</v>
      </c>
      <c r="D2575" s="594">
        <v>8314</v>
      </c>
      <c r="E2575" s="595">
        <v>872698</v>
      </c>
      <c r="F2575" s="596" t="s">
        <v>8396</v>
      </c>
      <c r="M2575" s="598">
        <v>12458</v>
      </c>
      <c r="N2575" s="599">
        <v>10500</v>
      </c>
    </row>
    <row r="2576" spans="1:14" ht="15.4">
      <c r="A2576" s="593" t="s">
        <v>2964</v>
      </c>
      <c r="B2576" s="593" t="s">
        <v>208</v>
      </c>
      <c r="C2576" s="593" t="s">
        <v>208</v>
      </c>
      <c r="D2576" s="594">
        <v>8315</v>
      </c>
      <c r="E2576" s="595">
        <v>833000</v>
      </c>
      <c r="F2576" s="596" t="s">
        <v>8401</v>
      </c>
      <c r="M2576" s="598">
        <v>12460</v>
      </c>
      <c r="N2576" s="599">
        <v>346764</v>
      </c>
    </row>
    <row r="2577" spans="1:14" ht="15.4">
      <c r="A2577" s="593" t="s">
        <v>2964</v>
      </c>
      <c r="B2577" s="593" t="s">
        <v>248</v>
      </c>
      <c r="C2577" s="593" t="s">
        <v>248</v>
      </c>
      <c r="D2577" s="594">
        <v>8316</v>
      </c>
      <c r="E2577" s="595">
        <v>19690</v>
      </c>
      <c r="F2577" s="596" t="s">
        <v>8397</v>
      </c>
      <c r="M2577" s="598">
        <v>12461</v>
      </c>
      <c r="N2577" s="599">
        <v>269008</v>
      </c>
    </row>
    <row r="2578" spans="1:14" ht="15.4">
      <c r="A2578" s="593" t="s">
        <v>2964</v>
      </c>
      <c r="B2578" s="593" t="s">
        <v>248</v>
      </c>
      <c r="C2578" s="593" t="s">
        <v>248</v>
      </c>
      <c r="D2578" s="594">
        <v>8317</v>
      </c>
      <c r="E2578" s="595">
        <v>45871</v>
      </c>
      <c r="F2578" s="596" t="s">
        <v>8396</v>
      </c>
      <c r="M2578" s="598">
        <v>12464</v>
      </c>
      <c r="N2578" s="599">
        <v>655405</v>
      </c>
    </row>
    <row r="2579" spans="1:14" ht="15.4">
      <c r="A2579" s="593" t="s">
        <v>2964</v>
      </c>
      <c r="B2579" s="593" t="s">
        <v>248</v>
      </c>
      <c r="C2579" s="593" t="s">
        <v>248</v>
      </c>
      <c r="D2579" s="594">
        <v>8318</v>
      </c>
      <c r="E2579" s="597">
        <v>65846</v>
      </c>
      <c r="F2579" s="593" t="s">
        <v>8396</v>
      </c>
      <c r="M2579" s="598">
        <v>12465</v>
      </c>
      <c r="N2579" s="599">
        <v>670825</v>
      </c>
    </row>
    <row r="2580" spans="1:14" ht="15.4">
      <c r="A2580" s="593" t="s">
        <v>2964</v>
      </c>
      <c r="B2580" s="593" t="s">
        <v>248</v>
      </c>
      <c r="C2580" s="593" t="s">
        <v>248</v>
      </c>
      <c r="D2580" s="594">
        <v>8319</v>
      </c>
      <c r="E2580" s="595">
        <v>74062</v>
      </c>
      <c r="F2580" s="596" t="s">
        <v>8396</v>
      </c>
      <c r="M2580" s="598">
        <v>12466</v>
      </c>
      <c r="N2580" s="599">
        <v>76517</v>
      </c>
    </row>
    <row r="2581" spans="1:14" ht="15.4">
      <c r="A2581" s="593" t="s">
        <v>2964</v>
      </c>
      <c r="B2581" s="593" t="s">
        <v>248</v>
      </c>
      <c r="C2581" s="593" t="s">
        <v>248</v>
      </c>
      <c r="D2581" s="594">
        <v>8320</v>
      </c>
      <c r="E2581" s="595">
        <v>170598</v>
      </c>
      <c r="F2581" s="596" t="s">
        <v>8396</v>
      </c>
      <c r="M2581" s="598">
        <v>12467</v>
      </c>
      <c r="N2581" s="599">
        <v>80920</v>
      </c>
    </row>
    <row r="2582" spans="1:14" ht="15.4">
      <c r="A2582" s="593" t="s">
        <v>2964</v>
      </c>
      <c r="B2582" s="593" t="s">
        <v>248</v>
      </c>
      <c r="C2582" s="593" t="s">
        <v>248</v>
      </c>
      <c r="D2582" s="594">
        <v>8321</v>
      </c>
      <c r="E2582" s="595">
        <v>315863</v>
      </c>
      <c r="F2582" s="596" t="s">
        <v>8396</v>
      </c>
      <c r="M2582" s="598">
        <v>12468</v>
      </c>
      <c r="N2582" s="599">
        <v>1071000</v>
      </c>
    </row>
    <row r="2583" spans="1:14" ht="15.4">
      <c r="A2583" s="593" t="s">
        <v>2964</v>
      </c>
      <c r="B2583" s="593" t="s">
        <v>248</v>
      </c>
      <c r="C2583" s="593" t="s">
        <v>248</v>
      </c>
      <c r="D2583" s="594">
        <v>8322</v>
      </c>
      <c r="E2583" s="595">
        <v>373413</v>
      </c>
      <c r="F2583" s="596" t="s">
        <v>8396</v>
      </c>
      <c r="M2583" s="598">
        <v>12469</v>
      </c>
      <c r="N2583" s="599">
        <v>333200</v>
      </c>
    </row>
    <row r="2584" spans="1:14" ht="15.4">
      <c r="A2584" s="593" t="s">
        <v>2964</v>
      </c>
      <c r="B2584" s="593" t="s">
        <v>248</v>
      </c>
      <c r="C2584" s="593" t="s">
        <v>248</v>
      </c>
      <c r="D2584" s="594">
        <v>8323</v>
      </c>
      <c r="E2584" s="595">
        <v>540951</v>
      </c>
      <c r="F2584" s="596" t="s">
        <v>8396</v>
      </c>
      <c r="M2584" s="598">
        <v>12470</v>
      </c>
      <c r="N2584" s="599">
        <v>333200</v>
      </c>
    </row>
    <row r="2585" spans="1:14" ht="15.4">
      <c r="A2585" s="593" t="s">
        <v>2964</v>
      </c>
      <c r="B2585" s="593" t="s">
        <v>208</v>
      </c>
      <c r="C2585" s="593" t="s">
        <v>208</v>
      </c>
      <c r="D2585" s="594">
        <v>8324</v>
      </c>
      <c r="E2585" s="595">
        <v>4353406</v>
      </c>
      <c r="F2585" s="596" t="s">
        <v>8397</v>
      </c>
      <c r="M2585" s="598">
        <v>12471</v>
      </c>
      <c r="N2585" s="599">
        <v>981750</v>
      </c>
    </row>
    <row r="2586" spans="1:14" ht="15.4">
      <c r="A2586" s="593" t="s">
        <v>2964</v>
      </c>
      <c r="B2586" s="593" t="s">
        <v>208</v>
      </c>
      <c r="C2586" s="593" t="s">
        <v>208</v>
      </c>
      <c r="D2586" s="594">
        <v>8325</v>
      </c>
      <c r="E2586" s="595">
        <v>4353406</v>
      </c>
      <c r="F2586" s="596" t="s">
        <v>8397</v>
      </c>
      <c r="M2586" s="598">
        <v>12472</v>
      </c>
      <c r="N2586" s="599">
        <v>1119304</v>
      </c>
    </row>
    <row r="2587" spans="1:14" ht="15.4">
      <c r="A2587" s="593" t="s">
        <v>2964</v>
      </c>
      <c r="B2587" s="593" t="s">
        <v>1187</v>
      </c>
      <c r="C2587" s="593" t="s">
        <v>1187</v>
      </c>
      <c r="D2587" s="594">
        <v>8330</v>
      </c>
      <c r="E2587" s="597">
        <v>118704</v>
      </c>
      <c r="F2587" s="593" t="s">
        <v>8397</v>
      </c>
      <c r="M2587" s="598">
        <v>12473</v>
      </c>
      <c r="N2587" s="599">
        <v>1780</v>
      </c>
    </row>
    <row r="2588" spans="1:14" ht="15.4">
      <c r="A2588" s="593" t="s">
        <v>2964</v>
      </c>
      <c r="B2588" s="593" t="s">
        <v>1187</v>
      </c>
      <c r="C2588" s="593" t="s">
        <v>1187</v>
      </c>
      <c r="D2588" s="594">
        <v>8331</v>
      </c>
      <c r="E2588" s="595">
        <v>36074</v>
      </c>
      <c r="F2588" s="593" t="s">
        <v>8397</v>
      </c>
      <c r="M2588" s="598">
        <v>12474</v>
      </c>
      <c r="N2588" s="599">
        <v>558467</v>
      </c>
    </row>
    <row r="2589" spans="1:14" ht="15.4">
      <c r="A2589" s="593" t="s">
        <v>2964</v>
      </c>
      <c r="B2589" s="593" t="s">
        <v>1187</v>
      </c>
      <c r="C2589" s="593" t="s">
        <v>1187</v>
      </c>
      <c r="D2589" s="594">
        <v>8332</v>
      </c>
      <c r="E2589" s="595">
        <v>116828</v>
      </c>
      <c r="F2589" s="593" t="s">
        <v>8397</v>
      </c>
      <c r="M2589" s="598">
        <v>12475</v>
      </c>
      <c r="N2589" s="599">
        <v>142800</v>
      </c>
    </row>
    <row r="2590" spans="1:14" ht="15.4">
      <c r="A2590" s="593" t="s">
        <v>2964</v>
      </c>
      <c r="B2590" s="593" t="s">
        <v>255</v>
      </c>
      <c r="C2590" s="593" t="s">
        <v>256</v>
      </c>
      <c r="D2590" s="594">
        <v>8333</v>
      </c>
      <c r="E2590" s="595">
        <v>75513</v>
      </c>
      <c r="F2590" s="593" t="s">
        <v>8397</v>
      </c>
      <c r="M2590" s="598">
        <v>12476</v>
      </c>
      <c r="N2590" s="599">
        <v>30940</v>
      </c>
    </row>
    <row r="2591" spans="1:14" ht="15.4">
      <c r="A2591" s="593" t="s">
        <v>2964</v>
      </c>
      <c r="B2591" s="593" t="s">
        <v>255</v>
      </c>
      <c r="C2591" s="593" t="s">
        <v>256</v>
      </c>
      <c r="D2591" s="594">
        <v>8335</v>
      </c>
      <c r="E2591" s="597">
        <v>1078900</v>
      </c>
      <c r="F2591" s="593" t="s">
        <v>8397</v>
      </c>
      <c r="M2591" s="598">
        <v>12477</v>
      </c>
      <c r="N2591" s="599">
        <v>45489</v>
      </c>
    </row>
    <row r="2592" spans="1:14" ht="15.4">
      <c r="A2592" s="593" t="s">
        <v>2964</v>
      </c>
      <c r="B2592" s="593" t="s">
        <v>187</v>
      </c>
      <c r="C2592" s="593" t="s">
        <v>187</v>
      </c>
      <c r="D2592" s="594">
        <v>8336</v>
      </c>
      <c r="E2592" s="595">
        <v>142973</v>
      </c>
      <c r="F2592" s="596" t="s">
        <v>8397</v>
      </c>
      <c r="M2592" s="598">
        <v>12478</v>
      </c>
      <c r="N2592" s="599">
        <v>17870</v>
      </c>
    </row>
    <row r="2593" spans="1:14" ht="15.4">
      <c r="A2593" s="593" t="s">
        <v>2964</v>
      </c>
      <c r="B2593" s="593" t="s">
        <v>1187</v>
      </c>
      <c r="C2593" s="593" t="s">
        <v>1187</v>
      </c>
      <c r="D2593" s="594">
        <v>8337</v>
      </c>
      <c r="E2593" s="595">
        <v>50323</v>
      </c>
      <c r="F2593" s="596" t="s">
        <v>8397</v>
      </c>
      <c r="M2593" s="598">
        <v>12479</v>
      </c>
      <c r="N2593" s="599">
        <v>32017</v>
      </c>
    </row>
    <row r="2594" spans="1:14" ht="15.4">
      <c r="A2594" s="593" t="s">
        <v>2964</v>
      </c>
      <c r="B2594" s="593" t="s">
        <v>255</v>
      </c>
      <c r="C2594" s="593" t="s">
        <v>256</v>
      </c>
      <c r="D2594" s="594">
        <v>8338</v>
      </c>
      <c r="E2594" s="595">
        <v>105223</v>
      </c>
      <c r="F2594" s="593" t="s">
        <v>8397</v>
      </c>
      <c r="M2594" s="598">
        <v>12480</v>
      </c>
      <c r="N2594" s="599">
        <v>24276</v>
      </c>
    </row>
    <row r="2595" spans="1:14" ht="15.4">
      <c r="A2595" s="593" t="s">
        <v>2964</v>
      </c>
      <c r="B2595" s="593" t="s">
        <v>208</v>
      </c>
      <c r="C2595" s="593" t="s">
        <v>208</v>
      </c>
      <c r="D2595" s="594">
        <v>8339</v>
      </c>
      <c r="E2595" s="597">
        <v>688412</v>
      </c>
      <c r="F2595" s="593" t="s">
        <v>8396</v>
      </c>
      <c r="M2595" s="598">
        <v>12481</v>
      </c>
      <c r="N2595" s="599">
        <v>142800</v>
      </c>
    </row>
    <row r="2596" spans="1:14" ht="15.4">
      <c r="A2596" s="593" t="s">
        <v>2964</v>
      </c>
      <c r="B2596" s="593" t="s">
        <v>729</v>
      </c>
      <c r="C2596" s="593" t="s">
        <v>1340</v>
      </c>
      <c r="D2596" s="594">
        <v>8340</v>
      </c>
      <c r="E2596" s="595">
        <v>100018</v>
      </c>
      <c r="F2596" s="596" t="s">
        <v>8396</v>
      </c>
      <c r="M2596" s="598">
        <v>12482</v>
      </c>
      <c r="N2596" s="599">
        <v>225</v>
      </c>
    </row>
    <row r="2597" spans="1:14" ht="15.4">
      <c r="A2597" s="593" t="s">
        <v>2964</v>
      </c>
      <c r="B2597" s="593" t="s">
        <v>729</v>
      </c>
      <c r="C2597" s="593" t="s">
        <v>1340</v>
      </c>
      <c r="D2597" s="594">
        <v>8341</v>
      </c>
      <c r="E2597" s="597">
        <v>88217</v>
      </c>
      <c r="F2597" s="593" t="s">
        <v>8396</v>
      </c>
      <c r="M2597" s="598">
        <v>12485</v>
      </c>
      <c r="N2597" s="599">
        <v>249405</v>
      </c>
    </row>
    <row r="2598" spans="1:14" ht="15.4">
      <c r="A2598" s="593" t="s">
        <v>2964</v>
      </c>
      <c r="B2598" s="593" t="s">
        <v>208</v>
      </c>
      <c r="C2598" s="593" t="s">
        <v>208</v>
      </c>
      <c r="D2598" s="594">
        <v>8342</v>
      </c>
      <c r="E2598" s="597">
        <v>3356210</v>
      </c>
      <c r="F2598" s="593" t="s">
        <v>8397</v>
      </c>
      <c r="M2598" s="598">
        <v>12487</v>
      </c>
      <c r="N2598" s="599">
        <v>2127</v>
      </c>
    </row>
    <row r="2599" spans="1:14" ht="15.4">
      <c r="A2599" s="593" t="s">
        <v>2964</v>
      </c>
      <c r="B2599" s="593" t="s">
        <v>248</v>
      </c>
      <c r="C2599" s="593" t="s">
        <v>248</v>
      </c>
      <c r="D2599" s="594">
        <v>8344</v>
      </c>
      <c r="E2599" s="595">
        <v>3192564</v>
      </c>
      <c r="F2599" s="596" t="s">
        <v>8397</v>
      </c>
      <c r="M2599" s="598">
        <v>12488</v>
      </c>
      <c r="N2599" s="599">
        <v>142575</v>
      </c>
    </row>
    <row r="2600" spans="1:14" ht="15.4">
      <c r="A2600" s="593" t="s">
        <v>2964</v>
      </c>
      <c r="B2600" s="593" t="s">
        <v>248</v>
      </c>
      <c r="C2600" s="593" t="s">
        <v>248</v>
      </c>
      <c r="D2600" s="594">
        <v>8345</v>
      </c>
      <c r="E2600" s="597">
        <v>98870</v>
      </c>
      <c r="F2600" s="593" t="s">
        <v>8397</v>
      </c>
      <c r="M2600" s="598">
        <v>12489</v>
      </c>
      <c r="N2600" s="599">
        <v>1067</v>
      </c>
    </row>
    <row r="2601" spans="1:14" ht="15.4">
      <c r="A2601" s="593" t="s">
        <v>2964</v>
      </c>
      <c r="B2601" s="593" t="s">
        <v>248</v>
      </c>
      <c r="C2601" s="593" t="s">
        <v>248</v>
      </c>
      <c r="D2601" s="594">
        <v>8346</v>
      </c>
      <c r="E2601" s="597">
        <v>2090625</v>
      </c>
      <c r="F2601" s="593" t="s">
        <v>8397</v>
      </c>
      <c r="M2601" s="598">
        <v>12491</v>
      </c>
      <c r="N2601" s="599">
        <v>173444</v>
      </c>
    </row>
    <row r="2602" spans="1:14" ht="15.4">
      <c r="A2602" s="593" t="s">
        <v>2964</v>
      </c>
      <c r="B2602" s="593" t="s">
        <v>248</v>
      </c>
      <c r="C2602" s="593" t="s">
        <v>248</v>
      </c>
      <c r="D2602" s="594">
        <v>8347</v>
      </c>
      <c r="E2602" s="595">
        <v>1708622</v>
      </c>
      <c r="F2602" s="596" t="s">
        <v>8397</v>
      </c>
      <c r="M2602" s="598">
        <v>12492</v>
      </c>
      <c r="N2602" s="599">
        <v>277205</v>
      </c>
    </row>
    <row r="2603" spans="1:14" ht="15.4">
      <c r="A2603" s="593" t="s">
        <v>2964</v>
      </c>
      <c r="B2603" s="593" t="s">
        <v>248</v>
      </c>
      <c r="C2603" s="593" t="s">
        <v>248</v>
      </c>
      <c r="D2603" s="594">
        <v>8348</v>
      </c>
      <c r="E2603" s="597">
        <v>715588</v>
      </c>
      <c r="F2603" s="593" t="s">
        <v>8396</v>
      </c>
      <c r="M2603" s="598">
        <v>12493</v>
      </c>
      <c r="N2603" s="599">
        <v>358444</v>
      </c>
    </row>
    <row r="2604" spans="1:14" ht="15.4">
      <c r="A2604" s="593" t="s">
        <v>2964</v>
      </c>
      <c r="B2604" s="593" t="s">
        <v>248</v>
      </c>
      <c r="C2604" s="593" t="s">
        <v>248</v>
      </c>
      <c r="D2604" s="594">
        <v>8349</v>
      </c>
      <c r="E2604" s="597">
        <v>1040916</v>
      </c>
      <c r="F2604" s="593" t="s">
        <v>8396</v>
      </c>
      <c r="M2604" s="598">
        <v>12494</v>
      </c>
      <c r="N2604" s="599">
        <v>220245</v>
      </c>
    </row>
    <row r="2605" spans="1:14" ht="15.4">
      <c r="A2605" s="593" t="s">
        <v>2964</v>
      </c>
      <c r="B2605" s="593" t="s">
        <v>248</v>
      </c>
      <c r="C2605" s="593" t="s">
        <v>248</v>
      </c>
      <c r="D2605" s="594">
        <v>8351</v>
      </c>
      <c r="E2605" s="597">
        <v>1880806</v>
      </c>
      <c r="F2605" s="593" t="s">
        <v>8397</v>
      </c>
      <c r="M2605" s="598">
        <v>12495</v>
      </c>
      <c r="N2605" s="599">
        <v>136493</v>
      </c>
    </row>
    <row r="2606" spans="1:14" ht="15.4">
      <c r="A2606" s="593" t="s">
        <v>2964</v>
      </c>
      <c r="B2606" s="593" t="s">
        <v>248</v>
      </c>
      <c r="C2606" s="593" t="s">
        <v>248</v>
      </c>
      <c r="D2606" s="594">
        <v>8352</v>
      </c>
      <c r="E2606" s="597">
        <v>614618</v>
      </c>
      <c r="F2606" s="593" t="s">
        <v>8397</v>
      </c>
      <c r="M2606" s="598">
        <v>12496</v>
      </c>
      <c r="N2606" s="599">
        <v>282</v>
      </c>
    </row>
    <row r="2607" spans="1:14" ht="15.4">
      <c r="A2607" s="593" t="s">
        <v>2964</v>
      </c>
      <c r="B2607" s="593" t="s">
        <v>248</v>
      </c>
      <c r="C2607" s="593" t="s">
        <v>248</v>
      </c>
      <c r="D2607" s="594">
        <v>8353</v>
      </c>
      <c r="E2607" s="597">
        <v>2525681</v>
      </c>
      <c r="F2607" s="593" t="s">
        <v>8397</v>
      </c>
      <c r="M2607" s="598">
        <v>12497</v>
      </c>
      <c r="N2607" s="599">
        <v>117563</v>
      </c>
    </row>
    <row r="2608" spans="1:14" ht="15.4">
      <c r="A2608" s="593" t="s">
        <v>2964</v>
      </c>
      <c r="B2608" s="593" t="s">
        <v>248</v>
      </c>
      <c r="C2608" s="593" t="s">
        <v>248</v>
      </c>
      <c r="D2608" s="594">
        <v>8357</v>
      </c>
      <c r="E2608" s="597">
        <v>3080437</v>
      </c>
      <c r="F2608" s="593" t="s">
        <v>8397</v>
      </c>
      <c r="M2608" s="598">
        <v>12498</v>
      </c>
      <c r="N2608" s="599">
        <v>21849</v>
      </c>
    </row>
    <row r="2609" spans="1:14" ht="15.4">
      <c r="A2609" s="593" t="s">
        <v>2964</v>
      </c>
      <c r="B2609" s="593" t="s">
        <v>248</v>
      </c>
      <c r="C2609" s="593" t="s">
        <v>248</v>
      </c>
      <c r="D2609" s="594">
        <v>8361</v>
      </c>
      <c r="E2609" s="595">
        <v>611213</v>
      </c>
      <c r="F2609" s="596" t="s">
        <v>8396</v>
      </c>
      <c r="M2609" s="598">
        <v>12499</v>
      </c>
      <c r="N2609" s="599">
        <v>58739</v>
      </c>
    </row>
    <row r="2610" spans="1:14" ht="15.4">
      <c r="A2610" s="593" t="s">
        <v>2964</v>
      </c>
      <c r="B2610" s="593" t="s">
        <v>248</v>
      </c>
      <c r="C2610" s="593" t="s">
        <v>248</v>
      </c>
      <c r="D2610" s="594">
        <v>8362</v>
      </c>
      <c r="E2610" s="595">
        <v>410740</v>
      </c>
      <c r="F2610" s="596" t="s">
        <v>8396</v>
      </c>
      <c r="M2610" s="598">
        <v>12500</v>
      </c>
      <c r="N2610" s="599">
        <v>25</v>
      </c>
    </row>
    <row r="2611" spans="1:14" ht="15.4">
      <c r="A2611" s="593" t="s">
        <v>2964</v>
      </c>
      <c r="B2611" s="593" t="s">
        <v>248</v>
      </c>
      <c r="C2611" s="593" t="s">
        <v>248</v>
      </c>
      <c r="D2611" s="594">
        <v>8364</v>
      </c>
      <c r="E2611" s="595">
        <v>1145602</v>
      </c>
      <c r="F2611" s="596" t="s">
        <v>8396</v>
      </c>
      <c r="M2611" s="598">
        <v>12501</v>
      </c>
      <c r="N2611" s="599">
        <v>35500</v>
      </c>
    </row>
    <row r="2612" spans="1:14" ht="15.4">
      <c r="A2612" s="593" t="s">
        <v>2964</v>
      </c>
      <c r="B2612" s="593" t="s">
        <v>208</v>
      </c>
      <c r="C2612" s="593" t="s">
        <v>208</v>
      </c>
      <c r="D2612" s="594">
        <v>8365</v>
      </c>
      <c r="E2612" s="597">
        <v>221838</v>
      </c>
      <c r="F2612" s="593" t="s">
        <v>8397</v>
      </c>
      <c r="M2612" s="598">
        <v>12502</v>
      </c>
      <c r="N2612" s="599">
        <v>521</v>
      </c>
    </row>
    <row r="2613" spans="1:14" ht="15.4">
      <c r="A2613" s="593" t="s">
        <v>2964</v>
      </c>
      <c r="B2613" s="593" t="s">
        <v>248</v>
      </c>
      <c r="C2613" s="593" t="s">
        <v>248</v>
      </c>
      <c r="D2613" s="594">
        <v>8366</v>
      </c>
      <c r="E2613" s="595">
        <v>29221217</v>
      </c>
      <c r="F2613" s="596" t="s">
        <v>8397</v>
      </c>
      <c r="M2613" s="598">
        <v>12503</v>
      </c>
      <c r="N2613" s="599">
        <v>83950</v>
      </c>
    </row>
    <row r="2614" spans="1:14" ht="15.4">
      <c r="A2614" s="593" t="s">
        <v>2964</v>
      </c>
      <c r="B2614" s="593" t="s">
        <v>208</v>
      </c>
      <c r="C2614" s="593" t="s">
        <v>208</v>
      </c>
      <c r="D2614" s="594">
        <v>8367</v>
      </c>
      <c r="E2614" s="597">
        <v>107365</v>
      </c>
      <c r="F2614" s="593" t="s">
        <v>8396</v>
      </c>
      <c r="M2614" s="598">
        <v>12504</v>
      </c>
      <c r="N2614" s="599">
        <v>29328</v>
      </c>
    </row>
    <row r="2615" spans="1:14" ht="15.4">
      <c r="A2615" s="593" t="s">
        <v>2964</v>
      </c>
      <c r="B2615" s="593" t="s">
        <v>208</v>
      </c>
      <c r="C2615" s="593" t="s">
        <v>208</v>
      </c>
      <c r="D2615" s="594">
        <v>8368</v>
      </c>
      <c r="E2615" s="597">
        <v>171616</v>
      </c>
      <c r="F2615" s="593" t="s">
        <v>8396</v>
      </c>
      <c r="M2615" s="598">
        <v>12505</v>
      </c>
      <c r="N2615" s="599">
        <v>49777</v>
      </c>
    </row>
    <row r="2616" spans="1:14" ht="15.4">
      <c r="A2616" s="593" t="s">
        <v>2964</v>
      </c>
      <c r="B2616" s="593" t="s">
        <v>208</v>
      </c>
      <c r="C2616" s="593" t="s">
        <v>208</v>
      </c>
      <c r="D2616" s="594">
        <v>8369</v>
      </c>
      <c r="E2616" s="595">
        <v>263670</v>
      </c>
      <c r="F2616" s="596" t="s">
        <v>8396</v>
      </c>
      <c r="M2616" s="598">
        <v>12506</v>
      </c>
      <c r="N2616" s="599">
        <v>59680</v>
      </c>
    </row>
    <row r="2617" spans="1:14" ht="15.4">
      <c r="A2617" s="593" t="s">
        <v>2964</v>
      </c>
      <c r="B2617" s="593" t="s">
        <v>208</v>
      </c>
      <c r="C2617" s="593" t="s">
        <v>208</v>
      </c>
      <c r="D2617" s="594">
        <v>8370</v>
      </c>
      <c r="E2617" s="595">
        <v>288022</v>
      </c>
      <c r="F2617" s="596" t="s">
        <v>8396</v>
      </c>
      <c r="M2617" s="598">
        <v>12507</v>
      </c>
      <c r="N2617" s="599">
        <v>523500</v>
      </c>
    </row>
    <row r="2618" spans="1:14" ht="15.4">
      <c r="A2618" s="593" t="s">
        <v>2964</v>
      </c>
      <c r="B2618" s="593" t="s">
        <v>208</v>
      </c>
      <c r="C2618" s="593" t="s">
        <v>208</v>
      </c>
      <c r="D2618" s="594">
        <v>8371</v>
      </c>
      <c r="E2618" s="595">
        <v>325849</v>
      </c>
      <c r="F2618" s="596" t="s">
        <v>8396</v>
      </c>
      <c r="M2618" s="598">
        <v>12508</v>
      </c>
      <c r="N2618" s="599">
        <v>22425</v>
      </c>
    </row>
    <row r="2619" spans="1:14" ht="15.4">
      <c r="A2619" s="593" t="s">
        <v>2964</v>
      </c>
      <c r="B2619" s="593" t="s">
        <v>248</v>
      </c>
      <c r="C2619" s="593" t="s">
        <v>248</v>
      </c>
      <c r="D2619" s="594">
        <v>8384</v>
      </c>
      <c r="E2619" s="597">
        <v>2271486</v>
      </c>
      <c r="F2619" s="593" t="s">
        <v>8397</v>
      </c>
      <c r="M2619" s="598">
        <v>12509</v>
      </c>
      <c r="N2619" s="599">
        <v>209440</v>
      </c>
    </row>
    <row r="2620" spans="1:14" ht="15.4">
      <c r="A2620" s="593" t="s">
        <v>2964</v>
      </c>
      <c r="B2620" s="593" t="s">
        <v>248</v>
      </c>
      <c r="C2620" s="593" t="s">
        <v>248</v>
      </c>
      <c r="D2620" s="594">
        <v>8386</v>
      </c>
      <c r="E2620" s="597">
        <v>1788522</v>
      </c>
      <c r="F2620" s="593" t="s">
        <v>8396</v>
      </c>
      <c r="M2620" s="598">
        <v>12510</v>
      </c>
      <c r="N2620" s="599">
        <v>209440</v>
      </c>
    </row>
    <row r="2621" spans="1:14" ht="15.4">
      <c r="A2621" s="593" t="s">
        <v>2964</v>
      </c>
      <c r="B2621" s="593" t="s">
        <v>248</v>
      </c>
      <c r="C2621" s="593" t="s">
        <v>248</v>
      </c>
      <c r="D2621" s="594">
        <v>8388</v>
      </c>
      <c r="E2621" s="595">
        <v>32250</v>
      </c>
      <c r="F2621" s="596" t="s">
        <v>8397</v>
      </c>
      <c r="M2621" s="598">
        <v>12511</v>
      </c>
      <c r="N2621" s="599">
        <v>1080695</v>
      </c>
    </row>
    <row r="2622" spans="1:14" ht="15.4">
      <c r="A2622" s="593" t="s">
        <v>2964</v>
      </c>
      <c r="B2622" s="593" t="s">
        <v>248</v>
      </c>
      <c r="C2622" s="593" t="s">
        <v>248</v>
      </c>
      <c r="D2622" s="594">
        <v>8389</v>
      </c>
      <c r="E2622" s="597">
        <v>42217</v>
      </c>
      <c r="F2622" s="593" t="s">
        <v>8397</v>
      </c>
      <c r="M2622" s="598">
        <v>12512</v>
      </c>
      <c r="N2622" s="599">
        <v>109160</v>
      </c>
    </row>
    <row r="2623" spans="1:14" ht="15.4">
      <c r="A2623" s="593" t="s">
        <v>2964</v>
      </c>
      <c r="B2623" s="593" t="s">
        <v>248</v>
      </c>
      <c r="C2623" s="593" t="s">
        <v>248</v>
      </c>
      <c r="D2623" s="594">
        <v>8390</v>
      </c>
      <c r="E2623" s="595">
        <v>82826</v>
      </c>
      <c r="F2623" s="596" t="s">
        <v>8397</v>
      </c>
      <c r="M2623" s="598">
        <v>12513</v>
      </c>
      <c r="N2623" s="599">
        <v>2200</v>
      </c>
    </row>
    <row r="2624" spans="1:14" ht="15.4">
      <c r="A2624" s="593" t="s">
        <v>2964</v>
      </c>
      <c r="B2624" s="593" t="s">
        <v>208</v>
      </c>
      <c r="C2624" s="593" t="s">
        <v>208</v>
      </c>
      <c r="D2624" s="594">
        <v>8392</v>
      </c>
      <c r="E2624" s="597">
        <v>11042</v>
      </c>
      <c r="F2624" s="593" t="s">
        <v>8396</v>
      </c>
      <c r="M2624" s="598">
        <v>12514</v>
      </c>
      <c r="N2624" s="599">
        <v>21849</v>
      </c>
    </row>
    <row r="2625" spans="1:14" ht="15.4">
      <c r="A2625" s="593" t="s">
        <v>2964</v>
      </c>
      <c r="B2625" s="593" t="s">
        <v>248</v>
      </c>
      <c r="C2625" s="593" t="s">
        <v>248</v>
      </c>
      <c r="D2625" s="594">
        <v>8393</v>
      </c>
      <c r="E2625" s="595">
        <v>408801</v>
      </c>
      <c r="F2625" s="596" t="s">
        <v>8396</v>
      </c>
      <c r="M2625" s="598">
        <v>12515</v>
      </c>
      <c r="N2625" s="599">
        <v>300000</v>
      </c>
    </row>
    <row r="2626" spans="1:14" ht="15.4">
      <c r="A2626" s="593" t="s">
        <v>2964</v>
      </c>
      <c r="B2626" s="593" t="s">
        <v>192</v>
      </c>
      <c r="C2626" s="593" t="s">
        <v>1553</v>
      </c>
      <c r="D2626" s="594">
        <v>8402</v>
      </c>
      <c r="E2626" s="595">
        <v>5507</v>
      </c>
      <c r="F2626" s="596" t="s">
        <v>8396</v>
      </c>
      <c r="M2626" s="598">
        <v>12516</v>
      </c>
      <c r="N2626" s="599">
        <v>12900</v>
      </c>
    </row>
    <row r="2627" spans="1:14" ht="15.4">
      <c r="A2627" s="593" t="s">
        <v>3066</v>
      </c>
      <c r="B2627" s="593" t="s">
        <v>255</v>
      </c>
      <c r="C2627" s="593" t="s">
        <v>256</v>
      </c>
      <c r="D2627" s="594">
        <v>8407</v>
      </c>
      <c r="E2627" s="595">
        <v>1813109</v>
      </c>
      <c r="F2627" s="596" t="s">
        <v>8397</v>
      </c>
      <c r="M2627" s="598">
        <v>12517</v>
      </c>
      <c r="N2627" s="599">
        <v>6471</v>
      </c>
    </row>
    <row r="2628" spans="1:14" ht="15.4">
      <c r="A2628" s="593" t="s">
        <v>3066</v>
      </c>
      <c r="B2628" s="593" t="s">
        <v>248</v>
      </c>
      <c r="C2628" s="593" t="s">
        <v>248</v>
      </c>
      <c r="D2628" s="594">
        <v>8409</v>
      </c>
      <c r="E2628" s="597">
        <v>6378543</v>
      </c>
      <c r="F2628" s="593" t="s">
        <v>8397</v>
      </c>
      <c r="M2628" s="598">
        <v>12518</v>
      </c>
      <c r="N2628" s="599">
        <v>835743</v>
      </c>
    </row>
    <row r="2629" spans="1:14" ht="15.4">
      <c r="A2629" s="593" t="s">
        <v>3066</v>
      </c>
      <c r="B2629" s="593" t="s">
        <v>248</v>
      </c>
      <c r="C2629" s="593" t="s">
        <v>248</v>
      </c>
      <c r="D2629" s="594">
        <v>8410</v>
      </c>
      <c r="E2629" s="595">
        <v>5238766</v>
      </c>
      <c r="F2629" s="596" t="s">
        <v>8397</v>
      </c>
      <c r="M2629" s="598">
        <v>12519</v>
      </c>
      <c r="N2629" s="599">
        <v>311880</v>
      </c>
    </row>
    <row r="2630" spans="1:14" ht="15.4">
      <c r="A2630" s="593" t="s">
        <v>3066</v>
      </c>
      <c r="B2630" s="593" t="s">
        <v>255</v>
      </c>
      <c r="C2630" s="593" t="s">
        <v>256</v>
      </c>
      <c r="D2630" s="594">
        <v>8411</v>
      </c>
      <c r="E2630" s="595">
        <v>699764</v>
      </c>
      <c r="F2630" s="596" t="s">
        <v>8397</v>
      </c>
      <c r="M2630" s="598">
        <v>12520</v>
      </c>
      <c r="N2630" s="599">
        <v>282</v>
      </c>
    </row>
    <row r="2631" spans="1:14" ht="15.4">
      <c r="A2631" s="593" t="s">
        <v>3066</v>
      </c>
      <c r="B2631" s="593" t="s">
        <v>248</v>
      </c>
      <c r="C2631" s="593" t="s">
        <v>248</v>
      </c>
      <c r="D2631" s="594">
        <v>8412</v>
      </c>
      <c r="E2631" s="595">
        <v>955720</v>
      </c>
      <c r="F2631" s="596" t="s">
        <v>8397</v>
      </c>
      <c r="M2631" s="598">
        <v>12521</v>
      </c>
      <c r="N2631" s="599">
        <v>521</v>
      </c>
    </row>
    <row r="2632" spans="1:14" ht="15.4">
      <c r="A2632" s="593" t="s">
        <v>3066</v>
      </c>
      <c r="B2632" s="593" t="s">
        <v>248</v>
      </c>
      <c r="C2632" s="593" t="s">
        <v>248</v>
      </c>
      <c r="D2632" s="594">
        <v>8413</v>
      </c>
      <c r="E2632" s="597">
        <v>472130</v>
      </c>
      <c r="F2632" s="593" t="s">
        <v>8397</v>
      </c>
      <c r="M2632" s="598">
        <v>12522</v>
      </c>
      <c r="N2632" s="599">
        <v>49777</v>
      </c>
    </row>
    <row r="2633" spans="1:14" ht="15.4">
      <c r="A2633" s="593" t="s">
        <v>3066</v>
      </c>
      <c r="B2633" s="593" t="s">
        <v>248</v>
      </c>
      <c r="C2633" s="593" t="s">
        <v>248</v>
      </c>
      <c r="D2633" s="594">
        <v>8414</v>
      </c>
      <c r="E2633" s="597">
        <v>3211821</v>
      </c>
      <c r="F2633" s="593" t="s">
        <v>8397</v>
      </c>
      <c r="M2633" s="598">
        <v>12523</v>
      </c>
      <c r="N2633" s="599">
        <v>59680</v>
      </c>
    </row>
    <row r="2634" spans="1:14" ht="15.4">
      <c r="A2634" s="593" t="s">
        <v>3066</v>
      </c>
      <c r="B2634" s="593" t="s">
        <v>248</v>
      </c>
      <c r="C2634" s="593" t="s">
        <v>248</v>
      </c>
      <c r="D2634" s="594">
        <v>8415</v>
      </c>
      <c r="E2634" s="597">
        <v>1151684</v>
      </c>
      <c r="F2634" s="593" t="s">
        <v>8397</v>
      </c>
      <c r="M2634" s="598">
        <v>12524</v>
      </c>
      <c r="N2634" s="599">
        <v>8824</v>
      </c>
    </row>
    <row r="2635" spans="1:14" ht="15.4">
      <c r="A2635" s="593" t="s">
        <v>3066</v>
      </c>
      <c r="B2635" s="593" t="s">
        <v>248</v>
      </c>
      <c r="C2635" s="593" t="s">
        <v>248</v>
      </c>
      <c r="D2635" s="594">
        <v>8416</v>
      </c>
      <c r="E2635" s="595">
        <v>1300589</v>
      </c>
      <c r="F2635" s="596" t="s">
        <v>8397</v>
      </c>
      <c r="M2635" s="598">
        <v>12525</v>
      </c>
      <c r="N2635" s="599">
        <v>117563</v>
      </c>
    </row>
    <row r="2636" spans="1:14" ht="15.4">
      <c r="A2636" s="593" t="s">
        <v>3066</v>
      </c>
      <c r="B2636" s="593" t="s">
        <v>248</v>
      </c>
      <c r="C2636" s="593" t="s">
        <v>248</v>
      </c>
      <c r="D2636" s="594">
        <v>8418</v>
      </c>
      <c r="E2636" s="595">
        <v>20594468</v>
      </c>
      <c r="F2636" s="596" t="s">
        <v>8396</v>
      </c>
      <c r="M2636" s="598">
        <v>12526</v>
      </c>
      <c r="N2636" s="599">
        <v>25</v>
      </c>
    </row>
    <row r="2637" spans="1:14" ht="15.4">
      <c r="A2637" s="593" t="s">
        <v>3066</v>
      </c>
      <c r="B2637" s="593" t="s">
        <v>248</v>
      </c>
      <c r="C2637" s="593" t="s">
        <v>248</v>
      </c>
      <c r="D2637" s="594">
        <v>8419</v>
      </c>
      <c r="E2637" s="597">
        <v>190204</v>
      </c>
      <c r="F2637" s="593" t="s">
        <v>8397</v>
      </c>
      <c r="M2637" s="598">
        <v>12668</v>
      </c>
      <c r="N2637" s="599">
        <v>1585675</v>
      </c>
    </row>
    <row r="2638" spans="1:14" ht="15.4">
      <c r="A2638" s="593" t="s">
        <v>3066</v>
      </c>
      <c r="B2638" s="593" t="s">
        <v>248</v>
      </c>
      <c r="C2638" s="593" t="s">
        <v>248</v>
      </c>
      <c r="D2638" s="594">
        <v>8420</v>
      </c>
      <c r="E2638" s="595">
        <v>190204</v>
      </c>
      <c r="F2638" s="596" t="s">
        <v>8397</v>
      </c>
      <c r="M2638" s="598">
        <v>12669</v>
      </c>
      <c r="N2638" s="599">
        <v>815150</v>
      </c>
    </row>
    <row r="2639" spans="1:14" ht="15.4">
      <c r="A2639" s="593" t="s">
        <v>3066</v>
      </c>
      <c r="B2639" s="593" t="s">
        <v>248</v>
      </c>
      <c r="C2639" s="593" t="s">
        <v>248</v>
      </c>
      <c r="D2639" s="594">
        <v>8421</v>
      </c>
      <c r="E2639" s="595">
        <v>204611</v>
      </c>
      <c r="F2639" s="596" t="s">
        <v>8397</v>
      </c>
      <c r="M2639" s="598">
        <v>12670</v>
      </c>
      <c r="N2639" s="599">
        <v>145436</v>
      </c>
    </row>
    <row r="2640" spans="1:14" ht="15.4">
      <c r="A2640" s="593" t="s">
        <v>3066</v>
      </c>
      <c r="B2640" s="593" t="s">
        <v>248</v>
      </c>
      <c r="C2640" s="593" t="s">
        <v>248</v>
      </c>
      <c r="D2640" s="594">
        <v>8422</v>
      </c>
      <c r="E2640" s="595">
        <v>644907</v>
      </c>
      <c r="F2640" s="596" t="s">
        <v>8397</v>
      </c>
      <c r="M2640" s="598">
        <v>12744</v>
      </c>
      <c r="N2640" s="599">
        <v>743387</v>
      </c>
    </row>
    <row r="2641" spans="1:14" ht="15.4">
      <c r="A2641" s="593" t="s">
        <v>3066</v>
      </c>
      <c r="B2641" s="593" t="s">
        <v>248</v>
      </c>
      <c r="C2641" s="593" t="s">
        <v>248</v>
      </c>
      <c r="D2641" s="594">
        <v>8423</v>
      </c>
      <c r="E2641" s="595">
        <v>1182759</v>
      </c>
      <c r="F2641" s="596" t="s">
        <v>8397</v>
      </c>
      <c r="M2641" s="598">
        <v>12745</v>
      </c>
      <c r="N2641" s="599">
        <v>743387</v>
      </c>
    </row>
    <row r="2642" spans="1:14" ht="15.4">
      <c r="A2642" s="593" t="s">
        <v>3066</v>
      </c>
      <c r="B2642" s="593" t="s">
        <v>248</v>
      </c>
      <c r="C2642" s="593" t="s">
        <v>248</v>
      </c>
      <c r="D2642" s="594">
        <v>8425</v>
      </c>
      <c r="E2642" s="597">
        <v>260342</v>
      </c>
      <c r="F2642" s="593" t="s">
        <v>8396</v>
      </c>
      <c r="M2642" s="598">
        <v>12746</v>
      </c>
      <c r="N2642" s="599">
        <v>810188</v>
      </c>
    </row>
    <row r="2643" spans="1:14" ht="15.4">
      <c r="A2643" s="593" t="s">
        <v>3066</v>
      </c>
      <c r="B2643" s="593" t="s">
        <v>248</v>
      </c>
      <c r="C2643" s="593" t="s">
        <v>248</v>
      </c>
      <c r="D2643" s="594">
        <v>8427</v>
      </c>
      <c r="E2643" s="597">
        <v>944196</v>
      </c>
      <c r="F2643" s="593" t="s">
        <v>8397</v>
      </c>
      <c r="M2643" s="598">
        <v>12747</v>
      </c>
      <c r="N2643" s="599">
        <v>1373519</v>
      </c>
    </row>
    <row r="2644" spans="1:14" ht="15.4">
      <c r="A2644" s="593" t="s">
        <v>3066</v>
      </c>
      <c r="B2644" s="593" t="s">
        <v>217</v>
      </c>
      <c r="C2644" s="593" t="s">
        <v>218</v>
      </c>
      <c r="D2644" s="594">
        <v>8436</v>
      </c>
      <c r="E2644" s="595">
        <v>265195</v>
      </c>
      <c r="F2644" s="596" t="s">
        <v>8397</v>
      </c>
      <c r="M2644" s="598">
        <v>12748</v>
      </c>
      <c r="N2644" s="599">
        <v>2524003</v>
      </c>
    </row>
    <row r="2645" spans="1:14" ht="15.4">
      <c r="A2645" s="593" t="s">
        <v>3066</v>
      </c>
      <c r="B2645" s="593" t="s">
        <v>241</v>
      </c>
      <c r="C2645" s="593" t="s">
        <v>1479</v>
      </c>
      <c r="D2645" s="594">
        <v>8437</v>
      </c>
      <c r="E2645" s="595">
        <v>589772</v>
      </c>
      <c r="F2645" s="596" t="s">
        <v>8397</v>
      </c>
      <c r="M2645" s="598">
        <v>12778</v>
      </c>
      <c r="N2645" s="599">
        <v>2048267</v>
      </c>
    </row>
    <row r="2646" spans="1:14" ht="15.4">
      <c r="A2646" s="593" t="s">
        <v>3066</v>
      </c>
      <c r="B2646" s="593" t="s">
        <v>1411</v>
      </c>
      <c r="C2646" s="593" t="s">
        <v>1665</v>
      </c>
      <c r="D2646" s="594">
        <v>8438</v>
      </c>
      <c r="E2646" s="595">
        <v>116842</v>
      </c>
      <c r="F2646" s="596" t="s">
        <v>8397</v>
      </c>
      <c r="M2646" s="598">
        <v>12781</v>
      </c>
      <c r="N2646" s="599">
        <v>219000</v>
      </c>
    </row>
    <row r="2647" spans="1:14" ht="15.4">
      <c r="A2647" s="593" t="s">
        <v>3066</v>
      </c>
      <c r="B2647" s="593" t="s">
        <v>238</v>
      </c>
      <c r="C2647" s="593" t="s">
        <v>402</v>
      </c>
      <c r="D2647" s="594">
        <v>8439</v>
      </c>
      <c r="E2647" s="595">
        <v>116842</v>
      </c>
      <c r="F2647" s="596" t="s">
        <v>8397</v>
      </c>
      <c r="M2647" s="598">
        <v>12782</v>
      </c>
      <c r="N2647" s="599">
        <v>6657000</v>
      </c>
    </row>
    <row r="2648" spans="1:14" ht="15.4">
      <c r="A2648" s="593" t="s">
        <v>3066</v>
      </c>
      <c r="B2648" s="593" t="s">
        <v>238</v>
      </c>
      <c r="C2648" s="593" t="s">
        <v>402</v>
      </c>
      <c r="D2648" s="594">
        <v>8440</v>
      </c>
      <c r="E2648" s="595">
        <v>116842</v>
      </c>
      <c r="F2648" s="596" t="s">
        <v>8397</v>
      </c>
      <c r="M2648" s="598">
        <v>12783</v>
      </c>
      <c r="N2648" s="599">
        <v>315000</v>
      </c>
    </row>
    <row r="2649" spans="1:14" ht="15.4">
      <c r="A2649" s="593" t="s">
        <v>3066</v>
      </c>
      <c r="B2649" s="593" t="s">
        <v>192</v>
      </c>
      <c r="C2649" s="593" t="s">
        <v>1553</v>
      </c>
      <c r="D2649" s="594">
        <v>8442</v>
      </c>
      <c r="E2649" s="595">
        <v>9177</v>
      </c>
      <c r="F2649" s="596" t="s">
        <v>8396</v>
      </c>
      <c r="M2649" s="598">
        <v>12784</v>
      </c>
      <c r="N2649" s="599">
        <v>9549000</v>
      </c>
    </row>
    <row r="2650" spans="1:14" ht="15.4">
      <c r="A2650" s="593" t="s">
        <v>3066</v>
      </c>
      <c r="B2650" s="593" t="s">
        <v>192</v>
      </c>
      <c r="C2650" s="593" t="s">
        <v>1553</v>
      </c>
      <c r="D2650" s="594">
        <v>8445</v>
      </c>
      <c r="E2650" s="595">
        <v>1097904</v>
      </c>
      <c r="F2650" s="596" t="s">
        <v>8396</v>
      </c>
      <c r="M2650" s="598">
        <v>12785</v>
      </c>
      <c r="N2650" s="599">
        <v>300000</v>
      </c>
    </row>
    <row r="2651" spans="1:14" ht="15.4">
      <c r="A2651" s="593" t="s">
        <v>3066</v>
      </c>
      <c r="B2651" s="593" t="s">
        <v>238</v>
      </c>
      <c r="C2651" s="593" t="s">
        <v>402</v>
      </c>
      <c r="D2651" s="594">
        <v>8448</v>
      </c>
      <c r="E2651" s="597">
        <v>116842</v>
      </c>
      <c r="F2651" s="593" t="s">
        <v>8397</v>
      </c>
      <c r="M2651" s="598">
        <v>12786</v>
      </c>
      <c r="N2651" s="599">
        <v>8949000</v>
      </c>
    </row>
    <row r="2652" spans="1:14" ht="15.4">
      <c r="A2652" s="593" t="s">
        <v>3066</v>
      </c>
      <c r="B2652" s="593" t="s">
        <v>238</v>
      </c>
      <c r="C2652" s="593" t="s">
        <v>402</v>
      </c>
      <c r="D2652" s="594">
        <v>8449</v>
      </c>
      <c r="E2652" s="595">
        <v>116842</v>
      </c>
      <c r="F2652" s="596" t="s">
        <v>8397</v>
      </c>
      <c r="M2652" s="598">
        <v>12787</v>
      </c>
      <c r="N2652" s="599">
        <v>433000</v>
      </c>
    </row>
    <row r="2653" spans="1:14" ht="15.4">
      <c r="A2653" s="593" t="s">
        <v>3066</v>
      </c>
      <c r="B2653" s="593" t="s">
        <v>241</v>
      </c>
      <c r="C2653" s="593" t="s">
        <v>242</v>
      </c>
      <c r="D2653" s="594">
        <v>8452</v>
      </c>
      <c r="E2653" s="595">
        <v>284885</v>
      </c>
      <c r="F2653" s="596" t="s">
        <v>8397</v>
      </c>
      <c r="M2653" s="598">
        <v>12788</v>
      </c>
      <c r="N2653" s="599">
        <v>12987000</v>
      </c>
    </row>
    <row r="2654" spans="1:14" ht="15.4">
      <c r="A2654" s="593" t="s">
        <v>3066</v>
      </c>
      <c r="B2654" s="593" t="s">
        <v>192</v>
      </c>
      <c r="C2654" s="593" t="s">
        <v>1553</v>
      </c>
      <c r="D2654" s="594">
        <v>8453</v>
      </c>
      <c r="E2654" s="595">
        <v>29212</v>
      </c>
      <c r="F2654" s="596" t="s">
        <v>8397</v>
      </c>
      <c r="M2654" s="598">
        <v>12830</v>
      </c>
      <c r="N2654" s="599">
        <v>282</v>
      </c>
    </row>
    <row r="2655" spans="1:14" ht="15.4">
      <c r="A2655" s="593" t="s">
        <v>3066</v>
      </c>
      <c r="B2655" s="593" t="s">
        <v>192</v>
      </c>
      <c r="C2655" s="593" t="s">
        <v>1553</v>
      </c>
      <c r="D2655" s="594">
        <v>8455</v>
      </c>
      <c r="E2655" s="595">
        <v>56216284</v>
      </c>
      <c r="F2655" s="596" t="s">
        <v>8397</v>
      </c>
      <c r="M2655" s="598">
        <v>12831</v>
      </c>
      <c r="N2655" s="599">
        <v>521</v>
      </c>
    </row>
    <row r="2656" spans="1:14" ht="15.4">
      <c r="A2656" s="593" t="s">
        <v>3066</v>
      </c>
      <c r="B2656" s="593" t="s">
        <v>192</v>
      </c>
      <c r="C2656" s="593" t="s">
        <v>1553</v>
      </c>
      <c r="D2656" s="594">
        <v>8456</v>
      </c>
      <c r="E2656" s="597">
        <v>58612237</v>
      </c>
      <c r="F2656" s="593" t="s">
        <v>8397</v>
      </c>
      <c r="M2656" s="598">
        <v>12832</v>
      </c>
      <c r="N2656" s="599">
        <v>21849</v>
      </c>
    </row>
    <row r="2657" spans="1:14" ht="15.4">
      <c r="A2657" s="593" t="s">
        <v>3066</v>
      </c>
      <c r="B2657" s="593" t="s">
        <v>192</v>
      </c>
      <c r="C2657" s="593" t="s">
        <v>1553</v>
      </c>
      <c r="D2657" s="594">
        <v>8457</v>
      </c>
      <c r="E2657" s="597">
        <v>19960099</v>
      </c>
      <c r="F2657" s="593" t="s">
        <v>8397</v>
      </c>
      <c r="M2657" s="598">
        <v>12833</v>
      </c>
      <c r="N2657" s="599">
        <v>300000</v>
      </c>
    </row>
    <row r="2658" spans="1:14" ht="15.4">
      <c r="A2658" s="593" t="s">
        <v>3066</v>
      </c>
      <c r="B2658" s="593" t="s">
        <v>192</v>
      </c>
      <c r="C2658" s="593" t="s">
        <v>1553</v>
      </c>
      <c r="D2658" s="594">
        <v>8458</v>
      </c>
      <c r="E2658" s="595">
        <v>6679416</v>
      </c>
      <c r="F2658" s="593" t="s">
        <v>8397</v>
      </c>
      <c r="M2658" s="598">
        <v>12834</v>
      </c>
      <c r="N2658" s="599">
        <v>6471</v>
      </c>
    </row>
    <row r="2659" spans="1:14" ht="15.4">
      <c r="A2659" s="593" t="s">
        <v>3066</v>
      </c>
      <c r="B2659" s="593" t="s">
        <v>192</v>
      </c>
      <c r="C2659" s="593" t="s">
        <v>1553</v>
      </c>
      <c r="D2659" s="594">
        <v>8459</v>
      </c>
      <c r="E2659" s="595">
        <v>9117269</v>
      </c>
      <c r="F2659" s="593" t="s">
        <v>8397</v>
      </c>
      <c r="M2659" s="598">
        <v>12835</v>
      </c>
      <c r="N2659" s="599">
        <v>117563</v>
      </c>
    </row>
    <row r="2660" spans="1:14" ht="15.4">
      <c r="A2660" s="593" t="s">
        <v>3066</v>
      </c>
      <c r="B2660" s="593" t="s">
        <v>192</v>
      </c>
      <c r="C2660" s="593" t="s">
        <v>1553</v>
      </c>
      <c r="D2660" s="594">
        <v>8460</v>
      </c>
      <c r="E2660" s="595">
        <v>14118637</v>
      </c>
      <c r="F2660" s="593" t="s">
        <v>8397</v>
      </c>
      <c r="M2660" s="598">
        <v>12836</v>
      </c>
      <c r="N2660" s="599">
        <v>311880</v>
      </c>
    </row>
    <row r="2661" spans="1:14" ht="15.4">
      <c r="A2661" s="593" t="s">
        <v>3113</v>
      </c>
      <c r="B2661" s="593" t="s">
        <v>205</v>
      </c>
      <c r="C2661" s="593" t="s">
        <v>206</v>
      </c>
      <c r="D2661" s="594">
        <v>8464</v>
      </c>
      <c r="E2661" s="595">
        <v>58939</v>
      </c>
      <c r="F2661" s="593" t="s">
        <v>8397</v>
      </c>
      <c r="M2661" s="598">
        <v>12837</v>
      </c>
      <c r="N2661" s="599">
        <v>835743</v>
      </c>
    </row>
    <row r="2662" spans="1:14" ht="15.4">
      <c r="A2662" s="593" t="s">
        <v>3113</v>
      </c>
      <c r="B2662" s="593" t="s">
        <v>205</v>
      </c>
      <c r="C2662" s="593" t="s">
        <v>417</v>
      </c>
      <c r="D2662" s="594">
        <v>8466</v>
      </c>
      <c r="E2662" s="597">
        <v>106695</v>
      </c>
      <c r="F2662" s="593" t="s">
        <v>8397</v>
      </c>
      <c r="M2662" s="598">
        <v>12838</v>
      </c>
      <c r="N2662" s="599">
        <v>8824</v>
      </c>
    </row>
    <row r="2663" spans="1:14" ht="15.4">
      <c r="A2663" s="593" t="s">
        <v>3113</v>
      </c>
      <c r="B2663" s="593" t="s">
        <v>8399</v>
      </c>
      <c r="C2663" s="593" t="s">
        <v>8399</v>
      </c>
      <c r="D2663" s="594">
        <v>8467</v>
      </c>
      <c r="E2663" s="597">
        <v>31778</v>
      </c>
      <c r="F2663" s="593" t="s">
        <v>8397</v>
      </c>
      <c r="M2663" s="598">
        <v>12839</v>
      </c>
      <c r="N2663" s="599">
        <v>49777</v>
      </c>
    </row>
    <row r="2664" spans="1:14" ht="15.4">
      <c r="A2664" s="593" t="s">
        <v>3113</v>
      </c>
      <c r="B2664" s="593" t="s">
        <v>562</v>
      </c>
      <c r="C2664" s="593" t="s">
        <v>562</v>
      </c>
      <c r="D2664" s="594">
        <v>8471</v>
      </c>
      <c r="E2664" s="595">
        <v>6948</v>
      </c>
      <c r="F2664" s="593" t="s">
        <v>8397</v>
      </c>
      <c r="M2664" s="598">
        <v>12896</v>
      </c>
      <c r="N2664" s="599">
        <v>4971168</v>
      </c>
    </row>
    <row r="2665" spans="1:14" ht="15.4">
      <c r="A2665" s="593" t="s">
        <v>3113</v>
      </c>
      <c r="B2665" s="593" t="s">
        <v>192</v>
      </c>
      <c r="C2665" s="593" t="s">
        <v>1553</v>
      </c>
      <c r="D2665" s="594">
        <v>8472</v>
      </c>
      <c r="E2665" s="597">
        <v>1080339</v>
      </c>
      <c r="F2665" s="593" t="s">
        <v>8397</v>
      </c>
      <c r="M2665" s="598">
        <v>12918</v>
      </c>
      <c r="N2665" s="599">
        <v>15105</v>
      </c>
    </row>
    <row r="2666" spans="1:14" ht="15.4">
      <c r="A2666" s="593" t="s">
        <v>3113</v>
      </c>
      <c r="B2666" s="593" t="s">
        <v>192</v>
      </c>
      <c r="C2666" s="593" t="s">
        <v>1553</v>
      </c>
      <c r="D2666" s="594">
        <v>8474</v>
      </c>
      <c r="E2666" s="595">
        <v>620243</v>
      </c>
      <c r="F2666" s="596" t="s">
        <v>8397</v>
      </c>
      <c r="M2666" s="598">
        <v>12919</v>
      </c>
      <c r="N2666" s="599">
        <v>3704</v>
      </c>
    </row>
    <row r="2667" spans="1:14" ht="15.4">
      <c r="A2667" s="593" t="s">
        <v>3113</v>
      </c>
      <c r="B2667" s="593" t="s">
        <v>205</v>
      </c>
      <c r="C2667" s="593" t="s">
        <v>206</v>
      </c>
      <c r="D2667" s="594">
        <v>8475</v>
      </c>
      <c r="E2667" s="597">
        <v>60959</v>
      </c>
      <c r="F2667" s="593" t="s">
        <v>8397</v>
      </c>
      <c r="M2667" s="598">
        <v>12920</v>
      </c>
      <c r="N2667" s="599">
        <v>73233</v>
      </c>
    </row>
    <row r="2668" spans="1:14" ht="15.4">
      <c r="A2668" s="593" t="s">
        <v>3113</v>
      </c>
      <c r="B2668" s="593" t="s">
        <v>238</v>
      </c>
      <c r="C2668" s="593" t="s">
        <v>402</v>
      </c>
      <c r="D2668" s="594">
        <v>8476</v>
      </c>
      <c r="E2668" s="597">
        <v>2088233</v>
      </c>
      <c r="F2668" s="593" t="s">
        <v>8397</v>
      </c>
      <c r="M2668" s="598">
        <v>12925</v>
      </c>
      <c r="N2668" s="599">
        <v>85680</v>
      </c>
    </row>
    <row r="2669" spans="1:14" ht="15.4">
      <c r="A2669" s="593" t="s">
        <v>3113</v>
      </c>
      <c r="B2669" s="593" t="s">
        <v>192</v>
      </c>
      <c r="C2669" s="593" t="s">
        <v>1553</v>
      </c>
      <c r="D2669" s="594">
        <v>8480</v>
      </c>
      <c r="E2669" s="595">
        <v>620243</v>
      </c>
      <c r="F2669" s="596" t="s">
        <v>8397</v>
      </c>
      <c r="M2669" s="598">
        <v>12926</v>
      </c>
      <c r="N2669" s="599">
        <v>18802</v>
      </c>
    </row>
    <row r="2670" spans="1:14" ht="15.4">
      <c r="A2670" s="593" t="s">
        <v>3113</v>
      </c>
      <c r="B2670" s="593" t="s">
        <v>192</v>
      </c>
      <c r="C2670" s="593" t="s">
        <v>1553</v>
      </c>
      <c r="D2670" s="594">
        <v>8482</v>
      </c>
      <c r="E2670" s="595">
        <v>1312885</v>
      </c>
      <c r="F2670" s="593" t="s">
        <v>8397</v>
      </c>
      <c r="M2670" s="598">
        <v>12927</v>
      </c>
      <c r="N2670" s="599">
        <v>595000</v>
      </c>
    </row>
    <row r="2671" spans="1:14" ht="15.4">
      <c r="A2671" s="593" t="s">
        <v>3113</v>
      </c>
      <c r="B2671" s="593" t="s">
        <v>192</v>
      </c>
      <c r="C2671" s="593" t="s">
        <v>1553</v>
      </c>
      <c r="D2671" s="594">
        <v>8483</v>
      </c>
      <c r="E2671" s="595">
        <v>951467</v>
      </c>
      <c r="F2671" s="596" t="s">
        <v>8397</v>
      </c>
      <c r="M2671" s="598">
        <v>13188</v>
      </c>
      <c r="N2671" s="599">
        <v>368424</v>
      </c>
    </row>
    <row r="2672" spans="1:14" ht="15.4">
      <c r="A2672" s="593" t="s">
        <v>3113</v>
      </c>
      <c r="B2672" s="593" t="s">
        <v>192</v>
      </c>
      <c r="C2672" s="593" t="s">
        <v>1553</v>
      </c>
      <c r="D2672" s="594">
        <v>8484</v>
      </c>
      <c r="E2672" s="597">
        <v>181871</v>
      </c>
      <c r="F2672" s="593" t="s">
        <v>8397</v>
      </c>
      <c r="M2672" s="598">
        <v>13189</v>
      </c>
      <c r="N2672" s="599">
        <v>34658750</v>
      </c>
    </row>
    <row r="2673" spans="1:14" ht="15.4">
      <c r="A2673" s="593" t="s">
        <v>3113</v>
      </c>
      <c r="B2673" s="593" t="s">
        <v>217</v>
      </c>
      <c r="C2673" s="593" t="s">
        <v>218</v>
      </c>
      <c r="D2673" s="594">
        <v>8486</v>
      </c>
      <c r="E2673" s="595">
        <v>1152334</v>
      </c>
      <c r="F2673" s="596" t="s">
        <v>8397</v>
      </c>
      <c r="M2673" s="598">
        <v>13190</v>
      </c>
      <c r="N2673" s="599">
        <v>10317300</v>
      </c>
    </row>
    <row r="2674" spans="1:14" ht="15.4">
      <c r="A2674" s="593" t="s">
        <v>3113</v>
      </c>
      <c r="B2674" s="593" t="s">
        <v>192</v>
      </c>
      <c r="C2674" s="593" t="s">
        <v>1553</v>
      </c>
      <c r="D2674" s="594">
        <v>8487</v>
      </c>
      <c r="E2674" s="597">
        <v>32672</v>
      </c>
      <c r="F2674" s="593" t="s">
        <v>8397</v>
      </c>
      <c r="M2674" s="598">
        <v>13191</v>
      </c>
      <c r="N2674" s="599">
        <v>11900000</v>
      </c>
    </row>
    <row r="2675" spans="1:14" ht="15.4">
      <c r="A2675" s="593" t="s">
        <v>3113</v>
      </c>
      <c r="B2675" s="593" t="s">
        <v>192</v>
      </c>
      <c r="C2675" s="593" t="s">
        <v>1553</v>
      </c>
      <c r="D2675" s="594">
        <v>8488</v>
      </c>
      <c r="E2675" s="597">
        <v>21409</v>
      </c>
      <c r="F2675" s="593" t="s">
        <v>8397</v>
      </c>
      <c r="M2675" s="598">
        <v>13221</v>
      </c>
      <c r="N2675" s="599">
        <v>136138</v>
      </c>
    </row>
    <row r="2676" spans="1:14" ht="15.4">
      <c r="A2676" s="593" t="s">
        <v>3113</v>
      </c>
      <c r="B2676" s="593" t="s">
        <v>238</v>
      </c>
      <c r="C2676" s="593" t="s">
        <v>402</v>
      </c>
      <c r="D2676" s="594">
        <v>8489</v>
      </c>
      <c r="E2676" s="597">
        <v>48420</v>
      </c>
      <c r="F2676" s="593" t="s">
        <v>8397</v>
      </c>
      <c r="M2676" s="598">
        <v>13222</v>
      </c>
      <c r="N2676" s="599">
        <v>5355000</v>
      </c>
    </row>
    <row r="2677" spans="1:14" ht="15.4">
      <c r="A2677" s="593" t="s">
        <v>3113</v>
      </c>
      <c r="B2677" s="593" t="s">
        <v>238</v>
      </c>
      <c r="C2677" s="593" t="s">
        <v>402</v>
      </c>
      <c r="D2677" s="594">
        <v>8491</v>
      </c>
      <c r="E2677" s="597">
        <v>10357</v>
      </c>
      <c r="F2677" s="593" t="s">
        <v>8396</v>
      </c>
      <c r="M2677" s="598">
        <v>13249</v>
      </c>
      <c r="N2677" s="599">
        <v>923064</v>
      </c>
    </row>
    <row r="2678" spans="1:14" ht="15.4">
      <c r="A2678" s="593" t="s">
        <v>3113</v>
      </c>
      <c r="B2678" s="593" t="s">
        <v>238</v>
      </c>
      <c r="C2678" s="593" t="s">
        <v>402</v>
      </c>
      <c r="D2678" s="594">
        <v>8492</v>
      </c>
      <c r="E2678" s="597">
        <v>187420</v>
      </c>
      <c r="F2678" s="593" t="s">
        <v>8397</v>
      </c>
      <c r="M2678" s="598">
        <v>13250</v>
      </c>
      <c r="N2678" s="599">
        <v>840629</v>
      </c>
    </row>
    <row r="2679" spans="1:14" ht="15.4">
      <c r="A2679" s="593" t="s">
        <v>3113</v>
      </c>
      <c r="B2679" s="593" t="s">
        <v>192</v>
      </c>
      <c r="C2679" s="593" t="s">
        <v>1553</v>
      </c>
      <c r="D2679" s="594">
        <v>8493</v>
      </c>
      <c r="E2679" s="595">
        <v>761328</v>
      </c>
      <c r="F2679" s="596" t="s">
        <v>8397</v>
      </c>
      <c r="M2679" s="598">
        <v>13251</v>
      </c>
      <c r="N2679" s="599">
        <v>1167251</v>
      </c>
    </row>
    <row r="2680" spans="1:14" ht="15.4">
      <c r="A2680" s="593" t="s">
        <v>3113</v>
      </c>
      <c r="B2680" s="593" t="s">
        <v>192</v>
      </c>
      <c r="C2680" s="593" t="s">
        <v>1553</v>
      </c>
      <c r="D2680" s="594">
        <v>8494</v>
      </c>
      <c r="E2680" s="597">
        <v>1077260</v>
      </c>
      <c r="F2680" s="593" t="s">
        <v>8397</v>
      </c>
      <c r="M2680" s="598">
        <v>13300</v>
      </c>
      <c r="N2680" s="599">
        <v>89726</v>
      </c>
    </row>
    <row r="2681" spans="1:14" ht="15.4">
      <c r="A2681" s="593" t="s">
        <v>3113</v>
      </c>
      <c r="B2681" s="593" t="s">
        <v>192</v>
      </c>
      <c r="C2681" s="593" t="s">
        <v>1553</v>
      </c>
      <c r="D2681" s="594">
        <v>8495</v>
      </c>
      <c r="E2681" s="595">
        <v>28133</v>
      </c>
      <c r="F2681" s="596" t="s">
        <v>8396</v>
      </c>
      <c r="M2681" s="598">
        <v>13302</v>
      </c>
      <c r="N2681" s="599">
        <v>6790735</v>
      </c>
    </row>
    <row r="2682" spans="1:14" ht="15.4">
      <c r="A2682" s="593" t="s">
        <v>3113</v>
      </c>
      <c r="B2682" s="593" t="s">
        <v>192</v>
      </c>
      <c r="C2682" s="593" t="s">
        <v>1553</v>
      </c>
      <c r="D2682" s="594">
        <v>8496</v>
      </c>
      <c r="E2682" s="595">
        <v>25037</v>
      </c>
      <c r="F2682" s="596" t="s">
        <v>8396</v>
      </c>
      <c r="M2682" s="598">
        <v>13303</v>
      </c>
      <c r="N2682" s="599">
        <v>9254630</v>
      </c>
    </row>
    <row r="2683" spans="1:14" ht="15.4">
      <c r="A2683" s="593" t="s">
        <v>3113</v>
      </c>
      <c r="B2683" s="593" t="s">
        <v>192</v>
      </c>
      <c r="C2683" s="593" t="s">
        <v>1553</v>
      </c>
      <c r="D2683" s="594">
        <v>8497</v>
      </c>
      <c r="E2683" s="595">
        <v>28140</v>
      </c>
      <c r="F2683" s="596" t="s">
        <v>8396</v>
      </c>
      <c r="M2683" s="598">
        <v>13318</v>
      </c>
      <c r="N2683" s="599">
        <v>236380</v>
      </c>
    </row>
    <row r="2684" spans="1:14" ht="15.4">
      <c r="A2684" s="593" t="s">
        <v>3113</v>
      </c>
      <c r="B2684" s="593" t="s">
        <v>205</v>
      </c>
      <c r="C2684" s="593" t="s">
        <v>417</v>
      </c>
      <c r="D2684" s="594">
        <v>8498</v>
      </c>
      <c r="E2684" s="595">
        <v>11029</v>
      </c>
      <c r="F2684" s="596" t="s">
        <v>8397</v>
      </c>
      <c r="M2684" s="598">
        <v>13319</v>
      </c>
      <c r="N2684" s="599">
        <v>840307</v>
      </c>
    </row>
    <row r="2685" spans="1:14" ht="15.4">
      <c r="A2685" s="593" t="s">
        <v>3113</v>
      </c>
      <c r="B2685" s="593" t="s">
        <v>205</v>
      </c>
      <c r="C2685" s="593" t="s">
        <v>224</v>
      </c>
      <c r="D2685" s="594">
        <v>8499</v>
      </c>
      <c r="E2685" s="597">
        <v>130142</v>
      </c>
      <c r="F2685" s="593" t="s">
        <v>8397</v>
      </c>
      <c r="M2685" s="598">
        <v>13320</v>
      </c>
      <c r="N2685" s="599">
        <v>333010</v>
      </c>
    </row>
    <row r="2686" spans="1:14" ht="15.4">
      <c r="A2686" s="593" t="s">
        <v>3113</v>
      </c>
      <c r="B2686" s="593" t="s">
        <v>241</v>
      </c>
      <c r="C2686" s="593" t="s">
        <v>242</v>
      </c>
      <c r="D2686" s="594">
        <v>8500</v>
      </c>
      <c r="E2686" s="597">
        <v>62443</v>
      </c>
      <c r="F2686" s="593" t="s">
        <v>8398</v>
      </c>
      <c r="M2686" s="598">
        <v>13321</v>
      </c>
      <c r="N2686" s="599">
        <v>2184840</v>
      </c>
    </row>
    <row r="2687" spans="1:14" ht="15.4">
      <c r="A2687" s="593" t="s">
        <v>2569</v>
      </c>
      <c r="B2687" s="593" t="s">
        <v>205</v>
      </c>
      <c r="C2687" s="593" t="s">
        <v>206</v>
      </c>
      <c r="D2687" s="594">
        <v>8501</v>
      </c>
      <c r="E2687" s="597">
        <v>132353</v>
      </c>
      <c r="F2687" s="593" t="s">
        <v>8397</v>
      </c>
      <c r="M2687" s="598">
        <v>13322</v>
      </c>
      <c r="N2687" s="599">
        <v>709216</v>
      </c>
    </row>
    <row r="2688" spans="1:14" ht="15.4">
      <c r="A2688" s="593" t="s">
        <v>2569</v>
      </c>
      <c r="B2688" s="593" t="s">
        <v>205</v>
      </c>
      <c r="C2688" s="593" t="s">
        <v>206</v>
      </c>
      <c r="D2688" s="594">
        <v>8503</v>
      </c>
      <c r="E2688" s="597">
        <v>127191</v>
      </c>
      <c r="F2688" s="593" t="s">
        <v>8397</v>
      </c>
      <c r="M2688" s="598">
        <v>13323</v>
      </c>
      <c r="N2688" s="599">
        <v>419118</v>
      </c>
    </row>
    <row r="2689" spans="1:14" ht="15.4">
      <c r="A2689" s="593" t="s">
        <v>2569</v>
      </c>
      <c r="B2689" s="593" t="s">
        <v>248</v>
      </c>
      <c r="C2689" s="593" t="s">
        <v>248</v>
      </c>
      <c r="D2689" s="594">
        <v>8504</v>
      </c>
      <c r="E2689" s="595">
        <v>326981</v>
      </c>
      <c r="F2689" s="596" t="s">
        <v>8397</v>
      </c>
      <c r="M2689" s="598">
        <v>13324</v>
      </c>
      <c r="N2689" s="599">
        <v>849541</v>
      </c>
    </row>
    <row r="2690" spans="1:14" ht="15.4">
      <c r="A2690" s="593" t="s">
        <v>2569</v>
      </c>
      <c r="B2690" s="593" t="s">
        <v>248</v>
      </c>
      <c r="C2690" s="593" t="s">
        <v>248</v>
      </c>
      <c r="D2690" s="594">
        <v>8505</v>
      </c>
      <c r="E2690" s="595">
        <v>998408</v>
      </c>
      <c r="F2690" s="596" t="s">
        <v>8396</v>
      </c>
      <c r="M2690" s="598">
        <v>13325</v>
      </c>
      <c r="N2690" s="599">
        <v>352121</v>
      </c>
    </row>
    <row r="2691" spans="1:14" ht="15.4">
      <c r="A2691" s="593" t="s">
        <v>2569</v>
      </c>
      <c r="B2691" s="593" t="s">
        <v>241</v>
      </c>
      <c r="C2691" s="593" t="s">
        <v>420</v>
      </c>
      <c r="D2691" s="594">
        <v>8506</v>
      </c>
      <c r="E2691" s="595">
        <v>699663</v>
      </c>
      <c r="F2691" s="596" t="s">
        <v>8397</v>
      </c>
      <c r="M2691" s="598">
        <v>13326</v>
      </c>
      <c r="N2691" s="599">
        <v>189139</v>
      </c>
    </row>
    <row r="2692" spans="1:14" ht="15.4">
      <c r="A2692" s="593" t="s">
        <v>2569</v>
      </c>
      <c r="B2692" s="593" t="s">
        <v>208</v>
      </c>
      <c r="C2692" s="593" t="s">
        <v>208</v>
      </c>
      <c r="D2692" s="594">
        <v>8507</v>
      </c>
      <c r="E2692" s="595">
        <v>797274</v>
      </c>
      <c r="F2692" s="596" t="s">
        <v>8397</v>
      </c>
      <c r="M2692" s="598">
        <v>13327</v>
      </c>
      <c r="N2692" s="599">
        <v>34058</v>
      </c>
    </row>
    <row r="2693" spans="1:14" ht="15.4">
      <c r="A2693" s="593" t="s">
        <v>2569</v>
      </c>
      <c r="B2693" s="593" t="s">
        <v>208</v>
      </c>
      <c r="C2693" s="593" t="s">
        <v>208</v>
      </c>
      <c r="D2693" s="594">
        <v>8508</v>
      </c>
      <c r="E2693" s="595">
        <v>812617</v>
      </c>
      <c r="F2693" s="596" t="s">
        <v>8397</v>
      </c>
      <c r="M2693" s="598">
        <v>13328</v>
      </c>
      <c r="N2693" s="599">
        <v>514508</v>
      </c>
    </row>
    <row r="2694" spans="1:14" ht="15.4">
      <c r="A2694" s="593" t="s">
        <v>2569</v>
      </c>
      <c r="B2694" s="593" t="s">
        <v>208</v>
      </c>
      <c r="C2694" s="593" t="s">
        <v>208</v>
      </c>
      <c r="D2694" s="594">
        <v>8509</v>
      </c>
      <c r="E2694" s="597">
        <v>916376</v>
      </c>
      <c r="F2694" s="593" t="s">
        <v>8397</v>
      </c>
      <c r="M2694" s="598">
        <v>13329</v>
      </c>
      <c r="N2694" s="599">
        <v>1163344</v>
      </c>
    </row>
    <row r="2695" spans="1:14" ht="15.4">
      <c r="A2695" s="593" t="s">
        <v>2569</v>
      </c>
      <c r="B2695" s="593" t="s">
        <v>248</v>
      </c>
      <c r="C2695" s="593" t="s">
        <v>248</v>
      </c>
      <c r="D2695" s="594">
        <v>8511</v>
      </c>
      <c r="E2695" s="597">
        <v>530445</v>
      </c>
      <c r="F2695" s="593" t="s">
        <v>8397</v>
      </c>
      <c r="M2695" s="598">
        <v>13330</v>
      </c>
      <c r="N2695" s="599">
        <v>1606714</v>
      </c>
    </row>
    <row r="2696" spans="1:14" ht="15.4">
      <c r="A2696" s="593" t="s">
        <v>2569</v>
      </c>
      <c r="B2696" s="593" t="s">
        <v>205</v>
      </c>
      <c r="C2696" s="593" t="s">
        <v>206</v>
      </c>
      <c r="D2696" s="594">
        <v>8512</v>
      </c>
      <c r="E2696" s="595">
        <v>232858</v>
      </c>
      <c r="F2696" s="596" t="s">
        <v>8397</v>
      </c>
      <c r="M2696" s="598">
        <v>13331</v>
      </c>
      <c r="N2696" s="599">
        <v>2065745</v>
      </c>
    </row>
    <row r="2697" spans="1:14" ht="15.4">
      <c r="A2697" s="593" t="s">
        <v>2569</v>
      </c>
      <c r="B2697" s="593" t="s">
        <v>248</v>
      </c>
      <c r="C2697" s="593" t="s">
        <v>248</v>
      </c>
      <c r="D2697" s="594">
        <v>8513</v>
      </c>
      <c r="E2697" s="597">
        <v>684475</v>
      </c>
      <c r="F2697" s="593" t="s">
        <v>8397</v>
      </c>
      <c r="M2697" s="598">
        <v>13332</v>
      </c>
      <c r="N2697" s="599">
        <v>665734</v>
      </c>
    </row>
    <row r="2698" spans="1:14" ht="15.4">
      <c r="A2698" s="593" t="s">
        <v>2569</v>
      </c>
      <c r="B2698" s="593" t="s">
        <v>248</v>
      </c>
      <c r="C2698" s="593" t="s">
        <v>248</v>
      </c>
      <c r="D2698" s="594">
        <v>8514</v>
      </c>
      <c r="E2698" s="597">
        <v>22222</v>
      </c>
      <c r="F2698" s="593" t="s">
        <v>8397</v>
      </c>
      <c r="M2698" s="598">
        <v>13333</v>
      </c>
      <c r="N2698" s="599">
        <v>124450</v>
      </c>
    </row>
    <row r="2699" spans="1:14" ht="15.4">
      <c r="A2699" s="593" t="s">
        <v>2569</v>
      </c>
      <c r="B2699" s="593" t="s">
        <v>248</v>
      </c>
      <c r="C2699" s="593" t="s">
        <v>248</v>
      </c>
      <c r="D2699" s="594">
        <v>8515</v>
      </c>
      <c r="E2699" s="595">
        <v>21038</v>
      </c>
      <c r="F2699" s="596" t="s">
        <v>8397</v>
      </c>
      <c r="M2699" s="598">
        <v>13334</v>
      </c>
      <c r="N2699" s="599">
        <v>631462</v>
      </c>
    </row>
    <row r="2700" spans="1:14" ht="15.4">
      <c r="A2700" s="593" t="s">
        <v>2569</v>
      </c>
      <c r="B2700" s="593" t="s">
        <v>248</v>
      </c>
      <c r="C2700" s="593" t="s">
        <v>248</v>
      </c>
      <c r="D2700" s="594">
        <v>8516</v>
      </c>
      <c r="E2700" s="595">
        <v>47248</v>
      </c>
      <c r="F2700" s="596" t="s">
        <v>8397</v>
      </c>
      <c r="M2700" s="598">
        <v>13336</v>
      </c>
      <c r="N2700" s="599">
        <v>246500</v>
      </c>
    </row>
    <row r="2701" spans="1:14" ht="15.4">
      <c r="A2701" s="593" t="s">
        <v>2569</v>
      </c>
      <c r="B2701" s="593" t="s">
        <v>248</v>
      </c>
      <c r="C2701" s="593" t="s">
        <v>248</v>
      </c>
      <c r="D2701" s="594">
        <v>8518</v>
      </c>
      <c r="E2701" s="595">
        <v>34040</v>
      </c>
      <c r="F2701" s="596" t="s">
        <v>8397</v>
      </c>
      <c r="M2701" s="598">
        <v>13372</v>
      </c>
      <c r="N2701" s="599">
        <v>7705</v>
      </c>
    </row>
    <row r="2702" spans="1:14" ht="15.4">
      <c r="A2702" s="593" t="s">
        <v>2569</v>
      </c>
      <c r="B2702" s="593" t="s">
        <v>248</v>
      </c>
      <c r="C2702" s="593" t="s">
        <v>248</v>
      </c>
      <c r="D2702" s="594">
        <v>8519</v>
      </c>
      <c r="E2702" s="595">
        <v>24126</v>
      </c>
      <c r="F2702" s="596" t="s">
        <v>8397</v>
      </c>
      <c r="M2702" s="598">
        <v>13373</v>
      </c>
      <c r="N2702" s="599">
        <v>13090</v>
      </c>
    </row>
    <row r="2703" spans="1:14" ht="15.4">
      <c r="A2703" s="593" t="s">
        <v>2569</v>
      </c>
      <c r="B2703" s="593" t="s">
        <v>248</v>
      </c>
      <c r="C2703" s="593" t="s">
        <v>248</v>
      </c>
      <c r="D2703" s="594">
        <v>8522</v>
      </c>
      <c r="E2703" s="595">
        <v>15326</v>
      </c>
      <c r="F2703" s="596" t="s">
        <v>8397</v>
      </c>
      <c r="M2703" s="598">
        <v>13374</v>
      </c>
      <c r="N2703" s="599">
        <v>13690</v>
      </c>
    </row>
    <row r="2704" spans="1:14" ht="15.4">
      <c r="A2704" s="593" t="s">
        <v>2569</v>
      </c>
      <c r="B2704" s="593" t="s">
        <v>248</v>
      </c>
      <c r="C2704" s="593" t="s">
        <v>248</v>
      </c>
      <c r="D2704" s="594">
        <v>8523</v>
      </c>
      <c r="E2704" s="595">
        <v>6568</v>
      </c>
      <c r="F2704" s="596" t="s">
        <v>8397</v>
      </c>
      <c r="M2704" s="598">
        <v>13375</v>
      </c>
      <c r="N2704" s="599">
        <v>12200</v>
      </c>
    </row>
    <row r="2705" spans="1:14" ht="15.4">
      <c r="A2705" s="593" t="s">
        <v>2569</v>
      </c>
      <c r="B2705" s="593" t="s">
        <v>248</v>
      </c>
      <c r="C2705" s="593" t="s">
        <v>248</v>
      </c>
      <c r="D2705" s="594">
        <v>8524</v>
      </c>
      <c r="E2705" s="595">
        <v>7372</v>
      </c>
      <c r="F2705" s="596" t="s">
        <v>8397</v>
      </c>
      <c r="M2705" s="598">
        <v>13376</v>
      </c>
      <c r="N2705" s="599">
        <v>129696154</v>
      </c>
    </row>
    <row r="2706" spans="1:14" ht="15.4">
      <c r="A2706" s="593" t="s">
        <v>2569</v>
      </c>
      <c r="B2706" s="593" t="s">
        <v>248</v>
      </c>
      <c r="C2706" s="593" t="s">
        <v>248</v>
      </c>
      <c r="D2706" s="594">
        <v>8525</v>
      </c>
      <c r="E2706" s="595">
        <v>7839</v>
      </c>
      <c r="F2706" s="596" t="s">
        <v>8397</v>
      </c>
      <c r="M2706" s="598">
        <v>13377</v>
      </c>
      <c r="N2706" s="599">
        <v>147316390</v>
      </c>
    </row>
    <row r="2707" spans="1:14" ht="15.4">
      <c r="A2707" s="593" t="s">
        <v>2569</v>
      </c>
      <c r="B2707" s="593" t="s">
        <v>248</v>
      </c>
      <c r="C2707" s="593" t="s">
        <v>248</v>
      </c>
      <c r="D2707" s="594">
        <v>8526</v>
      </c>
      <c r="E2707" s="595">
        <v>17257</v>
      </c>
      <c r="F2707" s="596" t="s">
        <v>8397</v>
      </c>
      <c r="M2707" s="598">
        <v>13378</v>
      </c>
      <c r="N2707" s="599">
        <v>163891141</v>
      </c>
    </row>
    <row r="2708" spans="1:14" ht="15.4">
      <c r="A2708" s="593" t="s">
        <v>2569</v>
      </c>
      <c r="B2708" s="593" t="s">
        <v>248</v>
      </c>
      <c r="C2708" s="593" t="s">
        <v>248</v>
      </c>
      <c r="D2708" s="594">
        <v>8527</v>
      </c>
      <c r="E2708" s="595">
        <v>19057</v>
      </c>
      <c r="F2708" s="596" t="s">
        <v>8397</v>
      </c>
      <c r="M2708" s="598">
        <v>13379</v>
      </c>
      <c r="N2708" s="599">
        <v>1671653</v>
      </c>
    </row>
    <row r="2709" spans="1:14" ht="15.4">
      <c r="A2709" s="593" t="s">
        <v>2569</v>
      </c>
      <c r="B2709" s="593" t="s">
        <v>248</v>
      </c>
      <c r="C2709" s="593" t="s">
        <v>248</v>
      </c>
      <c r="D2709" s="594">
        <v>8528</v>
      </c>
      <c r="E2709" s="595">
        <v>24440</v>
      </c>
      <c r="F2709" s="596" t="s">
        <v>8397</v>
      </c>
      <c r="M2709" s="598">
        <v>13400</v>
      </c>
      <c r="N2709" s="599">
        <v>28755</v>
      </c>
    </row>
    <row r="2710" spans="1:14" ht="15.4">
      <c r="A2710" s="593" t="s">
        <v>2569</v>
      </c>
      <c r="B2710" s="593" t="s">
        <v>248</v>
      </c>
      <c r="C2710" s="593" t="s">
        <v>248</v>
      </c>
      <c r="D2710" s="594">
        <v>8529</v>
      </c>
      <c r="E2710" s="595">
        <v>25324</v>
      </c>
      <c r="F2710" s="593" t="s">
        <v>8397</v>
      </c>
      <c r="M2710" s="598">
        <v>13401</v>
      </c>
      <c r="N2710" s="599">
        <v>50516</v>
      </c>
    </row>
    <row r="2711" spans="1:14" ht="15.4">
      <c r="A2711" s="593" t="s">
        <v>2569</v>
      </c>
      <c r="B2711" s="593" t="s">
        <v>248</v>
      </c>
      <c r="C2711" s="593" t="s">
        <v>248</v>
      </c>
      <c r="D2711" s="594">
        <v>8530</v>
      </c>
      <c r="E2711" s="595">
        <v>63133</v>
      </c>
      <c r="F2711" s="596" t="s">
        <v>8397</v>
      </c>
      <c r="M2711" s="598">
        <v>13402</v>
      </c>
      <c r="N2711" s="599">
        <v>43522</v>
      </c>
    </row>
    <row r="2712" spans="1:14" ht="15.4">
      <c r="A2712" s="593" t="s">
        <v>2569</v>
      </c>
      <c r="B2712" s="593" t="s">
        <v>248</v>
      </c>
      <c r="C2712" s="593" t="s">
        <v>248</v>
      </c>
      <c r="D2712" s="594">
        <v>8531</v>
      </c>
      <c r="E2712" s="595">
        <v>188491</v>
      </c>
      <c r="F2712" s="596" t="s">
        <v>8397</v>
      </c>
      <c r="M2712" s="598">
        <v>13403</v>
      </c>
      <c r="N2712" s="599">
        <v>189629</v>
      </c>
    </row>
    <row r="2713" spans="1:14" ht="15.4">
      <c r="A2713" s="593" t="s">
        <v>2569</v>
      </c>
      <c r="B2713" s="593" t="s">
        <v>192</v>
      </c>
      <c r="C2713" s="593" t="s">
        <v>1553</v>
      </c>
      <c r="D2713" s="594">
        <v>8533</v>
      </c>
      <c r="E2713" s="595">
        <v>29758</v>
      </c>
      <c r="F2713" s="596" t="s">
        <v>8396</v>
      </c>
      <c r="M2713" s="598">
        <v>13404</v>
      </c>
      <c r="N2713" s="599">
        <v>132119</v>
      </c>
    </row>
    <row r="2714" spans="1:14" ht="15.4">
      <c r="A2714" s="593" t="s">
        <v>3171</v>
      </c>
      <c r="B2714" s="593" t="s">
        <v>238</v>
      </c>
      <c r="C2714" s="593" t="s">
        <v>239</v>
      </c>
      <c r="D2714" s="594">
        <v>8534</v>
      </c>
      <c r="E2714" s="595">
        <v>429983</v>
      </c>
      <c r="F2714" s="596" t="s">
        <v>8398</v>
      </c>
      <c r="M2714" s="598">
        <v>13405</v>
      </c>
      <c r="N2714" s="599">
        <v>1002546</v>
      </c>
    </row>
    <row r="2715" spans="1:14" ht="15.4">
      <c r="A2715" s="593" t="s">
        <v>3171</v>
      </c>
      <c r="B2715" s="593" t="s">
        <v>238</v>
      </c>
      <c r="C2715" s="593" t="s">
        <v>239</v>
      </c>
      <c r="D2715" s="594">
        <v>8535</v>
      </c>
      <c r="E2715" s="597">
        <v>513283</v>
      </c>
      <c r="F2715" s="593" t="s">
        <v>8398</v>
      </c>
      <c r="M2715" s="598">
        <v>13406</v>
      </c>
      <c r="N2715" s="599">
        <v>1002546</v>
      </c>
    </row>
    <row r="2716" spans="1:14" ht="15.4">
      <c r="A2716" s="593" t="s">
        <v>3174</v>
      </c>
      <c r="B2716" s="593" t="s">
        <v>241</v>
      </c>
      <c r="C2716" s="593" t="s">
        <v>242</v>
      </c>
      <c r="D2716" s="594">
        <v>8536</v>
      </c>
      <c r="E2716" s="597">
        <v>21696</v>
      </c>
      <c r="F2716" s="593" t="s">
        <v>8396</v>
      </c>
      <c r="M2716" s="598">
        <v>13407</v>
      </c>
      <c r="N2716" s="599">
        <v>1002546</v>
      </c>
    </row>
    <row r="2717" spans="1:14" ht="15.4">
      <c r="A2717" s="593" t="s">
        <v>3174</v>
      </c>
      <c r="B2717" s="593" t="s">
        <v>217</v>
      </c>
      <c r="C2717" s="593" t="s">
        <v>218</v>
      </c>
      <c r="D2717" s="594">
        <v>8537</v>
      </c>
      <c r="E2717" s="595">
        <v>2022967</v>
      </c>
      <c r="F2717" s="596" t="s">
        <v>8397</v>
      </c>
      <c r="M2717" s="598">
        <v>13408</v>
      </c>
      <c r="N2717" s="599">
        <v>1381404</v>
      </c>
    </row>
    <row r="2718" spans="1:14" ht="15.4">
      <c r="A2718" s="593" t="s">
        <v>3174</v>
      </c>
      <c r="B2718" s="593" t="s">
        <v>192</v>
      </c>
      <c r="C2718" s="593" t="s">
        <v>1553</v>
      </c>
      <c r="D2718" s="594">
        <v>8538</v>
      </c>
      <c r="E2718" s="597">
        <v>50597</v>
      </c>
      <c r="F2718" s="593" t="s">
        <v>8397</v>
      </c>
      <c r="M2718" s="598">
        <v>13409</v>
      </c>
      <c r="N2718" s="599">
        <v>1002546</v>
      </c>
    </row>
    <row r="2719" spans="1:14" ht="15.4">
      <c r="A2719" s="593" t="s">
        <v>3174</v>
      </c>
      <c r="B2719" s="593" t="s">
        <v>192</v>
      </c>
      <c r="C2719" s="593" t="s">
        <v>1553</v>
      </c>
      <c r="D2719" s="594">
        <v>8539</v>
      </c>
      <c r="E2719" s="595">
        <v>56603</v>
      </c>
      <c r="F2719" s="596" t="s">
        <v>8397</v>
      </c>
      <c r="M2719" s="598">
        <v>13410</v>
      </c>
      <c r="N2719" s="599">
        <v>2609649</v>
      </c>
    </row>
    <row r="2720" spans="1:14" ht="15.4">
      <c r="A2720" s="593" t="s">
        <v>3174</v>
      </c>
      <c r="B2720" s="593" t="s">
        <v>192</v>
      </c>
      <c r="C2720" s="593" t="s">
        <v>1553</v>
      </c>
      <c r="D2720" s="594">
        <v>8540</v>
      </c>
      <c r="E2720" s="597">
        <v>116611</v>
      </c>
      <c r="F2720" s="593" t="s">
        <v>8397</v>
      </c>
      <c r="M2720" s="598">
        <v>13411</v>
      </c>
      <c r="N2720" s="599">
        <v>2969601</v>
      </c>
    </row>
    <row r="2721" spans="1:14" ht="15.4">
      <c r="A2721" s="593" t="s">
        <v>3174</v>
      </c>
      <c r="B2721" s="593" t="s">
        <v>192</v>
      </c>
      <c r="C2721" s="593" t="s">
        <v>1553</v>
      </c>
      <c r="D2721" s="594">
        <v>8541</v>
      </c>
      <c r="E2721" s="597">
        <v>488256</v>
      </c>
      <c r="F2721" s="593" t="s">
        <v>8397</v>
      </c>
      <c r="M2721" s="598">
        <v>13412</v>
      </c>
      <c r="N2721" s="599">
        <v>2875522</v>
      </c>
    </row>
    <row r="2722" spans="1:14" ht="15.4">
      <c r="A2722" s="593" t="s">
        <v>3174</v>
      </c>
      <c r="B2722" s="593" t="s">
        <v>205</v>
      </c>
      <c r="C2722" s="593" t="s">
        <v>206</v>
      </c>
      <c r="D2722" s="594">
        <v>8542</v>
      </c>
      <c r="E2722" s="597">
        <v>176842</v>
      </c>
      <c r="F2722" s="593" t="s">
        <v>8397</v>
      </c>
      <c r="M2722" s="598">
        <v>13413</v>
      </c>
      <c r="N2722" s="599">
        <v>3509528</v>
      </c>
    </row>
    <row r="2723" spans="1:14" ht="15.4">
      <c r="A2723" s="593" t="s">
        <v>3174</v>
      </c>
      <c r="B2723" s="593" t="s">
        <v>187</v>
      </c>
      <c r="C2723" s="593" t="s">
        <v>187</v>
      </c>
      <c r="D2723" s="594">
        <v>8543</v>
      </c>
      <c r="E2723" s="597">
        <v>1286</v>
      </c>
      <c r="F2723" s="593" t="s">
        <v>8397</v>
      </c>
      <c r="M2723" s="598">
        <v>13414</v>
      </c>
      <c r="N2723" s="599">
        <v>10414054</v>
      </c>
    </row>
    <row r="2724" spans="1:14" ht="15.4">
      <c r="A2724" s="593" t="s">
        <v>3174</v>
      </c>
      <c r="B2724" s="593" t="s">
        <v>187</v>
      </c>
      <c r="C2724" s="593" t="s">
        <v>187</v>
      </c>
      <c r="D2724" s="594">
        <v>8544</v>
      </c>
      <c r="E2724" s="597">
        <v>1286</v>
      </c>
      <c r="F2724" s="593" t="s">
        <v>8397</v>
      </c>
      <c r="M2724" s="598">
        <v>13415</v>
      </c>
      <c r="N2724" s="599">
        <v>13289577</v>
      </c>
    </row>
    <row r="2725" spans="1:14" ht="15.4">
      <c r="A2725" s="593" t="s">
        <v>3174</v>
      </c>
      <c r="B2725" s="593" t="s">
        <v>187</v>
      </c>
      <c r="C2725" s="593" t="s">
        <v>187</v>
      </c>
      <c r="D2725" s="594">
        <v>8545</v>
      </c>
      <c r="E2725" s="595">
        <v>48565</v>
      </c>
      <c r="F2725" s="593" t="s">
        <v>8397</v>
      </c>
      <c r="M2725" s="598">
        <v>13416</v>
      </c>
      <c r="N2725" s="599">
        <v>62268</v>
      </c>
    </row>
    <row r="2726" spans="1:14" ht="15.4">
      <c r="A2726" s="593" t="s">
        <v>3174</v>
      </c>
      <c r="B2726" s="593" t="s">
        <v>241</v>
      </c>
      <c r="C2726" s="593" t="s">
        <v>420</v>
      </c>
      <c r="D2726" s="594">
        <v>8546</v>
      </c>
      <c r="E2726" s="597">
        <v>533350</v>
      </c>
      <c r="F2726" s="593" t="s">
        <v>8397</v>
      </c>
      <c r="M2726" s="598">
        <v>13417</v>
      </c>
      <c r="N2726" s="599">
        <v>120000</v>
      </c>
    </row>
    <row r="2727" spans="1:14" ht="15.4">
      <c r="A2727" s="593" t="s">
        <v>3174</v>
      </c>
      <c r="B2727" s="593" t="s">
        <v>241</v>
      </c>
      <c r="C2727" s="593" t="s">
        <v>420</v>
      </c>
      <c r="D2727" s="594">
        <v>8547</v>
      </c>
      <c r="E2727" s="595">
        <v>533350</v>
      </c>
      <c r="F2727" s="596" t="s">
        <v>8397</v>
      </c>
      <c r="M2727" s="598">
        <v>13418</v>
      </c>
      <c r="N2727" s="599">
        <v>2142000</v>
      </c>
    </row>
    <row r="2728" spans="1:14" ht="15.4">
      <c r="A2728" s="593" t="s">
        <v>3174</v>
      </c>
      <c r="B2728" s="593" t="s">
        <v>241</v>
      </c>
      <c r="C2728" s="593" t="s">
        <v>420</v>
      </c>
      <c r="D2728" s="594">
        <v>8548</v>
      </c>
      <c r="E2728" s="595">
        <v>394805</v>
      </c>
      <c r="F2728" s="596" t="s">
        <v>8397</v>
      </c>
      <c r="M2728" s="598">
        <v>13419</v>
      </c>
      <c r="N2728" s="599">
        <v>107100</v>
      </c>
    </row>
    <row r="2729" spans="1:14" ht="15.4">
      <c r="A2729" s="593" t="s">
        <v>3174</v>
      </c>
      <c r="B2729" s="593" t="s">
        <v>241</v>
      </c>
      <c r="C2729" s="593" t="s">
        <v>420</v>
      </c>
      <c r="D2729" s="594">
        <v>8549</v>
      </c>
      <c r="E2729" s="595">
        <v>616868</v>
      </c>
      <c r="F2729" s="596" t="s">
        <v>8397</v>
      </c>
      <c r="M2729" s="598">
        <v>13420</v>
      </c>
      <c r="N2729" s="599">
        <v>2499000</v>
      </c>
    </row>
    <row r="2730" spans="1:14" ht="15.4">
      <c r="A2730" s="593" t="s">
        <v>3189</v>
      </c>
      <c r="B2730" s="593" t="s">
        <v>238</v>
      </c>
      <c r="C2730" s="593" t="s">
        <v>402</v>
      </c>
      <c r="D2730" s="594">
        <v>8553</v>
      </c>
      <c r="E2730" s="595">
        <v>50811</v>
      </c>
      <c r="F2730" s="596" t="s">
        <v>8397</v>
      </c>
      <c r="M2730" s="598">
        <v>13421</v>
      </c>
      <c r="N2730" s="599">
        <v>952000</v>
      </c>
    </row>
    <row r="2731" spans="1:14" ht="15.4">
      <c r="A2731" s="593" t="s">
        <v>3189</v>
      </c>
      <c r="B2731" s="593" t="s">
        <v>1411</v>
      </c>
      <c r="C2731" s="593" t="s">
        <v>1665</v>
      </c>
      <c r="D2731" s="594">
        <v>8556</v>
      </c>
      <c r="E2731" s="595">
        <v>65563</v>
      </c>
      <c r="F2731" s="596" t="s">
        <v>8397</v>
      </c>
      <c r="M2731" s="598">
        <v>13422</v>
      </c>
      <c r="N2731" s="599">
        <v>47600</v>
      </c>
    </row>
    <row r="2732" spans="1:14" ht="15.4">
      <c r="A2732" s="593" t="s">
        <v>3189</v>
      </c>
      <c r="B2732" s="593" t="s">
        <v>205</v>
      </c>
      <c r="C2732" s="593" t="s">
        <v>224</v>
      </c>
      <c r="D2732" s="594">
        <v>8557</v>
      </c>
      <c r="E2732" s="595">
        <v>142858</v>
      </c>
      <c r="F2732" s="596" t="s">
        <v>8397</v>
      </c>
      <c r="M2732" s="598">
        <v>13423</v>
      </c>
      <c r="N2732" s="599">
        <v>321300</v>
      </c>
    </row>
    <row r="2733" spans="1:14" ht="15.4">
      <c r="A2733" s="593" t="s">
        <v>3189</v>
      </c>
      <c r="B2733" s="593" t="s">
        <v>192</v>
      </c>
      <c r="C2733" s="593" t="s">
        <v>1553</v>
      </c>
      <c r="D2733" s="594">
        <v>8558</v>
      </c>
      <c r="E2733" s="595">
        <v>24274701</v>
      </c>
      <c r="F2733" s="596" t="s">
        <v>8397</v>
      </c>
      <c r="M2733" s="598">
        <v>13424</v>
      </c>
      <c r="N2733" s="599">
        <v>273700</v>
      </c>
    </row>
    <row r="2734" spans="1:14" ht="15.4">
      <c r="A2734" s="593" t="s">
        <v>3189</v>
      </c>
      <c r="B2734" s="593" t="s">
        <v>192</v>
      </c>
      <c r="C2734" s="593" t="s">
        <v>1553</v>
      </c>
      <c r="D2734" s="594">
        <v>8559</v>
      </c>
      <c r="E2734" s="597">
        <v>18051961</v>
      </c>
      <c r="F2734" s="593" t="s">
        <v>8397</v>
      </c>
      <c r="M2734" s="598">
        <v>13425</v>
      </c>
      <c r="N2734" s="599">
        <v>196350</v>
      </c>
    </row>
    <row r="2735" spans="1:14" ht="15.4">
      <c r="A2735" s="593" t="s">
        <v>3189</v>
      </c>
      <c r="B2735" s="593" t="s">
        <v>192</v>
      </c>
      <c r="C2735" s="593" t="s">
        <v>1553</v>
      </c>
      <c r="D2735" s="594">
        <v>8560</v>
      </c>
      <c r="E2735" s="595">
        <v>2471129</v>
      </c>
      <c r="F2735" s="596" t="s">
        <v>8397</v>
      </c>
      <c r="M2735" s="598">
        <v>13426</v>
      </c>
      <c r="N2735" s="599">
        <v>1225700</v>
      </c>
    </row>
    <row r="2736" spans="1:14" ht="15.4">
      <c r="A2736" s="593" t="s">
        <v>3189</v>
      </c>
      <c r="B2736" s="593" t="s">
        <v>241</v>
      </c>
      <c r="C2736" s="593" t="s">
        <v>420</v>
      </c>
      <c r="D2736" s="594">
        <v>8561</v>
      </c>
      <c r="E2736" s="595">
        <v>405329</v>
      </c>
      <c r="F2736" s="596" t="s">
        <v>8398</v>
      </c>
      <c r="M2736" s="598">
        <v>13427</v>
      </c>
      <c r="N2736" s="599">
        <v>856800</v>
      </c>
    </row>
    <row r="2737" spans="1:14" ht="15.4">
      <c r="A2737" s="593" t="s">
        <v>3189</v>
      </c>
      <c r="B2737" s="593" t="s">
        <v>241</v>
      </c>
      <c r="C2737" s="593" t="s">
        <v>1479</v>
      </c>
      <c r="D2737" s="594">
        <v>8562</v>
      </c>
      <c r="E2737" s="597">
        <v>377627</v>
      </c>
      <c r="F2737" s="593" t="s">
        <v>8397</v>
      </c>
      <c r="M2737" s="598">
        <v>13428</v>
      </c>
      <c r="N2737" s="599">
        <v>343700</v>
      </c>
    </row>
    <row r="2738" spans="1:14" ht="15.4">
      <c r="A2738" s="593" t="s">
        <v>3189</v>
      </c>
      <c r="B2738" s="593" t="s">
        <v>241</v>
      </c>
      <c r="C2738" s="593" t="s">
        <v>1479</v>
      </c>
      <c r="D2738" s="594">
        <v>8563</v>
      </c>
      <c r="E2738" s="595">
        <v>405329</v>
      </c>
      <c r="F2738" s="596" t="s">
        <v>8398</v>
      </c>
      <c r="M2738" s="598">
        <v>13429</v>
      </c>
      <c r="N2738" s="599">
        <v>27711</v>
      </c>
    </row>
    <row r="2739" spans="1:14" ht="15.4">
      <c r="A2739" s="593" t="s">
        <v>3189</v>
      </c>
      <c r="B2739" s="593" t="s">
        <v>241</v>
      </c>
      <c r="C2739" s="593" t="s">
        <v>1479</v>
      </c>
      <c r="D2739" s="594">
        <v>8564</v>
      </c>
      <c r="E2739" s="595">
        <v>405329</v>
      </c>
      <c r="F2739" s="596" t="s">
        <v>8398</v>
      </c>
      <c r="M2739" s="598">
        <v>13430</v>
      </c>
      <c r="N2739" s="599">
        <v>11792</v>
      </c>
    </row>
    <row r="2740" spans="1:14" ht="15.4">
      <c r="A2740" s="593" t="s">
        <v>3189</v>
      </c>
      <c r="B2740" s="593" t="s">
        <v>241</v>
      </c>
      <c r="C2740" s="593" t="s">
        <v>242</v>
      </c>
      <c r="D2740" s="594">
        <v>8566</v>
      </c>
      <c r="E2740" s="595">
        <v>144457</v>
      </c>
      <c r="F2740" s="596" t="s">
        <v>8396</v>
      </c>
      <c r="M2740" s="598">
        <v>13431</v>
      </c>
      <c r="N2740" s="599">
        <v>1400000</v>
      </c>
    </row>
    <row r="2741" spans="1:14" ht="15.4">
      <c r="A2741" s="593" t="s">
        <v>3189</v>
      </c>
      <c r="B2741" s="593" t="s">
        <v>192</v>
      </c>
      <c r="C2741" s="593" t="s">
        <v>1553</v>
      </c>
      <c r="D2741" s="594">
        <v>8569</v>
      </c>
      <c r="E2741" s="595">
        <v>26926332</v>
      </c>
      <c r="F2741" s="596" t="s">
        <v>8396</v>
      </c>
      <c r="M2741" s="598">
        <v>13432</v>
      </c>
      <c r="N2741" s="599">
        <v>1500000</v>
      </c>
    </row>
    <row r="2742" spans="1:14" ht="15.4">
      <c r="A2742" s="593" t="s">
        <v>2846</v>
      </c>
      <c r="B2742" s="593" t="s">
        <v>248</v>
      </c>
      <c r="C2742" s="593" t="s">
        <v>248</v>
      </c>
      <c r="D2742" s="594">
        <v>8574</v>
      </c>
      <c r="E2742" s="595">
        <v>162965</v>
      </c>
      <c r="F2742" s="596" t="s">
        <v>8397</v>
      </c>
      <c r="M2742" s="598">
        <v>13433</v>
      </c>
      <c r="N2742" s="599">
        <v>2000000</v>
      </c>
    </row>
    <row r="2743" spans="1:14" ht="15.4">
      <c r="A2743" s="593" t="s">
        <v>2846</v>
      </c>
      <c r="B2743" s="593" t="s">
        <v>248</v>
      </c>
      <c r="C2743" s="593" t="s">
        <v>248</v>
      </c>
      <c r="D2743" s="594">
        <v>8575</v>
      </c>
      <c r="E2743" s="597">
        <v>9103</v>
      </c>
      <c r="F2743" s="593" t="s">
        <v>8397</v>
      </c>
      <c r="M2743" s="598">
        <v>13434</v>
      </c>
      <c r="N2743" s="599">
        <v>2500000</v>
      </c>
    </row>
    <row r="2744" spans="1:14" ht="15.4">
      <c r="A2744" s="593" t="s">
        <v>2846</v>
      </c>
      <c r="B2744" s="593" t="s">
        <v>248</v>
      </c>
      <c r="C2744" s="593" t="s">
        <v>248</v>
      </c>
      <c r="D2744" s="594">
        <v>8576</v>
      </c>
      <c r="E2744" s="595">
        <v>164180</v>
      </c>
      <c r="F2744" s="596" t="s">
        <v>8396</v>
      </c>
      <c r="M2744" s="598">
        <v>13435</v>
      </c>
      <c r="N2744" s="599">
        <v>3000000</v>
      </c>
    </row>
    <row r="2745" spans="1:14" ht="15.4">
      <c r="A2745" s="593" t="s">
        <v>2846</v>
      </c>
      <c r="B2745" s="593" t="s">
        <v>248</v>
      </c>
      <c r="C2745" s="593" t="s">
        <v>248</v>
      </c>
      <c r="D2745" s="594">
        <v>8579</v>
      </c>
      <c r="E2745" s="595">
        <v>186610</v>
      </c>
      <c r="F2745" s="596" t="s">
        <v>8397</v>
      </c>
      <c r="M2745" s="598">
        <v>13436</v>
      </c>
      <c r="N2745" s="599">
        <v>3000000</v>
      </c>
    </row>
    <row r="2746" spans="1:14" ht="15.4">
      <c r="A2746" s="593" t="s">
        <v>2846</v>
      </c>
      <c r="B2746" s="593" t="s">
        <v>248</v>
      </c>
      <c r="C2746" s="593" t="s">
        <v>248</v>
      </c>
      <c r="D2746" s="594">
        <v>8581</v>
      </c>
      <c r="E2746" s="595">
        <v>6469</v>
      </c>
      <c r="F2746" s="596" t="s">
        <v>8397</v>
      </c>
      <c r="M2746" s="598">
        <v>13437</v>
      </c>
      <c r="N2746" s="599">
        <v>95557</v>
      </c>
    </row>
    <row r="2747" spans="1:14" ht="15.4">
      <c r="A2747" s="593" t="s">
        <v>2846</v>
      </c>
      <c r="B2747" s="593" t="s">
        <v>248</v>
      </c>
      <c r="C2747" s="593" t="s">
        <v>248</v>
      </c>
      <c r="D2747" s="594">
        <v>8582</v>
      </c>
      <c r="E2747" s="595">
        <v>8206</v>
      </c>
      <c r="F2747" s="596" t="s">
        <v>8397</v>
      </c>
      <c r="M2747" s="598">
        <v>13438</v>
      </c>
      <c r="N2747" s="599">
        <v>89964</v>
      </c>
    </row>
    <row r="2748" spans="1:14" ht="15.4">
      <c r="A2748" s="593" t="s">
        <v>2846</v>
      </c>
      <c r="B2748" s="593" t="s">
        <v>248</v>
      </c>
      <c r="C2748" s="593" t="s">
        <v>248</v>
      </c>
      <c r="D2748" s="594">
        <v>8583</v>
      </c>
      <c r="E2748" s="595">
        <v>9928</v>
      </c>
      <c r="F2748" s="596" t="s">
        <v>8397</v>
      </c>
      <c r="M2748" s="598">
        <v>13439</v>
      </c>
      <c r="N2748" s="599">
        <v>741846</v>
      </c>
    </row>
    <row r="2749" spans="1:14" ht="15.4">
      <c r="A2749" s="593" t="s">
        <v>2846</v>
      </c>
      <c r="B2749" s="593" t="s">
        <v>248</v>
      </c>
      <c r="C2749" s="593" t="s">
        <v>248</v>
      </c>
      <c r="D2749" s="594">
        <v>8584</v>
      </c>
      <c r="E2749" s="597">
        <v>8812</v>
      </c>
      <c r="F2749" s="593" t="s">
        <v>8397</v>
      </c>
      <c r="M2749" s="598">
        <v>13440</v>
      </c>
      <c r="N2749" s="599">
        <v>798921</v>
      </c>
    </row>
    <row r="2750" spans="1:14" ht="15.4">
      <c r="A2750" s="593" t="s">
        <v>2846</v>
      </c>
      <c r="B2750" s="593" t="s">
        <v>248</v>
      </c>
      <c r="C2750" s="593" t="s">
        <v>248</v>
      </c>
      <c r="D2750" s="594">
        <v>8585</v>
      </c>
      <c r="E2750" s="597">
        <v>5855</v>
      </c>
      <c r="F2750" s="593" t="s">
        <v>8397</v>
      </c>
      <c r="M2750" s="598">
        <v>13441</v>
      </c>
      <c r="N2750" s="599">
        <v>849586</v>
      </c>
    </row>
    <row r="2751" spans="1:14" ht="15.4">
      <c r="A2751" s="593" t="s">
        <v>2846</v>
      </c>
      <c r="B2751" s="593" t="s">
        <v>248</v>
      </c>
      <c r="C2751" s="593" t="s">
        <v>248</v>
      </c>
      <c r="D2751" s="594">
        <v>8586</v>
      </c>
      <c r="E2751" s="597">
        <v>8409</v>
      </c>
      <c r="F2751" s="593" t="s">
        <v>8397</v>
      </c>
      <c r="M2751" s="598">
        <v>13442</v>
      </c>
      <c r="N2751" s="599">
        <v>6997037</v>
      </c>
    </row>
    <row r="2752" spans="1:14" ht="15.4">
      <c r="A2752" s="593" t="s">
        <v>2846</v>
      </c>
      <c r="B2752" s="593" t="s">
        <v>248</v>
      </c>
      <c r="C2752" s="593" t="s">
        <v>248</v>
      </c>
      <c r="D2752" s="594">
        <v>8587</v>
      </c>
      <c r="E2752" s="597">
        <v>19638</v>
      </c>
      <c r="F2752" s="596" t="s">
        <v>8397</v>
      </c>
      <c r="M2752" s="598">
        <v>13443</v>
      </c>
      <c r="N2752" s="599">
        <v>4186650</v>
      </c>
    </row>
    <row r="2753" spans="1:14" ht="15.4">
      <c r="A2753" s="593" t="s">
        <v>2846</v>
      </c>
      <c r="B2753" s="593" t="s">
        <v>248</v>
      </c>
      <c r="C2753" s="593" t="s">
        <v>248</v>
      </c>
      <c r="D2753" s="594">
        <v>8588</v>
      </c>
      <c r="E2753" s="597">
        <v>19638</v>
      </c>
      <c r="F2753" s="593" t="s">
        <v>8397</v>
      </c>
      <c r="M2753" s="598">
        <v>13444</v>
      </c>
      <c r="N2753" s="599">
        <v>5488487</v>
      </c>
    </row>
    <row r="2754" spans="1:14" ht="15.4">
      <c r="A2754" s="593" t="s">
        <v>2846</v>
      </c>
      <c r="B2754" s="593" t="s">
        <v>248</v>
      </c>
      <c r="C2754" s="593" t="s">
        <v>248</v>
      </c>
      <c r="D2754" s="594">
        <v>8589</v>
      </c>
      <c r="E2754" s="597">
        <v>19638</v>
      </c>
      <c r="F2754" s="596" t="s">
        <v>8397</v>
      </c>
      <c r="M2754" s="598">
        <v>13445</v>
      </c>
      <c r="N2754" s="599">
        <v>3555278</v>
      </c>
    </row>
    <row r="2755" spans="1:14" ht="15.4">
      <c r="A2755" s="593" t="s">
        <v>2846</v>
      </c>
      <c r="B2755" s="593" t="s">
        <v>255</v>
      </c>
      <c r="C2755" s="593" t="s">
        <v>256</v>
      </c>
      <c r="D2755" s="594">
        <v>8590</v>
      </c>
      <c r="E2755" s="597">
        <v>2628135</v>
      </c>
      <c r="F2755" s="596" t="s">
        <v>8397</v>
      </c>
      <c r="M2755" s="598">
        <v>13513</v>
      </c>
      <c r="N2755" s="599">
        <v>733303</v>
      </c>
    </row>
    <row r="2756" spans="1:14" ht="15.4">
      <c r="A2756" s="593" t="s">
        <v>2846</v>
      </c>
      <c r="B2756" s="593" t="s">
        <v>1411</v>
      </c>
      <c r="C2756" s="593" t="s">
        <v>1411</v>
      </c>
      <c r="D2756" s="594">
        <v>8591</v>
      </c>
      <c r="E2756" s="597">
        <v>72754</v>
      </c>
      <c r="F2756" s="593" t="s">
        <v>8397</v>
      </c>
      <c r="M2756" s="598">
        <v>13514</v>
      </c>
      <c r="N2756" s="599">
        <v>1041106</v>
      </c>
    </row>
    <row r="2757" spans="1:14" ht="15.4">
      <c r="A2757" s="593" t="s">
        <v>2846</v>
      </c>
      <c r="B2757" s="593" t="s">
        <v>205</v>
      </c>
      <c r="C2757" s="593" t="s">
        <v>206</v>
      </c>
      <c r="D2757" s="594">
        <v>8592</v>
      </c>
      <c r="E2757" s="595">
        <v>122816</v>
      </c>
      <c r="F2757" s="596" t="s">
        <v>8397</v>
      </c>
      <c r="M2757" s="598">
        <v>13515</v>
      </c>
      <c r="N2757" s="599">
        <v>1436925</v>
      </c>
    </row>
    <row r="2758" spans="1:14" ht="15.4">
      <c r="A2758" s="593" t="s">
        <v>2846</v>
      </c>
      <c r="B2758" s="593" t="s">
        <v>248</v>
      </c>
      <c r="C2758" s="593" t="s">
        <v>248</v>
      </c>
      <c r="D2758" s="594">
        <v>8593</v>
      </c>
      <c r="E2758" s="597">
        <v>53088</v>
      </c>
      <c r="F2758" s="593" t="s">
        <v>8397</v>
      </c>
      <c r="M2758" s="598">
        <v>13516</v>
      </c>
      <c r="N2758" s="599">
        <v>1829822</v>
      </c>
    </row>
    <row r="2759" spans="1:14" ht="15.4">
      <c r="A2759" s="593" t="s">
        <v>2846</v>
      </c>
      <c r="B2759" s="593" t="s">
        <v>248</v>
      </c>
      <c r="C2759" s="593" t="s">
        <v>248</v>
      </c>
      <c r="D2759" s="594">
        <v>8594</v>
      </c>
      <c r="E2759" s="597">
        <v>211517</v>
      </c>
      <c r="F2759" s="593" t="s">
        <v>8397</v>
      </c>
      <c r="M2759" s="598">
        <v>13517</v>
      </c>
      <c r="N2759" s="599">
        <v>2618539</v>
      </c>
    </row>
    <row r="2760" spans="1:14" ht="15.4">
      <c r="A2760" s="593" t="s">
        <v>2846</v>
      </c>
      <c r="B2760" s="593" t="s">
        <v>248</v>
      </c>
      <c r="C2760" s="593" t="s">
        <v>248</v>
      </c>
      <c r="D2760" s="594">
        <v>8595</v>
      </c>
      <c r="E2760" s="595">
        <v>229367</v>
      </c>
      <c r="F2760" s="596" t="s">
        <v>8397</v>
      </c>
      <c r="M2760" s="598">
        <v>13518</v>
      </c>
      <c r="N2760" s="599">
        <v>6365310</v>
      </c>
    </row>
    <row r="2761" spans="1:14" ht="15.4">
      <c r="A2761" s="593" t="s">
        <v>2846</v>
      </c>
      <c r="B2761" s="593" t="s">
        <v>248</v>
      </c>
      <c r="C2761" s="593" t="s">
        <v>248</v>
      </c>
      <c r="D2761" s="594">
        <v>8597</v>
      </c>
      <c r="E2761" s="595">
        <v>178154</v>
      </c>
      <c r="F2761" s="596" t="s">
        <v>8396</v>
      </c>
      <c r="M2761" s="598">
        <v>13519</v>
      </c>
      <c r="N2761" s="599">
        <v>6473243</v>
      </c>
    </row>
    <row r="2762" spans="1:14" ht="15.4">
      <c r="A2762" s="593" t="s">
        <v>2846</v>
      </c>
      <c r="B2762" s="593" t="s">
        <v>248</v>
      </c>
      <c r="C2762" s="593" t="s">
        <v>248</v>
      </c>
      <c r="D2762" s="594">
        <v>8598</v>
      </c>
      <c r="E2762" s="595">
        <v>426101</v>
      </c>
      <c r="F2762" s="596" t="s">
        <v>8396</v>
      </c>
      <c r="M2762" s="598">
        <v>13520</v>
      </c>
      <c r="N2762" s="599">
        <v>7613744</v>
      </c>
    </row>
    <row r="2763" spans="1:14" ht="15.4">
      <c r="A2763" s="593" t="s">
        <v>2846</v>
      </c>
      <c r="B2763" s="593" t="s">
        <v>248</v>
      </c>
      <c r="C2763" s="593" t="s">
        <v>248</v>
      </c>
      <c r="D2763" s="594">
        <v>8599</v>
      </c>
      <c r="E2763" s="595">
        <v>77042</v>
      </c>
      <c r="F2763" s="596" t="s">
        <v>8396</v>
      </c>
      <c r="M2763" s="598">
        <v>13531</v>
      </c>
      <c r="N2763" s="599">
        <v>848852</v>
      </c>
    </row>
    <row r="2764" spans="1:14" ht="15.4">
      <c r="A2764" s="593" t="s">
        <v>2846</v>
      </c>
      <c r="B2764" s="593" t="s">
        <v>248</v>
      </c>
      <c r="C2764" s="593" t="s">
        <v>248</v>
      </c>
      <c r="D2764" s="594">
        <v>8601</v>
      </c>
      <c r="E2764" s="595">
        <v>295652</v>
      </c>
      <c r="F2764" s="596" t="s">
        <v>8396</v>
      </c>
      <c r="M2764" s="598">
        <v>13532</v>
      </c>
      <c r="N2764" s="599">
        <v>55942</v>
      </c>
    </row>
    <row r="2765" spans="1:14" ht="15.4">
      <c r="A2765" s="593" t="s">
        <v>2846</v>
      </c>
      <c r="B2765" s="593" t="s">
        <v>248</v>
      </c>
      <c r="C2765" s="593" t="s">
        <v>248</v>
      </c>
      <c r="D2765" s="594">
        <v>8603</v>
      </c>
      <c r="E2765" s="595">
        <v>61671</v>
      </c>
      <c r="F2765" s="596" t="s">
        <v>8397</v>
      </c>
      <c r="M2765" s="598">
        <v>13533</v>
      </c>
      <c r="N2765" s="599">
        <v>28715</v>
      </c>
    </row>
    <row r="2766" spans="1:14" ht="15.4">
      <c r="A2766" s="593" t="s">
        <v>2846</v>
      </c>
      <c r="B2766" s="593" t="s">
        <v>1411</v>
      </c>
      <c r="C2766" s="593" t="s">
        <v>1411</v>
      </c>
      <c r="D2766" s="594">
        <v>8605</v>
      </c>
      <c r="E2766" s="595">
        <v>75428</v>
      </c>
      <c r="F2766" s="596" t="s">
        <v>8397</v>
      </c>
      <c r="M2766" s="598">
        <v>13535</v>
      </c>
      <c r="N2766" s="599">
        <v>172068</v>
      </c>
    </row>
    <row r="2767" spans="1:14" ht="15.4">
      <c r="A2767" s="593" t="s">
        <v>3189</v>
      </c>
      <c r="B2767" s="593" t="s">
        <v>187</v>
      </c>
      <c r="C2767" s="593" t="s">
        <v>187</v>
      </c>
      <c r="D2767" s="594">
        <v>8606</v>
      </c>
      <c r="E2767" s="595">
        <v>12822</v>
      </c>
      <c r="F2767" s="596" t="s">
        <v>8397</v>
      </c>
    </row>
    <row r="2768" spans="1:14" ht="15.4">
      <c r="A2768" s="593" t="s">
        <v>3189</v>
      </c>
      <c r="B2768" s="593" t="s">
        <v>192</v>
      </c>
      <c r="C2768" s="593" t="s">
        <v>1553</v>
      </c>
      <c r="D2768" s="594">
        <v>8610</v>
      </c>
      <c r="E2768" s="595">
        <v>37138116</v>
      </c>
      <c r="F2768" s="596" t="s">
        <v>8396</v>
      </c>
    </row>
    <row r="2769" spans="1:6" ht="15.4">
      <c r="A2769" s="593" t="s">
        <v>3239</v>
      </c>
      <c r="B2769" s="593" t="s">
        <v>255</v>
      </c>
      <c r="C2769" s="593" t="s">
        <v>604</v>
      </c>
      <c r="D2769" s="594">
        <v>8611</v>
      </c>
      <c r="E2769" s="595">
        <v>4772</v>
      </c>
      <c r="F2769" s="596" t="s">
        <v>8397</v>
      </c>
    </row>
    <row r="2770" spans="1:6" ht="15.4">
      <c r="A2770" s="593" t="s">
        <v>3239</v>
      </c>
      <c r="B2770" s="593" t="s">
        <v>8399</v>
      </c>
      <c r="C2770" s="593" t="s">
        <v>8399</v>
      </c>
      <c r="D2770" s="594">
        <v>8612</v>
      </c>
      <c r="E2770" s="597">
        <v>217920</v>
      </c>
      <c r="F2770" s="593" t="s">
        <v>8397</v>
      </c>
    </row>
    <row r="2771" spans="1:6" ht="15.4">
      <c r="A2771" s="593" t="s">
        <v>3239</v>
      </c>
      <c r="B2771" s="593" t="s">
        <v>259</v>
      </c>
      <c r="C2771" s="593" t="s">
        <v>607</v>
      </c>
      <c r="D2771" s="594">
        <v>8613</v>
      </c>
      <c r="E2771" s="597">
        <v>1364622</v>
      </c>
      <c r="F2771" s="593" t="s">
        <v>8397</v>
      </c>
    </row>
    <row r="2772" spans="1:6" ht="15.4">
      <c r="A2772" s="593" t="s">
        <v>3239</v>
      </c>
      <c r="B2772" s="593" t="s">
        <v>259</v>
      </c>
      <c r="C2772" s="593" t="s">
        <v>607</v>
      </c>
      <c r="D2772" s="594">
        <v>8614</v>
      </c>
      <c r="E2772" s="597">
        <v>1261579</v>
      </c>
      <c r="F2772" s="593" t="s">
        <v>8397</v>
      </c>
    </row>
    <row r="2773" spans="1:6" ht="15.4">
      <c r="A2773" s="593" t="s">
        <v>3239</v>
      </c>
      <c r="B2773" s="593" t="s">
        <v>198</v>
      </c>
      <c r="C2773" s="593" t="s">
        <v>429</v>
      </c>
      <c r="D2773" s="594">
        <v>8615</v>
      </c>
      <c r="E2773" s="597">
        <v>209477</v>
      </c>
      <c r="F2773" s="593" t="s">
        <v>8397</v>
      </c>
    </row>
    <row r="2774" spans="1:6" ht="15.4">
      <c r="A2774" s="593" t="s">
        <v>3239</v>
      </c>
      <c r="B2774" s="593" t="s">
        <v>198</v>
      </c>
      <c r="C2774" s="593" t="s">
        <v>429</v>
      </c>
      <c r="D2774" s="594">
        <v>8616</v>
      </c>
      <c r="E2774" s="595">
        <v>194893</v>
      </c>
      <c r="F2774" s="596" t="s">
        <v>8397</v>
      </c>
    </row>
    <row r="2775" spans="1:6" ht="15.4">
      <c r="A2775" s="593" t="s">
        <v>3239</v>
      </c>
      <c r="B2775" s="593" t="s">
        <v>198</v>
      </c>
      <c r="C2775" s="593" t="s">
        <v>429</v>
      </c>
      <c r="D2775" s="594">
        <v>8617</v>
      </c>
      <c r="E2775" s="597">
        <v>191200</v>
      </c>
      <c r="F2775" s="593" t="s">
        <v>8397</v>
      </c>
    </row>
    <row r="2776" spans="1:6" ht="15.4">
      <c r="A2776" s="593" t="s">
        <v>3239</v>
      </c>
      <c r="B2776" s="593" t="s">
        <v>259</v>
      </c>
      <c r="C2776" s="593" t="s">
        <v>607</v>
      </c>
      <c r="D2776" s="594">
        <v>8618</v>
      </c>
      <c r="E2776" s="597">
        <v>1256298</v>
      </c>
      <c r="F2776" s="593" t="s">
        <v>8397</v>
      </c>
    </row>
    <row r="2777" spans="1:6" ht="15.4">
      <c r="A2777" s="593" t="s">
        <v>3239</v>
      </c>
      <c r="B2777" s="593" t="s">
        <v>259</v>
      </c>
      <c r="C2777" s="593" t="s">
        <v>607</v>
      </c>
      <c r="D2777" s="594">
        <v>8619</v>
      </c>
      <c r="E2777" s="597">
        <v>1395418</v>
      </c>
      <c r="F2777" s="593" t="s">
        <v>8397</v>
      </c>
    </row>
    <row r="2778" spans="1:6" ht="15.4">
      <c r="A2778" s="593" t="s">
        <v>3239</v>
      </c>
      <c r="B2778" s="593" t="s">
        <v>259</v>
      </c>
      <c r="C2778" s="593" t="s">
        <v>607</v>
      </c>
      <c r="D2778" s="594">
        <v>8620</v>
      </c>
      <c r="E2778" s="597">
        <v>1269267</v>
      </c>
      <c r="F2778" s="593" t="s">
        <v>8397</v>
      </c>
    </row>
    <row r="2779" spans="1:6" ht="15.4">
      <c r="A2779" s="593" t="s">
        <v>3239</v>
      </c>
      <c r="B2779" s="593" t="s">
        <v>259</v>
      </c>
      <c r="C2779" s="593" t="s">
        <v>607</v>
      </c>
      <c r="D2779" s="594">
        <v>8621</v>
      </c>
      <c r="E2779" s="595">
        <v>1237920</v>
      </c>
      <c r="F2779" s="596" t="s">
        <v>8397</v>
      </c>
    </row>
    <row r="2780" spans="1:6" ht="15.4">
      <c r="A2780" s="593" t="s">
        <v>3239</v>
      </c>
      <c r="B2780" s="593" t="s">
        <v>729</v>
      </c>
      <c r="C2780" s="593" t="s">
        <v>730</v>
      </c>
      <c r="D2780" s="594">
        <v>8622</v>
      </c>
      <c r="E2780" s="595">
        <v>15087</v>
      </c>
      <c r="F2780" s="596" t="s">
        <v>8396</v>
      </c>
    </row>
    <row r="2781" spans="1:6" ht="15.4">
      <c r="A2781" s="593" t="s">
        <v>3250</v>
      </c>
      <c r="B2781" s="593" t="s">
        <v>217</v>
      </c>
      <c r="C2781" s="593" t="s">
        <v>218</v>
      </c>
      <c r="D2781" s="594">
        <v>8624</v>
      </c>
      <c r="E2781" s="595">
        <v>5653267</v>
      </c>
      <c r="F2781" s="596" t="s">
        <v>8397</v>
      </c>
    </row>
    <row r="2782" spans="1:6" ht="15.4">
      <c r="A2782" s="593" t="s">
        <v>3250</v>
      </c>
      <c r="B2782" s="593" t="s">
        <v>217</v>
      </c>
      <c r="C2782" s="593" t="s">
        <v>2413</v>
      </c>
      <c r="D2782" s="594">
        <v>8625</v>
      </c>
      <c r="E2782" s="595">
        <v>401679</v>
      </c>
      <c r="F2782" s="596" t="s">
        <v>8397</v>
      </c>
    </row>
    <row r="2783" spans="1:6" ht="15.4">
      <c r="A2783" s="593" t="s">
        <v>3250</v>
      </c>
      <c r="B2783" s="593" t="s">
        <v>217</v>
      </c>
      <c r="C2783" s="593" t="s">
        <v>2413</v>
      </c>
      <c r="D2783" s="594">
        <v>8626</v>
      </c>
      <c r="E2783" s="595">
        <v>2815970</v>
      </c>
      <c r="F2783" s="596" t="s">
        <v>8397</v>
      </c>
    </row>
    <row r="2784" spans="1:6" ht="15.4">
      <c r="A2784" s="593" t="s">
        <v>3250</v>
      </c>
      <c r="B2784" s="593" t="s">
        <v>217</v>
      </c>
      <c r="C2784" s="593" t="s">
        <v>2413</v>
      </c>
      <c r="D2784" s="594">
        <v>8627</v>
      </c>
      <c r="E2784" s="597">
        <v>677720</v>
      </c>
      <c r="F2784" s="593" t="s">
        <v>8397</v>
      </c>
    </row>
    <row r="2785" spans="1:6" ht="15.4">
      <c r="A2785" s="593" t="s">
        <v>3250</v>
      </c>
      <c r="B2785" s="593" t="s">
        <v>217</v>
      </c>
      <c r="C2785" s="593" t="s">
        <v>2413</v>
      </c>
      <c r="D2785" s="594">
        <v>8628</v>
      </c>
      <c r="E2785" s="595">
        <v>230487</v>
      </c>
      <c r="F2785" s="596" t="s">
        <v>8397</v>
      </c>
    </row>
    <row r="2786" spans="1:6" ht="15.4">
      <c r="A2786" s="593" t="s">
        <v>3250</v>
      </c>
      <c r="B2786" s="593" t="s">
        <v>208</v>
      </c>
      <c r="C2786" s="593" t="s">
        <v>208</v>
      </c>
      <c r="D2786" s="594">
        <v>8629</v>
      </c>
      <c r="E2786" s="595">
        <v>1178052</v>
      </c>
      <c r="F2786" s="596" t="s">
        <v>8397</v>
      </c>
    </row>
    <row r="2787" spans="1:6" ht="15.4">
      <c r="A2787" s="593" t="s">
        <v>3250</v>
      </c>
      <c r="B2787" s="593" t="s">
        <v>248</v>
      </c>
      <c r="C2787" s="593" t="s">
        <v>248</v>
      </c>
      <c r="D2787" s="594">
        <v>8631</v>
      </c>
      <c r="E2787" s="597">
        <v>1224048</v>
      </c>
      <c r="F2787" s="593" t="s">
        <v>8397</v>
      </c>
    </row>
    <row r="2788" spans="1:6" ht="15.4">
      <c r="A2788" s="593" t="s">
        <v>3250</v>
      </c>
      <c r="B2788" s="593" t="s">
        <v>208</v>
      </c>
      <c r="C2788" s="593" t="s">
        <v>208</v>
      </c>
      <c r="D2788" s="594">
        <v>8632</v>
      </c>
      <c r="E2788" s="597">
        <v>532327</v>
      </c>
      <c r="F2788" s="593" t="s">
        <v>8397</v>
      </c>
    </row>
    <row r="2789" spans="1:6" ht="15.4">
      <c r="A2789" s="593" t="s">
        <v>3250</v>
      </c>
      <c r="B2789" s="593" t="s">
        <v>208</v>
      </c>
      <c r="C2789" s="593" t="s">
        <v>208</v>
      </c>
      <c r="D2789" s="594">
        <v>8633</v>
      </c>
      <c r="E2789" s="597">
        <v>1170608</v>
      </c>
      <c r="F2789" s="593" t="s">
        <v>8397</v>
      </c>
    </row>
    <row r="2790" spans="1:6" ht="15.4">
      <c r="A2790" s="593" t="s">
        <v>3250</v>
      </c>
      <c r="B2790" s="593" t="s">
        <v>248</v>
      </c>
      <c r="C2790" s="593" t="s">
        <v>248</v>
      </c>
      <c r="D2790" s="594">
        <v>8634</v>
      </c>
      <c r="E2790" s="595">
        <v>1248374</v>
      </c>
      <c r="F2790" s="596" t="s">
        <v>8397</v>
      </c>
    </row>
    <row r="2791" spans="1:6" ht="15.4">
      <c r="A2791" s="593" t="s">
        <v>3250</v>
      </c>
      <c r="B2791" s="593" t="s">
        <v>248</v>
      </c>
      <c r="C2791" s="593" t="s">
        <v>248</v>
      </c>
      <c r="D2791" s="594">
        <v>8636</v>
      </c>
      <c r="E2791" s="597">
        <v>722523</v>
      </c>
      <c r="F2791" s="593" t="s">
        <v>8397</v>
      </c>
    </row>
    <row r="2792" spans="1:6" ht="15.4">
      <c r="A2792" s="593" t="s">
        <v>3250</v>
      </c>
      <c r="B2792" s="593" t="s">
        <v>248</v>
      </c>
      <c r="C2792" s="593" t="s">
        <v>248</v>
      </c>
      <c r="D2792" s="594">
        <v>8637</v>
      </c>
      <c r="E2792" s="595">
        <v>2092543</v>
      </c>
      <c r="F2792" s="596" t="s">
        <v>8397</v>
      </c>
    </row>
    <row r="2793" spans="1:6" ht="15.4">
      <c r="A2793" s="593" t="s">
        <v>3250</v>
      </c>
      <c r="B2793" s="593" t="s">
        <v>208</v>
      </c>
      <c r="C2793" s="593" t="s">
        <v>208</v>
      </c>
      <c r="D2793" s="594">
        <v>8638</v>
      </c>
      <c r="E2793" s="597">
        <v>4704330</v>
      </c>
      <c r="F2793" s="593" t="s">
        <v>8397</v>
      </c>
    </row>
    <row r="2794" spans="1:6" ht="15.4">
      <c r="A2794" s="593" t="s">
        <v>3250</v>
      </c>
      <c r="B2794" s="593" t="s">
        <v>208</v>
      </c>
      <c r="C2794" s="593" t="s">
        <v>208</v>
      </c>
      <c r="D2794" s="594">
        <v>8639</v>
      </c>
      <c r="E2794" s="597">
        <v>7969185</v>
      </c>
      <c r="F2794" s="593" t="s">
        <v>8397</v>
      </c>
    </row>
    <row r="2795" spans="1:6" ht="15.4">
      <c r="A2795" s="593" t="s">
        <v>3250</v>
      </c>
      <c r="B2795" s="593" t="s">
        <v>248</v>
      </c>
      <c r="C2795" s="593" t="s">
        <v>248</v>
      </c>
      <c r="D2795" s="594">
        <v>8640</v>
      </c>
      <c r="E2795" s="597">
        <v>148782</v>
      </c>
      <c r="F2795" s="593" t="s">
        <v>8397</v>
      </c>
    </row>
    <row r="2796" spans="1:6" ht="15.4">
      <c r="A2796" s="593" t="s">
        <v>3250</v>
      </c>
      <c r="B2796" s="593" t="s">
        <v>248</v>
      </c>
      <c r="C2796" s="593" t="s">
        <v>248</v>
      </c>
      <c r="D2796" s="594">
        <v>8641</v>
      </c>
      <c r="E2796" s="595">
        <v>1704195</v>
      </c>
      <c r="F2796" s="596" t="s">
        <v>8397</v>
      </c>
    </row>
    <row r="2797" spans="1:6" ht="15.4">
      <c r="A2797" s="593" t="s">
        <v>3250</v>
      </c>
      <c r="B2797" s="593" t="s">
        <v>248</v>
      </c>
      <c r="C2797" s="593" t="s">
        <v>248</v>
      </c>
      <c r="D2797" s="594">
        <v>8642</v>
      </c>
      <c r="E2797" s="595">
        <v>121144</v>
      </c>
      <c r="F2797" s="596" t="s">
        <v>8397</v>
      </c>
    </row>
    <row r="2798" spans="1:6" ht="15.4">
      <c r="A2798" s="593" t="s">
        <v>3250</v>
      </c>
      <c r="B2798" s="593" t="s">
        <v>208</v>
      </c>
      <c r="C2798" s="593" t="s">
        <v>208</v>
      </c>
      <c r="D2798" s="594">
        <v>8644</v>
      </c>
      <c r="E2798" s="595">
        <v>4779790</v>
      </c>
      <c r="F2798" s="596" t="s">
        <v>8397</v>
      </c>
    </row>
    <row r="2799" spans="1:6" ht="15.4">
      <c r="A2799" s="593" t="s">
        <v>3250</v>
      </c>
      <c r="B2799" s="593" t="s">
        <v>248</v>
      </c>
      <c r="C2799" s="593" t="s">
        <v>248</v>
      </c>
      <c r="D2799" s="594">
        <v>8645</v>
      </c>
      <c r="E2799" s="595">
        <v>2335956</v>
      </c>
      <c r="F2799" s="596" t="s">
        <v>8397</v>
      </c>
    </row>
    <row r="2800" spans="1:6" ht="15.4">
      <c r="A2800" s="593" t="s">
        <v>3250</v>
      </c>
      <c r="B2800" s="593" t="s">
        <v>248</v>
      </c>
      <c r="C2800" s="593" t="s">
        <v>248</v>
      </c>
      <c r="D2800" s="594">
        <v>8647</v>
      </c>
      <c r="E2800" s="595">
        <v>5225625</v>
      </c>
      <c r="F2800" s="596" t="s">
        <v>8397</v>
      </c>
    </row>
    <row r="2801" spans="1:6" ht="15.4">
      <c r="A2801" s="593" t="s">
        <v>3250</v>
      </c>
      <c r="B2801" s="593" t="s">
        <v>255</v>
      </c>
      <c r="C2801" s="593" t="s">
        <v>256</v>
      </c>
      <c r="D2801" s="594">
        <v>8648</v>
      </c>
      <c r="E2801" s="597">
        <v>612140</v>
      </c>
      <c r="F2801" s="593" t="s">
        <v>8397</v>
      </c>
    </row>
    <row r="2802" spans="1:6" ht="15.4">
      <c r="A2802" s="593" t="s">
        <v>3250</v>
      </c>
      <c r="B2802" s="593" t="s">
        <v>255</v>
      </c>
      <c r="C2802" s="593" t="s">
        <v>256</v>
      </c>
      <c r="D2802" s="594">
        <v>8649</v>
      </c>
      <c r="E2802" s="597">
        <v>509744</v>
      </c>
      <c r="F2802" s="593" t="s">
        <v>8397</v>
      </c>
    </row>
    <row r="2803" spans="1:6" ht="15.4">
      <c r="A2803" s="593" t="s">
        <v>3250</v>
      </c>
      <c r="B2803" s="593" t="s">
        <v>8399</v>
      </c>
      <c r="C2803" s="593" t="s">
        <v>8399</v>
      </c>
      <c r="D2803" s="594">
        <v>8650</v>
      </c>
      <c r="E2803" s="597">
        <v>64</v>
      </c>
      <c r="F2803" s="593" t="s">
        <v>8397</v>
      </c>
    </row>
    <row r="2804" spans="1:6" ht="15.4">
      <c r="A2804" s="593" t="s">
        <v>3250</v>
      </c>
      <c r="B2804" s="593" t="s">
        <v>238</v>
      </c>
      <c r="C2804" s="593" t="s">
        <v>239</v>
      </c>
      <c r="D2804" s="594">
        <v>8651</v>
      </c>
      <c r="E2804" s="595">
        <v>185067</v>
      </c>
      <c r="F2804" s="596" t="s">
        <v>8398</v>
      </c>
    </row>
    <row r="2805" spans="1:6" ht="15.4">
      <c r="A2805" s="593" t="s">
        <v>3250</v>
      </c>
      <c r="B2805" s="593" t="s">
        <v>238</v>
      </c>
      <c r="C2805" s="593" t="s">
        <v>239</v>
      </c>
      <c r="D2805" s="594">
        <v>8652</v>
      </c>
      <c r="E2805" s="597">
        <v>145010</v>
      </c>
      <c r="F2805" s="593" t="s">
        <v>8398</v>
      </c>
    </row>
    <row r="2806" spans="1:6" ht="15.4">
      <c r="A2806" s="593" t="s">
        <v>3250</v>
      </c>
      <c r="B2806" s="593" t="s">
        <v>238</v>
      </c>
      <c r="C2806" s="593" t="s">
        <v>239</v>
      </c>
      <c r="D2806" s="594">
        <v>8653</v>
      </c>
      <c r="E2806" s="595">
        <v>181316</v>
      </c>
      <c r="F2806" s="596" t="s">
        <v>8398</v>
      </c>
    </row>
    <row r="2807" spans="1:6" ht="15.4">
      <c r="A2807" s="593" t="s">
        <v>3250</v>
      </c>
      <c r="B2807" s="593" t="s">
        <v>238</v>
      </c>
      <c r="C2807" s="593" t="s">
        <v>239</v>
      </c>
      <c r="D2807" s="594">
        <v>8654</v>
      </c>
      <c r="E2807" s="595">
        <v>293856</v>
      </c>
      <c r="F2807" s="596" t="s">
        <v>8398</v>
      </c>
    </row>
    <row r="2808" spans="1:6" ht="15.4">
      <c r="A2808" s="593" t="s">
        <v>3250</v>
      </c>
      <c r="B2808" s="593" t="s">
        <v>198</v>
      </c>
      <c r="C2808" s="593" t="s">
        <v>203</v>
      </c>
      <c r="D2808" s="594">
        <v>8655</v>
      </c>
      <c r="E2808" s="595">
        <v>98133</v>
      </c>
      <c r="F2808" s="596" t="s">
        <v>8397</v>
      </c>
    </row>
    <row r="2809" spans="1:6" ht="15.4">
      <c r="A2809" s="593" t="s">
        <v>3250</v>
      </c>
      <c r="B2809" s="593" t="s">
        <v>8399</v>
      </c>
      <c r="C2809" s="593" t="s">
        <v>8399</v>
      </c>
      <c r="D2809" s="594">
        <v>8656</v>
      </c>
      <c r="E2809" s="595">
        <v>23175</v>
      </c>
      <c r="F2809" s="596" t="s">
        <v>8397</v>
      </c>
    </row>
    <row r="2810" spans="1:6" ht="15.4">
      <c r="A2810" s="593" t="s">
        <v>3239</v>
      </c>
      <c r="B2810" s="593" t="s">
        <v>8399</v>
      </c>
      <c r="C2810" s="593" t="s">
        <v>8399</v>
      </c>
      <c r="D2810" s="594">
        <v>8657</v>
      </c>
      <c r="E2810" s="595">
        <v>7596</v>
      </c>
      <c r="F2810" s="596" t="s">
        <v>8397</v>
      </c>
    </row>
    <row r="2811" spans="1:6" ht="15.4">
      <c r="A2811" s="593" t="s">
        <v>8400</v>
      </c>
      <c r="B2811" s="593" t="s">
        <v>8399</v>
      </c>
      <c r="C2811" s="593" t="s">
        <v>8399</v>
      </c>
      <c r="D2811" s="594">
        <v>8659</v>
      </c>
      <c r="E2811" s="597">
        <v>20912</v>
      </c>
      <c r="F2811" s="593" t="s">
        <v>8397</v>
      </c>
    </row>
    <row r="2812" spans="1:6" ht="15.4">
      <c r="A2812" s="593" t="s">
        <v>8400</v>
      </c>
      <c r="B2812" s="593" t="s">
        <v>8399</v>
      </c>
      <c r="C2812" s="593" t="s">
        <v>8399</v>
      </c>
      <c r="D2812" s="594">
        <v>8660</v>
      </c>
      <c r="E2812" s="595">
        <v>178285</v>
      </c>
      <c r="F2812" s="596" t="s">
        <v>8397</v>
      </c>
    </row>
    <row r="2813" spans="1:6" ht="15.4">
      <c r="A2813" s="593" t="s">
        <v>8400</v>
      </c>
      <c r="B2813" s="593" t="s">
        <v>8399</v>
      </c>
      <c r="C2813" s="593" t="s">
        <v>8399</v>
      </c>
      <c r="D2813" s="594">
        <v>8661</v>
      </c>
      <c r="E2813" s="595">
        <v>353053</v>
      </c>
      <c r="F2813" s="596" t="s">
        <v>8397</v>
      </c>
    </row>
    <row r="2814" spans="1:6" ht="15.4">
      <c r="A2814" s="593" t="s">
        <v>8400</v>
      </c>
      <c r="B2814" s="593" t="s">
        <v>8399</v>
      </c>
      <c r="C2814" s="593" t="s">
        <v>8399</v>
      </c>
      <c r="D2814" s="594">
        <v>8662</v>
      </c>
      <c r="E2814" s="595">
        <v>538653</v>
      </c>
      <c r="F2814" s="596" t="s">
        <v>8397</v>
      </c>
    </row>
    <row r="2815" spans="1:6" ht="15.4">
      <c r="A2815" s="593" t="s">
        <v>8400</v>
      </c>
      <c r="B2815" s="593" t="s">
        <v>8399</v>
      </c>
      <c r="C2815" s="593" t="s">
        <v>8399</v>
      </c>
      <c r="D2815" s="594">
        <v>8663</v>
      </c>
      <c r="E2815" s="595">
        <v>534446</v>
      </c>
      <c r="F2815" s="596" t="s">
        <v>8397</v>
      </c>
    </row>
    <row r="2816" spans="1:6" ht="15.4">
      <c r="A2816" s="593" t="s">
        <v>8400</v>
      </c>
      <c r="B2816" s="593" t="s">
        <v>8399</v>
      </c>
      <c r="C2816" s="593" t="s">
        <v>8399</v>
      </c>
      <c r="D2816" s="594">
        <v>8664</v>
      </c>
      <c r="E2816" s="595">
        <v>593390</v>
      </c>
      <c r="F2816" s="596" t="s">
        <v>8397</v>
      </c>
    </row>
    <row r="2817" spans="1:6" ht="15.4">
      <c r="A2817" s="593" t="s">
        <v>8400</v>
      </c>
      <c r="B2817" s="593" t="s">
        <v>8399</v>
      </c>
      <c r="C2817" s="593" t="s">
        <v>8399</v>
      </c>
      <c r="D2817" s="594">
        <v>8665</v>
      </c>
      <c r="E2817" s="595">
        <v>613408</v>
      </c>
      <c r="F2817" s="596" t="s">
        <v>8397</v>
      </c>
    </row>
    <row r="2818" spans="1:6" ht="15.4">
      <c r="A2818" s="593" t="s">
        <v>8400</v>
      </c>
      <c r="B2818" s="593" t="s">
        <v>8399</v>
      </c>
      <c r="C2818" s="593" t="s">
        <v>8399</v>
      </c>
      <c r="D2818" s="594">
        <v>8667</v>
      </c>
      <c r="E2818" s="595">
        <v>17625</v>
      </c>
      <c r="F2818" s="596" t="s">
        <v>8397</v>
      </c>
    </row>
    <row r="2819" spans="1:6" ht="15.4">
      <c r="A2819" s="593" t="s">
        <v>8400</v>
      </c>
      <c r="B2819" s="593" t="s">
        <v>8399</v>
      </c>
      <c r="C2819" s="593" t="s">
        <v>8399</v>
      </c>
      <c r="D2819" s="594">
        <v>8668</v>
      </c>
      <c r="E2819" s="595">
        <v>176349</v>
      </c>
      <c r="F2819" s="596" t="s">
        <v>8397</v>
      </c>
    </row>
    <row r="2820" spans="1:6" ht="15.4">
      <c r="A2820" s="593" t="s">
        <v>8400</v>
      </c>
      <c r="B2820" s="593" t="s">
        <v>8399</v>
      </c>
      <c r="C2820" s="593" t="s">
        <v>8399</v>
      </c>
      <c r="D2820" s="594">
        <v>8669</v>
      </c>
      <c r="E2820" s="595">
        <v>235505</v>
      </c>
      <c r="F2820" s="596" t="s">
        <v>8397</v>
      </c>
    </row>
    <row r="2821" spans="1:6" ht="15.4">
      <c r="A2821" s="593" t="s">
        <v>8400</v>
      </c>
      <c r="B2821" s="593" t="s">
        <v>8399</v>
      </c>
      <c r="C2821" s="593" t="s">
        <v>8399</v>
      </c>
      <c r="D2821" s="594">
        <v>8670</v>
      </c>
      <c r="E2821" s="595">
        <v>534167</v>
      </c>
      <c r="F2821" s="596" t="s">
        <v>8397</v>
      </c>
    </row>
    <row r="2822" spans="1:6" ht="15.4">
      <c r="A2822" s="593" t="s">
        <v>8400</v>
      </c>
      <c r="B2822" s="593" t="s">
        <v>8399</v>
      </c>
      <c r="C2822" s="593" t="s">
        <v>8399</v>
      </c>
      <c r="D2822" s="594">
        <v>8671</v>
      </c>
      <c r="E2822" s="595">
        <v>527714</v>
      </c>
      <c r="F2822" s="596" t="s">
        <v>8397</v>
      </c>
    </row>
    <row r="2823" spans="1:6" ht="15.4">
      <c r="A2823" s="593" t="s">
        <v>8400</v>
      </c>
      <c r="B2823" s="593" t="s">
        <v>8399</v>
      </c>
      <c r="C2823" s="593" t="s">
        <v>8399</v>
      </c>
      <c r="D2823" s="594">
        <v>8672</v>
      </c>
      <c r="E2823" s="595">
        <v>592212</v>
      </c>
      <c r="F2823" s="593" t="s">
        <v>8397</v>
      </c>
    </row>
    <row r="2824" spans="1:6" ht="15.4">
      <c r="A2824" s="593" t="s">
        <v>8400</v>
      </c>
      <c r="B2824" s="593" t="s">
        <v>8399</v>
      </c>
      <c r="C2824" s="593" t="s">
        <v>8399</v>
      </c>
      <c r="D2824" s="594">
        <v>8673</v>
      </c>
      <c r="E2824" s="597">
        <v>609117</v>
      </c>
      <c r="F2824" s="596" t="s">
        <v>8397</v>
      </c>
    </row>
    <row r="2825" spans="1:6" ht="15.4">
      <c r="A2825" s="593" t="s">
        <v>8400</v>
      </c>
      <c r="B2825" s="593" t="s">
        <v>8399</v>
      </c>
      <c r="C2825" s="593" t="s">
        <v>8399</v>
      </c>
      <c r="D2825" s="594">
        <v>8675</v>
      </c>
      <c r="E2825" s="597">
        <v>11698</v>
      </c>
      <c r="F2825" s="596" t="s">
        <v>8397</v>
      </c>
    </row>
    <row r="2826" spans="1:6" ht="15.4">
      <c r="A2826" s="593" t="s">
        <v>8400</v>
      </c>
      <c r="B2826" s="593" t="s">
        <v>8399</v>
      </c>
      <c r="C2826" s="593" t="s">
        <v>8399</v>
      </c>
      <c r="D2826" s="594">
        <v>8676</v>
      </c>
      <c r="E2826" s="595">
        <v>118978</v>
      </c>
      <c r="F2826" s="596" t="s">
        <v>8397</v>
      </c>
    </row>
    <row r="2827" spans="1:6" ht="15.4">
      <c r="A2827" s="593" t="s">
        <v>8400</v>
      </c>
      <c r="B2827" s="593" t="s">
        <v>8399</v>
      </c>
      <c r="C2827" s="593" t="s">
        <v>8399</v>
      </c>
      <c r="D2827" s="594">
        <v>8677</v>
      </c>
      <c r="E2827" s="595">
        <v>233929</v>
      </c>
      <c r="F2827" s="596" t="s">
        <v>8397</v>
      </c>
    </row>
    <row r="2828" spans="1:6" ht="15.4">
      <c r="A2828" s="593" t="s">
        <v>8400</v>
      </c>
      <c r="B2828" s="593" t="s">
        <v>8399</v>
      </c>
      <c r="C2828" s="593" t="s">
        <v>8399</v>
      </c>
      <c r="D2828" s="594">
        <v>8678</v>
      </c>
      <c r="E2828" s="595">
        <v>407737</v>
      </c>
      <c r="F2828" s="596" t="s">
        <v>8397</v>
      </c>
    </row>
    <row r="2829" spans="1:6" ht="15.4">
      <c r="A2829" s="593" t="s">
        <v>8400</v>
      </c>
      <c r="B2829" s="593" t="s">
        <v>8399</v>
      </c>
      <c r="C2829" s="593" t="s">
        <v>8399</v>
      </c>
      <c r="D2829" s="594">
        <v>8679</v>
      </c>
      <c r="E2829" s="595">
        <v>489636</v>
      </c>
      <c r="F2829" s="596" t="s">
        <v>8397</v>
      </c>
    </row>
    <row r="2830" spans="1:6" ht="15.4">
      <c r="A2830" s="593" t="s">
        <v>8400</v>
      </c>
      <c r="B2830" s="593" t="s">
        <v>8399</v>
      </c>
      <c r="C2830" s="593" t="s">
        <v>8399</v>
      </c>
      <c r="D2830" s="594">
        <v>8680</v>
      </c>
      <c r="E2830" s="597">
        <v>515748</v>
      </c>
      <c r="F2830" s="593" t="s">
        <v>8397</v>
      </c>
    </row>
    <row r="2831" spans="1:6" ht="15.4">
      <c r="A2831" s="593" t="s">
        <v>8400</v>
      </c>
      <c r="B2831" s="593" t="s">
        <v>8399</v>
      </c>
      <c r="C2831" s="593" t="s">
        <v>8399</v>
      </c>
      <c r="D2831" s="594">
        <v>8681</v>
      </c>
      <c r="E2831" s="597">
        <v>565259</v>
      </c>
      <c r="F2831" s="593" t="s">
        <v>8397</v>
      </c>
    </row>
    <row r="2832" spans="1:6" ht="15.4">
      <c r="A2832" s="593" t="s">
        <v>8400</v>
      </c>
      <c r="B2832" s="593" t="s">
        <v>8399</v>
      </c>
      <c r="C2832" s="593" t="s">
        <v>8399</v>
      </c>
      <c r="D2832" s="594">
        <v>8683</v>
      </c>
      <c r="E2832" s="597">
        <v>11698</v>
      </c>
      <c r="F2832" s="593" t="s">
        <v>8397</v>
      </c>
    </row>
    <row r="2833" spans="1:6" ht="15.4">
      <c r="A2833" s="593" t="s">
        <v>8400</v>
      </c>
      <c r="B2833" s="593" t="s">
        <v>8399</v>
      </c>
      <c r="C2833" s="593" t="s">
        <v>8399</v>
      </c>
      <c r="D2833" s="594">
        <v>8684</v>
      </c>
      <c r="E2833" s="597">
        <v>102537</v>
      </c>
      <c r="F2833" s="593" t="s">
        <v>8397</v>
      </c>
    </row>
    <row r="2834" spans="1:6" ht="15.4">
      <c r="A2834" s="593" t="s">
        <v>8400</v>
      </c>
      <c r="B2834" s="593" t="s">
        <v>8399</v>
      </c>
      <c r="C2834" s="593" t="s">
        <v>8399</v>
      </c>
      <c r="D2834" s="594">
        <v>8685</v>
      </c>
      <c r="E2834" s="595">
        <v>233929</v>
      </c>
      <c r="F2834" s="596" t="s">
        <v>8397</v>
      </c>
    </row>
    <row r="2835" spans="1:6" ht="15.4">
      <c r="A2835" s="593" t="s">
        <v>8400</v>
      </c>
      <c r="B2835" s="593" t="s">
        <v>8399</v>
      </c>
      <c r="C2835" s="593" t="s">
        <v>8399</v>
      </c>
      <c r="D2835" s="594">
        <v>8686</v>
      </c>
      <c r="E2835" s="595">
        <v>367658</v>
      </c>
      <c r="F2835" s="596" t="s">
        <v>8397</v>
      </c>
    </row>
    <row r="2836" spans="1:6" ht="15.4">
      <c r="A2836" s="593" t="s">
        <v>8400</v>
      </c>
      <c r="B2836" s="593" t="s">
        <v>8399</v>
      </c>
      <c r="C2836" s="593" t="s">
        <v>8399</v>
      </c>
      <c r="D2836" s="594">
        <v>8687</v>
      </c>
      <c r="E2836" s="595">
        <v>346819</v>
      </c>
      <c r="F2836" s="596" t="s">
        <v>8397</v>
      </c>
    </row>
    <row r="2837" spans="1:6" ht="15.4">
      <c r="A2837" s="593" t="s">
        <v>8400</v>
      </c>
      <c r="B2837" s="593" t="s">
        <v>8399</v>
      </c>
      <c r="C2837" s="593" t="s">
        <v>8399</v>
      </c>
      <c r="D2837" s="594">
        <v>8688</v>
      </c>
      <c r="E2837" s="595">
        <v>474943</v>
      </c>
      <c r="F2837" s="596" t="s">
        <v>8397</v>
      </c>
    </row>
    <row r="2838" spans="1:6" ht="15.4">
      <c r="A2838" s="593" t="s">
        <v>8400</v>
      </c>
      <c r="B2838" s="593" t="s">
        <v>8399</v>
      </c>
      <c r="C2838" s="593" t="s">
        <v>8399</v>
      </c>
      <c r="D2838" s="594">
        <v>8689</v>
      </c>
      <c r="E2838" s="597">
        <v>419808</v>
      </c>
      <c r="F2838" s="593" t="s">
        <v>8397</v>
      </c>
    </row>
    <row r="2839" spans="1:6" ht="15.4">
      <c r="A2839" s="593" t="s">
        <v>8400</v>
      </c>
      <c r="B2839" s="593" t="s">
        <v>8399</v>
      </c>
      <c r="C2839" s="593" t="s">
        <v>8399</v>
      </c>
      <c r="D2839" s="594">
        <v>8690</v>
      </c>
      <c r="E2839" s="595">
        <v>19465</v>
      </c>
      <c r="F2839" s="596" t="s">
        <v>8397</v>
      </c>
    </row>
    <row r="2840" spans="1:6" ht="15.4">
      <c r="A2840" s="593" t="s">
        <v>8400</v>
      </c>
      <c r="B2840" s="593" t="s">
        <v>8399</v>
      </c>
      <c r="C2840" s="593" t="s">
        <v>8399</v>
      </c>
      <c r="D2840" s="594">
        <v>8691</v>
      </c>
      <c r="E2840" s="597">
        <v>52881</v>
      </c>
      <c r="F2840" s="593" t="s">
        <v>8397</v>
      </c>
    </row>
    <row r="2841" spans="1:6" ht="15.4">
      <c r="A2841" s="593" t="s">
        <v>8400</v>
      </c>
      <c r="B2841" s="593" t="s">
        <v>8399</v>
      </c>
      <c r="C2841" s="593" t="s">
        <v>8399</v>
      </c>
      <c r="D2841" s="594">
        <v>8692</v>
      </c>
      <c r="E2841" s="595">
        <v>71831</v>
      </c>
      <c r="F2841" s="596" t="s">
        <v>8397</v>
      </c>
    </row>
    <row r="2842" spans="1:6" ht="15.4">
      <c r="A2842" s="593" t="s">
        <v>8400</v>
      </c>
      <c r="B2842" s="593" t="s">
        <v>8399</v>
      </c>
      <c r="C2842" s="593" t="s">
        <v>8399</v>
      </c>
      <c r="D2842" s="594">
        <v>8693</v>
      </c>
      <c r="E2842" s="595">
        <v>19274</v>
      </c>
      <c r="F2842" s="596" t="s">
        <v>8397</v>
      </c>
    </row>
    <row r="2843" spans="1:6" ht="15.4">
      <c r="A2843" s="593" t="s">
        <v>8400</v>
      </c>
      <c r="B2843" s="593" t="s">
        <v>8399</v>
      </c>
      <c r="C2843" s="593" t="s">
        <v>8399</v>
      </c>
      <c r="D2843" s="594">
        <v>8694</v>
      </c>
      <c r="E2843" s="595">
        <v>56011</v>
      </c>
      <c r="F2843" s="596" t="s">
        <v>8397</v>
      </c>
    </row>
    <row r="2844" spans="1:6" ht="15.4">
      <c r="A2844" s="593" t="s">
        <v>8400</v>
      </c>
      <c r="B2844" s="593" t="s">
        <v>8399</v>
      </c>
      <c r="C2844" s="593" t="s">
        <v>8399</v>
      </c>
      <c r="D2844" s="594">
        <v>8695</v>
      </c>
      <c r="E2844" s="595">
        <v>71831</v>
      </c>
      <c r="F2844" s="596" t="s">
        <v>8397</v>
      </c>
    </row>
    <row r="2845" spans="1:6" ht="15.4">
      <c r="A2845" s="593" t="s">
        <v>8400</v>
      </c>
      <c r="B2845" s="593" t="s">
        <v>8399</v>
      </c>
      <c r="C2845" s="593" t="s">
        <v>8399</v>
      </c>
      <c r="D2845" s="594">
        <v>8697</v>
      </c>
      <c r="E2845" s="595">
        <v>17559</v>
      </c>
      <c r="F2845" s="596" t="s">
        <v>8397</v>
      </c>
    </row>
    <row r="2846" spans="1:6" ht="15.4">
      <c r="A2846" s="593" t="s">
        <v>8400</v>
      </c>
      <c r="B2846" s="593" t="s">
        <v>8399</v>
      </c>
      <c r="C2846" s="593" t="s">
        <v>8399</v>
      </c>
      <c r="D2846" s="594">
        <v>8698</v>
      </c>
      <c r="E2846" s="595">
        <v>57598</v>
      </c>
      <c r="F2846" s="596" t="s">
        <v>8397</v>
      </c>
    </row>
    <row r="2847" spans="1:6" ht="15.4">
      <c r="A2847" s="593" t="s">
        <v>8400</v>
      </c>
      <c r="B2847" s="593" t="s">
        <v>8399</v>
      </c>
      <c r="C2847" s="593" t="s">
        <v>8399</v>
      </c>
      <c r="D2847" s="594">
        <v>8699</v>
      </c>
      <c r="E2847" s="595">
        <v>187856</v>
      </c>
      <c r="F2847" s="596" t="s">
        <v>8397</v>
      </c>
    </row>
    <row r="2848" spans="1:6" ht="15.4">
      <c r="A2848" s="593" t="s">
        <v>8400</v>
      </c>
      <c r="B2848" s="593" t="s">
        <v>8399</v>
      </c>
      <c r="C2848" s="593" t="s">
        <v>8399</v>
      </c>
      <c r="D2848" s="594">
        <v>8700</v>
      </c>
      <c r="E2848" s="595">
        <v>374975</v>
      </c>
      <c r="F2848" s="596" t="s">
        <v>8397</v>
      </c>
    </row>
    <row r="2849" spans="1:6" ht="15.4">
      <c r="A2849" s="593" t="s">
        <v>8400</v>
      </c>
      <c r="B2849" s="593" t="s">
        <v>8399</v>
      </c>
      <c r="C2849" s="593" t="s">
        <v>8399</v>
      </c>
      <c r="D2849" s="594">
        <v>8701</v>
      </c>
      <c r="E2849" s="597">
        <v>395778</v>
      </c>
      <c r="F2849" s="593" t="s">
        <v>8397</v>
      </c>
    </row>
    <row r="2850" spans="1:6" ht="15.4">
      <c r="A2850" s="593" t="s">
        <v>8400</v>
      </c>
      <c r="B2850" s="593" t="s">
        <v>8399</v>
      </c>
      <c r="C2850" s="593" t="s">
        <v>8399</v>
      </c>
      <c r="D2850" s="594">
        <v>8702</v>
      </c>
      <c r="E2850" s="595">
        <v>431017</v>
      </c>
      <c r="F2850" s="596" t="s">
        <v>8397</v>
      </c>
    </row>
    <row r="2851" spans="1:6" ht="15.4">
      <c r="A2851" s="593" t="s">
        <v>8400</v>
      </c>
      <c r="B2851" s="593" t="s">
        <v>8399</v>
      </c>
      <c r="C2851" s="593" t="s">
        <v>8399</v>
      </c>
      <c r="D2851" s="594">
        <v>8703</v>
      </c>
      <c r="E2851" s="595">
        <v>450515</v>
      </c>
      <c r="F2851" s="596" t="s">
        <v>8397</v>
      </c>
    </row>
    <row r="2852" spans="1:6" ht="15.4">
      <c r="A2852" s="593" t="s">
        <v>8400</v>
      </c>
      <c r="B2852" s="593" t="s">
        <v>8399</v>
      </c>
      <c r="C2852" s="593" t="s">
        <v>8399</v>
      </c>
      <c r="D2852" s="594">
        <v>8705</v>
      </c>
      <c r="E2852" s="595">
        <v>10503</v>
      </c>
      <c r="F2852" s="596" t="s">
        <v>8397</v>
      </c>
    </row>
    <row r="2853" spans="1:6" ht="15.4">
      <c r="A2853" s="593" t="s">
        <v>8400</v>
      </c>
      <c r="B2853" s="593" t="s">
        <v>8399</v>
      </c>
      <c r="C2853" s="593" t="s">
        <v>8399</v>
      </c>
      <c r="D2853" s="594">
        <v>8706</v>
      </c>
      <c r="E2853" s="595">
        <v>33695</v>
      </c>
      <c r="F2853" s="596" t="s">
        <v>8397</v>
      </c>
    </row>
    <row r="2854" spans="1:6" ht="15.4">
      <c r="A2854" s="593" t="s">
        <v>8400</v>
      </c>
      <c r="B2854" s="593" t="s">
        <v>8399</v>
      </c>
      <c r="C2854" s="593" t="s">
        <v>8399</v>
      </c>
      <c r="D2854" s="594">
        <v>8707</v>
      </c>
      <c r="E2854" s="595">
        <v>197010</v>
      </c>
      <c r="F2854" s="596" t="s">
        <v>8397</v>
      </c>
    </row>
    <row r="2855" spans="1:6" ht="15.4">
      <c r="A2855" s="593" t="s">
        <v>8400</v>
      </c>
      <c r="B2855" s="593" t="s">
        <v>8399</v>
      </c>
      <c r="C2855" s="593" t="s">
        <v>8399</v>
      </c>
      <c r="D2855" s="594">
        <v>8708</v>
      </c>
      <c r="E2855" s="595">
        <v>365970</v>
      </c>
      <c r="F2855" s="596" t="s">
        <v>8397</v>
      </c>
    </row>
    <row r="2856" spans="1:6" ht="15.4">
      <c r="A2856" s="593" t="s">
        <v>8400</v>
      </c>
      <c r="B2856" s="593" t="s">
        <v>8399</v>
      </c>
      <c r="C2856" s="593" t="s">
        <v>8399</v>
      </c>
      <c r="D2856" s="594">
        <v>8709</v>
      </c>
      <c r="E2856" s="595">
        <v>414430</v>
      </c>
      <c r="F2856" s="596" t="s">
        <v>8397</v>
      </c>
    </row>
    <row r="2857" spans="1:6" ht="15.4">
      <c r="A2857" s="593" t="s">
        <v>8400</v>
      </c>
      <c r="B2857" s="593" t="s">
        <v>8399</v>
      </c>
      <c r="C2857" s="593" t="s">
        <v>8399</v>
      </c>
      <c r="D2857" s="594">
        <v>8710</v>
      </c>
      <c r="E2857" s="595">
        <v>422380</v>
      </c>
      <c r="F2857" s="596" t="s">
        <v>8397</v>
      </c>
    </row>
    <row r="2858" spans="1:6" ht="15.4">
      <c r="A2858" s="593" t="s">
        <v>8400</v>
      </c>
      <c r="B2858" s="593" t="s">
        <v>8399</v>
      </c>
      <c r="C2858" s="593" t="s">
        <v>8399</v>
      </c>
      <c r="D2858" s="594">
        <v>8711</v>
      </c>
      <c r="E2858" s="595">
        <v>469168</v>
      </c>
      <c r="F2858" s="596" t="s">
        <v>8397</v>
      </c>
    </row>
    <row r="2859" spans="1:6" ht="15.4">
      <c r="A2859" s="593" t="s">
        <v>2852</v>
      </c>
      <c r="B2859" s="593" t="s">
        <v>192</v>
      </c>
      <c r="C2859" s="593" t="s">
        <v>1553</v>
      </c>
      <c r="D2859" s="594">
        <v>8712</v>
      </c>
      <c r="E2859" s="595">
        <v>410578</v>
      </c>
      <c r="F2859" s="596" t="s">
        <v>8397</v>
      </c>
    </row>
    <row r="2860" spans="1:6" ht="15.4">
      <c r="A2860" s="593" t="s">
        <v>2852</v>
      </c>
      <c r="B2860" s="593" t="s">
        <v>192</v>
      </c>
      <c r="C2860" s="593" t="s">
        <v>1553</v>
      </c>
      <c r="D2860" s="594">
        <v>8713</v>
      </c>
      <c r="E2860" s="595">
        <v>169880</v>
      </c>
      <c r="F2860" s="596" t="s">
        <v>8397</v>
      </c>
    </row>
    <row r="2861" spans="1:6" ht="15.4">
      <c r="A2861" s="593" t="s">
        <v>2852</v>
      </c>
      <c r="B2861" s="593" t="s">
        <v>192</v>
      </c>
      <c r="C2861" s="593" t="s">
        <v>1553</v>
      </c>
      <c r="D2861" s="594">
        <v>8714</v>
      </c>
      <c r="E2861" s="595">
        <v>211822</v>
      </c>
      <c r="F2861" s="596" t="s">
        <v>8397</v>
      </c>
    </row>
    <row r="2862" spans="1:6" ht="15.4">
      <c r="A2862" s="593" t="s">
        <v>2852</v>
      </c>
      <c r="B2862" s="593" t="s">
        <v>217</v>
      </c>
      <c r="C2862" s="593" t="s">
        <v>2413</v>
      </c>
      <c r="D2862" s="594">
        <v>8715</v>
      </c>
      <c r="E2862" s="595">
        <v>699907</v>
      </c>
      <c r="F2862" s="596" t="s">
        <v>8397</v>
      </c>
    </row>
    <row r="2863" spans="1:6" ht="15.4">
      <c r="A2863" s="593" t="s">
        <v>2852</v>
      </c>
      <c r="B2863" s="593" t="s">
        <v>192</v>
      </c>
      <c r="C2863" s="593" t="s">
        <v>1553</v>
      </c>
      <c r="D2863" s="594">
        <v>8716</v>
      </c>
      <c r="E2863" s="595">
        <v>66543</v>
      </c>
      <c r="F2863" s="596" t="s">
        <v>8397</v>
      </c>
    </row>
    <row r="2864" spans="1:6" ht="15.4">
      <c r="A2864" s="593" t="s">
        <v>2852</v>
      </c>
      <c r="B2864" s="593" t="s">
        <v>217</v>
      </c>
      <c r="C2864" s="593" t="s">
        <v>2413</v>
      </c>
      <c r="D2864" s="594">
        <v>8717</v>
      </c>
      <c r="E2864" s="595">
        <v>1157970</v>
      </c>
      <c r="F2864" s="596" t="s">
        <v>8397</v>
      </c>
    </row>
    <row r="2865" spans="1:6" ht="15.4">
      <c r="A2865" s="593" t="s">
        <v>2852</v>
      </c>
      <c r="B2865" s="593" t="s">
        <v>248</v>
      </c>
      <c r="C2865" s="593" t="s">
        <v>248</v>
      </c>
      <c r="D2865" s="594">
        <v>8718</v>
      </c>
      <c r="E2865" s="595">
        <v>1629507</v>
      </c>
      <c r="F2865" s="596" t="s">
        <v>8397</v>
      </c>
    </row>
    <row r="2866" spans="1:6" ht="15.4">
      <c r="A2866" s="593" t="s">
        <v>2852</v>
      </c>
      <c r="B2866" s="593" t="s">
        <v>248</v>
      </c>
      <c r="C2866" s="593" t="s">
        <v>248</v>
      </c>
      <c r="D2866" s="594">
        <v>8719</v>
      </c>
      <c r="E2866" s="597">
        <v>1762647</v>
      </c>
      <c r="F2866" s="593" t="s">
        <v>8397</v>
      </c>
    </row>
    <row r="2867" spans="1:6" ht="15.4">
      <c r="A2867" s="593" t="s">
        <v>2852</v>
      </c>
      <c r="B2867" s="593" t="s">
        <v>248</v>
      </c>
      <c r="C2867" s="593" t="s">
        <v>248</v>
      </c>
      <c r="D2867" s="594">
        <v>8720</v>
      </c>
      <c r="E2867" s="595">
        <v>741119</v>
      </c>
      <c r="F2867" s="596" t="s">
        <v>8397</v>
      </c>
    </row>
    <row r="2868" spans="1:6" ht="15.4">
      <c r="A2868" s="593" t="s">
        <v>2852</v>
      </c>
      <c r="B2868" s="593" t="s">
        <v>248</v>
      </c>
      <c r="C2868" s="593" t="s">
        <v>248</v>
      </c>
      <c r="D2868" s="594">
        <v>8722</v>
      </c>
      <c r="E2868" s="595">
        <v>213353</v>
      </c>
      <c r="F2868" s="596" t="s">
        <v>8397</v>
      </c>
    </row>
    <row r="2869" spans="1:6" ht="15.4">
      <c r="A2869" s="593" t="s">
        <v>2852</v>
      </c>
      <c r="B2869" s="593" t="s">
        <v>238</v>
      </c>
      <c r="C2869" s="593" t="s">
        <v>239</v>
      </c>
      <c r="D2869" s="594">
        <v>8724</v>
      </c>
      <c r="E2869" s="595">
        <v>138706</v>
      </c>
      <c r="F2869" s="596" t="s">
        <v>8398</v>
      </c>
    </row>
    <row r="2870" spans="1:6" ht="15.4">
      <c r="A2870" s="593" t="s">
        <v>2852</v>
      </c>
      <c r="B2870" s="593" t="s">
        <v>1324</v>
      </c>
      <c r="C2870" s="593" t="s">
        <v>1324</v>
      </c>
      <c r="D2870" s="594">
        <v>8725</v>
      </c>
      <c r="E2870" s="595">
        <v>64463</v>
      </c>
      <c r="F2870" s="596" t="s">
        <v>8397</v>
      </c>
    </row>
    <row r="2871" spans="1:6" ht="15.4">
      <c r="A2871" s="593" t="s">
        <v>2852</v>
      </c>
      <c r="B2871" s="593" t="s">
        <v>208</v>
      </c>
      <c r="C2871" s="593" t="s">
        <v>208</v>
      </c>
      <c r="D2871" s="594">
        <v>8726</v>
      </c>
      <c r="E2871" s="597">
        <v>1210343</v>
      </c>
      <c r="F2871" s="593" t="s">
        <v>8397</v>
      </c>
    </row>
    <row r="2872" spans="1:6" ht="15.4">
      <c r="A2872" s="593" t="s">
        <v>2852</v>
      </c>
      <c r="B2872" s="593" t="s">
        <v>238</v>
      </c>
      <c r="C2872" s="593" t="s">
        <v>239</v>
      </c>
      <c r="D2872" s="594">
        <v>8727</v>
      </c>
      <c r="E2872" s="597">
        <v>721393</v>
      </c>
      <c r="F2872" s="593" t="s">
        <v>8396</v>
      </c>
    </row>
    <row r="2873" spans="1:6" ht="15.4">
      <c r="A2873" s="593" t="s">
        <v>2852</v>
      </c>
      <c r="B2873" s="593" t="s">
        <v>248</v>
      </c>
      <c r="C2873" s="593" t="s">
        <v>248</v>
      </c>
      <c r="D2873" s="594">
        <v>8728</v>
      </c>
      <c r="E2873" s="597">
        <v>661051</v>
      </c>
      <c r="F2873" s="593" t="s">
        <v>8397</v>
      </c>
    </row>
    <row r="2874" spans="1:6" ht="15.4">
      <c r="A2874" s="593" t="s">
        <v>2852</v>
      </c>
      <c r="B2874" s="593" t="s">
        <v>248</v>
      </c>
      <c r="C2874" s="593" t="s">
        <v>248</v>
      </c>
      <c r="D2874" s="594">
        <v>8729</v>
      </c>
      <c r="E2874" s="595">
        <v>1327714</v>
      </c>
      <c r="F2874" s="596" t="s">
        <v>8397</v>
      </c>
    </row>
    <row r="2875" spans="1:6" ht="15.4">
      <c r="A2875" s="593" t="s">
        <v>2852</v>
      </c>
      <c r="B2875" s="593" t="s">
        <v>217</v>
      </c>
      <c r="C2875" s="593" t="s">
        <v>218</v>
      </c>
      <c r="D2875" s="594">
        <v>8730</v>
      </c>
      <c r="E2875" s="597">
        <v>4842539</v>
      </c>
      <c r="F2875" s="593" t="s">
        <v>8396</v>
      </c>
    </row>
    <row r="2876" spans="1:6" ht="15.4">
      <c r="A2876" s="593" t="s">
        <v>2852</v>
      </c>
      <c r="B2876" s="593" t="s">
        <v>217</v>
      </c>
      <c r="C2876" s="593" t="s">
        <v>2413</v>
      </c>
      <c r="D2876" s="594">
        <v>8731</v>
      </c>
      <c r="E2876" s="595">
        <v>399187</v>
      </c>
      <c r="F2876" s="596" t="s">
        <v>8397</v>
      </c>
    </row>
    <row r="2877" spans="1:6" ht="15.4">
      <c r="A2877" s="593" t="s">
        <v>2852</v>
      </c>
      <c r="B2877" s="593" t="s">
        <v>217</v>
      </c>
      <c r="C2877" s="593" t="s">
        <v>2413</v>
      </c>
      <c r="D2877" s="594">
        <v>8732</v>
      </c>
      <c r="E2877" s="597">
        <v>677685</v>
      </c>
      <c r="F2877" s="593" t="s">
        <v>8397</v>
      </c>
    </row>
    <row r="2878" spans="1:6" ht="15.4">
      <c r="A2878" s="593" t="s">
        <v>2852</v>
      </c>
      <c r="B2878" s="593" t="s">
        <v>192</v>
      </c>
      <c r="C2878" s="593" t="s">
        <v>1553</v>
      </c>
      <c r="D2878" s="594">
        <v>8733</v>
      </c>
      <c r="E2878" s="597">
        <v>251849</v>
      </c>
      <c r="F2878" s="593" t="s">
        <v>8397</v>
      </c>
    </row>
    <row r="2879" spans="1:6" ht="15.4">
      <c r="A2879" s="593" t="s">
        <v>2852</v>
      </c>
      <c r="B2879" s="593" t="s">
        <v>192</v>
      </c>
      <c r="C2879" s="593" t="s">
        <v>1553</v>
      </c>
      <c r="D2879" s="594">
        <v>8734</v>
      </c>
      <c r="E2879" s="595">
        <v>318555</v>
      </c>
      <c r="F2879" s="596" t="s">
        <v>8397</v>
      </c>
    </row>
    <row r="2880" spans="1:6" ht="15.4">
      <c r="A2880" s="593" t="s">
        <v>2852</v>
      </c>
      <c r="B2880" s="593" t="s">
        <v>192</v>
      </c>
      <c r="C2880" s="593" t="s">
        <v>1553</v>
      </c>
      <c r="D2880" s="594">
        <v>8735</v>
      </c>
      <c r="E2880" s="595">
        <v>678069</v>
      </c>
      <c r="F2880" s="596" t="s">
        <v>8397</v>
      </c>
    </row>
    <row r="2881" spans="1:6" ht="15.4">
      <c r="A2881" s="593" t="s">
        <v>2852</v>
      </c>
      <c r="B2881" s="593" t="s">
        <v>192</v>
      </c>
      <c r="C2881" s="593" t="s">
        <v>1553</v>
      </c>
      <c r="D2881" s="594">
        <v>8736</v>
      </c>
      <c r="E2881" s="595">
        <v>344326</v>
      </c>
      <c r="F2881" s="596" t="s">
        <v>8397</v>
      </c>
    </row>
    <row r="2882" spans="1:6" ht="15.4">
      <c r="A2882" s="593" t="s">
        <v>2852</v>
      </c>
      <c r="B2882" s="593" t="s">
        <v>248</v>
      </c>
      <c r="C2882" s="593" t="s">
        <v>248</v>
      </c>
      <c r="D2882" s="594">
        <v>8737</v>
      </c>
      <c r="E2882" s="597">
        <v>8128</v>
      </c>
      <c r="F2882" s="593" t="s">
        <v>8397</v>
      </c>
    </row>
    <row r="2883" spans="1:6" ht="15.4">
      <c r="A2883" s="593" t="s">
        <v>2852</v>
      </c>
      <c r="B2883" s="593" t="s">
        <v>192</v>
      </c>
      <c r="C2883" s="593" t="s">
        <v>1553</v>
      </c>
      <c r="D2883" s="594">
        <v>8738</v>
      </c>
      <c r="E2883" s="597">
        <v>403594</v>
      </c>
      <c r="F2883" s="593" t="s">
        <v>8397</v>
      </c>
    </row>
    <row r="2884" spans="1:6" ht="15.4">
      <c r="A2884" s="593" t="s">
        <v>2852</v>
      </c>
      <c r="B2884" s="593" t="s">
        <v>192</v>
      </c>
      <c r="C2884" s="593" t="s">
        <v>1553</v>
      </c>
      <c r="D2884" s="594">
        <v>8739</v>
      </c>
      <c r="E2884" s="597">
        <v>185452</v>
      </c>
      <c r="F2884" s="593" t="s">
        <v>8397</v>
      </c>
    </row>
    <row r="2885" spans="1:6" ht="15.4">
      <c r="A2885" s="593" t="s">
        <v>2852</v>
      </c>
      <c r="B2885" s="593" t="s">
        <v>192</v>
      </c>
      <c r="C2885" s="593" t="s">
        <v>1553</v>
      </c>
      <c r="D2885" s="594">
        <v>8740</v>
      </c>
      <c r="E2885" s="597">
        <v>384456</v>
      </c>
      <c r="F2885" s="593" t="s">
        <v>8397</v>
      </c>
    </row>
    <row r="2886" spans="1:6" ht="15.4">
      <c r="A2886" s="593" t="s">
        <v>2852</v>
      </c>
      <c r="B2886" s="593" t="s">
        <v>192</v>
      </c>
      <c r="C2886" s="593" t="s">
        <v>1553</v>
      </c>
      <c r="D2886" s="594">
        <v>8741</v>
      </c>
      <c r="E2886" s="597">
        <v>118827</v>
      </c>
      <c r="F2886" s="593" t="s">
        <v>8397</v>
      </c>
    </row>
    <row r="2887" spans="1:6" ht="15.4">
      <c r="A2887" s="593" t="s">
        <v>2852</v>
      </c>
      <c r="B2887" s="593" t="s">
        <v>192</v>
      </c>
      <c r="C2887" s="593" t="s">
        <v>1553</v>
      </c>
      <c r="D2887" s="594">
        <v>8742</v>
      </c>
      <c r="E2887" s="597">
        <v>277929</v>
      </c>
      <c r="F2887" s="593" t="s">
        <v>8397</v>
      </c>
    </row>
    <row r="2888" spans="1:6" ht="15.4">
      <c r="A2888" s="593" t="s">
        <v>2852</v>
      </c>
      <c r="B2888" s="593" t="s">
        <v>208</v>
      </c>
      <c r="C2888" s="593" t="s">
        <v>208</v>
      </c>
      <c r="D2888" s="594">
        <v>8743</v>
      </c>
      <c r="E2888" s="597">
        <v>5254180</v>
      </c>
      <c r="F2888" s="593" t="s">
        <v>8397</v>
      </c>
    </row>
    <row r="2889" spans="1:6" ht="15.4">
      <c r="A2889" s="593" t="s">
        <v>2852</v>
      </c>
      <c r="B2889" s="593" t="s">
        <v>248</v>
      </c>
      <c r="C2889" s="593" t="s">
        <v>248</v>
      </c>
      <c r="D2889" s="594">
        <v>8744</v>
      </c>
      <c r="E2889" s="597">
        <v>2262590</v>
      </c>
      <c r="F2889" s="593" t="s">
        <v>8396</v>
      </c>
    </row>
    <row r="2890" spans="1:6" ht="15.4">
      <c r="A2890" s="593" t="s">
        <v>2852</v>
      </c>
      <c r="B2890" s="593" t="s">
        <v>217</v>
      </c>
      <c r="C2890" s="593" t="s">
        <v>906</v>
      </c>
      <c r="D2890" s="594">
        <v>8745</v>
      </c>
      <c r="E2890" s="597">
        <v>4054776</v>
      </c>
      <c r="F2890" s="596" t="s">
        <v>8397</v>
      </c>
    </row>
    <row r="2891" spans="1:6" ht="15.4">
      <c r="A2891" s="593" t="s">
        <v>2852</v>
      </c>
      <c r="B2891" s="593" t="s">
        <v>217</v>
      </c>
      <c r="C2891" s="593" t="s">
        <v>906</v>
      </c>
      <c r="D2891" s="594">
        <v>8746</v>
      </c>
      <c r="E2891" s="597">
        <v>1261491</v>
      </c>
      <c r="F2891" s="593" t="s">
        <v>8397</v>
      </c>
    </row>
    <row r="2892" spans="1:6" ht="15.4">
      <c r="A2892" s="593" t="s">
        <v>2852</v>
      </c>
      <c r="B2892" s="593" t="s">
        <v>217</v>
      </c>
      <c r="C2892" s="593" t="s">
        <v>906</v>
      </c>
      <c r="D2892" s="594">
        <v>8747</v>
      </c>
      <c r="E2892" s="595">
        <v>808532</v>
      </c>
      <c r="F2892" s="596" t="s">
        <v>8397</v>
      </c>
    </row>
    <row r="2893" spans="1:6" ht="15.4">
      <c r="A2893" s="593" t="s">
        <v>2852</v>
      </c>
      <c r="B2893" s="593" t="s">
        <v>208</v>
      </c>
      <c r="C2893" s="593" t="s">
        <v>208</v>
      </c>
      <c r="D2893" s="594">
        <v>8748</v>
      </c>
      <c r="E2893" s="597">
        <v>592832</v>
      </c>
      <c r="F2893" s="593" t="s">
        <v>8396</v>
      </c>
    </row>
    <row r="2894" spans="1:6" ht="15.4">
      <c r="A2894" s="593" t="s">
        <v>2852</v>
      </c>
      <c r="B2894" s="593" t="s">
        <v>208</v>
      </c>
      <c r="C2894" s="593" t="s">
        <v>208</v>
      </c>
      <c r="D2894" s="594">
        <v>8749</v>
      </c>
      <c r="E2894" s="595">
        <v>212645</v>
      </c>
      <c r="F2894" s="593" t="s">
        <v>8396</v>
      </c>
    </row>
    <row r="2895" spans="1:6" ht="15.4">
      <c r="A2895" s="593" t="s">
        <v>2852</v>
      </c>
      <c r="B2895" s="593" t="s">
        <v>248</v>
      </c>
      <c r="C2895" s="593" t="s">
        <v>248</v>
      </c>
      <c r="D2895" s="594">
        <v>8750</v>
      </c>
      <c r="E2895" s="597">
        <v>1238388</v>
      </c>
      <c r="F2895" s="593" t="s">
        <v>8396</v>
      </c>
    </row>
    <row r="2896" spans="1:6" ht="15.4">
      <c r="A2896" s="593" t="s">
        <v>2852</v>
      </c>
      <c r="B2896" s="593" t="s">
        <v>241</v>
      </c>
      <c r="C2896" s="593" t="s">
        <v>1479</v>
      </c>
      <c r="D2896" s="594">
        <v>8753</v>
      </c>
      <c r="E2896" s="597">
        <v>170823</v>
      </c>
      <c r="F2896" s="593" t="s">
        <v>8397</v>
      </c>
    </row>
    <row r="2897" spans="1:6" ht="15.4">
      <c r="A2897" s="593" t="s">
        <v>2852</v>
      </c>
      <c r="B2897" s="593" t="s">
        <v>241</v>
      </c>
      <c r="C2897" s="593" t="s">
        <v>1479</v>
      </c>
      <c r="D2897" s="594">
        <v>8754</v>
      </c>
      <c r="E2897" s="597">
        <v>80902</v>
      </c>
      <c r="F2897" s="593" t="s">
        <v>8397</v>
      </c>
    </row>
    <row r="2898" spans="1:6" ht="15.4">
      <c r="A2898" s="593" t="s">
        <v>2852</v>
      </c>
      <c r="B2898" s="593" t="s">
        <v>241</v>
      </c>
      <c r="C2898" s="593" t="s">
        <v>1479</v>
      </c>
      <c r="D2898" s="594">
        <v>8755</v>
      </c>
      <c r="E2898" s="595">
        <v>38496</v>
      </c>
      <c r="F2898" s="596" t="s">
        <v>8397</v>
      </c>
    </row>
    <row r="2899" spans="1:6" ht="15.4">
      <c r="A2899" s="593" t="s">
        <v>2852</v>
      </c>
      <c r="B2899" s="593" t="s">
        <v>241</v>
      </c>
      <c r="C2899" s="593" t="s">
        <v>1479</v>
      </c>
      <c r="D2899" s="594">
        <v>8756</v>
      </c>
      <c r="E2899" s="597">
        <v>38496</v>
      </c>
      <c r="F2899" s="593" t="s">
        <v>8397</v>
      </c>
    </row>
    <row r="2900" spans="1:6" ht="15.4">
      <c r="A2900" s="593" t="s">
        <v>3327</v>
      </c>
      <c r="B2900" s="593" t="s">
        <v>2654</v>
      </c>
      <c r="C2900" s="593" t="s">
        <v>2654</v>
      </c>
      <c r="D2900" s="594">
        <v>8764</v>
      </c>
      <c r="E2900" s="597">
        <v>4443</v>
      </c>
      <c r="F2900" s="593" t="s">
        <v>8401</v>
      </c>
    </row>
    <row r="2901" spans="1:6" ht="15.4">
      <c r="A2901" s="593" t="s">
        <v>3327</v>
      </c>
      <c r="B2901" s="593" t="s">
        <v>2654</v>
      </c>
      <c r="C2901" s="593" t="s">
        <v>2654</v>
      </c>
      <c r="D2901" s="594">
        <v>8765</v>
      </c>
      <c r="E2901" s="595">
        <v>7493</v>
      </c>
      <c r="F2901" s="596" t="s">
        <v>8401</v>
      </c>
    </row>
    <row r="2902" spans="1:6" ht="15.4">
      <c r="A2902" s="593" t="s">
        <v>3327</v>
      </c>
      <c r="B2902" s="593" t="s">
        <v>2654</v>
      </c>
      <c r="C2902" s="593" t="s">
        <v>2654</v>
      </c>
      <c r="D2902" s="594">
        <v>8766</v>
      </c>
      <c r="E2902" s="595">
        <v>5858</v>
      </c>
      <c r="F2902" s="596" t="s">
        <v>8401</v>
      </c>
    </row>
    <row r="2903" spans="1:6" ht="15.4">
      <c r="A2903" s="593" t="s">
        <v>3327</v>
      </c>
      <c r="B2903" s="593" t="s">
        <v>2654</v>
      </c>
      <c r="C2903" s="593" t="s">
        <v>2654</v>
      </c>
      <c r="D2903" s="594">
        <v>8768</v>
      </c>
      <c r="E2903" s="595">
        <v>82500</v>
      </c>
      <c r="F2903" s="596" t="s">
        <v>8401</v>
      </c>
    </row>
    <row r="2904" spans="1:6" ht="15.4">
      <c r="A2904" s="593" t="s">
        <v>3327</v>
      </c>
      <c r="B2904" s="593" t="s">
        <v>2654</v>
      </c>
      <c r="C2904" s="593" t="s">
        <v>2654</v>
      </c>
      <c r="D2904" s="594">
        <v>8771</v>
      </c>
      <c r="E2904" s="595">
        <v>11363</v>
      </c>
      <c r="F2904" s="596" t="s">
        <v>8398</v>
      </c>
    </row>
    <row r="2905" spans="1:6" ht="15.4">
      <c r="A2905" s="593" t="s">
        <v>3327</v>
      </c>
      <c r="B2905" s="593" t="s">
        <v>2654</v>
      </c>
      <c r="C2905" s="593" t="s">
        <v>2654</v>
      </c>
      <c r="D2905" s="594">
        <v>8772</v>
      </c>
      <c r="E2905" s="595">
        <v>7568</v>
      </c>
      <c r="F2905" s="596" t="s">
        <v>8398</v>
      </c>
    </row>
    <row r="2906" spans="1:6" ht="15.4">
      <c r="A2906" s="593" t="s">
        <v>3327</v>
      </c>
      <c r="B2906" s="593" t="s">
        <v>2654</v>
      </c>
      <c r="C2906" s="593" t="s">
        <v>2654</v>
      </c>
      <c r="D2906" s="594">
        <v>8773</v>
      </c>
      <c r="E2906" s="595">
        <v>752779</v>
      </c>
      <c r="F2906" s="596" t="s">
        <v>8397</v>
      </c>
    </row>
    <row r="2907" spans="1:6" ht="15.4">
      <c r="A2907" s="593" t="s">
        <v>3327</v>
      </c>
      <c r="B2907" s="593" t="s">
        <v>2654</v>
      </c>
      <c r="C2907" s="593" t="s">
        <v>2654</v>
      </c>
      <c r="D2907" s="594">
        <v>8774</v>
      </c>
      <c r="E2907" s="595">
        <v>550279</v>
      </c>
      <c r="F2907" s="593" t="s">
        <v>8398</v>
      </c>
    </row>
    <row r="2908" spans="1:6" ht="15.4">
      <c r="A2908" s="593" t="s">
        <v>3327</v>
      </c>
      <c r="B2908" s="593" t="s">
        <v>2654</v>
      </c>
      <c r="C2908" s="593" t="s">
        <v>2654</v>
      </c>
      <c r="D2908" s="594">
        <v>8775</v>
      </c>
      <c r="E2908" s="595">
        <v>50446</v>
      </c>
      <c r="F2908" s="596" t="s">
        <v>8397</v>
      </c>
    </row>
    <row r="2909" spans="1:6" ht="15.4">
      <c r="A2909" s="593" t="s">
        <v>2852</v>
      </c>
      <c r="B2909" s="593" t="s">
        <v>205</v>
      </c>
      <c r="C2909" s="593" t="s">
        <v>224</v>
      </c>
      <c r="D2909" s="594">
        <v>8776</v>
      </c>
      <c r="E2909" s="595">
        <v>31937</v>
      </c>
      <c r="F2909" s="596" t="s">
        <v>8397</v>
      </c>
    </row>
    <row r="2910" spans="1:6" ht="15.4">
      <c r="A2910" s="593" t="s">
        <v>2852</v>
      </c>
      <c r="B2910" s="593" t="s">
        <v>238</v>
      </c>
      <c r="C2910" s="593" t="s">
        <v>239</v>
      </c>
      <c r="D2910" s="594">
        <v>8779</v>
      </c>
      <c r="E2910" s="595">
        <v>3305</v>
      </c>
      <c r="F2910" s="593" t="s">
        <v>8396</v>
      </c>
    </row>
    <row r="2911" spans="1:6" ht="15.4">
      <c r="A2911" s="593" t="s">
        <v>2852</v>
      </c>
      <c r="B2911" s="593" t="s">
        <v>238</v>
      </c>
      <c r="C2911" s="593" t="s">
        <v>239</v>
      </c>
      <c r="D2911" s="594">
        <v>8780</v>
      </c>
      <c r="E2911" s="597">
        <v>101097</v>
      </c>
      <c r="F2911" s="593" t="s">
        <v>8397</v>
      </c>
    </row>
    <row r="2912" spans="1:6" ht="15.4">
      <c r="A2912" s="593" t="s">
        <v>2852</v>
      </c>
      <c r="B2912" s="593" t="s">
        <v>248</v>
      </c>
      <c r="C2912" s="593" t="s">
        <v>248</v>
      </c>
      <c r="D2912" s="594">
        <v>8781</v>
      </c>
      <c r="E2912" s="595">
        <v>3125715</v>
      </c>
      <c r="F2912" s="596" t="s">
        <v>8396</v>
      </c>
    </row>
    <row r="2913" spans="1:6" ht="15.4">
      <c r="A2913" s="593" t="s">
        <v>2852</v>
      </c>
      <c r="B2913" s="593" t="s">
        <v>248</v>
      </c>
      <c r="C2913" s="593" t="s">
        <v>248</v>
      </c>
      <c r="D2913" s="594">
        <v>8782</v>
      </c>
      <c r="E2913" s="597">
        <v>143367</v>
      </c>
      <c r="F2913" s="593" t="s">
        <v>8396</v>
      </c>
    </row>
    <row r="2914" spans="1:6" ht="15.4">
      <c r="A2914" s="593" t="s">
        <v>2852</v>
      </c>
      <c r="B2914" s="593" t="s">
        <v>248</v>
      </c>
      <c r="C2914" s="593" t="s">
        <v>248</v>
      </c>
      <c r="D2914" s="594">
        <v>8785</v>
      </c>
      <c r="E2914" s="597">
        <v>642365</v>
      </c>
      <c r="F2914" s="593" t="s">
        <v>8397</v>
      </c>
    </row>
    <row r="2915" spans="1:6" ht="15.4">
      <c r="A2915" s="593" t="s">
        <v>2852</v>
      </c>
      <c r="B2915" s="593" t="s">
        <v>248</v>
      </c>
      <c r="C2915" s="593" t="s">
        <v>248</v>
      </c>
      <c r="D2915" s="594">
        <v>8786</v>
      </c>
      <c r="E2915" s="597">
        <v>1101787</v>
      </c>
      <c r="F2915" s="593" t="s">
        <v>8397</v>
      </c>
    </row>
    <row r="2916" spans="1:6" ht="15.4">
      <c r="A2916" s="593" t="s">
        <v>2852</v>
      </c>
      <c r="B2916" s="593" t="s">
        <v>248</v>
      </c>
      <c r="C2916" s="593" t="s">
        <v>248</v>
      </c>
      <c r="D2916" s="594">
        <v>8787</v>
      </c>
      <c r="E2916" s="595">
        <v>3068467</v>
      </c>
      <c r="F2916" s="596" t="s">
        <v>8397</v>
      </c>
    </row>
    <row r="2917" spans="1:6" ht="15.4">
      <c r="A2917" s="593" t="s">
        <v>2852</v>
      </c>
      <c r="B2917" s="593" t="s">
        <v>248</v>
      </c>
      <c r="C2917" s="593" t="s">
        <v>248</v>
      </c>
      <c r="D2917" s="594">
        <v>8788</v>
      </c>
      <c r="E2917" s="595">
        <v>3068467</v>
      </c>
      <c r="F2917" s="596" t="s">
        <v>8397</v>
      </c>
    </row>
    <row r="2918" spans="1:6" ht="15.4">
      <c r="A2918" s="593" t="s">
        <v>2852</v>
      </c>
      <c r="B2918" s="593" t="s">
        <v>238</v>
      </c>
      <c r="C2918" s="593" t="s">
        <v>239</v>
      </c>
      <c r="D2918" s="594">
        <v>8789</v>
      </c>
      <c r="E2918" s="595">
        <v>11304426</v>
      </c>
      <c r="F2918" s="596" t="s">
        <v>8397</v>
      </c>
    </row>
    <row r="2919" spans="1:6" ht="15.4">
      <c r="A2919" s="593" t="s">
        <v>2852</v>
      </c>
      <c r="B2919" s="593" t="s">
        <v>8399</v>
      </c>
      <c r="C2919" s="593" t="s">
        <v>8399</v>
      </c>
      <c r="D2919" s="594">
        <v>8791</v>
      </c>
      <c r="E2919" s="595">
        <v>854348</v>
      </c>
      <c r="F2919" s="596" t="s">
        <v>8396</v>
      </c>
    </row>
    <row r="2920" spans="1:6" ht="15.4">
      <c r="A2920" s="593" t="s">
        <v>2852</v>
      </c>
      <c r="B2920" s="593" t="s">
        <v>208</v>
      </c>
      <c r="C2920" s="593" t="s">
        <v>208</v>
      </c>
      <c r="D2920" s="594">
        <v>8792</v>
      </c>
      <c r="E2920" s="597">
        <v>240247</v>
      </c>
      <c r="F2920" s="593" t="s">
        <v>8397</v>
      </c>
    </row>
    <row r="2921" spans="1:6" ht="15.4">
      <c r="A2921" s="593" t="s">
        <v>2852</v>
      </c>
      <c r="B2921" s="593" t="s">
        <v>208</v>
      </c>
      <c r="C2921" s="593" t="s">
        <v>208</v>
      </c>
      <c r="D2921" s="594">
        <v>8793</v>
      </c>
      <c r="E2921" s="597">
        <v>259411</v>
      </c>
      <c r="F2921" s="593" t="s">
        <v>8397</v>
      </c>
    </row>
    <row r="2922" spans="1:6" ht="15.4">
      <c r="A2922" s="593" t="s">
        <v>2852</v>
      </c>
      <c r="B2922" s="593" t="s">
        <v>248</v>
      </c>
      <c r="C2922" s="593" t="s">
        <v>248</v>
      </c>
      <c r="D2922" s="594">
        <v>8799</v>
      </c>
      <c r="E2922" s="597">
        <v>424572</v>
      </c>
      <c r="F2922" s="593" t="s">
        <v>8396</v>
      </c>
    </row>
    <row r="2923" spans="1:6" ht="15.4">
      <c r="A2923" s="593" t="s">
        <v>2852</v>
      </c>
      <c r="B2923" s="593" t="s">
        <v>255</v>
      </c>
      <c r="C2923" s="593" t="s">
        <v>604</v>
      </c>
      <c r="D2923" s="594">
        <v>8827</v>
      </c>
      <c r="E2923" s="595">
        <v>113338</v>
      </c>
      <c r="F2923" s="593" t="s">
        <v>8396</v>
      </c>
    </row>
    <row r="2924" spans="1:6" ht="15.4">
      <c r="A2924" s="593" t="s">
        <v>8400</v>
      </c>
      <c r="B2924" s="593" t="s">
        <v>8399</v>
      </c>
      <c r="C2924" s="593" t="s">
        <v>8399</v>
      </c>
      <c r="D2924" s="594">
        <v>8830</v>
      </c>
      <c r="E2924" s="595">
        <v>39493</v>
      </c>
      <c r="F2924" s="593" t="s">
        <v>8397</v>
      </c>
    </row>
    <row r="2925" spans="1:6" ht="15.4">
      <c r="A2925" s="593" t="s">
        <v>8400</v>
      </c>
      <c r="B2925" s="593" t="s">
        <v>8399</v>
      </c>
      <c r="C2925" s="593" t="s">
        <v>8399</v>
      </c>
      <c r="D2925" s="594">
        <v>8831</v>
      </c>
      <c r="E2925" s="595">
        <v>36729</v>
      </c>
      <c r="F2925" s="596" t="s">
        <v>8397</v>
      </c>
    </row>
    <row r="2926" spans="1:6" ht="15.4">
      <c r="A2926" s="593" t="s">
        <v>8400</v>
      </c>
      <c r="B2926" s="593" t="s">
        <v>8399</v>
      </c>
      <c r="C2926" s="593" t="s">
        <v>8399</v>
      </c>
      <c r="D2926" s="594">
        <v>8832</v>
      </c>
      <c r="E2926" s="595">
        <v>12752</v>
      </c>
      <c r="F2926" s="596" t="s">
        <v>8397</v>
      </c>
    </row>
    <row r="2927" spans="1:6" ht="15.4">
      <c r="A2927" s="593" t="s">
        <v>8400</v>
      </c>
      <c r="B2927" s="593" t="s">
        <v>8399</v>
      </c>
      <c r="C2927" s="593" t="s">
        <v>8399</v>
      </c>
      <c r="D2927" s="594">
        <v>8833</v>
      </c>
      <c r="E2927" s="595">
        <v>15959</v>
      </c>
      <c r="F2927" s="596" t="s">
        <v>8397</v>
      </c>
    </row>
    <row r="2928" spans="1:6" ht="15.4">
      <c r="A2928" s="593" t="s">
        <v>8400</v>
      </c>
      <c r="B2928" s="593" t="s">
        <v>8399</v>
      </c>
      <c r="C2928" s="593" t="s">
        <v>8399</v>
      </c>
      <c r="D2928" s="594">
        <v>8834</v>
      </c>
      <c r="E2928" s="595">
        <v>10751</v>
      </c>
      <c r="F2928" s="596" t="s">
        <v>8397</v>
      </c>
    </row>
    <row r="2929" spans="1:6" ht="15.4">
      <c r="A2929" s="593" t="s">
        <v>8400</v>
      </c>
      <c r="B2929" s="593" t="s">
        <v>8399</v>
      </c>
      <c r="C2929" s="593" t="s">
        <v>8399</v>
      </c>
      <c r="D2929" s="594">
        <v>8835</v>
      </c>
      <c r="E2929" s="595">
        <v>12743</v>
      </c>
      <c r="F2929" s="593" t="s">
        <v>8397</v>
      </c>
    </row>
    <row r="2930" spans="1:6" ht="15.4">
      <c r="A2930" s="593" t="s">
        <v>2852</v>
      </c>
      <c r="B2930" s="593" t="s">
        <v>208</v>
      </c>
      <c r="C2930" s="593" t="s">
        <v>208</v>
      </c>
      <c r="D2930" s="594">
        <v>8951</v>
      </c>
      <c r="E2930" s="595">
        <v>489347</v>
      </c>
      <c r="F2930" s="596" t="s">
        <v>8396</v>
      </c>
    </row>
    <row r="2931" spans="1:6" ht="15.4">
      <c r="A2931" s="593" t="s">
        <v>2852</v>
      </c>
      <c r="B2931" s="593" t="s">
        <v>255</v>
      </c>
      <c r="C2931" s="593" t="s">
        <v>1473</v>
      </c>
      <c r="D2931" s="594">
        <v>8953</v>
      </c>
      <c r="E2931" s="595">
        <v>559053</v>
      </c>
      <c r="F2931" s="596" t="s">
        <v>8397</v>
      </c>
    </row>
    <row r="2932" spans="1:6" ht="15.4">
      <c r="A2932" s="593" t="s">
        <v>2852</v>
      </c>
      <c r="B2932" s="593" t="s">
        <v>255</v>
      </c>
      <c r="C2932" s="593" t="s">
        <v>1473</v>
      </c>
      <c r="D2932" s="594">
        <v>8955</v>
      </c>
      <c r="E2932" s="595">
        <v>527961</v>
      </c>
      <c r="F2932" s="596" t="s">
        <v>8397</v>
      </c>
    </row>
    <row r="2933" spans="1:6" ht="15.4">
      <c r="A2933" s="593" t="s">
        <v>2852</v>
      </c>
      <c r="B2933" s="593" t="s">
        <v>205</v>
      </c>
      <c r="C2933" s="593" t="s">
        <v>224</v>
      </c>
      <c r="D2933" s="594">
        <v>8958</v>
      </c>
      <c r="E2933" s="595">
        <v>119997</v>
      </c>
      <c r="F2933" s="593" t="s">
        <v>8397</v>
      </c>
    </row>
    <row r="2934" spans="1:6" ht="15.4">
      <c r="A2934" s="593" t="s">
        <v>2852</v>
      </c>
      <c r="B2934" s="593" t="s">
        <v>2654</v>
      </c>
      <c r="C2934" s="593" t="s">
        <v>2654</v>
      </c>
      <c r="D2934" s="594">
        <v>8960</v>
      </c>
      <c r="E2934" s="595">
        <v>74591</v>
      </c>
      <c r="F2934" s="596" t="s">
        <v>8401</v>
      </c>
    </row>
    <row r="2935" spans="1:6" ht="15.4">
      <c r="A2935" s="593" t="s">
        <v>2852</v>
      </c>
      <c r="B2935" s="593" t="s">
        <v>2654</v>
      </c>
      <c r="C2935" s="593" t="s">
        <v>2654</v>
      </c>
      <c r="D2935" s="594">
        <v>8961</v>
      </c>
      <c r="E2935" s="595">
        <v>74862</v>
      </c>
      <c r="F2935" s="596" t="s">
        <v>8401</v>
      </c>
    </row>
    <row r="2936" spans="1:6" ht="15.4">
      <c r="A2936" s="593" t="s">
        <v>2852</v>
      </c>
      <c r="B2936" s="593" t="s">
        <v>2654</v>
      </c>
      <c r="C2936" s="593" t="s">
        <v>2654</v>
      </c>
      <c r="D2936" s="594">
        <v>8962</v>
      </c>
      <c r="E2936" s="595">
        <v>6995</v>
      </c>
      <c r="F2936" s="596" t="s">
        <v>8401</v>
      </c>
    </row>
    <row r="2937" spans="1:6" ht="15.4">
      <c r="A2937" s="593" t="s">
        <v>2852</v>
      </c>
      <c r="B2937" s="593" t="s">
        <v>2654</v>
      </c>
      <c r="C2937" s="593" t="s">
        <v>2654</v>
      </c>
      <c r="D2937" s="594">
        <v>8963</v>
      </c>
      <c r="E2937" s="597">
        <v>4443</v>
      </c>
      <c r="F2937" s="593" t="s">
        <v>8401</v>
      </c>
    </row>
    <row r="2938" spans="1:6" ht="15.4">
      <c r="A2938" s="593" t="s">
        <v>2852</v>
      </c>
      <c r="B2938" s="593" t="s">
        <v>2654</v>
      </c>
      <c r="C2938" s="593" t="s">
        <v>2654</v>
      </c>
      <c r="D2938" s="594">
        <v>8964</v>
      </c>
      <c r="E2938" s="595">
        <v>625360</v>
      </c>
      <c r="F2938" s="596" t="s">
        <v>8397</v>
      </c>
    </row>
    <row r="2939" spans="1:6" ht="15.4">
      <c r="A2939" s="593" t="s">
        <v>2852</v>
      </c>
      <c r="B2939" s="593" t="s">
        <v>2654</v>
      </c>
      <c r="C2939" s="593" t="s">
        <v>2654</v>
      </c>
      <c r="D2939" s="594">
        <v>8965</v>
      </c>
      <c r="E2939" s="595">
        <v>371137</v>
      </c>
      <c r="F2939" s="593" t="s">
        <v>8397</v>
      </c>
    </row>
    <row r="2940" spans="1:6" ht="15.4">
      <c r="A2940" s="593" t="s">
        <v>2852</v>
      </c>
      <c r="B2940" s="593" t="s">
        <v>2654</v>
      </c>
      <c r="C2940" s="593" t="s">
        <v>2654</v>
      </c>
      <c r="D2940" s="594">
        <v>8966</v>
      </c>
      <c r="E2940" s="595">
        <v>29093</v>
      </c>
      <c r="F2940" s="593" t="s">
        <v>8401</v>
      </c>
    </row>
    <row r="2941" spans="1:6" ht="15.4">
      <c r="A2941" s="593" t="s">
        <v>2852</v>
      </c>
      <c r="B2941" s="593" t="s">
        <v>248</v>
      </c>
      <c r="C2941" s="593" t="s">
        <v>248</v>
      </c>
      <c r="D2941" s="594">
        <v>8970</v>
      </c>
      <c r="E2941" s="595">
        <v>407062</v>
      </c>
      <c r="F2941" s="596" t="s">
        <v>8397</v>
      </c>
    </row>
    <row r="2942" spans="1:6" ht="15.4">
      <c r="A2942" s="593" t="s">
        <v>2852</v>
      </c>
      <c r="B2942" s="593" t="s">
        <v>587</v>
      </c>
      <c r="C2942" s="593" t="s">
        <v>2045</v>
      </c>
      <c r="D2942" s="594">
        <v>8972</v>
      </c>
      <c r="E2942" s="595">
        <v>251285</v>
      </c>
      <c r="F2942" s="593" t="s">
        <v>8398</v>
      </c>
    </row>
    <row r="2943" spans="1:6" ht="15.4">
      <c r="A2943" s="593" t="s">
        <v>3431</v>
      </c>
      <c r="B2943" s="593" t="s">
        <v>192</v>
      </c>
      <c r="C2943" s="593" t="s">
        <v>1553</v>
      </c>
      <c r="D2943" s="594">
        <v>9030</v>
      </c>
      <c r="E2943" s="595">
        <v>1128864</v>
      </c>
      <c r="F2943" s="596" t="s">
        <v>8397</v>
      </c>
    </row>
    <row r="2944" spans="1:6" ht="15.4">
      <c r="A2944" s="593" t="s">
        <v>3431</v>
      </c>
      <c r="B2944" s="593" t="s">
        <v>192</v>
      </c>
      <c r="C2944" s="593" t="s">
        <v>1553</v>
      </c>
      <c r="D2944" s="594">
        <v>9031</v>
      </c>
      <c r="E2944" s="597">
        <v>2212421</v>
      </c>
      <c r="F2944" s="593" t="s">
        <v>8397</v>
      </c>
    </row>
    <row r="2945" spans="1:6" ht="15.4">
      <c r="A2945" s="593" t="s">
        <v>3431</v>
      </c>
      <c r="B2945" s="593" t="s">
        <v>192</v>
      </c>
      <c r="C2945" s="593" t="s">
        <v>1553</v>
      </c>
      <c r="D2945" s="594">
        <v>9032</v>
      </c>
      <c r="E2945" s="595">
        <v>3633785</v>
      </c>
      <c r="F2945" s="596" t="s">
        <v>8397</v>
      </c>
    </row>
    <row r="2946" spans="1:6" ht="15.4">
      <c r="A2946" s="593" t="s">
        <v>3431</v>
      </c>
      <c r="B2946" s="593" t="s">
        <v>192</v>
      </c>
      <c r="C2946" s="593" t="s">
        <v>1553</v>
      </c>
      <c r="D2946" s="594">
        <v>9033</v>
      </c>
      <c r="E2946" s="595">
        <v>4791706</v>
      </c>
      <c r="F2946" s="596" t="s">
        <v>8397</v>
      </c>
    </row>
    <row r="2947" spans="1:6" ht="15.4">
      <c r="A2947" s="593" t="s">
        <v>3431</v>
      </c>
      <c r="B2947" s="593" t="s">
        <v>192</v>
      </c>
      <c r="C2947" s="593" t="s">
        <v>1553</v>
      </c>
      <c r="D2947" s="594">
        <v>9034</v>
      </c>
      <c r="E2947" s="595">
        <v>4736497</v>
      </c>
      <c r="F2947" s="596" t="s">
        <v>8397</v>
      </c>
    </row>
    <row r="2948" spans="1:6" ht="15.4">
      <c r="A2948" s="593" t="s">
        <v>3431</v>
      </c>
      <c r="B2948" s="593" t="s">
        <v>192</v>
      </c>
      <c r="C2948" s="593" t="s">
        <v>1553</v>
      </c>
      <c r="D2948" s="594">
        <v>9035</v>
      </c>
      <c r="E2948" s="595">
        <v>7882437</v>
      </c>
      <c r="F2948" s="596" t="s">
        <v>8397</v>
      </c>
    </row>
    <row r="2949" spans="1:6" ht="15.4">
      <c r="A2949" s="593" t="s">
        <v>3431</v>
      </c>
      <c r="B2949" s="593" t="s">
        <v>1187</v>
      </c>
      <c r="C2949" s="593" t="s">
        <v>1187</v>
      </c>
      <c r="D2949" s="594">
        <v>9042</v>
      </c>
      <c r="E2949" s="595">
        <v>76699</v>
      </c>
      <c r="F2949" s="596" t="s">
        <v>8397</v>
      </c>
    </row>
    <row r="2950" spans="1:6" ht="15.4">
      <c r="A2950" s="593" t="s">
        <v>3431</v>
      </c>
      <c r="B2950" s="593" t="s">
        <v>187</v>
      </c>
      <c r="C2950" s="593" t="s">
        <v>187</v>
      </c>
      <c r="D2950" s="594">
        <v>9045</v>
      </c>
      <c r="E2950" s="595">
        <v>8683</v>
      </c>
      <c r="F2950" s="596" t="s">
        <v>8397</v>
      </c>
    </row>
    <row r="2951" spans="1:6" ht="15.4">
      <c r="A2951" s="593" t="s">
        <v>3431</v>
      </c>
      <c r="B2951" s="593" t="s">
        <v>187</v>
      </c>
      <c r="C2951" s="593" t="s">
        <v>187</v>
      </c>
      <c r="D2951" s="594">
        <v>9046</v>
      </c>
      <c r="E2951" s="597">
        <v>32954</v>
      </c>
      <c r="F2951" s="593" t="s">
        <v>8397</v>
      </c>
    </row>
    <row r="2952" spans="1:6" ht="15.4">
      <c r="A2952" s="593" t="s">
        <v>3431</v>
      </c>
      <c r="B2952" s="593" t="s">
        <v>187</v>
      </c>
      <c r="C2952" s="593" t="s">
        <v>187</v>
      </c>
      <c r="D2952" s="594">
        <v>9047</v>
      </c>
      <c r="E2952" s="597">
        <v>92077</v>
      </c>
      <c r="F2952" s="593" t="s">
        <v>8397</v>
      </c>
    </row>
    <row r="2953" spans="1:6" ht="15.4">
      <c r="A2953" s="593" t="s">
        <v>3431</v>
      </c>
      <c r="B2953" s="593" t="s">
        <v>187</v>
      </c>
      <c r="C2953" s="593" t="s">
        <v>187</v>
      </c>
      <c r="D2953" s="594">
        <v>9048</v>
      </c>
      <c r="E2953" s="595">
        <v>4342</v>
      </c>
      <c r="F2953" s="593" t="s">
        <v>8397</v>
      </c>
    </row>
    <row r="2954" spans="1:6" ht="15.4">
      <c r="A2954" s="593" t="s">
        <v>3431</v>
      </c>
      <c r="B2954" s="593" t="s">
        <v>255</v>
      </c>
      <c r="C2954" s="593" t="s">
        <v>1473</v>
      </c>
      <c r="D2954" s="594">
        <v>9052</v>
      </c>
      <c r="E2954" s="597">
        <v>3251</v>
      </c>
      <c r="F2954" s="593" t="s">
        <v>8397</v>
      </c>
    </row>
    <row r="2955" spans="1:6" ht="15.4">
      <c r="A2955" s="593" t="s">
        <v>3431</v>
      </c>
      <c r="B2955" s="593" t="s">
        <v>255</v>
      </c>
      <c r="C2955" s="593" t="s">
        <v>604</v>
      </c>
      <c r="D2955" s="594">
        <v>9055</v>
      </c>
      <c r="E2955" s="597">
        <v>17463</v>
      </c>
      <c r="F2955" s="593" t="s">
        <v>8397</v>
      </c>
    </row>
    <row r="2956" spans="1:6" ht="15.4">
      <c r="A2956" s="593" t="s">
        <v>3431</v>
      </c>
      <c r="B2956" s="593" t="s">
        <v>1187</v>
      </c>
      <c r="C2956" s="593" t="s">
        <v>1188</v>
      </c>
      <c r="D2956" s="594">
        <v>9056</v>
      </c>
      <c r="E2956" s="595">
        <v>719072</v>
      </c>
      <c r="F2956" s="593" t="s">
        <v>8397</v>
      </c>
    </row>
    <row r="2957" spans="1:6" ht="15.4">
      <c r="A2957" s="593" t="s">
        <v>3431</v>
      </c>
      <c r="B2957" s="593" t="s">
        <v>8399</v>
      </c>
      <c r="C2957" s="593" t="s">
        <v>8399</v>
      </c>
      <c r="D2957" s="594">
        <v>9058</v>
      </c>
      <c r="E2957" s="597">
        <v>136721</v>
      </c>
      <c r="F2957" s="593" t="s">
        <v>8397</v>
      </c>
    </row>
    <row r="2958" spans="1:6" ht="15.4">
      <c r="A2958" s="593" t="s">
        <v>3431</v>
      </c>
      <c r="B2958" s="593" t="s">
        <v>255</v>
      </c>
      <c r="C2958" s="593" t="s">
        <v>256</v>
      </c>
      <c r="D2958" s="594">
        <v>9072</v>
      </c>
      <c r="E2958" s="595">
        <v>938449</v>
      </c>
      <c r="F2958" s="593" t="s">
        <v>8397</v>
      </c>
    </row>
    <row r="2959" spans="1:6" ht="15.4">
      <c r="A2959" s="593" t="s">
        <v>3431</v>
      </c>
      <c r="B2959" s="593" t="s">
        <v>248</v>
      </c>
      <c r="C2959" s="593" t="s">
        <v>248</v>
      </c>
      <c r="D2959" s="594">
        <v>9075</v>
      </c>
      <c r="E2959" s="595">
        <v>3120017</v>
      </c>
      <c r="F2959" s="593" t="s">
        <v>8397</v>
      </c>
    </row>
    <row r="2960" spans="1:6" ht="15.4">
      <c r="A2960" s="593" t="s">
        <v>3431</v>
      </c>
      <c r="B2960" s="593" t="s">
        <v>248</v>
      </c>
      <c r="C2960" s="593" t="s">
        <v>248</v>
      </c>
      <c r="D2960" s="594">
        <v>9076</v>
      </c>
      <c r="E2960" s="595">
        <v>11123525</v>
      </c>
      <c r="F2960" s="593" t="s">
        <v>8397</v>
      </c>
    </row>
    <row r="2961" spans="1:6" ht="15.4">
      <c r="A2961" s="593" t="s">
        <v>3431</v>
      </c>
      <c r="B2961" s="593" t="s">
        <v>248</v>
      </c>
      <c r="C2961" s="593" t="s">
        <v>248</v>
      </c>
      <c r="D2961" s="594">
        <v>9077</v>
      </c>
      <c r="E2961" s="595">
        <v>575622</v>
      </c>
      <c r="F2961" s="593" t="s">
        <v>8396</v>
      </c>
    </row>
    <row r="2962" spans="1:6" ht="15.4">
      <c r="A2962" s="593" t="s">
        <v>3431</v>
      </c>
      <c r="B2962" s="593" t="s">
        <v>259</v>
      </c>
      <c r="C2962" s="593" t="s">
        <v>602</v>
      </c>
      <c r="D2962" s="594">
        <v>9087</v>
      </c>
      <c r="E2962" s="595">
        <v>2951725</v>
      </c>
      <c r="F2962" s="593" t="s">
        <v>8396</v>
      </c>
    </row>
    <row r="2963" spans="1:6" ht="15.4">
      <c r="A2963" s="593" t="s">
        <v>3431</v>
      </c>
      <c r="B2963" s="593" t="s">
        <v>259</v>
      </c>
      <c r="C2963" s="593" t="s">
        <v>602</v>
      </c>
      <c r="D2963" s="594">
        <v>9088</v>
      </c>
      <c r="E2963" s="595">
        <v>6085952</v>
      </c>
      <c r="F2963" s="596" t="s">
        <v>8396</v>
      </c>
    </row>
    <row r="2964" spans="1:6" ht="15.4">
      <c r="A2964" s="593" t="s">
        <v>3431</v>
      </c>
      <c r="B2964" s="593" t="s">
        <v>255</v>
      </c>
      <c r="C2964" s="593" t="s">
        <v>256</v>
      </c>
      <c r="D2964" s="594">
        <v>9094</v>
      </c>
      <c r="E2964" s="597">
        <v>1066205</v>
      </c>
      <c r="F2964" s="596" t="s">
        <v>8397</v>
      </c>
    </row>
    <row r="2965" spans="1:6" ht="15.4">
      <c r="A2965" s="593" t="s">
        <v>3431</v>
      </c>
      <c r="B2965" s="593" t="s">
        <v>255</v>
      </c>
      <c r="C2965" s="593" t="s">
        <v>256</v>
      </c>
      <c r="D2965" s="594">
        <v>9095</v>
      </c>
      <c r="E2965" s="595">
        <v>825172</v>
      </c>
      <c r="F2965" s="596" t="s">
        <v>8397</v>
      </c>
    </row>
    <row r="2966" spans="1:6" ht="15.4">
      <c r="A2966" s="593" t="s">
        <v>3431</v>
      </c>
      <c r="B2966" s="593" t="s">
        <v>255</v>
      </c>
      <c r="C2966" s="593" t="s">
        <v>255</v>
      </c>
      <c r="D2966" s="594">
        <v>9096</v>
      </c>
      <c r="E2966" s="595">
        <v>1222341</v>
      </c>
      <c r="F2966" s="593" t="s">
        <v>8397</v>
      </c>
    </row>
    <row r="2967" spans="1:6" ht="15.4">
      <c r="A2967" s="593" t="s">
        <v>3431</v>
      </c>
      <c r="B2967" s="593" t="s">
        <v>3505</v>
      </c>
      <c r="C2967" s="593" t="s">
        <v>3505</v>
      </c>
      <c r="D2967" s="594">
        <v>9097</v>
      </c>
      <c r="E2967" s="595">
        <v>2085475</v>
      </c>
      <c r="F2967" s="596" t="s">
        <v>8398</v>
      </c>
    </row>
    <row r="2968" spans="1:6" ht="15.4">
      <c r="A2968" s="593" t="s">
        <v>3431</v>
      </c>
      <c r="B2968" s="593" t="s">
        <v>3505</v>
      </c>
      <c r="C2968" s="593" t="s">
        <v>3505</v>
      </c>
      <c r="D2968" s="594">
        <v>9098</v>
      </c>
      <c r="E2968" s="595">
        <v>4880931</v>
      </c>
      <c r="F2968" s="596" t="s">
        <v>8398</v>
      </c>
    </row>
    <row r="2969" spans="1:6" ht="15.4">
      <c r="A2969" s="593" t="s">
        <v>3431</v>
      </c>
      <c r="B2969" s="593" t="s">
        <v>3505</v>
      </c>
      <c r="C2969" s="593" t="s">
        <v>3505</v>
      </c>
      <c r="D2969" s="594">
        <v>9099</v>
      </c>
      <c r="E2969" s="595">
        <v>1332800</v>
      </c>
      <c r="F2969" s="596" t="s">
        <v>8398</v>
      </c>
    </row>
    <row r="2970" spans="1:6" ht="15.4">
      <c r="A2970" s="593" t="s">
        <v>3431</v>
      </c>
      <c r="B2970" s="593" t="s">
        <v>1187</v>
      </c>
      <c r="C2970" s="593" t="s">
        <v>2844</v>
      </c>
      <c r="D2970" s="594">
        <v>9100</v>
      </c>
      <c r="E2970" s="595">
        <v>19499839</v>
      </c>
      <c r="F2970" s="596" t="s">
        <v>8401</v>
      </c>
    </row>
    <row r="2971" spans="1:6" ht="15.4">
      <c r="A2971" s="593" t="s">
        <v>3431</v>
      </c>
      <c r="B2971" s="593" t="s">
        <v>3505</v>
      </c>
      <c r="C2971" s="593" t="s">
        <v>3505</v>
      </c>
      <c r="D2971" s="594">
        <v>9101</v>
      </c>
      <c r="E2971" s="595">
        <v>2289000</v>
      </c>
      <c r="F2971" s="596" t="s">
        <v>8398</v>
      </c>
    </row>
    <row r="2972" spans="1:6" ht="15.4">
      <c r="A2972" s="593" t="s">
        <v>3431</v>
      </c>
      <c r="B2972" s="593" t="s">
        <v>255</v>
      </c>
      <c r="C2972" s="593" t="s">
        <v>256</v>
      </c>
      <c r="D2972" s="594">
        <v>9109</v>
      </c>
      <c r="E2972" s="595">
        <v>622699</v>
      </c>
      <c r="F2972" s="596" t="s">
        <v>8397</v>
      </c>
    </row>
    <row r="2973" spans="1:6" ht="15.4">
      <c r="A2973" s="593" t="s">
        <v>3431</v>
      </c>
      <c r="B2973" s="593" t="s">
        <v>255</v>
      </c>
      <c r="C2973" s="593" t="s">
        <v>604</v>
      </c>
      <c r="D2973" s="594">
        <v>9122</v>
      </c>
      <c r="E2973" s="595">
        <v>5137</v>
      </c>
      <c r="F2973" s="596" t="s">
        <v>8397</v>
      </c>
    </row>
    <row r="2974" spans="1:6" ht="15.4">
      <c r="A2974" s="593" t="s">
        <v>3539</v>
      </c>
      <c r="B2974" s="593" t="s">
        <v>3540</v>
      </c>
      <c r="C2974" s="593" t="s">
        <v>3540</v>
      </c>
      <c r="D2974" s="594">
        <v>9129</v>
      </c>
      <c r="E2974" s="597">
        <v>456581</v>
      </c>
      <c r="F2974" s="593" t="s">
        <v>8401</v>
      </c>
    </row>
    <row r="2975" spans="1:6" ht="15.4">
      <c r="A2975" s="593" t="s">
        <v>3539</v>
      </c>
      <c r="B2975" s="593" t="s">
        <v>3540</v>
      </c>
      <c r="C2975" s="593" t="s">
        <v>3540</v>
      </c>
      <c r="D2975" s="594">
        <v>9130</v>
      </c>
      <c r="E2975" s="595">
        <v>645909</v>
      </c>
      <c r="F2975" s="596" t="s">
        <v>8401</v>
      </c>
    </row>
    <row r="2976" spans="1:6" ht="15.4">
      <c r="A2976" s="593" t="s">
        <v>3539</v>
      </c>
      <c r="B2976" s="593" t="s">
        <v>3540</v>
      </c>
      <c r="C2976" s="593" t="s">
        <v>3540</v>
      </c>
      <c r="D2976" s="594">
        <v>9131</v>
      </c>
      <c r="E2976" s="597">
        <v>544693</v>
      </c>
      <c r="F2976" s="593" t="s">
        <v>8401</v>
      </c>
    </row>
    <row r="2977" spans="1:6" ht="15.4">
      <c r="A2977" s="593" t="s">
        <v>3539</v>
      </c>
      <c r="B2977" s="593" t="s">
        <v>3540</v>
      </c>
      <c r="C2977" s="593" t="s">
        <v>3540</v>
      </c>
      <c r="D2977" s="594">
        <v>9132</v>
      </c>
      <c r="E2977" s="595">
        <v>311880</v>
      </c>
      <c r="F2977" s="596" t="s">
        <v>8401</v>
      </c>
    </row>
    <row r="2978" spans="1:6" ht="15.4">
      <c r="A2978" s="593" t="s">
        <v>3539</v>
      </c>
      <c r="B2978" s="593" t="s">
        <v>3540</v>
      </c>
      <c r="C2978" s="593" t="s">
        <v>3540</v>
      </c>
      <c r="D2978" s="594">
        <v>9133</v>
      </c>
      <c r="E2978" s="595">
        <v>11850</v>
      </c>
      <c r="F2978" s="596" t="s">
        <v>8401</v>
      </c>
    </row>
    <row r="2979" spans="1:6" ht="15.4">
      <c r="A2979" s="593" t="s">
        <v>3539</v>
      </c>
      <c r="B2979" s="593" t="s">
        <v>3540</v>
      </c>
      <c r="C2979" s="593" t="s">
        <v>3540</v>
      </c>
      <c r="D2979" s="594">
        <v>9134</v>
      </c>
      <c r="E2979" s="595">
        <v>137611</v>
      </c>
      <c r="F2979" s="596" t="s">
        <v>8401</v>
      </c>
    </row>
    <row r="2980" spans="1:6" ht="15.4">
      <c r="A2980" s="593" t="s">
        <v>3539</v>
      </c>
      <c r="B2980" s="593" t="s">
        <v>3540</v>
      </c>
      <c r="C2980" s="593" t="s">
        <v>3540</v>
      </c>
      <c r="D2980" s="594">
        <v>9135</v>
      </c>
      <c r="E2980" s="595">
        <v>5879</v>
      </c>
      <c r="F2980" s="596" t="s">
        <v>8401</v>
      </c>
    </row>
    <row r="2981" spans="1:6" ht="15.4">
      <c r="A2981" s="593" t="s">
        <v>3539</v>
      </c>
      <c r="B2981" s="593" t="s">
        <v>3540</v>
      </c>
      <c r="C2981" s="593" t="s">
        <v>3540</v>
      </c>
      <c r="D2981" s="594">
        <v>9136</v>
      </c>
      <c r="E2981" s="597">
        <v>4406</v>
      </c>
      <c r="F2981" s="593" t="s">
        <v>8401</v>
      </c>
    </row>
    <row r="2982" spans="1:6" ht="15.4">
      <c r="A2982" s="593" t="s">
        <v>3539</v>
      </c>
      <c r="B2982" s="593" t="s">
        <v>3540</v>
      </c>
      <c r="C2982" s="593" t="s">
        <v>3540</v>
      </c>
      <c r="D2982" s="594">
        <v>9137</v>
      </c>
      <c r="E2982" s="595">
        <v>3734</v>
      </c>
      <c r="F2982" s="596" t="s">
        <v>8401</v>
      </c>
    </row>
    <row r="2983" spans="1:6" ht="15.4">
      <c r="A2983" s="593" t="s">
        <v>3539</v>
      </c>
      <c r="B2983" s="593" t="s">
        <v>3540</v>
      </c>
      <c r="C2983" s="593" t="s">
        <v>3540</v>
      </c>
      <c r="D2983" s="594">
        <v>9138</v>
      </c>
      <c r="E2983" s="595">
        <v>3734</v>
      </c>
      <c r="F2983" s="596" t="s">
        <v>8401</v>
      </c>
    </row>
    <row r="2984" spans="1:6" ht="15.4">
      <c r="A2984" s="593" t="s">
        <v>3539</v>
      </c>
      <c r="B2984" s="593" t="s">
        <v>3540</v>
      </c>
      <c r="C2984" s="593" t="s">
        <v>3540</v>
      </c>
      <c r="D2984" s="594">
        <v>9139</v>
      </c>
      <c r="E2984" s="597">
        <v>44187</v>
      </c>
      <c r="F2984" s="593" t="s">
        <v>8401</v>
      </c>
    </row>
    <row r="2985" spans="1:6" ht="15.4">
      <c r="A2985" s="593" t="s">
        <v>3539</v>
      </c>
      <c r="B2985" s="593" t="s">
        <v>3540</v>
      </c>
      <c r="C2985" s="593" t="s">
        <v>3540</v>
      </c>
      <c r="D2985" s="594">
        <v>9140</v>
      </c>
      <c r="E2985" s="595">
        <v>62681</v>
      </c>
      <c r="F2985" s="596" t="s">
        <v>8401</v>
      </c>
    </row>
    <row r="2986" spans="1:6" ht="15.4">
      <c r="A2986" s="593" t="s">
        <v>3539</v>
      </c>
      <c r="B2986" s="593" t="s">
        <v>3540</v>
      </c>
      <c r="C2986" s="593" t="s">
        <v>3540</v>
      </c>
      <c r="D2986" s="594">
        <v>9141</v>
      </c>
      <c r="E2986" s="597">
        <v>6297</v>
      </c>
      <c r="F2986" s="593" t="s">
        <v>8401</v>
      </c>
    </row>
    <row r="2987" spans="1:6" ht="15.4">
      <c r="A2987" s="593" t="s">
        <v>3539</v>
      </c>
      <c r="B2987" s="593" t="s">
        <v>3540</v>
      </c>
      <c r="C2987" s="593" t="s">
        <v>3540</v>
      </c>
      <c r="D2987" s="594">
        <v>9142</v>
      </c>
      <c r="E2987" s="597">
        <v>2435</v>
      </c>
      <c r="F2987" s="593" t="s">
        <v>8401</v>
      </c>
    </row>
    <row r="2988" spans="1:6" ht="15.4">
      <c r="A2988" s="593" t="s">
        <v>3539</v>
      </c>
      <c r="B2988" s="593" t="s">
        <v>3540</v>
      </c>
      <c r="C2988" s="593" t="s">
        <v>3540</v>
      </c>
      <c r="D2988" s="594">
        <v>9143</v>
      </c>
      <c r="E2988" s="597">
        <v>62910</v>
      </c>
      <c r="F2988" s="593" t="s">
        <v>8401</v>
      </c>
    </row>
    <row r="2989" spans="1:6" ht="15.4">
      <c r="A2989" s="593" t="s">
        <v>3539</v>
      </c>
      <c r="B2989" s="593" t="s">
        <v>3540</v>
      </c>
      <c r="C2989" s="593" t="s">
        <v>3540</v>
      </c>
      <c r="D2989" s="594">
        <v>9144</v>
      </c>
      <c r="E2989" s="597">
        <v>4923</v>
      </c>
      <c r="F2989" s="596" t="s">
        <v>8401</v>
      </c>
    </row>
    <row r="2990" spans="1:6" ht="15.4">
      <c r="A2990" s="593" t="s">
        <v>3539</v>
      </c>
      <c r="B2990" s="593" t="s">
        <v>3540</v>
      </c>
      <c r="C2990" s="593" t="s">
        <v>3540</v>
      </c>
      <c r="D2990" s="594">
        <v>9145</v>
      </c>
      <c r="E2990" s="597">
        <v>69328</v>
      </c>
      <c r="F2990" s="596" t="s">
        <v>8401</v>
      </c>
    </row>
    <row r="2991" spans="1:6" ht="15.4">
      <c r="A2991" s="593" t="s">
        <v>2389</v>
      </c>
      <c r="B2991" s="593" t="s">
        <v>180</v>
      </c>
      <c r="C2991" s="593" t="s">
        <v>8402</v>
      </c>
      <c r="D2991" s="594">
        <v>9146</v>
      </c>
      <c r="E2991" s="595">
        <v>29564</v>
      </c>
      <c r="F2991" s="596" t="s">
        <v>8397</v>
      </c>
    </row>
    <row r="2992" spans="1:6" ht="15.4">
      <c r="A2992" s="593" t="s">
        <v>2389</v>
      </c>
      <c r="B2992" s="593" t="s">
        <v>180</v>
      </c>
      <c r="C2992" s="593" t="s">
        <v>8402</v>
      </c>
      <c r="D2992" s="594">
        <v>9147</v>
      </c>
      <c r="E2992" s="595">
        <v>32319</v>
      </c>
      <c r="F2992" s="593" t="s">
        <v>8397</v>
      </c>
    </row>
    <row r="2993" spans="1:6" ht="15.4">
      <c r="A2993" s="593" t="s">
        <v>2389</v>
      </c>
      <c r="B2993" s="593" t="s">
        <v>2654</v>
      </c>
      <c r="C2993" s="593" t="s">
        <v>2654</v>
      </c>
      <c r="D2993" s="594">
        <v>9148</v>
      </c>
      <c r="E2993" s="595">
        <v>1217224</v>
      </c>
      <c r="F2993" s="596" t="s">
        <v>8397</v>
      </c>
    </row>
    <row r="2994" spans="1:6" ht="15.4">
      <c r="A2994" s="593" t="s">
        <v>3539</v>
      </c>
      <c r="B2994" s="593" t="s">
        <v>3540</v>
      </c>
      <c r="C2994" s="593" t="s">
        <v>3540</v>
      </c>
      <c r="D2994" s="594">
        <v>9149</v>
      </c>
      <c r="E2994" s="595">
        <v>311880</v>
      </c>
      <c r="F2994" s="596" t="s">
        <v>8401</v>
      </c>
    </row>
    <row r="2995" spans="1:6" ht="15.4">
      <c r="A2995" s="593" t="s">
        <v>3539</v>
      </c>
      <c r="B2995" s="593" t="s">
        <v>3540</v>
      </c>
      <c r="C2995" s="593" t="s">
        <v>3540</v>
      </c>
      <c r="D2995" s="594">
        <v>9150</v>
      </c>
      <c r="E2995" s="595">
        <v>3734</v>
      </c>
      <c r="F2995" s="596" t="s">
        <v>8401</v>
      </c>
    </row>
    <row r="2996" spans="1:6" ht="15.4">
      <c r="A2996" s="593" t="s">
        <v>3539</v>
      </c>
      <c r="B2996" s="593" t="s">
        <v>3540</v>
      </c>
      <c r="C2996" s="593" t="s">
        <v>3540</v>
      </c>
      <c r="D2996" s="594">
        <v>9151</v>
      </c>
      <c r="E2996" s="597">
        <v>44187</v>
      </c>
      <c r="F2996" s="593" t="s">
        <v>8401</v>
      </c>
    </row>
    <row r="2997" spans="1:6" ht="15.4">
      <c r="A2997" s="593" t="s">
        <v>3539</v>
      </c>
      <c r="B2997" s="593" t="s">
        <v>3540</v>
      </c>
      <c r="C2997" s="593" t="s">
        <v>3540</v>
      </c>
      <c r="D2997" s="594">
        <v>9152</v>
      </c>
      <c r="E2997" s="595">
        <v>62681</v>
      </c>
      <c r="F2997" s="593" t="s">
        <v>8401</v>
      </c>
    </row>
    <row r="2998" spans="1:6" ht="15.4">
      <c r="A2998" s="593" t="s">
        <v>3539</v>
      </c>
      <c r="B2998" s="593" t="s">
        <v>3540</v>
      </c>
      <c r="C2998" s="593" t="s">
        <v>3540</v>
      </c>
      <c r="D2998" s="594">
        <v>9153</v>
      </c>
      <c r="E2998" s="595">
        <v>412792</v>
      </c>
      <c r="F2998" s="593" t="s">
        <v>8401</v>
      </c>
    </row>
    <row r="2999" spans="1:6" ht="15.4">
      <c r="A2999" s="593" t="s">
        <v>3539</v>
      </c>
      <c r="B2999" s="593" t="s">
        <v>3540</v>
      </c>
      <c r="C2999" s="593" t="s">
        <v>3540</v>
      </c>
      <c r="D2999" s="594">
        <v>9154</v>
      </c>
      <c r="E2999" s="595">
        <v>5879</v>
      </c>
      <c r="F2999" s="593" t="s">
        <v>8401</v>
      </c>
    </row>
    <row r="3000" spans="1:6" ht="15.4">
      <c r="A3000" s="593" t="s">
        <v>3737</v>
      </c>
      <c r="B3000" s="593" t="s">
        <v>1187</v>
      </c>
      <c r="C3000" s="593" t="s">
        <v>1188</v>
      </c>
      <c r="D3000" s="594">
        <v>9322</v>
      </c>
      <c r="E3000" s="595">
        <v>1689778</v>
      </c>
      <c r="F3000" s="593" t="s">
        <v>8397</v>
      </c>
    </row>
    <row r="3001" spans="1:6" ht="15.4">
      <c r="A3001" s="593" t="s">
        <v>3737</v>
      </c>
      <c r="B3001" s="593" t="s">
        <v>1187</v>
      </c>
      <c r="C3001" s="593" t="s">
        <v>1188</v>
      </c>
      <c r="D3001" s="594">
        <v>9323</v>
      </c>
      <c r="E3001" s="595">
        <v>2380780</v>
      </c>
      <c r="F3001" s="593" t="s">
        <v>8397</v>
      </c>
    </row>
    <row r="3002" spans="1:6" ht="15.4">
      <c r="A3002" s="593" t="s">
        <v>3737</v>
      </c>
      <c r="B3002" s="593" t="s">
        <v>1187</v>
      </c>
      <c r="C3002" s="593" t="s">
        <v>1188</v>
      </c>
      <c r="D3002" s="594">
        <v>9324</v>
      </c>
      <c r="E3002" s="595">
        <v>2375151</v>
      </c>
      <c r="F3002" s="593" t="s">
        <v>8397</v>
      </c>
    </row>
    <row r="3003" spans="1:6" ht="15.4">
      <c r="A3003" s="593" t="s">
        <v>3737</v>
      </c>
      <c r="B3003" s="593" t="s">
        <v>1187</v>
      </c>
      <c r="C3003" s="593" t="s">
        <v>1188</v>
      </c>
      <c r="D3003" s="594">
        <v>9325</v>
      </c>
      <c r="E3003" s="595">
        <v>904599</v>
      </c>
      <c r="F3003" s="593" t="s">
        <v>8397</v>
      </c>
    </row>
    <row r="3004" spans="1:6" ht="15.4">
      <c r="A3004" s="593" t="s">
        <v>3737</v>
      </c>
      <c r="B3004" s="593" t="s">
        <v>1187</v>
      </c>
      <c r="C3004" s="593" t="s">
        <v>1188</v>
      </c>
      <c r="D3004" s="594">
        <v>9326</v>
      </c>
      <c r="E3004" s="597">
        <v>1379264</v>
      </c>
      <c r="F3004" s="593" t="s">
        <v>8397</v>
      </c>
    </row>
    <row r="3005" spans="1:6" ht="15.4">
      <c r="A3005" s="593" t="s">
        <v>3737</v>
      </c>
      <c r="B3005" s="593" t="s">
        <v>1187</v>
      </c>
      <c r="C3005" s="593" t="s">
        <v>1188</v>
      </c>
      <c r="D3005" s="594">
        <v>9327</v>
      </c>
      <c r="E3005" s="595">
        <v>1377124</v>
      </c>
      <c r="F3005" s="593" t="s">
        <v>8397</v>
      </c>
    </row>
    <row r="3006" spans="1:6" ht="15.4">
      <c r="A3006" s="593" t="s">
        <v>3810</v>
      </c>
      <c r="B3006" s="593" t="s">
        <v>248</v>
      </c>
      <c r="C3006" s="593" t="s">
        <v>248</v>
      </c>
      <c r="D3006" s="594">
        <v>9394</v>
      </c>
      <c r="E3006" s="595">
        <v>1545491</v>
      </c>
      <c r="F3006" s="593" t="s">
        <v>8397</v>
      </c>
    </row>
    <row r="3007" spans="1:6" ht="15.4">
      <c r="A3007" s="593" t="s">
        <v>3810</v>
      </c>
      <c r="B3007" s="593" t="s">
        <v>248</v>
      </c>
      <c r="C3007" s="593" t="s">
        <v>248</v>
      </c>
      <c r="D3007" s="594">
        <v>9395</v>
      </c>
      <c r="E3007" s="597">
        <v>2730490</v>
      </c>
      <c r="F3007" s="593" t="s">
        <v>8397</v>
      </c>
    </row>
    <row r="3008" spans="1:6" ht="15.4">
      <c r="A3008" s="593" t="s">
        <v>3810</v>
      </c>
      <c r="B3008" s="593" t="s">
        <v>248</v>
      </c>
      <c r="C3008" s="593" t="s">
        <v>248</v>
      </c>
      <c r="D3008" s="594">
        <v>9396</v>
      </c>
      <c r="E3008" s="595">
        <v>855296</v>
      </c>
      <c r="F3008" s="593" t="s">
        <v>8397</v>
      </c>
    </row>
    <row r="3009" spans="1:6" ht="15.4">
      <c r="A3009" s="593" t="s">
        <v>3810</v>
      </c>
      <c r="B3009" s="593" t="s">
        <v>248</v>
      </c>
      <c r="C3009" s="593" t="s">
        <v>248</v>
      </c>
      <c r="D3009" s="594">
        <v>9397</v>
      </c>
      <c r="E3009" s="595">
        <v>855296</v>
      </c>
      <c r="F3009" s="593" t="s">
        <v>8397</v>
      </c>
    </row>
    <row r="3010" spans="1:6" ht="15.4">
      <c r="A3010" s="593" t="s">
        <v>3810</v>
      </c>
      <c r="B3010" s="593" t="s">
        <v>248</v>
      </c>
      <c r="C3010" s="593" t="s">
        <v>248</v>
      </c>
      <c r="D3010" s="594">
        <v>9398</v>
      </c>
      <c r="E3010" s="597">
        <v>924101</v>
      </c>
      <c r="F3010" s="593" t="s">
        <v>8397</v>
      </c>
    </row>
    <row r="3011" spans="1:6" ht="15.4">
      <c r="A3011" s="593" t="s">
        <v>3842</v>
      </c>
      <c r="B3011" s="593" t="s">
        <v>248</v>
      </c>
      <c r="C3011" s="593" t="s">
        <v>248</v>
      </c>
      <c r="D3011" s="594">
        <v>9425</v>
      </c>
      <c r="E3011" s="595">
        <v>2276511</v>
      </c>
      <c r="F3011" s="593" t="s">
        <v>8397</v>
      </c>
    </row>
    <row r="3012" spans="1:6" ht="15.4">
      <c r="A3012" s="593" t="s">
        <v>3431</v>
      </c>
      <c r="B3012" s="593" t="s">
        <v>729</v>
      </c>
      <c r="C3012" s="593" t="s">
        <v>1340</v>
      </c>
      <c r="D3012" s="594">
        <v>9463</v>
      </c>
      <c r="E3012" s="595">
        <v>59753</v>
      </c>
      <c r="F3012" s="593" t="s">
        <v>8396</v>
      </c>
    </row>
    <row r="3013" spans="1:6" ht="15.4">
      <c r="A3013" s="593" t="s">
        <v>3539</v>
      </c>
      <c r="B3013" s="593" t="s">
        <v>3540</v>
      </c>
      <c r="C3013" s="593" t="s">
        <v>3540</v>
      </c>
      <c r="D3013" s="594">
        <v>9466</v>
      </c>
      <c r="E3013" s="597">
        <v>412792</v>
      </c>
      <c r="F3013" s="593" t="s">
        <v>8401</v>
      </c>
    </row>
    <row r="3014" spans="1:6" ht="15.4">
      <c r="A3014" s="593" t="s">
        <v>3539</v>
      </c>
      <c r="B3014" s="593" t="s">
        <v>3540</v>
      </c>
      <c r="C3014" s="593" t="s">
        <v>3540</v>
      </c>
      <c r="D3014" s="594">
        <v>9467</v>
      </c>
      <c r="E3014" s="597">
        <v>311880</v>
      </c>
      <c r="F3014" s="593" t="s">
        <v>8401</v>
      </c>
    </row>
    <row r="3015" spans="1:6" ht="15.4">
      <c r="A3015" s="593" t="s">
        <v>3539</v>
      </c>
      <c r="B3015" s="593" t="s">
        <v>3540</v>
      </c>
      <c r="C3015" s="593" t="s">
        <v>3540</v>
      </c>
      <c r="D3015" s="594">
        <v>9468</v>
      </c>
      <c r="E3015" s="597">
        <v>62681</v>
      </c>
      <c r="F3015" s="593" t="s">
        <v>8401</v>
      </c>
    </row>
    <row r="3016" spans="1:6" ht="15.4">
      <c r="A3016" s="593" t="s">
        <v>3539</v>
      </c>
      <c r="B3016" s="593" t="s">
        <v>3540</v>
      </c>
      <c r="C3016" s="593" t="s">
        <v>3540</v>
      </c>
      <c r="D3016" s="594">
        <v>9469</v>
      </c>
      <c r="E3016" s="597">
        <v>5879</v>
      </c>
      <c r="F3016" s="593" t="s">
        <v>8401</v>
      </c>
    </row>
    <row r="3017" spans="1:6" ht="15.4">
      <c r="A3017" s="593" t="s">
        <v>3539</v>
      </c>
      <c r="B3017" s="593" t="s">
        <v>3540</v>
      </c>
      <c r="C3017" s="593" t="s">
        <v>3540</v>
      </c>
      <c r="D3017" s="594">
        <v>9470</v>
      </c>
      <c r="E3017" s="595">
        <v>3734</v>
      </c>
      <c r="F3017" s="593" t="s">
        <v>8401</v>
      </c>
    </row>
    <row r="3018" spans="1:6" ht="15.4">
      <c r="A3018" s="593" t="s">
        <v>3963</v>
      </c>
      <c r="B3018" s="593" t="s">
        <v>208</v>
      </c>
      <c r="C3018" s="593" t="s">
        <v>208</v>
      </c>
      <c r="D3018" s="594">
        <v>9563</v>
      </c>
      <c r="E3018" s="595">
        <v>161672</v>
      </c>
      <c r="F3018" s="593" t="s">
        <v>8397</v>
      </c>
    </row>
    <row r="3019" spans="1:6" ht="15.4">
      <c r="A3019" s="593" t="s">
        <v>8400</v>
      </c>
      <c r="B3019" s="593" t="s">
        <v>198</v>
      </c>
      <c r="C3019" s="593" t="s">
        <v>429</v>
      </c>
      <c r="D3019" s="594">
        <v>9997</v>
      </c>
      <c r="E3019" s="595">
        <v>2560</v>
      </c>
      <c r="F3019" s="593" t="s">
        <v>8397</v>
      </c>
    </row>
    <row r="3020" spans="1:6" ht="15.4">
      <c r="A3020" s="593" t="s">
        <v>8400</v>
      </c>
      <c r="B3020" s="593" t="s">
        <v>259</v>
      </c>
      <c r="C3020" s="593" t="s">
        <v>607</v>
      </c>
      <c r="D3020" s="594">
        <v>9998</v>
      </c>
      <c r="E3020" s="595">
        <v>1555325</v>
      </c>
      <c r="F3020" s="593" t="s">
        <v>8397</v>
      </c>
    </row>
    <row r="3021" spans="1:6" ht="15.4">
      <c r="A3021" s="593" t="s">
        <v>3431</v>
      </c>
      <c r="B3021" s="593" t="s">
        <v>205</v>
      </c>
      <c r="C3021" s="593" t="s">
        <v>224</v>
      </c>
      <c r="D3021" s="594">
        <v>9999</v>
      </c>
      <c r="E3021" s="597">
        <v>166657</v>
      </c>
      <c r="F3021" s="593" t="s">
        <v>8397</v>
      </c>
    </row>
    <row r="3022" spans="1:6" ht="15.4">
      <c r="A3022" s="593" t="s">
        <v>3431</v>
      </c>
      <c r="B3022" s="593" t="s">
        <v>205</v>
      </c>
      <c r="C3022" s="593" t="s">
        <v>224</v>
      </c>
      <c r="D3022" s="594">
        <v>10000</v>
      </c>
      <c r="E3022" s="597">
        <v>131754</v>
      </c>
      <c r="F3022" s="593" t="s">
        <v>8397</v>
      </c>
    </row>
    <row r="3023" spans="1:6" ht="15.4">
      <c r="A3023" s="593" t="s">
        <v>3737</v>
      </c>
      <c r="B3023" s="593" t="s">
        <v>198</v>
      </c>
      <c r="C3023" s="593" t="s">
        <v>429</v>
      </c>
      <c r="D3023" s="594">
        <v>10014</v>
      </c>
      <c r="E3023" s="595">
        <v>174066</v>
      </c>
      <c r="F3023" s="596" t="s">
        <v>8397</v>
      </c>
    </row>
    <row r="3024" spans="1:6" ht="15.4">
      <c r="A3024" s="593" t="s">
        <v>3737</v>
      </c>
      <c r="B3024" s="593" t="s">
        <v>198</v>
      </c>
      <c r="C3024" s="593" t="s">
        <v>429</v>
      </c>
      <c r="D3024" s="594">
        <v>10015</v>
      </c>
      <c r="E3024" s="597">
        <v>175069</v>
      </c>
      <c r="F3024" s="593" t="s">
        <v>8397</v>
      </c>
    </row>
    <row r="3025" spans="1:6" ht="15.4">
      <c r="A3025" s="593" t="s">
        <v>3737</v>
      </c>
      <c r="B3025" s="593" t="s">
        <v>198</v>
      </c>
      <c r="C3025" s="593" t="s">
        <v>429</v>
      </c>
      <c r="D3025" s="594">
        <v>10016</v>
      </c>
      <c r="E3025" s="595">
        <v>184030</v>
      </c>
      <c r="F3025" s="596" t="s">
        <v>8397</v>
      </c>
    </row>
    <row r="3026" spans="1:6" ht="15.4">
      <c r="A3026" s="593" t="s">
        <v>3737</v>
      </c>
      <c r="B3026" s="593" t="s">
        <v>198</v>
      </c>
      <c r="C3026" s="593" t="s">
        <v>429</v>
      </c>
      <c r="D3026" s="594">
        <v>10017</v>
      </c>
      <c r="E3026" s="595">
        <v>174662</v>
      </c>
      <c r="F3026" s="596" t="s">
        <v>8397</v>
      </c>
    </row>
    <row r="3027" spans="1:6" ht="15.4">
      <c r="A3027" s="593" t="s">
        <v>3737</v>
      </c>
      <c r="B3027" s="593" t="s">
        <v>198</v>
      </c>
      <c r="C3027" s="593" t="s">
        <v>429</v>
      </c>
      <c r="D3027" s="594">
        <v>10018</v>
      </c>
      <c r="E3027" s="595">
        <v>175664</v>
      </c>
      <c r="F3027" s="596" t="s">
        <v>8397</v>
      </c>
    </row>
    <row r="3028" spans="1:6" ht="15.4">
      <c r="A3028" s="593" t="s">
        <v>3737</v>
      </c>
      <c r="B3028" s="593" t="s">
        <v>198</v>
      </c>
      <c r="C3028" s="593" t="s">
        <v>429</v>
      </c>
      <c r="D3028" s="594">
        <v>10019</v>
      </c>
      <c r="E3028" s="595">
        <v>184625</v>
      </c>
      <c r="F3028" s="596" t="s">
        <v>8397</v>
      </c>
    </row>
    <row r="3029" spans="1:6" ht="15.4">
      <c r="A3029" s="593" t="s">
        <v>3737</v>
      </c>
      <c r="B3029" s="593" t="s">
        <v>198</v>
      </c>
      <c r="C3029" s="593" t="s">
        <v>429</v>
      </c>
      <c r="D3029" s="594">
        <v>10020</v>
      </c>
      <c r="E3029" s="595">
        <v>178711</v>
      </c>
      <c r="F3029" s="596" t="s">
        <v>8397</v>
      </c>
    </row>
    <row r="3030" spans="1:6" ht="15.4">
      <c r="A3030" s="593" t="s">
        <v>3737</v>
      </c>
      <c r="B3030" s="593" t="s">
        <v>198</v>
      </c>
      <c r="C3030" s="593" t="s">
        <v>429</v>
      </c>
      <c r="D3030" s="594">
        <v>10021</v>
      </c>
      <c r="E3030" s="595">
        <v>179713</v>
      </c>
      <c r="F3030" s="596" t="s">
        <v>8397</v>
      </c>
    </row>
    <row r="3031" spans="1:6" ht="15.4">
      <c r="A3031" s="593" t="s">
        <v>3737</v>
      </c>
      <c r="B3031" s="593" t="s">
        <v>198</v>
      </c>
      <c r="C3031" s="593" t="s">
        <v>429</v>
      </c>
      <c r="D3031" s="594">
        <v>10022</v>
      </c>
      <c r="E3031" s="597">
        <v>188674</v>
      </c>
      <c r="F3031" s="593" t="s">
        <v>8397</v>
      </c>
    </row>
    <row r="3032" spans="1:6" ht="15.4">
      <c r="A3032" s="593" t="s">
        <v>8403</v>
      </c>
      <c r="B3032" s="593" t="s">
        <v>198</v>
      </c>
      <c r="C3032" s="593" t="s">
        <v>429</v>
      </c>
      <c r="D3032" s="594">
        <v>10030</v>
      </c>
      <c r="E3032" s="597">
        <v>204678</v>
      </c>
      <c r="F3032" s="593" t="s">
        <v>8397</v>
      </c>
    </row>
    <row r="3033" spans="1:6" ht="15.4">
      <c r="A3033" s="593" t="s">
        <v>3810</v>
      </c>
      <c r="B3033" s="593" t="s">
        <v>198</v>
      </c>
      <c r="C3033" s="593" t="s">
        <v>203</v>
      </c>
      <c r="D3033" s="594">
        <v>10072</v>
      </c>
      <c r="E3033" s="595">
        <v>184634</v>
      </c>
      <c r="F3033" s="596" t="s">
        <v>8397</v>
      </c>
    </row>
    <row r="3034" spans="1:6" ht="15.4">
      <c r="A3034" s="593" t="s">
        <v>8404</v>
      </c>
      <c r="B3034" s="593" t="s">
        <v>2654</v>
      </c>
      <c r="C3034" s="593" t="s">
        <v>2654</v>
      </c>
      <c r="D3034" s="594">
        <v>10074</v>
      </c>
      <c r="E3034" s="595">
        <v>6790735</v>
      </c>
      <c r="F3034" s="596" t="s">
        <v>8398</v>
      </c>
    </row>
    <row r="3035" spans="1:6" ht="15.4">
      <c r="A3035" s="593" t="s">
        <v>8404</v>
      </c>
      <c r="B3035" s="593" t="s">
        <v>2654</v>
      </c>
      <c r="C3035" s="593" t="s">
        <v>2654</v>
      </c>
      <c r="D3035" s="594">
        <v>10075</v>
      </c>
      <c r="E3035" s="595">
        <v>9254630</v>
      </c>
      <c r="F3035" s="593" t="s">
        <v>8398</v>
      </c>
    </row>
    <row r="3036" spans="1:6" ht="15.4">
      <c r="A3036" s="593" t="s">
        <v>8405</v>
      </c>
      <c r="B3036" s="593" t="s">
        <v>255</v>
      </c>
      <c r="C3036" s="593" t="s">
        <v>256</v>
      </c>
      <c r="D3036" s="594">
        <v>10214</v>
      </c>
      <c r="E3036" s="597">
        <v>360165</v>
      </c>
      <c r="F3036" s="593" t="s">
        <v>8397</v>
      </c>
    </row>
    <row r="3037" spans="1:6" ht="15.4">
      <c r="A3037" s="593" t="s">
        <v>8406</v>
      </c>
      <c r="B3037" s="593" t="s">
        <v>205</v>
      </c>
      <c r="C3037" s="593" t="s">
        <v>417</v>
      </c>
      <c r="D3037" s="594">
        <v>10246</v>
      </c>
      <c r="E3037" s="597">
        <v>111187</v>
      </c>
      <c r="F3037" s="593" t="s">
        <v>8397</v>
      </c>
    </row>
    <row r="3038" spans="1:6" ht="15.4">
      <c r="A3038" s="593" t="s">
        <v>8406</v>
      </c>
      <c r="B3038" s="593" t="s">
        <v>205</v>
      </c>
      <c r="C3038" s="593" t="s">
        <v>417</v>
      </c>
      <c r="D3038" s="594">
        <v>10247</v>
      </c>
      <c r="E3038" s="595">
        <v>116679</v>
      </c>
      <c r="F3038" s="593" t="s">
        <v>8397</v>
      </c>
    </row>
    <row r="3039" spans="1:6" ht="15.4">
      <c r="A3039" s="593" t="s">
        <v>8406</v>
      </c>
      <c r="B3039" s="593" t="s">
        <v>205</v>
      </c>
      <c r="C3039" s="593" t="s">
        <v>417</v>
      </c>
      <c r="D3039" s="594">
        <v>10248</v>
      </c>
      <c r="E3039" s="595">
        <v>117291</v>
      </c>
      <c r="F3039" s="593" t="s">
        <v>8397</v>
      </c>
    </row>
    <row r="3040" spans="1:6" ht="15.4">
      <c r="A3040" s="593" t="s">
        <v>8406</v>
      </c>
      <c r="B3040" s="593" t="s">
        <v>205</v>
      </c>
      <c r="C3040" s="593" t="s">
        <v>417</v>
      </c>
      <c r="D3040" s="594">
        <v>10249</v>
      </c>
      <c r="E3040" s="595">
        <v>115771</v>
      </c>
      <c r="F3040" s="596" t="s">
        <v>8397</v>
      </c>
    </row>
    <row r="3041" spans="1:6" ht="15.4">
      <c r="A3041" s="593" t="s">
        <v>8407</v>
      </c>
      <c r="B3041" s="593" t="s">
        <v>238</v>
      </c>
      <c r="C3041" s="593" t="s">
        <v>239</v>
      </c>
      <c r="D3041" s="594">
        <v>10250</v>
      </c>
      <c r="E3041" s="595">
        <v>101411</v>
      </c>
      <c r="F3041" s="596" t="s">
        <v>8397</v>
      </c>
    </row>
    <row r="3042" spans="1:6" ht="15.4">
      <c r="A3042" s="593" t="s">
        <v>8407</v>
      </c>
      <c r="B3042" s="593" t="s">
        <v>238</v>
      </c>
      <c r="C3042" s="593" t="s">
        <v>239</v>
      </c>
      <c r="D3042" s="594">
        <v>10251</v>
      </c>
      <c r="E3042" s="595">
        <v>109771</v>
      </c>
      <c r="F3042" s="596" t="s">
        <v>8397</v>
      </c>
    </row>
    <row r="3043" spans="1:6" ht="15.4">
      <c r="A3043" s="593" t="s">
        <v>8407</v>
      </c>
      <c r="B3043" s="593" t="s">
        <v>255</v>
      </c>
      <c r="C3043" s="593" t="s">
        <v>1473</v>
      </c>
      <c r="D3043" s="594">
        <v>10252</v>
      </c>
      <c r="E3043" s="595">
        <v>7981</v>
      </c>
      <c r="F3043" s="596" t="s">
        <v>8396</v>
      </c>
    </row>
    <row r="3044" spans="1:6" ht="15.4">
      <c r="A3044" s="593" t="s">
        <v>8407</v>
      </c>
      <c r="B3044" s="593" t="s">
        <v>217</v>
      </c>
      <c r="C3044" s="593" t="s">
        <v>906</v>
      </c>
      <c r="D3044" s="594">
        <v>10253</v>
      </c>
      <c r="E3044" s="597">
        <v>131367807</v>
      </c>
      <c r="F3044" s="593" t="s">
        <v>8401</v>
      </c>
    </row>
    <row r="3045" spans="1:6" ht="15.4">
      <c r="A3045" s="593" t="s">
        <v>8407</v>
      </c>
      <c r="B3045" s="593" t="s">
        <v>217</v>
      </c>
      <c r="C3045" s="593" t="s">
        <v>906</v>
      </c>
      <c r="D3045" s="594">
        <v>10254</v>
      </c>
      <c r="E3045" s="595">
        <v>148988043</v>
      </c>
      <c r="F3045" s="596" t="s">
        <v>8401</v>
      </c>
    </row>
    <row r="3046" spans="1:6" ht="15.4">
      <c r="A3046" s="593" t="s">
        <v>8407</v>
      </c>
      <c r="B3046" s="593" t="s">
        <v>217</v>
      </c>
      <c r="C3046" s="593" t="s">
        <v>906</v>
      </c>
      <c r="D3046" s="594">
        <v>10255</v>
      </c>
      <c r="E3046" s="595">
        <v>165562794</v>
      </c>
      <c r="F3046" s="596" t="s">
        <v>8401</v>
      </c>
    </row>
    <row r="3047" spans="1:6" ht="15.4">
      <c r="A3047" s="593" t="s">
        <v>8407</v>
      </c>
      <c r="B3047" s="593" t="s">
        <v>217</v>
      </c>
      <c r="C3047" s="593" t="s">
        <v>906</v>
      </c>
      <c r="D3047" s="594">
        <v>10256</v>
      </c>
      <c r="E3047" s="595">
        <v>1671653</v>
      </c>
      <c r="F3047" s="596" t="s">
        <v>8401</v>
      </c>
    </row>
    <row r="3048" spans="1:6" ht="15.4">
      <c r="A3048" s="593" t="s">
        <v>8407</v>
      </c>
      <c r="B3048" s="593" t="s">
        <v>241</v>
      </c>
      <c r="C3048" s="593" t="s">
        <v>242</v>
      </c>
      <c r="D3048" s="594">
        <v>10257</v>
      </c>
      <c r="E3048" s="597">
        <v>139650</v>
      </c>
      <c r="F3048" s="593" t="s">
        <v>8396</v>
      </c>
    </row>
    <row r="3049" spans="1:6" ht="15.4">
      <c r="A3049" s="593" t="s">
        <v>8407</v>
      </c>
      <c r="B3049" s="593" t="s">
        <v>255</v>
      </c>
      <c r="C3049" s="593" t="s">
        <v>1473</v>
      </c>
      <c r="D3049" s="594">
        <v>10258</v>
      </c>
      <c r="E3049" s="597">
        <v>17116</v>
      </c>
      <c r="F3049" s="593" t="s">
        <v>8397</v>
      </c>
    </row>
    <row r="3050" spans="1:6" ht="15.4">
      <c r="A3050" s="593" t="s">
        <v>8407</v>
      </c>
      <c r="B3050" s="593" t="s">
        <v>1324</v>
      </c>
      <c r="C3050" s="593" t="s">
        <v>1324</v>
      </c>
      <c r="D3050" s="594">
        <v>10259</v>
      </c>
      <c r="E3050" s="597">
        <v>1915</v>
      </c>
      <c r="F3050" s="593" t="s">
        <v>8397</v>
      </c>
    </row>
    <row r="3051" spans="1:6" ht="15.4">
      <c r="A3051" s="593" t="s">
        <v>8407</v>
      </c>
      <c r="B3051" s="593" t="s">
        <v>241</v>
      </c>
      <c r="C3051" s="593" t="s">
        <v>242</v>
      </c>
      <c r="D3051" s="594">
        <v>10260</v>
      </c>
      <c r="E3051" s="597">
        <v>44576</v>
      </c>
      <c r="F3051" s="593" t="s">
        <v>8396</v>
      </c>
    </row>
    <row r="3052" spans="1:6" ht="15.4">
      <c r="A3052" s="593" t="s">
        <v>8407</v>
      </c>
      <c r="B3052" s="593" t="s">
        <v>241</v>
      </c>
      <c r="C3052" s="593" t="s">
        <v>242</v>
      </c>
      <c r="D3052" s="594">
        <v>10261</v>
      </c>
      <c r="E3052" s="597">
        <v>90757</v>
      </c>
      <c r="F3052" s="593" t="s">
        <v>8396</v>
      </c>
    </row>
    <row r="3053" spans="1:6" ht="15.4">
      <c r="A3053" s="593" t="s">
        <v>8407</v>
      </c>
      <c r="B3053" s="593" t="s">
        <v>241</v>
      </c>
      <c r="C3053" s="593" t="s">
        <v>1479</v>
      </c>
      <c r="D3053" s="594">
        <v>10262</v>
      </c>
      <c r="E3053" s="597">
        <v>52657</v>
      </c>
      <c r="F3053" s="593" t="s">
        <v>8397</v>
      </c>
    </row>
    <row r="3054" spans="1:6" ht="15.4">
      <c r="A3054" s="593" t="s">
        <v>8407</v>
      </c>
      <c r="B3054" s="593" t="s">
        <v>241</v>
      </c>
      <c r="C3054" s="593" t="s">
        <v>1479</v>
      </c>
      <c r="D3054" s="594">
        <v>10263</v>
      </c>
      <c r="E3054" s="597">
        <v>221742</v>
      </c>
      <c r="F3054" s="593" t="s">
        <v>8397</v>
      </c>
    </row>
    <row r="3055" spans="1:6" ht="15.4">
      <c r="A3055" s="593" t="s">
        <v>8407</v>
      </c>
      <c r="B3055" s="593" t="s">
        <v>241</v>
      </c>
      <c r="C3055" s="593" t="s">
        <v>1479</v>
      </c>
      <c r="D3055" s="594">
        <v>10264</v>
      </c>
      <c r="E3055" s="595">
        <v>222740</v>
      </c>
      <c r="F3055" s="596" t="s">
        <v>8397</v>
      </c>
    </row>
    <row r="3056" spans="1:6" ht="15.4">
      <c r="A3056" s="593" t="s">
        <v>8407</v>
      </c>
      <c r="B3056" s="593" t="s">
        <v>255</v>
      </c>
      <c r="C3056" s="593" t="s">
        <v>256</v>
      </c>
      <c r="D3056" s="594">
        <v>10265</v>
      </c>
      <c r="E3056" s="597">
        <v>1190418</v>
      </c>
      <c r="F3056" s="596" t="s">
        <v>8397</v>
      </c>
    </row>
    <row r="3057" spans="1:6" ht="15.4">
      <c r="A3057" s="593" t="s">
        <v>8407</v>
      </c>
      <c r="B3057" s="593" t="s">
        <v>255</v>
      </c>
      <c r="C3057" s="593" t="s">
        <v>256</v>
      </c>
      <c r="D3057" s="594">
        <v>10266</v>
      </c>
      <c r="E3057" s="595">
        <v>1033886</v>
      </c>
      <c r="F3057" s="596" t="s">
        <v>8397</v>
      </c>
    </row>
    <row r="3058" spans="1:6" ht="15.4">
      <c r="A3058" s="593" t="s">
        <v>8407</v>
      </c>
      <c r="B3058" s="593" t="s">
        <v>205</v>
      </c>
      <c r="C3058" s="593" t="s">
        <v>224</v>
      </c>
      <c r="D3058" s="594">
        <v>10267</v>
      </c>
      <c r="E3058" s="595">
        <v>142629</v>
      </c>
      <c r="F3058" s="596" t="s">
        <v>8397</v>
      </c>
    </row>
    <row r="3059" spans="1:6" ht="15.4">
      <c r="A3059" s="593" t="s">
        <v>8407</v>
      </c>
      <c r="B3059" s="593" t="s">
        <v>259</v>
      </c>
      <c r="C3059" s="593" t="s">
        <v>260</v>
      </c>
      <c r="D3059" s="594">
        <v>10268</v>
      </c>
      <c r="E3059" s="595">
        <v>209250</v>
      </c>
      <c r="F3059" s="596" t="s">
        <v>8397</v>
      </c>
    </row>
    <row r="3060" spans="1:6" ht="15.4">
      <c r="A3060" s="593" t="s">
        <v>8407</v>
      </c>
      <c r="B3060" s="593" t="s">
        <v>259</v>
      </c>
      <c r="C3060" s="593" t="s">
        <v>260</v>
      </c>
      <c r="D3060" s="594">
        <v>10269</v>
      </c>
      <c r="E3060" s="595">
        <v>299063</v>
      </c>
      <c r="F3060" s="596" t="s">
        <v>8397</v>
      </c>
    </row>
    <row r="3061" spans="1:6" ht="15.4">
      <c r="A3061" s="593" t="s">
        <v>8407</v>
      </c>
      <c r="B3061" s="593" t="s">
        <v>259</v>
      </c>
      <c r="C3061" s="593" t="s">
        <v>260</v>
      </c>
      <c r="D3061" s="594">
        <v>10270</v>
      </c>
      <c r="E3061" s="595">
        <v>271192</v>
      </c>
      <c r="F3061" s="596" t="s">
        <v>8397</v>
      </c>
    </row>
    <row r="3062" spans="1:6" ht="15.4">
      <c r="A3062" s="593" t="s">
        <v>8407</v>
      </c>
      <c r="B3062" s="593" t="s">
        <v>205</v>
      </c>
      <c r="C3062" s="593" t="s">
        <v>224</v>
      </c>
      <c r="D3062" s="594">
        <v>10271</v>
      </c>
      <c r="E3062" s="595">
        <v>43734</v>
      </c>
      <c r="F3062" s="596" t="s">
        <v>8397</v>
      </c>
    </row>
    <row r="3063" spans="1:6" ht="15.4">
      <c r="A3063" s="593" t="s">
        <v>8407</v>
      </c>
      <c r="B3063" s="593" t="s">
        <v>259</v>
      </c>
      <c r="C3063" s="593" t="s">
        <v>260</v>
      </c>
      <c r="D3063" s="594">
        <v>10272</v>
      </c>
      <c r="E3063" s="595">
        <v>183039</v>
      </c>
      <c r="F3063" s="593" t="s">
        <v>8397</v>
      </c>
    </row>
    <row r="3064" spans="1:6" ht="15.4">
      <c r="A3064" s="593" t="s">
        <v>8407</v>
      </c>
      <c r="B3064" s="593" t="s">
        <v>259</v>
      </c>
      <c r="C3064" s="593" t="s">
        <v>260</v>
      </c>
      <c r="D3064" s="594">
        <v>10273</v>
      </c>
      <c r="E3064" s="595">
        <v>1506846</v>
      </c>
      <c r="F3064" s="596" t="s">
        <v>8397</v>
      </c>
    </row>
    <row r="3065" spans="1:6" ht="15.4">
      <c r="A3065" s="593" t="s">
        <v>8407</v>
      </c>
      <c r="B3065" s="593" t="s">
        <v>259</v>
      </c>
      <c r="C3065" s="593" t="s">
        <v>260</v>
      </c>
      <c r="D3065" s="594">
        <v>10274</v>
      </c>
      <c r="E3065" s="595">
        <v>1576167</v>
      </c>
      <c r="F3065" s="596" t="s">
        <v>8397</v>
      </c>
    </row>
    <row r="3066" spans="1:6" ht="15.4">
      <c r="A3066" s="593" t="s">
        <v>8407</v>
      </c>
      <c r="B3066" s="593" t="s">
        <v>255</v>
      </c>
      <c r="C3066" s="593" t="s">
        <v>256</v>
      </c>
      <c r="D3066" s="594">
        <v>10275</v>
      </c>
      <c r="E3066" s="595">
        <v>300993</v>
      </c>
      <c r="F3066" s="593" t="s">
        <v>8397</v>
      </c>
    </row>
    <row r="3067" spans="1:6" ht="15.4">
      <c r="A3067" s="593" t="s">
        <v>8407</v>
      </c>
      <c r="B3067" s="593" t="s">
        <v>259</v>
      </c>
      <c r="C3067" s="593" t="s">
        <v>260</v>
      </c>
      <c r="D3067" s="594">
        <v>10276</v>
      </c>
      <c r="E3067" s="595">
        <v>1078031</v>
      </c>
      <c r="F3067" s="593" t="s">
        <v>8397</v>
      </c>
    </row>
    <row r="3068" spans="1:6" ht="15.4">
      <c r="A3068" s="593" t="s">
        <v>8407</v>
      </c>
      <c r="B3068" s="593" t="s">
        <v>259</v>
      </c>
      <c r="C3068" s="593" t="s">
        <v>260</v>
      </c>
      <c r="D3068" s="594">
        <v>10277</v>
      </c>
      <c r="E3068" s="595">
        <v>1163114</v>
      </c>
      <c r="F3068" s="593" t="s">
        <v>8397</v>
      </c>
    </row>
    <row r="3069" spans="1:6" ht="15.4">
      <c r="A3069" s="593" t="s">
        <v>8408</v>
      </c>
      <c r="B3069" s="593" t="s">
        <v>8409</v>
      </c>
      <c r="C3069" s="593" t="s">
        <v>8410</v>
      </c>
      <c r="D3069" s="594">
        <v>10321</v>
      </c>
      <c r="E3069" s="595">
        <v>28755</v>
      </c>
      <c r="F3069" s="593" t="s">
        <v>8401</v>
      </c>
    </row>
    <row r="3070" spans="1:6" ht="15.4">
      <c r="A3070" s="593" t="s">
        <v>8408</v>
      </c>
      <c r="B3070" s="593" t="s">
        <v>8409</v>
      </c>
      <c r="C3070" s="593" t="s">
        <v>8410</v>
      </c>
      <c r="D3070" s="594">
        <v>10322</v>
      </c>
      <c r="E3070" s="595">
        <v>50516</v>
      </c>
      <c r="F3070" s="596" t="s">
        <v>8401</v>
      </c>
    </row>
    <row r="3071" spans="1:6" ht="15.4">
      <c r="A3071" s="593" t="s">
        <v>8408</v>
      </c>
      <c r="B3071" s="593" t="s">
        <v>8409</v>
      </c>
      <c r="C3071" s="593" t="s">
        <v>8410</v>
      </c>
      <c r="D3071" s="594">
        <v>10323</v>
      </c>
      <c r="E3071" s="595">
        <v>43522</v>
      </c>
      <c r="F3071" s="596" t="s">
        <v>8401</v>
      </c>
    </row>
    <row r="3072" spans="1:6" ht="15.4">
      <c r="A3072" s="593" t="s">
        <v>8408</v>
      </c>
      <c r="B3072" s="593" t="s">
        <v>8409</v>
      </c>
      <c r="C3072" s="593" t="s">
        <v>8410</v>
      </c>
      <c r="D3072" s="594">
        <v>10324</v>
      </c>
      <c r="E3072" s="595">
        <v>189629</v>
      </c>
      <c r="F3072" s="596" t="s">
        <v>8401</v>
      </c>
    </row>
    <row r="3073" spans="1:6" ht="15.4">
      <c r="A3073" s="593" t="s">
        <v>8408</v>
      </c>
      <c r="B3073" s="593" t="s">
        <v>8409</v>
      </c>
      <c r="C3073" s="593" t="s">
        <v>8410</v>
      </c>
      <c r="D3073" s="594">
        <v>10325</v>
      </c>
      <c r="E3073" s="595">
        <v>132119</v>
      </c>
      <c r="F3073" s="596" t="s">
        <v>8401</v>
      </c>
    </row>
    <row r="3074" spans="1:6" ht="15.4">
      <c r="A3074" s="593" t="s">
        <v>8408</v>
      </c>
      <c r="B3074" s="593" t="s">
        <v>8409</v>
      </c>
      <c r="C3074" s="593" t="s">
        <v>8410</v>
      </c>
      <c r="D3074" s="594">
        <v>10326</v>
      </c>
      <c r="E3074" s="595">
        <v>1002546</v>
      </c>
      <c r="F3074" s="596" t="s">
        <v>8401</v>
      </c>
    </row>
    <row r="3075" spans="1:6" ht="15.4">
      <c r="A3075" s="593" t="s">
        <v>8408</v>
      </c>
      <c r="B3075" s="593" t="s">
        <v>8409</v>
      </c>
      <c r="C3075" s="593" t="s">
        <v>8410</v>
      </c>
      <c r="D3075" s="594">
        <v>10327</v>
      </c>
      <c r="E3075" s="595">
        <v>1002546</v>
      </c>
      <c r="F3075" s="596" t="s">
        <v>8401</v>
      </c>
    </row>
    <row r="3076" spans="1:6" ht="15.4">
      <c r="A3076" s="593" t="s">
        <v>8408</v>
      </c>
      <c r="B3076" s="593" t="s">
        <v>8409</v>
      </c>
      <c r="C3076" s="593" t="s">
        <v>8410</v>
      </c>
      <c r="D3076" s="594">
        <v>10328</v>
      </c>
      <c r="E3076" s="595">
        <v>1002546</v>
      </c>
      <c r="F3076" s="596" t="s">
        <v>8401</v>
      </c>
    </row>
    <row r="3077" spans="1:6" ht="15.4">
      <c r="A3077" s="593" t="s">
        <v>8408</v>
      </c>
      <c r="B3077" s="593" t="s">
        <v>8409</v>
      </c>
      <c r="C3077" s="593" t="s">
        <v>8410</v>
      </c>
      <c r="D3077" s="594">
        <v>10329</v>
      </c>
      <c r="E3077" s="597">
        <v>1381404</v>
      </c>
      <c r="F3077" s="593" t="s">
        <v>8401</v>
      </c>
    </row>
    <row r="3078" spans="1:6" ht="15.4">
      <c r="A3078" s="593" t="s">
        <v>8408</v>
      </c>
      <c r="B3078" s="593" t="s">
        <v>8409</v>
      </c>
      <c r="C3078" s="593" t="s">
        <v>8410</v>
      </c>
      <c r="D3078" s="594">
        <v>10330</v>
      </c>
      <c r="E3078" s="597">
        <v>1002546</v>
      </c>
      <c r="F3078" s="593" t="s">
        <v>8401</v>
      </c>
    </row>
    <row r="3079" spans="1:6" ht="15.4">
      <c r="A3079" s="593" t="s">
        <v>8408</v>
      </c>
      <c r="B3079" s="593" t="s">
        <v>8409</v>
      </c>
      <c r="C3079" s="593" t="s">
        <v>8410</v>
      </c>
      <c r="D3079" s="594">
        <v>10331</v>
      </c>
      <c r="E3079" s="595">
        <v>2609649</v>
      </c>
      <c r="F3079" s="596" t="s">
        <v>8401</v>
      </c>
    </row>
    <row r="3080" spans="1:6" ht="15.4">
      <c r="A3080" s="593" t="s">
        <v>8408</v>
      </c>
      <c r="B3080" s="593" t="s">
        <v>8409</v>
      </c>
      <c r="C3080" s="593" t="s">
        <v>8410</v>
      </c>
      <c r="D3080" s="594">
        <v>10332</v>
      </c>
      <c r="E3080" s="595">
        <v>2969601</v>
      </c>
      <c r="F3080" s="596" t="s">
        <v>8401</v>
      </c>
    </row>
    <row r="3081" spans="1:6" ht="15.4">
      <c r="A3081" s="593" t="s">
        <v>8408</v>
      </c>
      <c r="B3081" s="593" t="s">
        <v>8409</v>
      </c>
      <c r="C3081" s="593" t="s">
        <v>8410</v>
      </c>
      <c r="D3081" s="594">
        <v>10333</v>
      </c>
      <c r="E3081" s="595">
        <v>2875522</v>
      </c>
      <c r="F3081" s="596" t="s">
        <v>8401</v>
      </c>
    </row>
    <row r="3082" spans="1:6" ht="15.4">
      <c r="A3082" s="593" t="s">
        <v>8408</v>
      </c>
      <c r="B3082" s="593" t="s">
        <v>8409</v>
      </c>
      <c r="C3082" s="593" t="s">
        <v>8410</v>
      </c>
      <c r="D3082" s="594">
        <v>10334</v>
      </c>
      <c r="E3082" s="597">
        <v>3509528</v>
      </c>
      <c r="F3082" s="593" t="s">
        <v>8401</v>
      </c>
    </row>
    <row r="3083" spans="1:6" ht="15.4">
      <c r="A3083" s="593" t="s">
        <v>8408</v>
      </c>
      <c r="B3083" s="593" t="s">
        <v>8409</v>
      </c>
      <c r="C3083" s="593" t="s">
        <v>8410</v>
      </c>
      <c r="D3083" s="594">
        <v>10335</v>
      </c>
      <c r="E3083" s="595">
        <v>10414054</v>
      </c>
      <c r="F3083" s="596" t="s">
        <v>8401</v>
      </c>
    </row>
    <row r="3084" spans="1:6" ht="15.4">
      <c r="A3084" s="593" t="s">
        <v>8408</v>
      </c>
      <c r="B3084" s="593" t="s">
        <v>8409</v>
      </c>
      <c r="C3084" s="593" t="s">
        <v>8410</v>
      </c>
      <c r="D3084" s="594">
        <v>10336</v>
      </c>
      <c r="E3084" s="597">
        <v>13289577</v>
      </c>
      <c r="F3084" s="593" t="s">
        <v>8401</v>
      </c>
    </row>
    <row r="3085" spans="1:6" ht="15.4">
      <c r="A3085" s="593" t="s">
        <v>8411</v>
      </c>
      <c r="B3085" s="593" t="s">
        <v>187</v>
      </c>
      <c r="C3085" s="593" t="s">
        <v>187</v>
      </c>
      <c r="D3085" s="594">
        <v>10338</v>
      </c>
      <c r="E3085" s="597">
        <v>141606</v>
      </c>
      <c r="F3085" s="593" t="s">
        <v>8397</v>
      </c>
    </row>
    <row r="3086" spans="1:6" ht="15.4">
      <c r="A3086" s="593" t="s">
        <v>8411</v>
      </c>
      <c r="B3086" s="593" t="s">
        <v>187</v>
      </c>
      <c r="C3086" s="593" t="s">
        <v>187</v>
      </c>
      <c r="D3086" s="594">
        <v>10339</v>
      </c>
      <c r="E3086" s="597">
        <v>158592</v>
      </c>
      <c r="F3086" s="593" t="s">
        <v>8397</v>
      </c>
    </row>
    <row r="3087" spans="1:6" ht="15.4">
      <c r="A3087" s="593" t="s">
        <v>8411</v>
      </c>
      <c r="B3087" s="593" t="s">
        <v>187</v>
      </c>
      <c r="C3087" s="593" t="s">
        <v>187</v>
      </c>
      <c r="D3087" s="594">
        <v>10340</v>
      </c>
      <c r="E3087" s="597">
        <v>132786</v>
      </c>
      <c r="F3087" s="593" t="s">
        <v>8397</v>
      </c>
    </row>
    <row r="3088" spans="1:6" ht="15.4">
      <c r="A3088" s="593" t="s">
        <v>8411</v>
      </c>
      <c r="B3088" s="593" t="s">
        <v>187</v>
      </c>
      <c r="C3088" s="593" t="s">
        <v>187</v>
      </c>
      <c r="D3088" s="594">
        <v>10341</v>
      </c>
      <c r="E3088" s="595">
        <v>149772</v>
      </c>
      <c r="F3088" s="596" t="s">
        <v>8397</v>
      </c>
    </row>
    <row r="3089" spans="1:6" ht="15.4">
      <c r="A3089" s="593" t="s">
        <v>8412</v>
      </c>
      <c r="B3089" s="593" t="s">
        <v>217</v>
      </c>
      <c r="C3089" s="593" t="s">
        <v>8413</v>
      </c>
      <c r="D3089" s="594">
        <v>10342</v>
      </c>
      <c r="E3089" s="597">
        <v>1865070</v>
      </c>
      <c r="F3089" s="593" t="s">
        <v>8397</v>
      </c>
    </row>
    <row r="3090" spans="1:6" ht="15.4">
      <c r="A3090" s="593" t="s">
        <v>8412</v>
      </c>
      <c r="B3090" s="593" t="s">
        <v>217</v>
      </c>
      <c r="C3090" s="593" t="s">
        <v>8413</v>
      </c>
      <c r="D3090" s="594">
        <v>10343</v>
      </c>
      <c r="E3090" s="597">
        <v>2234383</v>
      </c>
      <c r="F3090" s="593" t="s">
        <v>8397</v>
      </c>
    </row>
    <row r="3091" spans="1:6" ht="15.4">
      <c r="A3091" s="593" t="s">
        <v>8414</v>
      </c>
      <c r="B3091" s="593" t="s">
        <v>2654</v>
      </c>
      <c r="C3091" s="593" t="s">
        <v>2654</v>
      </c>
      <c r="D3091" s="594">
        <v>10344</v>
      </c>
      <c r="E3091" s="597">
        <v>273700</v>
      </c>
      <c r="F3091" s="593" t="s">
        <v>8398</v>
      </c>
    </row>
    <row r="3092" spans="1:6" ht="15.4">
      <c r="A3092" s="593" t="s">
        <v>8414</v>
      </c>
      <c r="B3092" s="593" t="s">
        <v>2654</v>
      </c>
      <c r="C3092" s="593" t="s">
        <v>2654</v>
      </c>
      <c r="D3092" s="594">
        <v>10345</v>
      </c>
      <c r="E3092" s="597">
        <v>196350</v>
      </c>
      <c r="F3092" s="593" t="s">
        <v>8398</v>
      </c>
    </row>
    <row r="3093" spans="1:6" ht="15.4">
      <c r="A3093" s="593" t="s">
        <v>8414</v>
      </c>
      <c r="B3093" s="593" t="s">
        <v>2654</v>
      </c>
      <c r="C3093" s="593" t="s">
        <v>2654</v>
      </c>
      <c r="D3093" s="594">
        <v>10346</v>
      </c>
      <c r="E3093" s="597">
        <v>856800</v>
      </c>
      <c r="F3093" s="593" t="s">
        <v>8398</v>
      </c>
    </row>
    <row r="3094" spans="1:6" ht="15.4">
      <c r="A3094" s="593" t="s">
        <v>8414</v>
      </c>
      <c r="B3094" s="593" t="s">
        <v>2654</v>
      </c>
      <c r="C3094" s="593" t="s">
        <v>2654</v>
      </c>
      <c r="D3094" s="594">
        <v>10347</v>
      </c>
      <c r="E3094" s="597">
        <v>214200</v>
      </c>
      <c r="F3094" s="593" t="s">
        <v>8398</v>
      </c>
    </row>
    <row r="3095" spans="1:6" ht="15.4">
      <c r="A3095" s="593" t="s">
        <v>8415</v>
      </c>
      <c r="B3095" s="593" t="s">
        <v>2654</v>
      </c>
      <c r="C3095" s="593" t="s">
        <v>2654</v>
      </c>
      <c r="D3095" s="594">
        <v>10348</v>
      </c>
      <c r="E3095" s="597">
        <v>381521</v>
      </c>
      <c r="F3095" s="593" t="s">
        <v>8396</v>
      </c>
    </row>
    <row r="3096" spans="1:6" ht="15.4">
      <c r="A3096" s="593" t="s">
        <v>8415</v>
      </c>
      <c r="B3096" s="593" t="s">
        <v>248</v>
      </c>
      <c r="C3096" s="593" t="s">
        <v>248</v>
      </c>
      <c r="D3096" s="594">
        <v>10349</v>
      </c>
      <c r="E3096" s="597">
        <v>489895</v>
      </c>
      <c r="F3096" s="593" t="s">
        <v>8397</v>
      </c>
    </row>
    <row r="3097" spans="1:6" ht="15.4">
      <c r="A3097" s="593" t="s">
        <v>8415</v>
      </c>
      <c r="B3097" s="593" t="s">
        <v>198</v>
      </c>
      <c r="C3097" s="593" t="s">
        <v>429</v>
      </c>
      <c r="D3097" s="594">
        <v>10350</v>
      </c>
      <c r="E3097" s="597">
        <v>180810</v>
      </c>
      <c r="F3097" s="593" t="s">
        <v>8397</v>
      </c>
    </row>
    <row r="3098" spans="1:6" ht="15.4">
      <c r="A3098" s="593" t="s">
        <v>8415</v>
      </c>
      <c r="B3098" s="593" t="s">
        <v>198</v>
      </c>
      <c r="C3098" s="593" t="s">
        <v>429</v>
      </c>
      <c r="D3098" s="594">
        <v>10351</v>
      </c>
      <c r="E3098" s="597">
        <v>166226</v>
      </c>
      <c r="F3098" s="593" t="s">
        <v>8397</v>
      </c>
    </row>
    <row r="3099" spans="1:6" ht="15.4">
      <c r="A3099" s="593" t="s">
        <v>8415</v>
      </c>
      <c r="B3099" s="593" t="s">
        <v>248</v>
      </c>
      <c r="C3099" s="593" t="s">
        <v>248</v>
      </c>
      <c r="D3099" s="594">
        <v>10352</v>
      </c>
      <c r="E3099" s="597">
        <v>889492</v>
      </c>
      <c r="F3099" s="593" t="s">
        <v>8397</v>
      </c>
    </row>
    <row r="3100" spans="1:6" ht="15.4">
      <c r="A3100" s="593" t="s">
        <v>8415</v>
      </c>
      <c r="B3100" s="593" t="s">
        <v>248</v>
      </c>
      <c r="C3100" s="593" t="s">
        <v>248</v>
      </c>
      <c r="D3100" s="594">
        <v>10353</v>
      </c>
      <c r="E3100" s="597">
        <v>912289</v>
      </c>
      <c r="F3100" s="593" t="s">
        <v>8397</v>
      </c>
    </row>
    <row r="3101" spans="1:6" ht="15.4">
      <c r="A3101" s="593" t="s">
        <v>8415</v>
      </c>
      <c r="B3101" s="593" t="s">
        <v>248</v>
      </c>
      <c r="C3101" s="593" t="s">
        <v>248</v>
      </c>
      <c r="D3101" s="594">
        <v>10354</v>
      </c>
      <c r="E3101" s="597">
        <v>996240</v>
      </c>
      <c r="F3101" s="593" t="s">
        <v>8397</v>
      </c>
    </row>
    <row r="3102" spans="1:6" ht="15.4">
      <c r="A3102" s="593" t="s">
        <v>8415</v>
      </c>
      <c r="B3102" s="593" t="s">
        <v>248</v>
      </c>
      <c r="C3102" s="593" t="s">
        <v>248</v>
      </c>
      <c r="D3102" s="594">
        <v>10355</v>
      </c>
      <c r="E3102" s="597">
        <v>1223642</v>
      </c>
      <c r="F3102" s="593" t="s">
        <v>8397</v>
      </c>
    </row>
    <row r="3103" spans="1:6" ht="15.4">
      <c r="A3103" s="593" t="s">
        <v>8415</v>
      </c>
      <c r="B3103" s="593" t="s">
        <v>248</v>
      </c>
      <c r="C3103" s="593" t="s">
        <v>248</v>
      </c>
      <c r="D3103" s="594">
        <v>10356</v>
      </c>
      <c r="E3103" s="597">
        <v>1286029</v>
      </c>
      <c r="F3103" s="593" t="s">
        <v>8397</v>
      </c>
    </row>
    <row r="3104" spans="1:6" ht="15.4">
      <c r="A3104" s="593" t="s">
        <v>8415</v>
      </c>
      <c r="B3104" s="593" t="s">
        <v>248</v>
      </c>
      <c r="C3104" s="593" t="s">
        <v>248</v>
      </c>
      <c r="D3104" s="594">
        <v>10357</v>
      </c>
      <c r="E3104" s="597">
        <v>1396838</v>
      </c>
      <c r="F3104" s="593" t="s">
        <v>8397</v>
      </c>
    </row>
    <row r="3105" spans="1:6" ht="15.4">
      <c r="A3105" s="593" t="s">
        <v>8415</v>
      </c>
      <c r="B3105" s="593" t="s">
        <v>248</v>
      </c>
      <c r="C3105" s="593" t="s">
        <v>248</v>
      </c>
      <c r="D3105" s="594">
        <v>10358</v>
      </c>
      <c r="E3105" s="597">
        <v>1642547</v>
      </c>
      <c r="F3105" s="593" t="s">
        <v>8397</v>
      </c>
    </row>
    <row r="3106" spans="1:6" ht="15.4">
      <c r="A3106" s="593" t="s">
        <v>8415</v>
      </c>
      <c r="B3106" s="593" t="s">
        <v>248</v>
      </c>
      <c r="C3106" s="593" t="s">
        <v>248</v>
      </c>
      <c r="D3106" s="594">
        <v>10359</v>
      </c>
      <c r="E3106" s="597">
        <v>2006030</v>
      </c>
      <c r="F3106" s="593" t="s">
        <v>8397</v>
      </c>
    </row>
    <row r="3107" spans="1:6" ht="15.4">
      <c r="A3107" s="593" t="s">
        <v>8415</v>
      </c>
      <c r="B3107" s="593" t="s">
        <v>248</v>
      </c>
      <c r="C3107" s="593" t="s">
        <v>248</v>
      </c>
      <c r="D3107" s="594">
        <v>10360</v>
      </c>
      <c r="E3107" s="597">
        <v>2176505</v>
      </c>
      <c r="F3107" s="593" t="s">
        <v>8397</v>
      </c>
    </row>
    <row r="3108" spans="1:6" ht="15.4">
      <c r="A3108" s="593" t="s">
        <v>8415</v>
      </c>
      <c r="B3108" s="593" t="s">
        <v>248</v>
      </c>
      <c r="C3108" s="593" t="s">
        <v>248</v>
      </c>
      <c r="D3108" s="594">
        <v>10361</v>
      </c>
      <c r="E3108" s="597">
        <v>2298708</v>
      </c>
      <c r="F3108" s="593" t="s">
        <v>8397</v>
      </c>
    </row>
    <row r="3109" spans="1:6" ht="15.4">
      <c r="A3109" s="593" t="s">
        <v>8415</v>
      </c>
      <c r="B3109" s="593" t="s">
        <v>248</v>
      </c>
      <c r="C3109" s="593" t="s">
        <v>248</v>
      </c>
      <c r="D3109" s="594">
        <v>10362</v>
      </c>
      <c r="E3109" s="597">
        <v>2411148</v>
      </c>
      <c r="F3109" s="593" t="s">
        <v>8397</v>
      </c>
    </row>
    <row r="3110" spans="1:6" ht="15.4">
      <c r="A3110" s="593" t="s">
        <v>8415</v>
      </c>
      <c r="B3110" s="593" t="s">
        <v>248</v>
      </c>
      <c r="C3110" s="593" t="s">
        <v>248</v>
      </c>
      <c r="D3110" s="594">
        <v>10363</v>
      </c>
      <c r="E3110" s="597">
        <v>920046</v>
      </c>
      <c r="F3110" s="593" t="s">
        <v>8397</v>
      </c>
    </row>
    <row r="3111" spans="1:6" ht="15.4">
      <c r="A3111" s="593" t="s">
        <v>8415</v>
      </c>
      <c r="B3111" s="593" t="s">
        <v>248</v>
      </c>
      <c r="C3111" s="593" t="s">
        <v>248</v>
      </c>
      <c r="D3111" s="594">
        <v>10364</v>
      </c>
      <c r="E3111" s="597">
        <v>962785</v>
      </c>
      <c r="F3111" s="593" t="s">
        <v>8397</v>
      </c>
    </row>
    <row r="3112" spans="1:6" ht="15.4">
      <c r="A3112" s="593" t="s">
        <v>8415</v>
      </c>
      <c r="B3112" s="593" t="s">
        <v>248</v>
      </c>
      <c r="C3112" s="593" t="s">
        <v>248</v>
      </c>
      <c r="D3112" s="594">
        <v>10365</v>
      </c>
      <c r="E3112" s="597">
        <v>1056995</v>
      </c>
      <c r="F3112" s="593" t="s">
        <v>8397</v>
      </c>
    </row>
    <row r="3113" spans="1:6" ht="15.4">
      <c r="A3113" s="593" t="s">
        <v>8415</v>
      </c>
      <c r="B3113" s="593" t="s">
        <v>248</v>
      </c>
      <c r="C3113" s="593" t="s">
        <v>248</v>
      </c>
      <c r="D3113" s="594">
        <v>10366</v>
      </c>
      <c r="E3113" s="597">
        <v>1276952</v>
      </c>
      <c r="F3113" s="596" t="s">
        <v>8397</v>
      </c>
    </row>
    <row r="3114" spans="1:6" ht="15.4">
      <c r="A3114" s="593" t="s">
        <v>8415</v>
      </c>
      <c r="B3114" s="593" t="s">
        <v>248</v>
      </c>
      <c r="C3114" s="593" t="s">
        <v>248</v>
      </c>
      <c r="D3114" s="594">
        <v>10367</v>
      </c>
      <c r="E3114" s="597">
        <v>1363379</v>
      </c>
      <c r="F3114" s="596" t="s">
        <v>8397</v>
      </c>
    </row>
    <row r="3115" spans="1:6" ht="15.4">
      <c r="A3115" s="593" t="s">
        <v>8415</v>
      </c>
      <c r="B3115" s="593" t="s">
        <v>248</v>
      </c>
      <c r="C3115" s="593" t="s">
        <v>248</v>
      </c>
      <c r="D3115" s="594">
        <v>10368</v>
      </c>
      <c r="E3115" s="595">
        <v>1501501</v>
      </c>
      <c r="F3115" s="596" t="s">
        <v>8397</v>
      </c>
    </row>
    <row r="3116" spans="1:6" ht="15.4">
      <c r="A3116" s="593" t="s">
        <v>8415</v>
      </c>
      <c r="B3116" s="593" t="s">
        <v>248</v>
      </c>
      <c r="C3116" s="593" t="s">
        <v>248</v>
      </c>
      <c r="D3116" s="594">
        <v>10369</v>
      </c>
      <c r="E3116" s="595">
        <v>1661037</v>
      </c>
      <c r="F3116" s="596" t="s">
        <v>8397</v>
      </c>
    </row>
    <row r="3117" spans="1:6" ht="15.4">
      <c r="A3117" s="593" t="s">
        <v>8415</v>
      </c>
      <c r="B3117" s="593" t="s">
        <v>248</v>
      </c>
      <c r="C3117" s="593" t="s">
        <v>248</v>
      </c>
      <c r="D3117" s="594">
        <v>10370</v>
      </c>
      <c r="E3117" s="595">
        <v>1993048</v>
      </c>
      <c r="F3117" s="596" t="s">
        <v>8397</v>
      </c>
    </row>
    <row r="3118" spans="1:6" ht="15.4">
      <c r="A3118" s="593" t="s">
        <v>8415</v>
      </c>
      <c r="B3118" s="593" t="s">
        <v>248</v>
      </c>
      <c r="C3118" s="593" t="s">
        <v>248</v>
      </c>
      <c r="D3118" s="594">
        <v>10371</v>
      </c>
      <c r="E3118" s="597">
        <v>2159158</v>
      </c>
      <c r="F3118" s="593" t="s">
        <v>8397</v>
      </c>
    </row>
    <row r="3119" spans="1:6" ht="15.4">
      <c r="A3119" s="593" t="s">
        <v>8415</v>
      </c>
      <c r="B3119" s="593" t="s">
        <v>248</v>
      </c>
      <c r="C3119" s="593" t="s">
        <v>248</v>
      </c>
      <c r="D3119" s="594">
        <v>10372</v>
      </c>
      <c r="E3119" s="595">
        <v>2270022</v>
      </c>
      <c r="F3119" s="596" t="s">
        <v>8397</v>
      </c>
    </row>
    <row r="3120" spans="1:6" ht="15.4">
      <c r="A3120" s="593" t="s">
        <v>8415</v>
      </c>
      <c r="B3120" s="593" t="s">
        <v>248</v>
      </c>
      <c r="C3120" s="593" t="s">
        <v>248</v>
      </c>
      <c r="D3120" s="594">
        <v>10373</v>
      </c>
      <c r="E3120" s="595">
        <v>2400335</v>
      </c>
      <c r="F3120" s="596" t="s">
        <v>8397</v>
      </c>
    </row>
    <row r="3121" spans="1:6" ht="15.4">
      <c r="A3121" s="593" t="s">
        <v>8415</v>
      </c>
      <c r="B3121" s="593" t="s">
        <v>238</v>
      </c>
      <c r="C3121" s="593" t="s">
        <v>239</v>
      </c>
      <c r="D3121" s="594">
        <v>10374</v>
      </c>
      <c r="E3121" s="597">
        <v>236681</v>
      </c>
      <c r="F3121" s="593" t="s">
        <v>8397</v>
      </c>
    </row>
    <row r="3122" spans="1:6" ht="15.4">
      <c r="A3122" s="593" t="s">
        <v>8415</v>
      </c>
      <c r="B3122" s="593" t="s">
        <v>238</v>
      </c>
      <c r="C3122" s="593" t="s">
        <v>239</v>
      </c>
      <c r="D3122" s="594">
        <v>10375</v>
      </c>
      <c r="E3122" s="595">
        <v>533949</v>
      </c>
      <c r="F3122" s="596" t="s">
        <v>8397</v>
      </c>
    </row>
    <row r="3123" spans="1:6" ht="15.4">
      <c r="A3123" s="593" t="s">
        <v>8415</v>
      </c>
      <c r="B3123" s="593" t="s">
        <v>238</v>
      </c>
      <c r="C3123" s="593" t="s">
        <v>239</v>
      </c>
      <c r="D3123" s="594">
        <v>10376</v>
      </c>
      <c r="E3123" s="597">
        <v>1156088</v>
      </c>
      <c r="F3123" s="593" t="s">
        <v>8397</v>
      </c>
    </row>
    <row r="3124" spans="1:6" ht="15.4">
      <c r="A3124" s="593" t="s">
        <v>8415</v>
      </c>
      <c r="B3124" s="593" t="s">
        <v>238</v>
      </c>
      <c r="C3124" s="593" t="s">
        <v>239</v>
      </c>
      <c r="D3124" s="594">
        <v>10377</v>
      </c>
      <c r="E3124" s="597">
        <v>1630930</v>
      </c>
      <c r="F3124" s="593" t="s">
        <v>8397</v>
      </c>
    </row>
    <row r="3125" spans="1:6" ht="15.4">
      <c r="A3125" s="593" t="s">
        <v>8415</v>
      </c>
      <c r="B3125" s="593" t="s">
        <v>238</v>
      </c>
      <c r="C3125" s="593" t="s">
        <v>239</v>
      </c>
      <c r="D3125" s="594">
        <v>10378</v>
      </c>
      <c r="E3125" s="597">
        <v>1892126</v>
      </c>
      <c r="F3125" s="593" t="s">
        <v>8397</v>
      </c>
    </row>
    <row r="3126" spans="1:6" ht="15.4">
      <c r="A3126" s="593" t="s">
        <v>8400</v>
      </c>
      <c r="B3126" s="593" t="s">
        <v>217</v>
      </c>
      <c r="C3126" s="593" t="s">
        <v>906</v>
      </c>
      <c r="D3126" s="594">
        <v>10454</v>
      </c>
      <c r="E3126" s="597">
        <v>226766</v>
      </c>
      <c r="F3126" s="593" t="s">
        <v>8397</v>
      </c>
    </row>
    <row r="3127" spans="1:6" ht="15.4">
      <c r="A3127" s="593" t="s">
        <v>8400</v>
      </c>
      <c r="B3127" s="593" t="s">
        <v>217</v>
      </c>
      <c r="C3127" s="593" t="s">
        <v>906</v>
      </c>
      <c r="D3127" s="594">
        <v>10455</v>
      </c>
      <c r="E3127" s="595">
        <v>282582</v>
      </c>
      <c r="F3127" s="596" t="s">
        <v>8397</v>
      </c>
    </row>
    <row r="3128" spans="1:6" ht="15.4">
      <c r="A3128" s="593" t="s">
        <v>8400</v>
      </c>
      <c r="B3128" s="593" t="s">
        <v>217</v>
      </c>
      <c r="C3128" s="593" t="s">
        <v>906</v>
      </c>
      <c r="D3128" s="594">
        <v>10456</v>
      </c>
      <c r="E3128" s="597">
        <v>334232</v>
      </c>
      <c r="F3128" s="593" t="s">
        <v>8397</v>
      </c>
    </row>
    <row r="3129" spans="1:6" ht="15.4">
      <c r="A3129" s="593" t="s">
        <v>8400</v>
      </c>
      <c r="B3129" s="593" t="s">
        <v>217</v>
      </c>
      <c r="C3129" s="593" t="s">
        <v>906</v>
      </c>
      <c r="D3129" s="594">
        <v>10457</v>
      </c>
      <c r="E3129" s="597">
        <v>361251</v>
      </c>
      <c r="F3129" s="593" t="s">
        <v>8397</v>
      </c>
    </row>
    <row r="3130" spans="1:6" ht="15.4">
      <c r="A3130" s="593" t="s">
        <v>8400</v>
      </c>
      <c r="B3130" s="593" t="s">
        <v>217</v>
      </c>
      <c r="C3130" s="593" t="s">
        <v>906</v>
      </c>
      <c r="D3130" s="594">
        <v>10458</v>
      </c>
      <c r="E3130" s="597">
        <v>238037</v>
      </c>
      <c r="F3130" s="593" t="s">
        <v>8397</v>
      </c>
    </row>
    <row r="3131" spans="1:6" ht="15.4">
      <c r="A3131" s="593" t="s">
        <v>8400</v>
      </c>
      <c r="B3131" s="593" t="s">
        <v>217</v>
      </c>
      <c r="C3131" s="593" t="s">
        <v>906</v>
      </c>
      <c r="D3131" s="594">
        <v>10459</v>
      </c>
      <c r="E3131" s="597">
        <v>299411</v>
      </c>
      <c r="F3131" s="593" t="s">
        <v>8397</v>
      </c>
    </row>
    <row r="3132" spans="1:6" ht="15.4">
      <c r="A3132" s="593" t="s">
        <v>8400</v>
      </c>
      <c r="B3132" s="593" t="s">
        <v>217</v>
      </c>
      <c r="C3132" s="593" t="s">
        <v>906</v>
      </c>
      <c r="D3132" s="594">
        <v>10460</v>
      </c>
      <c r="E3132" s="597">
        <v>352708</v>
      </c>
      <c r="F3132" s="593" t="s">
        <v>8397</v>
      </c>
    </row>
    <row r="3133" spans="1:6" ht="15.4">
      <c r="A3133" s="593" t="s">
        <v>8400</v>
      </c>
      <c r="B3133" s="593" t="s">
        <v>217</v>
      </c>
      <c r="C3133" s="593" t="s">
        <v>906</v>
      </c>
      <c r="D3133" s="594">
        <v>10461</v>
      </c>
      <c r="E3133" s="595">
        <v>380112</v>
      </c>
      <c r="F3133" s="596" t="s">
        <v>8397</v>
      </c>
    </row>
    <row r="3134" spans="1:6" ht="15.4">
      <c r="A3134" s="593" t="s">
        <v>8400</v>
      </c>
      <c r="B3134" s="593" t="s">
        <v>8399</v>
      </c>
      <c r="C3134" s="593" t="s">
        <v>8399</v>
      </c>
      <c r="D3134" s="594">
        <v>10462</v>
      </c>
      <c r="E3134" s="597">
        <v>312602</v>
      </c>
      <c r="F3134" s="593" t="s">
        <v>8397</v>
      </c>
    </row>
    <row r="3135" spans="1:6" ht="15.4">
      <c r="A3135" s="593" t="s">
        <v>8400</v>
      </c>
      <c r="B3135" s="593" t="s">
        <v>8399</v>
      </c>
      <c r="C3135" s="593" t="s">
        <v>8399</v>
      </c>
      <c r="D3135" s="594">
        <v>10465</v>
      </c>
      <c r="E3135" s="597">
        <v>92371</v>
      </c>
      <c r="F3135" s="593" t="s">
        <v>8397</v>
      </c>
    </row>
    <row r="3136" spans="1:6" ht="15.4">
      <c r="A3136" s="593" t="s">
        <v>8400</v>
      </c>
      <c r="B3136" s="593" t="s">
        <v>217</v>
      </c>
      <c r="C3136" s="593" t="s">
        <v>906</v>
      </c>
      <c r="D3136" s="594">
        <v>10484</v>
      </c>
      <c r="E3136" s="597">
        <v>323011</v>
      </c>
      <c r="F3136" s="593" t="s">
        <v>8397</v>
      </c>
    </row>
    <row r="3137" spans="1:6" ht="15.4">
      <c r="A3137" s="593" t="s">
        <v>8400</v>
      </c>
      <c r="B3137" s="593" t="s">
        <v>217</v>
      </c>
      <c r="C3137" s="593" t="s">
        <v>906</v>
      </c>
      <c r="D3137" s="594">
        <v>10485</v>
      </c>
      <c r="E3137" s="597">
        <v>417864</v>
      </c>
      <c r="F3137" s="593" t="s">
        <v>8397</v>
      </c>
    </row>
    <row r="3138" spans="1:6" ht="15.4">
      <c r="A3138" s="593" t="s">
        <v>8400</v>
      </c>
      <c r="B3138" s="593" t="s">
        <v>217</v>
      </c>
      <c r="C3138" s="593" t="s">
        <v>906</v>
      </c>
      <c r="D3138" s="594">
        <v>10486</v>
      </c>
      <c r="E3138" s="597">
        <v>500976</v>
      </c>
      <c r="F3138" s="593" t="s">
        <v>8397</v>
      </c>
    </row>
    <row r="3139" spans="1:6" ht="15.4">
      <c r="A3139" s="593" t="s">
        <v>8400</v>
      </c>
      <c r="B3139" s="593" t="s">
        <v>217</v>
      </c>
      <c r="C3139" s="593" t="s">
        <v>906</v>
      </c>
      <c r="D3139" s="594">
        <v>10487</v>
      </c>
      <c r="E3139" s="597">
        <v>543096</v>
      </c>
      <c r="F3139" s="593" t="s">
        <v>8397</v>
      </c>
    </row>
    <row r="3140" spans="1:6" ht="15.4">
      <c r="A3140" s="593" t="s">
        <v>8400</v>
      </c>
      <c r="B3140" s="593" t="s">
        <v>217</v>
      </c>
      <c r="C3140" s="593" t="s">
        <v>906</v>
      </c>
      <c r="D3140" s="594">
        <v>10488</v>
      </c>
      <c r="E3140" s="597">
        <v>346577</v>
      </c>
      <c r="F3140" s="593" t="s">
        <v>8397</v>
      </c>
    </row>
    <row r="3141" spans="1:6" ht="15.4">
      <c r="A3141" s="593" t="s">
        <v>8400</v>
      </c>
      <c r="B3141" s="593" t="s">
        <v>217</v>
      </c>
      <c r="C3141" s="593" t="s">
        <v>906</v>
      </c>
      <c r="D3141" s="594">
        <v>10489</v>
      </c>
      <c r="E3141" s="597">
        <v>451773</v>
      </c>
      <c r="F3141" s="593" t="s">
        <v>8397</v>
      </c>
    </row>
    <row r="3142" spans="1:6" ht="15.4">
      <c r="A3142" s="593" t="s">
        <v>8400</v>
      </c>
      <c r="B3142" s="593" t="s">
        <v>217</v>
      </c>
      <c r="C3142" s="593" t="s">
        <v>906</v>
      </c>
      <c r="D3142" s="594">
        <v>10490</v>
      </c>
      <c r="E3142" s="597">
        <v>543999</v>
      </c>
      <c r="F3142" s="593" t="s">
        <v>8397</v>
      </c>
    </row>
    <row r="3143" spans="1:6" ht="15.4">
      <c r="A3143" s="593" t="s">
        <v>8400</v>
      </c>
      <c r="B3143" s="593" t="s">
        <v>217</v>
      </c>
      <c r="C3143" s="593" t="s">
        <v>906</v>
      </c>
      <c r="D3143" s="594">
        <v>10491</v>
      </c>
      <c r="E3143" s="597">
        <v>587175</v>
      </c>
      <c r="F3143" s="593" t="s">
        <v>8397</v>
      </c>
    </row>
    <row r="3144" spans="1:6" ht="15.4">
      <c r="A3144" s="593" t="s">
        <v>8400</v>
      </c>
      <c r="B3144" s="593" t="s">
        <v>217</v>
      </c>
      <c r="C3144" s="593" t="s">
        <v>906</v>
      </c>
      <c r="D3144" s="594">
        <v>10492</v>
      </c>
      <c r="E3144" s="597">
        <v>390436</v>
      </c>
      <c r="F3144" s="593" t="s">
        <v>8397</v>
      </c>
    </row>
    <row r="3145" spans="1:6" ht="15.4">
      <c r="A3145" s="593" t="s">
        <v>8400</v>
      </c>
      <c r="B3145" s="593" t="s">
        <v>217</v>
      </c>
      <c r="C3145" s="593" t="s">
        <v>906</v>
      </c>
      <c r="D3145" s="594">
        <v>10493</v>
      </c>
      <c r="E3145" s="597">
        <v>507719</v>
      </c>
      <c r="F3145" s="593" t="s">
        <v>8397</v>
      </c>
    </row>
    <row r="3146" spans="1:6" ht="15.4">
      <c r="A3146" s="593" t="s">
        <v>8400</v>
      </c>
      <c r="B3146" s="593" t="s">
        <v>217</v>
      </c>
      <c r="C3146" s="593" t="s">
        <v>906</v>
      </c>
      <c r="D3146" s="594">
        <v>10494</v>
      </c>
      <c r="E3146" s="597">
        <v>607909</v>
      </c>
      <c r="F3146" s="593" t="s">
        <v>8397</v>
      </c>
    </row>
    <row r="3147" spans="1:6" ht="15.4">
      <c r="A3147" s="593" t="s">
        <v>8400</v>
      </c>
      <c r="B3147" s="593" t="s">
        <v>217</v>
      </c>
      <c r="C3147" s="593" t="s">
        <v>906</v>
      </c>
      <c r="D3147" s="594">
        <v>10495</v>
      </c>
      <c r="E3147" s="597">
        <v>740872</v>
      </c>
      <c r="F3147" s="593" t="s">
        <v>8397</v>
      </c>
    </row>
    <row r="3148" spans="1:6" ht="15.4">
      <c r="A3148" s="593" t="s">
        <v>8400</v>
      </c>
      <c r="B3148" s="593" t="s">
        <v>217</v>
      </c>
      <c r="C3148" s="593" t="s">
        <v>906</v>
      </c>
      <c r="D3148" s="594">
        <v>10496</v>
      </c>
      <c r="E3148" s="597">
        <v>419721</v>
      </c>
      <c r="F3148" s="593" t="s">
        <v>8397</v>
      </c>
    </row>
    <row r="3149" spans="1:6" ht="15.4">
      <c r="A3149" s="593" t="s">
        <v>8400</v>
      </c>
      <c r="B3149" s="593" t="s">
        <v>217</v>
      </c>
      <c r="C3149" s="593" t="s">
        <v>906</v>
      </c>
      <c r="D3149" s="594">
        <v>10497</v>
      </c>
      <c r="E3149" s="595">
        <v>549217</v>
      </c>
      <c r="F3149" s="596" t="s">
        <v>8397</v>
      </c>
    </row>
    <row r="3150" spans="1:6" ht="15.4">
      <c r="A3150" s="593" t="s">
        <v>8400</v>
      </c>
      <c r="B3150" s="593" t="s">
        <v>217</v>
      </c>
      <c r="C3150" s="593" t="s">
        <v>906</v>
      </c>
      <c r="D3150" s="594">
        <v>10498</v>
      </c>
      <c r="E3150" s="595">
        <v>661969</v>
      </c>
      <c r="F3150" s="596" t="s">
        <v>8397</v>
      </c>
    </row>
    <row r="3151" spans="1:6" ht="15.4">
      <c r="A3151" s="593" t="s">
        <v>8400</v>
      </c>
      <c r="B3151" s="593" t="s">
        <v>217</v>
      </c>
      <c r="C3151" s="593" t="s">
        <v>906</v>
      </c>
      <c r="D3151" s="594">
        <v>10499</v>
      </c>
      <c r="E3151" s="597">
        <v>801650</v>
      </c>
      <c r="F3151" s="593" t="s">
        <v>8397</v>
      </c>
    </row>
    <row r="3152" spans="1:6" ht="15.4">
      <c r="A3152" s="593" t="s">
        <v>8400</v>
      </c>
      <c r="B3152" s="593" t="s">
        <v>217</v>
      </c>
      <c r="C3152" s="593" t="s">
        <v>906</v>
      </c>
      <c r="D3152" s="594">
        <v>10500</v>
      </c>
      <c r="E3152" s="595">
        <v>456188</v>
      </c>
      <c r="F3152" s="596" t="s">
        <v>8397</v>
      </c>
    </row>
    <row r="3153" spans="1:6" ht="15.4">
      <c r="A3153" s="593" t="s">
        <v>8400</v>
      </c>
      <c r="B3153" s="593" t="s">
        <v>217</v>
      </c>
      <c r="C3153" s="593" t="s">
        <v>906</v>
      </c>
      <c r="D3153" s="594">
        <v>10501</v>
      </c>
      <c r="E3153" s="595">
        <v>610794</v>
      </c>
      <c r="F3153" s="596" t="s">
        <v>8397</v>
      </c>
    </row>
    <row r="3154" spans="1:6" ht="15.4">
      <c r="A3154" s="593" t="s">
        <v>8400</v>
      </c>
      <c r="B3154" s="593" t="s">
        <v>217</v>
      </c>
      <c r="C3154" s="593" t="s">
        <v>906</v>
      </c>
      <c r="D3154" s="594">
        <v>10502</v>
      </c>
      <c r="E3154" s="595">
        <v>712333</v>
      </c>
      <c r="F3154" s="596" t="s">
        <v>8397</v>
      </c>
    </row>
    <row r="3155" spans="1:6" ht="15.4">
      <c r="A3155" s="593" t="s">
        <v>8400</v>
      </c>
      <c r="B3155" s="593" t="s">
        <v>217</v>
      </c>
      <c r="C3155" s="593" t="s">
        <v>906</v>
      </c>
      <c r="D3155" s="594">
        <v>10503</v>
      </c>
      <c r="E3155" s="595">
        <v>869898</v>
      </c>
      <c r="F3155" s="596" t="s">
        <v>8397</v>
      </c>
    </row>
    <row r="3156" spans="1:6" ht="15.4">
      <c r="A3156" s="593" t="s">
        <v>8400</v>
      </c>
      <c r="B3156" s="593" t="s">
        <v>217</v>
      </c>
      <c r="C3156" s="593" t="s">
        <v>906</v>
      </c>
      <c r="D3156" s="594">
        <v>10504</v>
      </c>
      <c r="E3156" s="595">
        <v>488955</v>
      </c>
      <c r="F3156" s="596" t="s">
        <v>8397</v>
      </c>
    </row>
    <row r="3157" spans="1:6" ht="15.4">
      <c r="A3157" s="593" t="s">
        <v>8400</v>
      </c>
      <c r="B3157" s="593" t="s">
        <v>217</v>
      </c>
      <c r="C3157" s="593" t="s">
        <v>906</v>
      </c>
      <c r="D3157" s="594">
        <v>10505</v>
      </c>
      <c r="E3157" s="595">
        <v>648304</v>
      </c>
      <c r="F3157" s="596" t="s">
        <v>8397</v>
      </c>
    </row>
    <row r="3158" spans="1:6" ht="15.4">
      <c r="A3158" s="593" t="s">
        <v>8400</v>
      </c>
      <c r="B3158" s="593" t="s">
        <v>217</v>
      </c>
      <c r="C3158" s="593" t="s">
        <v>906</v>
      </c>
      <c r="D3158" s="594">
        <v>10506</v>
      </c>
      <c r="E3158" s="597">
        <v>772170</v>
      </c>
      <c r="F3158" s="593" t="s">
        <v>8397</v>
      </c>
    </row>
    <row r="3159" spans="1:6" ht="15.4">
      <c r="A3159" s="593" t="s">
        <v>8400</v>
      </c>
      <c r="B3159" s="593" t="s">
        <v>217</v>
      </c>
      <c r="C3159" s="593" t="s">
        <v>906</v>
      </c>
      <c r="D3159" s="594">
        <v>10507</v>
      </c>
      <c r="E3159" s="597">
        <v>939740</v>
      </c>
      <c r="F3159" s="593" t="s">
        <v>8397</v>
      </c>
    </row>
    <row r="3160" spans="1:6" ht="15.4">
      <c r="A3160" s="593" t="s">
        <v>8400</v>
      </c>
      <c r="B3160" s="593" t="s">
        <v>259</v>
      </c>
      <c r="C3160" s="593" t="s">
        <v>602</v>
      </c>
      <c r="D3160" s="594">
        <v>10508</v>
      </c>
      <c r="E3160" s="597">
        <v>769394</v>
      </c>
      <c r="F3160" s="593" t="s">
        <v>8396</v>
      </c>
    </row>
    <row r="3161" spans="1:6" ht="15.4">
      <c r="A3161" s="593" t="s">
        <v>8400</v>
      </c>
      <c r="B3161" s="593" t="s">
        <v>259</v>
      </c>
      <c r="C3161" s="593" t="s">
        <v>602</v>
      </c>
      <c r="D3161" s="594">
        <v>10509</v>
      </c>
      <c r="E3161" s="597">
        <v>772742</v>
      </c>
      <c r="F3161" s="593" t="s">
        <v>8396</v>
      </c>
    </row>
    <row r="3162" spans="1:6" ht="15.4">
      <c r="A3162" s="593" t="s">
        <v>8400</v>
      </c>
      <c r="B3162" s="593" t="s">
        <v>259</v>
      </c>
      <c r="C3162" s="593" t="s">
        <v>602</v>
      </c>
      <c r="D3162" s="594">
        <v>10510</v>
      </c>
      <c r="E3162" s="597">
        <v>1086971</v>
      </c>
      <c r="F3162" s="593" t="s">
        <v>8396</v>
      </c>
    </row>
    <row r="3163" spans="1:6" ht="15.4">
      <c r="A3163" s="593" t="s">
        <v>8400</v>
      </c>
      <c r="B3163" s="593" t="s">
        <v>259</v>
      </c>
      <c r="C3163" s="593" t="s">
        <v>602</v>
      </c>
      <c r="D3163" s="594">
        <v>10511</v>
      </c>
      <c r="E3163" s="595">
        <v>1490100</v>
      </c>
      <c r="F3163" s="596" t="s">
        <v>8396</v>
      </c>
    </row>
    <row r="3164" spans="1:6" ht="15.4">
      <c r="A3164" s="593" t="s">
        <v>8400</v>
      </c>
      <c r="B3164" s="593" t="s">
        <v>259</v>
      </c>
      <c r="C3164" s="593" t="s">
        <v>602</v>
      </c>
      <c r="D3164" s="594">
        <v>10512</v>
      </c>
      <c r="E3164" s="595">
        <v>1893305</v>
      </c>
      <c r="F3164" s="596" t="s">
        <v>8396</v>
      </c>
    </row>
    <row r="3165" spans="1:6" ht="15.4">
      <c r="A3165" s="593" t="s">
        <v>8400</v>
      </c>
      <c r="B3165" s="593" t="s">
        <v>259</v>
      </c>
      <c r="C3165" s="593" t="s">
        <v>602</v>
      </c>
      <c r="D3165" s="594">
        <v>10513</v>
      </c>
      <c r="E3165" s="595">
        <v>2696608</v>
      </c>
      <c r="F3165" s="596" t="s">
        <v>8396</v>
      </c>
    </row>
    <row r="3166" spans="1:6" ht="15.4">
      <c r="A3166" s="593" t="s">
        <v>8400</v>
      </c>
      <c r="B3166" s="593" t="s">
        <v>259</v>
      </c>
      <c r="C3166" s="593" t="s">
        <v>602</v>
      </c>
      <c r="D3166" s="594">
        <v>10514</v>
      </c>
      <c r="E3166" s="595">
        <v>6490735</v>
      </c>
      <c r="F3166" s="596" t="s">
        <v>8396</v>
      </c>
    </row>
    <row r="3167" spans="1:6" ht="15.4">
      <c r="A3167" s="593" t="s">
        <v>8400</v>
      </c>
      <c r="B3167" s="593" t="s">
        <v>259</v>
      </c>
      <c r="C3167" s="593" t="s">
        <v>602</v>
      </c>
      <c r="D3167" s="594">
        <v>10515</v>
      </c>
      <c r="E3167" s="595">
        <v>6603095</v>
      </c>
      <c r="F3167" s="596" t="s">
        <v>8396</v>
      </c>
    </row>
    <row r="3168" spans="1:6" ht="15.4">
      <c r="A3168" s="593" t="s">
        <v>8400</v>
      </c>
      <c r="B3168" s="593" t="s">
        <v>259</v>
      </c>
      <c r="C3168" s="593" t="s">
        <v>602</v>
      </c>
      <c r="D3168" s="594">
        <v>10516</v>
      </c>
      <c r="E3168" s="595">
        <v>7767454</v>
      </c>
      <c r="F3168" s="596" t="s">
        <v>8396</v>
      </c>
    </row>
    <row r="3169" spans="1:6" ht="15.4">
      <c r="A3169" s="593" t="s">
        <v>8400</v>
      </c>
      <c r="B3169" s="593" t="s">
        <v>248</v>
      </c>
      <c r="C3169" s="593" t="s">
        <v>248</v>
      </c>
      <c r="D3169" s="594">
        <v>10529</v>
      </c>
      <c r="E3169" s="595">
        <v>870452</v>
      </c>
      <c r="F3169" s="596" t="s">
        <v>8397</v>
      </c>
    </row>
    <row r="3170" spans="1:6" ht="15.4">
      <c r="A3170" s="593" t="s">
        <v>8400</v>
      </c>
      <c r="B3170" s="593" t="s">
        <v>248</v>
      </c>
      <c r="C3170" s="593" t="s">
        <v>248</v>
      </c>
      <c r="D3170" s="594">
        <v>10530</v>
      </c>
      <c r="E3170" s="595">
        <v>60671</v>
      </c>
      <c r="F3170" s="596" t="s">
        <v>8397</v>
      </c>
    </row>
    <row r="3171" spans="1:6" ht="15.4">
      <c r="A3171" s="593" t="s">
        <v>8400</v>
      </c>
      <c r="B3171" s="593" t="s">
        <v>248</v>
      </c>
      <c r="C3171" s="593" t="s">
        <v>248</v>
      </c>
      <c r="D3171" s="594">
        <v>10531</v>
      </c>
      <c r="E3171" s="595">
        <v>38778</v>
      </c>
      <c r="F3171" s="596" t="s">
        <v>8397</v>
      </c>
    </row>
    <row r="3172" spans="1:6" ht="15.4">
      <c r="A3172" s="593" t="s">
        <v>8400</v>
      </c>
      <c r="B3172" s="593" t="s">
        <v>238</v>
      </c>
      <c r="C3172" s="593" t="s">
        <v>239</v>
      </c>
      <c r="D3172" s="594">
        <v>10540</v>
      </c>
      <c r="E3172" s="595">
        <v>83325</v>
      </c>
      <c r="F3172" s="596" t="s">
        <v>8397</v>
      </c>
    </row>
    <row r="3173" spans="1:6" ht="15.4">
      <c r="A3173" s="593" t="s">
        <v>8400</v>
      </c>
      <c r="B3173" s="593" t="s">
        <v>238</v>
      </c>
      <c r="C3173" s="593" t="s">
        <v>239</v>
      </c>
      <c r="D3173" s="594">
        <v>10541</v>
      </c>
      <c r="E3173" s="595">
        <v>219916</v>
      </c>
      <c r="F3173" s="596" t="s">
        <v>8397</v>
      </c>
    </row>
    <row r="3174" spans="1:6" ht="15.4">
      <c r="A3174" s="593" t="s">
        <v>8400</v>
      </c>
      <c r="B3174" s="593" t="s">
        <v>238</v>
      </c>
      <c r="C3174" s="593" t="s">
        <v>239</v>
      </c>
      <c r="D3174" s="594">
        <v>10542</v>
      </c>
      <c r="E3174" s="595">
        <v>344259</v>
      </c>
      <c r="F3174" s="596" t="s">
        <v>8397</v>
      </c>
    </row>
    <row r="3175" spans="1:6" ht="15.4">
      <c r="A3175" s="593" t="s">
        <v>8400</v>
      </c>
      <c r="B3175" s="593" t="s">
        <v>255</v>
      </c>
      <c r="C3175" s="593" t="s">
        <v>255</v>
      </c>
      <c r="D3175" s="594">
        <v>10543</v>
      </c>
      <c r="E3175" s="595">
        <v>870677</v>
      </c>
      <c r="F3175" s="596" t="s">
        <v>8397</v>
      </c>
    </row>
    <row r="3176" spans="1:6" ht="15.4">
      <c r="A3176" s="593" t="s">
        <v>8400</v>
      </c>
      <c r="B3176" s="593" t="s">
        <v>205</v>
      </c>
      <c r="C3176" s="593" t="s">
        <v>224</v>
      </c>
      <c r="D3176" s="594">
        <v>10544</v>
      </c>
      <c r="E3176" s="595">
        <v>190403</v>
      </c>
      <c r="F3176" s="596" t="s">
        <v>8397</v>
      </c>
    </row>
    <row r="3177" spans="1:6" ht="15.4">
      <c r="A3177" s="593" t="s">
        <v>8400</v>
      </c>
      <c r="B3177" s="593" t="s">
        <v>8416</v>
      </c>
      <c r="C3177" s="593" t="s">
        <v>8416</v>
      </c>
      <c r="D3177" s="594">
        <v>10545</v>
      </c>
      <c r="E3177" s="595">
        <v>13281</v>
      </c>
      <c r="F3177" s="596" t="s">
        <v>8397</v>
      </c>
    </row>
    <row r="3178" spans="1:6" ht="15.4">
      <c r="A3178" s="593" t="s">
        <v>8400</v>
      </c>
      <c r="B3178" s="593" t="s">
        <v>8416</v>
      </c>
      <c r="C3178" s="593" t="s">
        <v>8416</v>
      </c>
      <c r="D3178" s="594">
        <v>10546</v>
      </c>
      <c r="E3178" s="595">
        <v>3068</v>
      </c>
      <c r="F3178" s="596" t="s">
        <v>8397</v>
      </c>
    </row>
    <row r="3179" spans="1:6" ht="15.4">
      <c r="A3179" s="593" t="s">
        <v>8400</v>
      </c>
      <c r="B3179" s="593" t="s">
        <v>8416</v>
      </c>
      <c r="C3179" s="593" t="s">
        <v>8416</v>
      </c>
      <c r="D3179" s="594">
        <v>10547</v>
      </c>
      <c r="E3179" s="595">
        <v>2595</v>
      </c>
      <c r="F3179" s="596" t="s">
        <v>8397</v>
      </c>
    </row>
    <row r="3180" spans="1:6" ht="15.4">
      <c r="A3180" s="593" t="s">
        <v>8400</v>
      </c>
      <c r="B3180" s="593" t="s">
        <v>8416</v>
      </c>
      <c r="C3180" s="593" t="s">
        <v>8416</v>
      </c>
      <c r="D3180" s="594">
        <v>10548</v>
      </c>
      <c r="E3180" s="595">
        <v>1762</v>
      </c>
      <c r="F3180" s="596" t="s">
        <v>8397</v>
      </c>
    </row>
    <row r="3181" spans="1:6" ht="15.4">
      <c r="A3181" s="593" t="s">
        <v>8400</v>
      </c>
      <c r="B3181" s="593" t="s">
        <v>8416</v>
      </c>
      <c r="C3181" s="593" t="s">
        <v>8416</v>
      </c>
      <c r="D3181" s="594">
        <v>10549</v>
      </c>
      <c r="E3181" s="595">
        <v>5555</v>
      </c>
      <c r="F3181" s="596" t="s">
        <v>8397</v>
      </c>
    </row>
    <row r="3182" spans="1:6" ht="15.4">
      <c r="A3182" s="593" t="s">
        <v>8400</v>
      </c>
      <c r="B3182" s="593" t="s">
        <v>8416</v>
      </c>
      <c r="C3182" s="593" t="s">
        <v>8416</v>
      </c>
      <c r="D3182" s="594">
        <v>10550</v>
      </c>
      <c r="E3182" s="595">
        <v>6339</v>
      </c>
      <c r="F3182" s="596" t="s">
        <v>8397</v>
      </c>
    </row>
    <row r="3183" spans="1:6" ht="15.4">
      <c r="A3183" s="593" t="s">
        <v>8400</v>
      </c>
      <c r="B3183" s="593" t="s">
        <v>8416</v>
      </c>
      <c r="C3183" s="593" t="s">
        <v>8416</v>
      </c>
      <c r="D3183" s="594">
        <v>10551</v>
      </c>
      <c r="E3183" s="595">
        <v>4543</v>
      </c>
      <c r="F3183" s="596" t="s">
        <v>8397</v>
      </c>
    </row>
    <row r="3184" spans="1:6" ht="15.4">
      <c r="A3184" s="593" t="s">
        <v>8400</v>
      </c>
      <c r="B3184" s="593" t="s">
        <v>8416</v>
      </c>
      <c r="C3184" s="593" t="s">
        <v>8416</v>
      </c>
      <c r="D3184" s="594">
        <v>10552</v>
      </c>
      <c r="E3184" s="595">
        <v>8899</v>
      </c>
      <c r="F3184" s="596" t="s">
        <v>8397</v>
      </c>
    </row>
    <row r="3185" spans="1:6" ht="15.4">
      <c r="A3185" s="593" t="s">
        <v>8400</v>
      </c>
      <c r="B3185" s="593" t="s">
        <v>8416</v>
      </c>
      <c r="C3185" s="593" t="s">
        <v>8416</v>
      </c>
      <c r="D3185" s="594">
        <v>10553</v>
      </c>
      <c r="E3185" s="595">
        <v>52297</v>
      </c>
      <c r="F3185" s="596" t="s">
        <v>8397</v>
      </c>
    </row>
    <row r="3186" spans="1:6" ht="15.4">
      <c r="A3186" s="593" t="s">
        <v>8400</v>
      </c>
      <c r="B3186" s="593" t="s">
        <v>8416</v>
      </c>
      <c r="C3186" s="593" t="s">
        <v>8416</v>
      </c>
      <c r="D3186" s="594">
        <v>10554</v>
      </c>
      <c r="E3186" s="595">
        <v>76736</v>
      </c>
      <c r="F3186" s="596" t="s">
        <v>8397</v>
      </c>
    </row>
    <row r="3187" spans="1:6" ht="15.4">
      <c r="A3187" s="593" t="s">
        <v>8400</v>
      </c>
      <c r="B3187" s="593" t="s">
        <v>8416</v>
      </c>
      <c r="C3187" s="593" t="s">
        <v>8416</v>
      </c>
      <c r="D3187" s="594">
        <v>10555</v>
      </c>
      <c r="E3187" s="595">
        <v>140712</v>
      </c>
      <c r="F3187" s="596" t="s">
        <v>8397</v>
      </c>
    </row>
    <row r="3188" spans="1:6" ht="15.4">
      <c r="A3188" s="593" t="s">
        <v>8400</v>
      </c>
      <c r="B3188" s="593" t="s">
        <v>8416</v>
      </c>
      <c r="C3188" s="593" t="s">
        <v>8416</v>
      </c>
      <c r="D3188" s="594">
        <v>10556</v>
      </c>
      <c r="E3188" s="595">
        <v>129721</v>
      </c>
      <c r="F3188" s="596" t="s">
        <v>8397</v>
      </c>
    </row>
    <row r="3189" spans="1:6" ht="15.4">
      <c r="A3189" s="593" t="s">
        <v>8400</v>
      </c>
      <c r="B3189" s="593" t="s">
        <v>8416</v>
      </c>
      <c r="C3189" s="593" t="s">
        <v>8416</v>
      </c>
      <c r="D3189" s="594">
        <v>10557</v>
      </c>
      <c r="E3189" s="595">
        <v>1299</v>
      </c>
      <c r="F3189" s="596" t="s">
        <v>8397</v>
      </c>
    </row>
    <row r="3190" spans="1:6" ht="15.4">
      <c r="A3190" s="593" t="s">
        <v>8400</v>
      </c>
      <c r="B3190" s="593" t="s">
        <v>8416</v>
      </c>
      <c r="C3190" s="593" t="s">
        <v>8416</v>
      </c>
      <c r="D3190" s="594">
        <v>10558</v>
      </c>
      <c r="E3190" s="595">
        <v>43685</v>
      </c>
      <c r="F3190" s="596" t="s">
        <v>8397</v>
      </c>
    </row>
    <row r="3191" spans="1:6" ht="15.4">
      <c r="A3191" s="593" t="s">
        <v>8400</v>
      </c>
      <c r="B3191" s="593" t="s">
        <v>8416</v>
      </c>
      <c r="C3191" s="593" t="s">
        <v>8416</v>
      </c>
      <c r="D3191" s="594">
        <v>10559</v>
      </c>
      <c r="E3191" s="595">
        <v>1710</v>
      </c>
      <c r="F3191" s="596" t="s">
        <v>8397</v>
      </c>
    </row>
  </sheetData>
  <protectedRanges>
    <protectedRange algorithmName="SHA-512" hashValue="vj/kGoxo8A8xQGsYxz0NfLL18psi2nT3rr7C+f4vs5ls2G1A4Q3OTcysQJP/1JnnzZAntKm8LUc+xQaOx5AokQ==" saltValue="/JW1lEv+F5VMRaTWY7y5ig==" spinCount="100000" sqref="I311" name="Rango1"/>
    <protectedRange algorithmName="SHA-512" hashValue="vj/kGoxo8A8xQGsYxz0NfLL18psi2nT3rr7C+f4vs5ls2G1A4Q3OTcysQJP/1JnnzZAntKm8LUc+xQaOx5AokQ==" saltValue="/JW1lEv+F5VMRaTWY7y5ig==" spinCount="100000" sqref="I315:I320" name="Rango1_1"/>
    <protectedRange algorithmName="SHA-512" hashValue="vj/kGoxo8A8xQGsYxz0NfLL18psi2nT3rr7C+f4vs5ls2G1A4Q3OTcysQJP/1JnnzZAntKm8LUc+xQaOx5AokQ==" saltValue="/JW1lEv+F5VMRaTWY7y5ig==" spinCount="100000" sqref="I325" name="Rango1_2"/>
    <protectedRange algorithmName="SHA-512" hashValue="vj/kGoxo8A8xQGsYxz0NfLL18psi2nT3rr7C+f4vs5ls2G1A4Q3OTcysQJP/1JnnzZAntKm8LUc+xQaOx5AokQ==" saltValue="/JW1lEv+F5VMRaTWY7y5ig==" spinCount="100000" sqref="I328:I332" name="Rango1_3"/>
    <protectedRange algorithmName="SHA-512" hashValue="vj/kGoxo8A8xQGsYxz0NfLL18psi2nT3rr7C+f4vs5ls2G1A4Q3OTcysQJP/1JnnzZAntKm8LUc+xQaOx5AokQ==" saltValue="/JW1lEv+F5VMRaTWY7y5ig==" spinCount="100000" sqref="I336:I341" name="Rango1_4"/>
  </protectedRanges>
  <conditionalFormatting sqref="I3:I167">
    <cfRule type="duplicateValues" dxfId="28" priority="16"/>
  </conditionalFormatting>
  <conditionalFormatting sqref="I210:I223">
    <cfRule type="duplicateValues" dxfId="27" priority="14"/>
  </conditionalFormatting>
  <conditionalFormatting sqref="I219:I223">
    <cfRule type="duplicateValues" dxfId="26" priority="15"/>
  </conditionalFormatting>
  <conditionalFormatting sqref="I224">
    <cfRule type="duplicateValues" dxfId="25" priority="13"/>
  </conditionalFormatting>
  <conditionalFormatting sqref="I228:I235">
    <cfRule type="duplicateValues" dxfId="24" priority="9"/>
    <cfRule type="duplicateValues" dxfId="23" priority="10"/>
  </conditionalFormatting>
  <conditionalFormatting sqref="I239:I247">
    <cfRule type="duplicateValues" dxfId="22" priority="7"/>
    <cfRule type="duplicateValues" dxfId="21" priority="8"/>
  </conditionalFormatting>
  <conditionalFormatting sqref="I250:I258">
    <cfRule type="duplicateValues" dxfId="20" priority="5"/>
    <cfRule type="duplicateValues" dxfId="19" priority="6"/>
  </conditionalFormatting>
  <conditionalFormatting sqref="I260:I261">
    <cfRule type="duplicateValues" dxfId="18" priority="3"/>
    <cfRule type="duplicateValues" dxfId="17" priority="4"/>
  </conditionalFormatting>
  <conditionalFormatting sqref="I264:I270">
    <cfRule type="duplicateValues" dxfId="16" priority="1"/>
    <cfRule type="duplicateValues" dxfId="15" priority="2"/>
  </conditionalFormatting>
  <conditionalFormatting sqref="P170:P171">
    <cfRule type="duplicateValues" dxfId="14" priority="12"/>
  </conditionalFormatting>
  <conditionalFormatting sqref="P172">
    <cfRule type="duplicateValues" dxfId="13" priority="1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40D97B-2065-475E-BCB7-940D9AEC9B73}">
  <dimension ref="A1:H194"/>
  <sheetViews>
    <sheetView tabSelected="1" view="pageBreakPreview" topLeftCell="A164" zoomScale="65" zoomScaleNormal="55" zoomScaleSheetLayoutView="55" workbookViewId="0">
      <selection activeCell="K177" sqref="K177"/>
    </sheetView>
  </sheetViews>
  <sheetFormatPr baseColWidth="10" defaultColWidth="11.46484375" defaultRowHeight="15.75"/>
  <cols>
    <col min="1" max="1" width="4.86328125" style="8" customWidth="1"/>
    <col min="2" max="2" width="19.33203125" style="8" customWidth="1"/>
    <col min="3" max="3" width="16.1328125" style="8" customWidth="1"/>
    <col min="4" max="4" width="88.6640625" style="8" customWidth="1"/>
    <col min="5" max="5" width="15.86328125" style="8" customWidth="1"/>
    <col min="6" max="6" width="26.796875" style="87" bestFit="1" customWidth="1"/>
    <col min="7" max="7" width="18.73046875" style="88" customWidth="1"/>
    <col min="8" max="8" width="33.6640625" style="8" customWidth="1"/>
    <col min="9" max="9" width="11.46484375" style="8" customWidth="1"/>
    <col min="10" max="16384" width="11.46484375" style="8"/>
  </cols>
  <sheetData>
    <row r="1" spans="1:8" ht="41.25" customHeight="1">
      <c r="A1" s="52"/>
      <c r="B1" s="648" t="s">
        <v>8193</v>
      </c>
      <c r="C1" s="648"/>
      <c r="D1" s="648"/>
      <c r="E1" s="648"/>
      <c r="F1" s="55"/>
      <c r="G1" s="649"/>
      <c r="H1" s="650"/>
    </row>
    <row r="2" spans="1:8" ht="43.5" customHeight="1">
      <c r="A2" s="52"/>
      <c r="B2" s="651" t="s">
        <v>1</v>
      </c>
      <c r="C2" s="652"/>
      <c r="D2" s="653"/>
      <c r="E2" s="1" t="s">
        <v>2</v>
      </c>
      <c r="F2" s="54" t="s">
        <v>8394</v>
      </c>
      <c r="G2" s="2" t="s">
        <v>4</v>
      </c>
      <c r="H2" s="1" t="s">
        <v>5</v>
      </c>
    </row>
    <row r="3" spans="1:8" ht="13.5" customHeight="1">
      <c r="A3" s="52"/>
      <c r="B3" s="55"/>
      <c r="C3" s="56"/>
      <c r="D3" s="57"/>
      <c r="E3" s="53"/>
      <c r="F3" s="58"/>
      <c r="G3" s="59"/>
      <c r="H3" s="53"/>
    </row>
    <row r="4" spans="1:8" ht="39.75" customHeight="1">
      <c r="A4" s="3"/>
      <c r="B4" s="4" t="s">
        <v>6</v>
      </c>
      <c r="C4" s="4" t="s">
        <v>7</v>
      </c>
      <c r="D4" s="4" t="s">
        <v>8</v>
      </c>
      <c r="E4" s="5" t="s">
        <v>2</v>
      </c>
      <c r="F4" s="587" t="s">
        <v>8395</v>
      </c>
      <c r="G4" s="7" t="s">
        <v>4</v>
      </c>
      <c r="H4" s="4" t="s">
        <v>5</v>
      </c>
    </row>
    <row r="5" spans="1:8" ht="33.75" customHeight="1">
      <c r="B5" s="9">
        <v>1</v>
      </c>
      <c r="C5" s="9"/>
      <c r="D5" s="60" t="s">
        <v>8115</v>
      </c>
      <c r="E5" s="10"/>
      <c r="F5" s="11"/>
      <c r="G5" s="61"/>
      <c r="H5" s="110"/>
    </row>
    <row r="6" spans="1:8" ht="33" customHeight="1">
      <c r="B6" s="63">
        <v>1.0009999999999999</v>
      </c>
      <c r="C6" s="614">
        <v>3007</v>
      </c>
      <c r="D6" s="12" t="s">
        <v>10</v>
      </c>
      <c r="E6" s="13" t="s">
        <v>11</v>
      </c>
      <c r="F6" s="618">
        <v>955</v>
      </c>
      <c r="G6" s="631">
        <v>49590.333958221941</v>
      </c>
      <c r="H6" s="97">
        <f>F6*G6</f>
        <v>47358768.930101953</v>
      </c>
    </row>
    <row r="7" spans="1:8" s="65" customFormat="1" ht="33.75" customHeight="1">
      <c r="B7" s="63">
        <v>1.002</v>
      </c>
      <c r="C7" s="614">
        <v>3464</v>
      </c>
      <c r="D7" s="14" t="s">
        <v>12</v>
      </c>
      <c r="E7" s="15" t="s">
        <v>13</v>
      </c>
      <c r="F7" s="618">
        <v>49473</v>
      </c>
      <c r="G7" s="631">
        <v>3345.5145326923921</v>
      </c>
      <c r="H7" s="97">
        <f>F7*G7</f>
        <v>165512640.47589073</v>
      </c>
    </row>
    <row r="8" spans="1:8" s="65" customFormat="1" ht="30.75" customHeight="1">
      <c r="B8" s="63">
        <v>1.0029999999999999</v>
      </c>
      <c r="C8" s="614">
        <v>3710</v>
      </c>
      <c r="D8" s="14" t="s">
        <v>14</v>
      </c>
      <c r="E8" s="15" t="s">
        <v>13</v>
      </c>
      <c r="F8" s="618">
        <v>5783</v>
      </c>
      <c r="G8" s="631">
        <v>13302.701641274853</v>
      </c>
      <c r="H8" s="97">
        <f t="shared" ref="H8:H70" si="0">F8*G8</f>
        <v>76929523.591492474</v>
      </c>
    </row>
    <row r="9" spans="1:8" ht="31.5" customHeight="1">
      <c r="B9" s="63">
        <v>1.004</v>
      </c>
      <c r="C9" s="614">
        <v>3010</v>
      </c>
      <c r="D9" s="12" t="s">
        <v>188</v>
      </c>
      <c r="E9" s="13" t="s">
        <v>13</v>
      </c>
      <c r="F9" s="618">
        <v>42586</v>
      </c>
      <c r="G9" s="631">
        <v>2954.7623676261464</v>
      </c>
      <c r="H9" s="97">
        <f t="shared" si="0"/>
        <v>125831510.18772708</v>
      </c>
    </row>
    <row r="10" spans="1:8" ht="31.5">
      <c r="B10" s="63">
        <v>1.0049999999999999</v>
      </c>
      <c r="C10" s="614">
        <v>3022</v>
      </c>
      <c r="D10" s="17" t="s">
        <v>15</v>
      </c>
      <c r="E10" s="13" t="s">
        <v>13</v>
      </c>
      <c r="F10" s="618">
        <v>64237</v>
      </c>
      <c r="G10" s="631">
        <v>25.337321039180789</v>
      </c>
      <c r="H10" s="97">
        <f t="shared" si="0"/>
        <v>1627593.4915938564</v>
      </c>
    </row>
    <row r="11" spans="1:8" ht="31.5">
      <c r="B11" s="63">
        <v>1.006</v>
      </c>
      <c r="C11" s="614">
        <v>3486</v>
      </c>
      <c r="D11" s="12" t="s">
        <v>16</v>
      </c>
      <c r="E11" s="13" t="s">
        <v>13</v>
      </c>
      <c r="F11" s="618">
        <v>208006</v>
      </c>
      <c r="G11" s="631">
        <v>658.97304558701387</v>
      </c>
      <c r="H11" s="97">
        <f t="shared" si="0"/>
        <v>137070347.3203724</v>
      </c>
    </row>
    <row r="12" spans="1:8" ht="31.5">
      <c r="B12" s="63">
        <v>1.0069999999999999</v>
      </c>
      <c r="C12" s="614">
        <v>4848</v>
      </c>
      <c r="D12" s="12" t="s">
        <v>17</v>
      </c>
      <c r="E12" s="13" t="s">
        <v>18</v>
      </c>
      <c r="F12" s="618">
        <v>11196</v>
      </c>
      <c r="G12" s="631">
        <v>2462.6609184031768</v>
      </c>
      <c r="H12" s="97">
        <f t="shared" si="0"/>
        <v>27571951.642441966</v>
      </c>
    </row>
    <row r="13" spans="1:8" s="66" customFormat="1" ht="32.25" customHeight="1">
      <c r="B13" s="63">
        <v>1.008</v>
      </c>
      <c r="C13" s="614">
        <v>4849</v>
      </c>
      <c r="D13" s="14" t="s">
        <v>19</v>
      </c>
      <c r="E13" s="15" t="s">
        <v>18</v>
      </c>
      <c r="F13" s="618">
        <v>3527</v>
      </c>
      <c r="G13" s="631">
        <v>202.69856831344632</v>
      </c>
      <c r="H13" s="97">
        <f t="shared" si="0"/>
        <v>714917.85044152511</v>
      </c>
    </row>
    <row r="14" spans="1:8" ht="53.25" customHeight="1">
      <c r="B14" s="63">
        <v>1.0089999999999999</v>
      </c>
      <c r="C14" s="614">
        <v>4850</v>
      </c>
      <c r="D14" s="12" t="s">
        <v>20</v>
      </c>
      <c r="E14" s="13" t="s">
        <v>13</v>
      </c>
      <c r="F14" s="618">
        <v>329588</v>
      </c>
      <c r="G14" s="631">
        <v>12.51663659335531</v>
      </c>
      <c r="H14" s="97">
        <f t="shared" si="0"/>
        <v>4125333.22153079</v>
      </c>
    </row>
    <row r="15" spans="1:8" ht="29.25" customHeight="1">
      <c r="B15" s="63">
        <v>1.01</v>
      </c>
      <c r="C15" s="614">
        <v>3017</v>
      </c>
      <c r="D15" s="12" t="s">
        <v>21</v>
      </c>
      <c r="E15" s="13" t="s">
        <v>13</v>
      </c>
      <c r="F15" s="618">
        <v>45600</v>
      </c>
      <c r="G15" s="631">
        <v>28315.925825904804</v>
      </c>
      <c r="H15" s="97">
        <f t="shared" si="0"/>
        <v>1291206217.6612589</v>
      </c>
    </row>
    <row r="16" spans="1:8" s="66" customFormat="1" ht="31.5">
      <c r="B16" s="63">
        <v>1.0109999999999999</v>
      </c>
      <c r="C16" s="614">
        <v>4613</v>
      </c>
      <c r="D16" s="14" t="s">
        <v>22</v>
      </c>
      <c r="E16" s="15" t="s">
        <v>13</v>
      </c>
      <c r="F16" s="618">
        <v>58200</v>
      </c>
      <c r="G16" s="631">
        <v>506.74642078361575</v>
      </c>
      <c r="H16" s="97">
        <f t="shared" si="0"/>
        <v>29492641.689606436</v>
      </c>
    </row>
    <row r="17" spans="2:8" ht="31.5">
      <c r="B17" s="63">
        <v>1.012</v>
      </c>
      <c r="C17" s="614">
        <v>5380</v>
      </c>
      <c r="D17" s="12" t="s">
        <v>23</v>
      </c>
      <c r="E17" s="13" t="s">
        <v>13</v>
      </c>
      <c r="F17" s="618">
        <v>44531</v>
      </c>
      <c r="G17" s="631">
        <v>506.74642078361575</v>
      </c>
      <c r="H17" s="97">
        <f t="shared" si="0"/>
        <v>22565924.863915194</v>
      </c>
    </row>
    <row r="18" spans="2:8" ht="31.5">
      <c r="B18" s="63">
        <v>1.0129999999999999</v>
      </c>
      <c r="C18" s="614">
        <v>3050</v>
      </c>
      <c r="D18" s="12" t="s">
        <v>24</v>
      </c>
      <c r="E18" s="13" t="s">
        <v>13</v>
      </c>
      <c r="F18" s="618">
        <v>41100</v>
      </c>
      <c r="G18" s="631">
        <v>378.89429881990947</v>
      </c>
      <c r="H18" s="97">
        <f t="shared" si="0"/>
        <v>15572555.68149828</v>
      </c>
    </row>
    <row r="19" spans="2:8" ht="31.5">
      <c r="B19" s="63">
        <v>1.014</v>
      </c>
      <c r="C19" s="614">
        <v>4792</v>
      </c>
      <c r="D19" s="17" t="s">
        <v>8099</v>
      </c>
      <c r="E19" s="13" t="s">
        <v>13</v>
      </c>
      <c r="F19" s="618">
        <v>101727</v>
      </c>
      <c r="G19" s="631">
        <v>478.26727193557656</v>
      </c>
      <c r="H19" s="97">
        <f t="shared" si="0"/>
        <v>48652694.772190399</v>
      </c>
    </row>
    <row r="20" spans="2:8" ht="60" customHeight="1">
      <c r="B20" s="63">
        <v>1.0149999999999999</v>
      </c>
      <c r="C20" s="614">
        <v>4158</v>
      </c>
      <c r="D20" s="12" t="s">
        <v>25</v>
      </c>
      <c r="E20" s="13" t="s">
        <v>13</v>
      </c>
      <c r="F20" s="618">
        <v>192009</v>
      </c>
      <c r="G20" s="631">
        <v>253.37321039180787</v>
      </c>
      <c r="H20" s="97">
        <f t="shared" si="0"/>
        <v>48649936.75412064</v>
      </c>
    </row>
    <row r="21" spans="2:8" ht="31.5">
      <c r="B21" s="63">
        <v>1.016</v>
      </c>
      <c r="C21" s="614">
        <v>4159</v>
      </c>
      <c r="D21" s="12" t="s">
        <v>26</v>
      </c>
      <c r="E21" s="13" t="s">
        <v>13</v>
      </c>
      <c r="F21" s="618">
        <v>167143</v>
      </c>
      <c r="G21" s="631">
        <v>253.37321039180787</v>
      </c>
      <c r="H21" s="97">
        <f t="shared" si="0"/>
        <v>42349558.504517943</v>
      </c>
    </row>
    <row r="22" spans="2:8" ht="35.25" customHeight="1">
      <c r="B22" s="63">
        <v>1.0169999999999999</v>
      </c>
      <c r="C22" s="614">
        <v>4160</v>
      </c>
      <c r="D22" s="12" t="s">
        <v>27</v>
      </c>
      <c r="E22" s="13" t="s">
        <v>13</v>
      </c>
      <c r="F22" s="618">
        <v>170237</v>
      </c>
      <c r="G22" s="631">
        <v>253.37321039180787</v>
      </c>
      <c r="H22" s="97">
        <f t="shared" si="0"/>
        <v>43133495.217470199</v>
      </c>
    </row>
    <row r="23" spans="2:8" ht="31.5">
      <c r="B23" s="63">
        <v>1.018</v>
      </c>
      <c r="C23" s="614">
        <v>4161</v>
      </c>
      <c r="D23" s="12" t="s">
        <v>28</v>
      </c>
      <c r="E23" s="13" t="s">
        <v>13</v>
      </c>
      <c r="F23" s="618">
        <v>175960</v>
      </c>
      <c r="G23" s="631">
        <v>253.37321039180787</v>
      </c>
      <c r="H23" s="97">
        <f t="shared" si="0"/>
        <v>44583550.100542516</v>
      </c>
    </row>
    <row r="24" spans="2:8" ht="37.25" customHeight="1">
      <c r="B24" s="63">
        <v>1.0189999999999999</v>
      </c>
      <c r="C24" s="614">
        <v>4157</v>
      </c>
      <c r="D24" s="12" t="s">
        <v>29</v>
      </c>
      <c r="E24" s="13" t="s">
        <v>13</v>
      </c>
      <c r="F24" s="618">
        <v>187940</v>
      </c>
      <c r="G24" s="631">
        <v>1382.961656960566</v>
      </c>
      <c r="H24" s="97">
        <f t="shared" si="0"/>
        <v>259913813.80916876</v>
      </c>
    </row>
    <row r="25" spans="2:8" ht="45" customHeight="1">
      <c r="B25" s="63">
        <v>1.02</v>
      </c>
      <c r="C25" s="614">
        <v>4743</v>
      </c>
      <c r="D25" s="12" t="s">
        <v>30</v>
      </c>
      <c r="E25" s="13" t="s">
        <v>13</v>
      </c>
      <c r="F25" s="618">
        <v>176066</v>
      </c>
      <c r="G25" s="631">
        <v>126.68660519590394</v>
      </c>
      <c r="H25" s="97">
        <f t="shared" si="0"/>
        <v>22305203.830422021</v>
      </c>
    </row>
    <row r="26" spans="2:8" ht="51" customHeight="1">
      <c r="B26" s="63">
        <v>1.0209999999999999</v>
      </c>
      <c r="C26" s="614">
        <v>4744</v>
      </c>
      <c r="D26" s="12" t="s">
        <v>31</v>
      </c>
      <c r="E26" s="13" t="s">
        <v>13</v>
      </c>
      <c r="F26" s="618">
        <v>192977</v>
      </c>
      <c r="G26" s="631">
        <v>126.68660519590394</v>
      </c>
      <c r="H26" s="97">
        <f t="shared" si="0"/>
        <v>24447601.010889955</v>
      </c>
    </row>
    <row r="27" spans="2:8" ht="31.5">
      <c r="B27" s="63">
        <v>1.022</v>
      </c>
      <c r="C27" s="614">
        <v>4746</v>
      </c>
      <c r="D27" s="12" t="s">
        <v>32</v>
      </c>
      <c r="E27" s="13" t="s">
        <v>13</v>
      </c>
      <c r="F27" s="618">
        <v>166439</v>
      </c>
      <c r="G27" s="631">
        <v>126.68660519590394</v>
      </c>
      <c r="H27" s="97">
        <f t="shared" si="0"/>
        <v>21085591.882201057</v>
      </c>
    </row>
    <row r="28" spans="2:8" s="66" customFormat="1" ht="48" customHeight="1">
      <c r="B28" s="63">
        <v>1.0229999999999999</v>
      </c>
      <c r="C28" s="615">
        <v>4747</v>
      </c>
      <c r="D28" s="14" t="s">
        <v>33</v>
      </c>
      <c r="E28" s="15" t="s">
        <v>13</v>
      </c>
      <c r="F28" s="618">
        <v>163584</v>
      </c>
      <c r="G28" s="631">
        <v>126.68660519590394</v>
      </c>
      <c r="H28" s="97">
        <f t="shared" si="0"/>
        <v>20723901.624366749</v>
      </c>
    </row>
    <row r="29" spans="2:8" ht="58.5" customHeight="1">
      <c r="B29" s="63">
        <v>1.024</v>
      </c>
      <c r="C29" s="614">
        <v>4749</v>
      </c>
      <c r="D29" s="12" t="s">
        <v>34</v>
      </c>
      <c r="E29" s="13" t="s">
        <v>13</v>
      </c>
      <c r="F29" s="618">
        <v>173581</v>
      </c>
      <c r="G29" s="631">
        <v>126.68660519590394</v>
      </c>
      <c r="H29" s="97">
        <f t="shared" si="0"/>
        <v>21990387.616510201</v>
      </c>
    </row>
    <row r="30" spans="2:8" ht="31.5">
      <c r="B30" s="63">
        <v>1.0249999999999999</v>
      </c>
      <c r="C30" s="616">
        <v>7999</v>
      </c>
      <c r="D30" s="12" t="s">
        <v>35</v>
      </c>
      <c r="E30" s="13" t="s">
        <v>13</v>
      </c>
      <c r="F30" s="618">
        <v>223864</v>
      </c>
      <c r="G30" s="631">
        <v>472.87042255423103</v>
      </c>
      <c r="H30" s="97">
        <f t="shared" si="0"/>
        <v>105858664.27468038</v>
      </c>
    </row>
    <row r="31" spans="2:8" s="65" customFormat="1" ht="52.5" customHeight="1">
      <c r="B31" s="63">
        <v>1.026</v>
      </c>
      <c r="C31" s="615">
        <v>6016</v>
      </c>
      <c r="D31" s="14" t="s">
        <v>36</v>
      </c>
      <c r="E31" s="15" t="s">
        <v>13</v>
      </c>
      <c r="F31" s="618">
        <v>147291</v>
      </c>
      <c r="G31" s="631">
        <v>253.37321039180787</v>
      </c>
      <c r="H31" s="97">
        <f t="shared" si="0"/>
        <v>37319593.531819776</v>
      </c>
    </row>
    <row r="32" spans="2:8" s="65" customFormat="1" ht="49.5" customHeight="1">
      <c r="B32" s="63">
        <v>1.0269999999999999</v>
      </c>
      <c r="C32" s="615">
        <v>5363</v>
      </c>
      <c r="D32" s="14" t="s">
        <v>37</v>
      </c>
      <c r="E32" s="15" t="s">
        <v>13</v>
      </c>
      <c r="F32" s="618">
        <v>358546</v>
      </c>
      <c r="G32" s="631">
        <v>152.02392623508473</v>
      </c>
      <c r="H32" s="97">
        <f t="shared" si="0"/>
        <v>54507570.655884691</v>
      </c>
    </row>
    <row r="33" spans="2:8" ht="57.75" customHeight="1">
      <c r="B33" s="63">
        <v>1.028</v>
      </c>
      <c r="C33" s="614">
        <v>5364</v>
      </c>
      <c r="D33" s="12" t="s">
        <v>38</v>
      </c>
      <c r="E33" s="13" t="s">
        <v>13</v>
      </c>
      <c r="F33" s="618">
        <v>356513</v>
      </c>
      <c r="G33" s="631">
        <v>152.02392623508473</v>
      </c>
      <c r="H33" s="97">
        <f t="shared" si="0"/>
        <v>54198506.013848759</v>
      </c>
    </row>
    <row r="34" spans="2:8" ht="54.75" customHeight="1">
      <c r="B34" s="63">
        <v>1.0289999999999999</v>
      </c>
      <c r="C34" s="614">
        <v>5374</v>
      </c>
      <c r="D34" s="12" t="s">
        <v>39</v>
      </c>
      <c r="E34" s="13" t="s">
        <v>13</v>
      </c>
      <c r="F34" s="618">
        <v>285000</v>
      </c>
      <c r="G34" s="631">
        <v>228.03588935262709</v>
      </c>
      <c r="H34" s="97">
        <f t="shared" si="0"/>
        <v>64990228.465498723</v>
      </c>
    </row>
    <row r="35" spans="2:8" ht="31.5">
      <c r="B35" s="63">
        <v>1.03</v>
      </c>
      <c r="C35" s="614">
        <v>7751</v>
      </c>
      <c r="D35" s="17" t="s">
        <v>40</v>
      </c>
      <c r="E35" s="13" t="s">
        <v>13</v>
      </c>
      <c r="F35" s="618">
        <v>131284</v>
      </c>
      <c r="G35" s="631">
        <v>126.68660519590394</v>
      </c>
      <c r="H35" s="97">
        <f t="shared" si="0"/>
        <v>16631924.276539052</v>
      </c>
    </row>
    <row r="36" spans="2:8" ht="47.25">
      <c r="B36" s="63">
        <v>1.0309999999999999</v>
      </c>
      <c r="C36" s="614">
        <v>4926</v>
      </c>
      <c r="D36" s="12" t="s">
        <v>8100</v>
      </c>
      <c r="E36" s="13" t="s">
        <v>13</v>
      </c>
      <c r="F36" s="618">
        <v>272194</v>
      </c>
      <c r="G36" s="631">
        <v>126.68660519590394</v>
      </c>
      <c r="H36" s="97">
        <f t="shared" si="0"/>
        <v>34483333.814693876</v>
      </c>
    </row>
    <row r="37" spans="2:8" ht="47.25">
      <c r="B37" s="63">
        <v>1.032</v>
      </c>
      <c r="C37" s="614">
        <v>4925</v>
      </c>
      <c r="D37" s="12" t="s">
        <v>8101</v>
      </c>
      <c r="E37" s="13" t="s">
        <v>13</v>
      </c>
      <c r="F37" s="618">
        <v>326194</v>
      </c>
      <c r="G37" s="631">
        <v>126.68660519590394</v>
      </c>
      <c r="H37" s="97">
        <f t="shared" si="0"/>
        <v>41324410.495272689</v>
      </c>
    </row>
    <row r="38" spans="2:8" ht="31.5">
      <c r="B38" s="63">
        <v>1.0329999999999999</v>
      </c>
      <c r="C38" s="614">
        <v>5205</v>
      </c>
      <c r="D38" s="12" t="s">
        <v>41</v>
      </c>
      <c r="E38" s="13" t="s">
        <v>18</v>
      </c>
      <c r="F38" s="618">
        <v>48197</v>
      </c>
      <c r="G38" s="631">
        <v>253.37321039180787</v>
      </c>
      <c r="H38" s="97">
        <f t="shared" si="0"/>
        <v>12211828.621253964</v>
      </c>
    </row>
    <row r="39" spans="2:8" ht="39" customHeight="1">
      <c r="B39" s="63">
        <v>1.034</v>
      </c>
      <c r="C39" s="614">
        <v>3864</v>
      </c>
      <c r="D39" s="12" t="s">
        <v>8103</v>
      </c>
      <c r="E39" s="13" t="s">
        <v>11</v>
      </c>
      <c r="F39" s="618">
        <v>3194</v>
      </c>
      <c r="G39" s="631">
        <v>6461.6756353381206</v>
      </c>
      <c r="H39" s="97">
        <f t="shared" si="0"/>
        <v>20638591.979269959</v>
      </c>
    </row>
    <row r="40" spans="2:8" ht="31.5">
      <c r="B40" s="63">
        <v>1.0349999999999999</v>
      </c>
      <c r="C40" s="614">
        <v>4857</v>
      </c>
      <c r="D40" s="12" t="s">
        <v>1255</v>
      </c>
      <c r="E40" s="13" t="s">
        <v>11</v>
      </c>
      <c r="F40" s="618">
        <v>3512</v>
      </c>
      <c r="G40" s="631">
        <v>7094.4498909706208</v>
      </c>
      <c r="H40" s="97">
        <f t="shared" si="0"/>
        <v>24915708.017088819</v>
      </c>
    </row>
    <row r="41" spans="2:8" ht="49.5" customHeight="1">
      <c r="B41" s="63">
        <v>1.036</v>
      </c>
      <c r="C41" s="614">
        <v>3866</v>
      </c>
      <c r="D41" s="12" t="s">
        <v>8104</v>
      </c>
      <c r="E41" s="13" t="s">
        <v>11</v>
      </c>
      <c r="F41" s="618">
        <v>3610</v>
      </c>
      <c r="G41" s="631">
        <v>2641.6437542239496</v>
      </c>
      <c r="H41" s="97">
        <f t="shared" si="0"/>
        <v>9536333.9527484588</v>
      </c>
    </row>
    <row r="42" spans="2:8" ht="42.75" customHeight="1">
      <c r="B42" s="63">
        <v>1.0369999999999999</v>
      </c>
      <c r="C42" s="614">
        <v>3867</v>
      </c>
      <c r="D42" s="12" t="s">
        <v>8105</v>
      </c>
      <c r="E42" s="13" t="s">
        <v>11</v>
      </c>
      <c r="F42" s="618">
        <v>3890</v>
      </c>
      <c r="G42" s="631">
        <v>7767.2317765239886</v>
      </c>
      <c r="H42" s="97">
        <f t="shared" si="0"/>
        <v>30214531.610678315</v>
      </c>
    </row>
    <row r="43" spans="2:8" ht="31.5">
      <c r="B43" s="63">
        <v>1.038</v>
      </c>
      <c r="C43" s="614">
        <v>5212</v>
      </c>
      <c r="D43" s="17" t="s">
        <v>42</v>
      </c>
      <c r="E43" s="13" t="s">
        <v>18</v>
      </c>
      <c r="F43" s="618">
        <v>23972</v>
      </c>
      <c r="G43" s="631">
        <v>1013.4928415672315</v>
      </c>
      <c r="H43" s="97">
        <f t="shared" si="0"/>
        <v>24295450.398049675</v>
      </c>
    </row>
    <row r="44" spans="2:8" ht="32.25" customHeight="1">
      <c r="B44" s="63">
        <v>1.0389999999999999</v>
      </c>
      <c r="C44" s="614">
        <v>5843</v>
      </c>
      <c r="D44" s="12" t="s">
        <v>43</v>
      </c>
      <c r="E44" s="13" t="s">
        <v>11</v>
      </c>
      <c r="F44" s="618">
        <v>32959</v>
      </c>
      <c r="G44" s="631">
        <v>1013.4928415672315</v>
      </c>
      <c r="H44" s="97">
        <f t="shared" si="0"/>
        <v>33403710.565214384</v>
      </c>
    </row>
    <row r="45" spans="2:8" ht="48" customHeight="1">
      <c r="B45" s="63">
        <v>1.04</v>
      </c>
      <c r="C45" s="614">
        <v>4015</v>
      </c>
      <c r="D45" s="12" t="s">
        <v>44</v>
      </c>
      <c r="E45" s="13" t="s">
        <v>11</v>
      </c>
      <c r="F45" s="618">
        <v>22679</v>
      </c>
      <c r="G45" s="631">
        <v>2026.985683134463</v>
      </c>
      <c r="H45" s="97">
        <f t="shared" si="0"/>
        <v>45970008.307806484</v>
      </c>
    </row>
    <row r="46" spans="2:8" ht="33.75" customHeight="1">
      <c r="B46" s="63">
        <v>1.0409999999999999</v>
      </c>
      <c r="C46" s="614">
        <v>4019</v>
      </c>
      <c r="D46" s="12" t="s">
        <v>45</v>
      </c>
      <c r="E46" s="13" t="s">
        <v>11</v>
      </c>
      <c r="F46" s="618">
        <v>10968</v>
      </c>
      <c r="G46" s="631">
        <v>2026.985683134463</v>
      </c>
      <c r="H46" s="97">
        <f t="shared" si="0"/>
        <v>22231978.972618788</v>
      </c>
    </row>
    <row r="47" spans="2:8" ht="41.25" customHeight="1">
      <c r="B47" s="63">
        <v>1.042</v>
      </c>
      <c r="C47" s="614">
        <v>4020</v>
      </c>
      <c r="D47" s="12" t="s">
        <v>46</v>
      </c>
      <c r="E47" s="13" t="s">
        <v>11</v>
      </c>
      <c r="F47" s="618">
        <v>12594</v>
      </c>
      <c r="G47" s="631">
        <v>3912.4877655861405</v>
      </c>
      <c r="H47" s="97">
        <f t="shared" si="0"/>
        <v>49273870.919791855</v>
      </c>
    </row>
    <row r="48" spans="2:8" ht="31.5">
      <c r="B48" s="63">
        <v>1.0429999999999999</v>
      </c>
      <c r="C48" s="614">
        <v>4016</v>
      </c>
      <c r="D48" s="12" t="s">
        <v>47</v>
      </c>
      <c r="E48" s="13" t="s">
        <v>11</v>
      </c>
      <c r="F48" s="618">
        <v>27590</v>
      </c>
      <c r="G48" s="631">
        <v>760.11963117542359</v>
      </c>
      <c r="H48" s="97">
        <f t="shared" si="0"/>
        <v>20971700.624129936</v>
      </c>
    </row>
    <row r="49" spans="2:8" ht="31.5">
      <c r="B49" s="63">
        <v>1.044</v>
      </c>
      <c r="C49" s="614">
        <v>4017</v>
      </c>
      <c r="D49" s="12" t="s">
        <v>48</v>
      </c>
      <c r="E49" s="13" t="s">
        <v>11</v>
      </c>
      <c r="F49" s="618">
        <v>31217</v>
      </c>
      <c r="G49" s="631">
        <v>760.11963117542359</v>
      </c>
      <c r="H49" s="97">
        <f t="shared" si="0"/>
        <v>23728654.5264032</v>
      </c>
    </row>
    <row r="50" spans="2:8" ht="31.5">
      <c r="B50" s="63">
        <v>1.0449999999999999</v>
      </c>
      <c r="C50" s="614">
        <v>3204</v>
      </c>
      <c r="D50" s="12" t="s">
        <v>49</v>
      </c>
      <c r="E50" s="13" t="s">
        <v>13</v>
      </c>
      <c r="F50" s="618">
        <v>895128</v>
      </c>
      <c r="G50" s="631">
        <v>126.68660519590394</v>
      </c>
      <c r="H50" s="97">
        <f t="shared" si="0"/>
        <v>113400727.5357991</v>
      </c>
    </row>
    <row r="51" spans="2:8" ht="31.5">
      <c r="B51" s="63">
        <v>1.046</v>
      </c>
      <c r="C51" s="614">
        <v>4229</v>
      </c>
      <c r="D51" s="12" t="s">
        <v>50</v>
      </c>
      <c r="E51" s="13" t="s">
        <v>13</v>
      </c>
      <c r="F51" s="618">
        <v>815797</v>
      </c>
      <c r="G51" s="631">
        <v>126.68660519590394</v>
      </c>
      <c r="H51" s="97">
        <f t="shared" si="0"/>
        <v>103350552.45900284</v>
      </c>
    </row>
    <row r="52" spans="2:8" ht="43.5" customHeight="1">
      <c r="B52" s="63">
        <v>1.0470000000000099</v>
      </c>
      <c r="C52" s="614">
        <v>3394</v>
      </c>
      <c r="D52" s="12" t="s">
        <v>51</v>
      </c>
      <c r="E52" s="13" t="s">
        <v>13</v>
      </c>
      <c r="F52" s="618">
        <v>880336</v>
      </c>
      <c r="G52" s="631">
        <v>126.68660519590394</v>
      </c>
      <c r="H52" s="97">
        <f t="shared" si="0"/>
        <v>111526779.27174129</v>
      </c>
    </row>
    <row r="53" spans="2:8">
      <c r="B53" s="63">
        <v>1.04800000000001</v>
      </c>
      <c r="C53" s="614">
        <v>3806</v>
      </c>
      <c r="D53" s="12" t="s">
        <v>52</v>
      </c>
      <c r="E53" s="13" t="s">
        <v>11</v>
      </c>
      <c r="F53" s="618">
        <v>2816</v>
      </c>
      <c r="G53" s="631">
        <v>380.0598155877118</v>
      </c>
      <c r="H53" s="97">
        <f t="shared" si="0"/>
        <v>1070248.4406949964</v>
      </c>
    </row>
    <row r="54" spans="2:8" ht="47.25">
      <c r="B54" s="63">
        <v>1.0490000000000099</v>
      </c>
      <c r="C54" s="614">
        <v>3811</v>
      </c>
      <c r="D54" s="12" t="s">
        <v>8102</v>
      </c>
      <c r="E54" s="13" t="s">
        <v>18</v>
      </c>
      <c r="F54" s="618">
        <v>2768</v>
      </c>
      <c r="G54" s="631">
        <v>2533.7321039180788</v>
      </c>
      <c r="H54" s="97">
        <f t="shared" si="0"/>
        <v>7013370.4636452422</v>
      </c>
    </row>
    <row r="55" spans="2:8" ht="31.5">
      <c r="B55" s="63">
        <v>1.05000000000001</v>
      </c>
      <c r="C55" s="614">
        <v>4394</v>
      </c>
      <c r="D55" s="12" t="s">
        <v>53</v>
      </c>
      <c r="E55" s="13" t="s">
        <v>11</v>
      </c>
      <c r="F55" s="618">
        <v>140999</v>
      </c>
      <c r="G55" s="631">
        <v>380.0598155877118</v>
      </c>
      <c r="H55" s="97">
        <f t="shared" si="0"/>
        <v>53588053.938051775</v>
      </c>
    </row>
    <row r="56" spans="2:8" ht="31.5">
      <c r="B56" s="63">
        <v>1.0510000000000099</v>
      </c>
      <c r="C56" s="614">
        <v>4395</v>
      </c>
      <c r="D56" s="12" t="s">
        <v>54</v>
      </c>
      <c r="E56" s="13" t="s">
        <v>11</v>
      </c>
      <c r="F56" s="618">
        <v>110995</v>
      </c>
      <c r="G56" s="631">
        <v>380.0598155877118</v>
      </c>
      <c r="H56" s="97">
        <f t="shared" si="0"/>
        <v>42184739.23115807</v>
      </c>
    </row>
    <row r="57" spans="2:8" ht="31.5">
      <c r="B57" s="63">
        <v>1.05200000000001</v>
      </c>
      <c r="C57" s="614">
        <v>3397</v>
      </c>
      <c r="D57" s="12" t="s">
        <v>55</v>
      </c>
      <c r="E57" s="13" t="s">
        <v>56</v>
      </c>
      <c r="F57" s="618">
        <v>461536</v>
      </c>
      <c r="G57" s="631">
        <v>26</v>
      </c>
      <c r="H57" s="97">
        <f t="shared" si="0"/>
        <v>11999936</v>
      </c>
    </row>
    <row r="58" spans="2:8" ht="43.5" customHeight="1">
      <c r="B58" s="63">
        <v>1.0530000000000099</v>
      </c>
      <c r="C58" s="614">
        <v>3401</v>
      </c>
      <c r="D58" s="12" t="s">
        <v>57</v>
      </c>
      <c r="E58" s="13" t="s">
        <v>56</v>
      </c>
      <c r="F58" s="618">
        <v>539879</v>
      </c>
      <c r="G58" s="631">
        <v>10</v>
      </c>
      <c r="H58" s="97">
        <f t="shared" si="0"/>
        <v>5398790</v>
      </c>
    </row>
    <row r="59" spans="2:8" ht="31.5">
      <c r="B59" s="63">
        <v>1.05400000000001</v>
      </c>
      <c r="C59" s="614">
        <v>3548</v>
      </c>
      <c r="D59" s="17" t="s">
        <v>58</v>
      </c>
      <c r="E59" s="13" t="s">
        <v>56</v>
      </c>
      <c r="F59" s="618">
        <v>275775</v>
      </c>
      <c r="G59" s="631">
        <v>26</v>
      </c>
      <c r="H59" s="97">
        <f t="shared" si="0"/>
        <v>7170150</v>
      </c>
    </row>
    <row r="60" spans="2:8" ht="47.25" customHeight="1">
      <c r="B60" s="63">
        <v>1.0550000000000099</v>
      </c>
      <c r="C60" s="614">
        <v>3549</v>
      </c>
      <c r="D60" s="12" t="s">
        <v>59</v>
      </c>
      <c r="E60" s="13" t="s">
        <v>56</v>
      </c>
      <c r="F60" s="618">
        <v>231910</v>
      </c>
      <c r="G60" s="631">
        <v>26</v>
      </c>
      <c r="H60" s="97">
        <f t="shared" si="0"/>
        <v>6029660</v>
      </c>
    </row>
    <row r="61" spans="2:8" ht="31.5">
      <c r="B61" s="63">
        <v>1.05600000000001</v>
      </c>
      <c r="C61" s="614">
        <v>3841</v>
      </c>
      <c r="D61" s="12" t="s">
        <v>60</v>
      </c>
      <c r="E61" s="13" t="s">
        <v>13</v>
      </c>
      <c r="F61" s="618">
        <v>1342314</v>
      </c>
      <c r="G61" s="631">
        <v>50.674642078361579</v>
      </c>
      <c r="H61" s="97">
        <f t="shared" si="0"/>
        <v>68021281.506773844</v>
      </c>
    </row>
    <row r="62" spans="2:8" ht="31.5">
      <c r="B62" s="63">
        <v>1.0570000000000099</v>
      </c>
      <c r="C62" s="614">
        <v>4200</v>
      </c>
      <c r="D62" s="12" t="s">
        <v>8106</v>
      </c>
      <c r="E62" s="13" t="s">
        <v>13</v>
      </c>
      <c r="F62" s="618">
        <v>1153730</v>
      </c>
      <c r="G62" s="631">
        <v>50.674642078361579</v>
      </c>
      <c r="H62" s="97">
        <f t="shared" si="0"/>
        <v>58464854.805068105</v>
      </c>
    </row>
    <row r="63" spans="2:8" ht="47.25">
      <c r="B63" s="63">
        <v>1.05800000000001</v>
      </c>
      <c r="C63" s="614">
        <v>4203</v>
      </c>
      <c r="D63" s="12" t="s">
        <v>850</v>
      </c>
      <c r="E63" s="13" t="s">
        <v>13</v>
      </c>
      <c r="F63" s="618">
        <v>1370185</v>
      </c>
      <c r="G63" s="631">
        <v>211.89601585066893</v>
      </c>
      <c r="H63" s="97">
        <f t="shared" si="0"/>
        <v>290336742.47834879</v>
      </c>
    </row>
    <row r="64" spans="2:8" ht="47.25">
      <c r="B64" s="63">
        <v>1.0590000000000099</v>
      </c>
      <c r="C64" s="614">
        <v>4515</v>
      </c>
      <c r="D64" s="12" t="s">
        <v>1044</v>
      </c>
      <c r="E64" s="13" t="s">
        <v>11</v>
      </c>
      <c r="F64" s="618">
        <v>298525</v>
      </c>
      <c r="G64" s="631">
        <v>101.34928415672316</v>
      </c>
      <c r="H64" s="97">
        <f t="shared" si="0"/>
        <v>30255295.052885782</v>
      </c>
    </row>
    <row r="65" spans="2:8" ht="47.25">
      <c r="B65" s="63">
        <v>1.06000000000001</v>
      </c>
      <c r="C65" s="614">
        <v>4506</v>
      </c>
      <c r="D65" s="12" t="s">
        <v>61</v>
      </c>
      <c r="E65" s="13" t="s">
        <v>11</v>
      </c>
      <c r="F65" s="618">
        <v>249189</v>
      </c>
      <c r="G65" s="631">
        <v>50.674642078361579</v>
      </c>
      <c r="H65" s="97">
        <f t="shared" si="0"/>
        <v>12627563.384864844</v>
      </c>
    </row>
    <row r="66" spans="2:8" ht="63">
      <c r="B66" s="63">
        <v>1.0610000000000099</v>
      </c>
      <c r="C66" s="614">
        <v>4514</v>
      </c>
      <c r="D66" s="12" t="s">
        <v>1043</v>
      </c>
      <c r="E66" s="13" t="s">
        <v>11</v>
      </c>
      <c r="F66" s="618">
        <v>232614</v>
      </c>
      <c r="G66" s="631">
        <v>50.674642078361579</v>
      </c>
      <c r="H66" s="97">
        <f t="shared" si="0"/>
        <v>11787631.192416001</v>
      </c>
    </row>
    <row r="67" spans="2:8" ht="39.75" customHeight="1">
      <c r="B67" s="63">
        <v>1.06200000000001</v>
      </c>
      <c r="C67" s="614">
        <v>4517</v>
      </c>
      <c r="D67" s="12" t="s">
        <v>62</v>
      </c>
      <c r="E67" s="13" t="s">
        <v>11</v>
      </c>
      <c r="F67" s="618">
        <v>323505</v>
      </c>
      <c r="G67" s="631">
        <v>50.674642078361579</v>
      </c>
      <c r="H67" s="97">
        <f t="shared" si="0"/>
        <v>16393500.085560363</v>
      </c>
    </row>
    <row r="68" spans="2:8" ht="31.5">
      <c r="B68" s="63">
        <v>1.0630000000000099</v>
      </c>
      <c r="C68" s="614">
        <v>4525</v>
      </c>
      <c r="D68" s="12" t="s">
        <v>63</v>
      </c>
      <c r="E68" s="13" t="s">
        <v>18</v>
      </c>
      <c r="F68" s="618">
        <v>7519</v>
      </c>
      <c r="G68" s="631">
        <v>760.11963117542359</v>
      </c>
      <c r="H68" s="97">
        <f t="shared" si="0"/>
        <v>5715339.5068080099</v>
      </c>
    </row>
    <row r="69" spans="2:8" ht="47.25">
      <c r="B69" s="63">
        <v>1.06400000000001</v>
      </c>
      <c r="C69" s="614">
        <v>4541</v>
      </c>
      <c r="D69" s="12" t="s">
        <v>64</v>
      </c>
      <c r="E69" s="13" t="s">
        <v>13</v>
      </c>
      <c r="F69" s="618">
        <v>1603554</v>
      </c>
      <c r="G69" s="631">
        <v>25.337321039180789</v>
      </c>
      <c r="H69" s="97">
        <f t="shared" si="0"/>
        <v>40629762.501662515</v>
      </c>
    </row>
    <row r="70" spans="2:8">
      <c r="B70" s="63">
        <v>1.0650000000000099</v>
      </c>
      <c r="C70" s="614">
        <v>4598</v>
      </c>
      <c r="D70" s="12" t="s">
        <v>65</v>
      </c>
      <c r="E70" s="13" t="s">
        <v>18</v>
      </c>
      <c r="F70" s="618">
        <v>11079</v>
      </c>
      <c r="G70" s="631">
        <v>506.74642078361575</v>
      </c>
      <c r="H70" s="97">
        <f t="shared" si="0"/>
        <v>5614243.5958616789</v>
      </c>
    </row>
    <row r="71" spans="2:8" ht="31.5">
      <c r="B71" s="63">
        <v>1.0660000000000101</v>
      </c>
      <c r="C71" s="614">
        <v>4712</v>
      </c>
      <c r="D71" s="12" t="s">
        <v>8107</v>
      </c>
      <c r="E71" s="13" t="s">
        <v>13</v>
      </c>
      <c r="F71" s="618">
        <v>1556558</v>
      </c>
      <c r="G71" s="631">
        <v>25.337321039180789</v>
      </c>
      <c r="H71" s="97">
        <f t="shared" ref="H71:H134" si="1">F71*G71</f>
        <v>39439009.762105174</v>
      </c>
    </row>
    <row r="72" spans="2:8">
      <c r="B72" s="63">
        <v>1.0670000000000099</v>
      </c>
      <c r="C72" s="614">
        <v>4758</v>
      </c>
      <c r="D72" s="12" t="s">
        <v>66</v>
      </c>
      <c r="E72" s="13" t="s">
        <v>18</v>
      </c>
      <c r="F72" s="618">
        <v>9560</v>
      </c>
      <c r="G72" s="631">
        <v>506.74642078361575</v>
      </c>
      <c r="H72" s="97">
        <f t="shared" si="1"/>
        <v>4844495.782691367</v>
      </c>
    </row>
    <row r="73" spans="2:8" ht="78.75">
      <c r="B73" s="63">
        <v>1.0680000000000101</v>
      </c>
      <c r="C73" s="614">
        <v>3708</v>
      </c>
      <c r="D73" s="51" t="s">
        <v>563</v>
      </c>
      <c r="E73" s="13" t="s">
        <v>67</v>
      </c>
      <c r="F73" s="618">
        <v>5626</v>
      </c>
      <c r="G73" s="631">
        <v>2533.7321039180788</v>
      </c>
      <c r="H73" s="97">
        <f t="shared" si="1"/>
        <v>14254776.816643111</v>
      </c>
    </row>
    <row r="74" spans="2:8" ht="31.5">
      <c r="B74" s="63">
        <v>1.0690000000000099</v>
      </c>
      <c r="C74" s="614">
        <v>4959</v>
      </c>
      <c r="D74" s="12" t="s">
        <v>68</v>
      </c>
      <c r="E74" s="13" t="s">
        <v>67</v>
      </c>
      <c r="F74" s="618">
        <v>8440</v>
      </c>
      <c r="G74" s="631">
        <v>2533.7321039180788</v>
      </c>
      <c r="H74" s="97">
        <f t="shared" si="1"/>
        <v>21384698.957068585</v>
      </c>
    </row>
    <row r="75" spans="2:8">
      <c r="B75" s="63">
        <v>1.0700000000000101</v>
      </c>
      <c r="C75" s="614">
        <v>5404</v>
      </c>
      <c r="D75" s="12" t="s">
        <v>69</v>
      </c>
      <c r="E75" s="13" t="s">
        <v>67</v>
      </c>
      <c r="F75" s="618">
        <v>10600</v>
      </c>
      <c r="G75" s="631">
        <v>760.11963117542359</v>
      </c>
      <c r="H75" s="97">
        <f t="shared" si="1"/>
        <v>8057268.0904594902</v>
      </c>
    </row>
    <row r="76" spans="2:8" ht="31.5">
      <c r="B76" s="63">
        <v>1.0710000000000099</v>
      </c>
      <c r="C76" s="614">
        <v>7713</v>
      </c>
      <c r="D76" s="12" t="s">
        <v>70</v>
      </c>
      <c r="E76" s="13" t="s">
        <v>67</v>
      </c>
      <c r="F76" s="618">
        <v>7917</v>
      </c>
      <c r="G76" s="631">
        <v>760.11963117542359</v>
      </c>
      <c r="H76" s="97">
        <f t="shared" si="1"/>
        <v>6017867.1200158289</v>
      </c>
    </row>
    <row r="77" spans="2:8" ht="31.5">
      <c r="B77" s="63">
        <v>1.0720000000000101</v>
      </c>
      <c r="C77" s="614">
        <v>7714</v>
      </c>
      <c r="D77" s="12" t="s">
        <v>71</v>
      </c>
      <c r="E77" s="13" t="s">
        <v>67</v>
      </c>
      <c r="F77" s="618">
        <v>7917</v>
      </c>
      <c r="G77" s="631">
        <v>760.11963117542359</v>
      </c>
      <c r="H77" s="97">
        <f t="shared" si="1"/>
        <v>6017867.1200158289</v>
      </c>
    </row>
    <row r="78" spans="2:8" ht="31.5">
      <c r="B78" s="63">
        <v>1.0730000000000099</v>
      </c>
      <c r="C78" s="614">
        <v>4557</v>
      </c>
      <c r="D78" s="12" t="s">
        <v>72</v>
      </c>
      <c r="E78" s="13" t="s">
        <v>13</v>
      </c>
      <c r="F78" s="618">
        <v>174758</v>
      </c>
      <c r="G78" s="631">
        <v>126.68660519590394</v>
      </c>
      <c r="H78" s="97">
        <f t="shared" si="1"/>
        <v>22139497.750825781</v>
      </c>
    </row>
    <row r="79" spans="2:8" ht="31.5">
      <c r="B79" s="63">
        <v>1.0740000000000101</v>
      </c>
      <c r="C79" s="614">
        <v>3425</v>
      </c>
      <c r="D79" s="12" t="s">
        <v>73</v>
      </c>
      <c r="E79" s="13" t="s">
        <v>11</v>
      </c>
      <c r="F79" s="618">
        <v>84881</v>
      </c>
      <c r="G79" s="631">
        <v>506.74642078361575</v>
      </c>
      <c r="H79" s="97">
        <f t="shared" si="1"/>
        <v>43013142.942534089</v>
      </c>
    </row>
    <row r="80" spans="2:8" ht="31.5">
      <c r="B80" s="63">
        <v>1.0750000000000099</v>
      </c>
      <c r="C80" s="614">
        <v>3210</v>
      </c>
      <c r="D80" s="12" t="s">
        <v>74</v>
      </c>
      <c r="E80" s="13" t="s">
        <v>18</v>
      </c>
      <c r="F80" s="618">
        <v>69990</v>
      </c>
      <c r="G80" s="631">
        <v>126.68660519590394</v>
      </c>
      <c r="H80" s="97">
        <f t="shared" si="1"/>
        <v>8866795.4976613168</v>
      </c>
    </row>
    <row r="81" spans="2:8">
      <c r="B81" s="63">
        <v>1.0760000000000101</v>
      </c>
      <c r="C81" s="614">
        <v>4088</v>
      </c>
      <c r="D81" s="12" t="s">
        <v>75</v>
      </c>
      <c r="E81" s="13" t="s">
        <v>18</v>
      </c>
      <c r="F81" s="618">
        <v>66439</v>
      </c>
      <c r="G81" s="631">
        <v>739.01364274978607</v>
      </c>
      <c r="H81" s="97">
        <f t="shared" si="1"/>
        <v>49099327.41065304</v>
      </c>
    </row>
    <row r="82" spans="2:8" ht="31.5">
      <c r="B82" s="63">
        <v>1.0770000000000099</v>
      </c>
      <c r="C82" s="614">
        <v>4052</v>
      </c>
      <c r="D82" s="12" t="s">
        <v>76</v>
      </c>
      <c r="E82" s="13" t="s">
        <v>56</v>
      </c>
      <c r="F82" s="618">
        <v>60644</v>
      </c>
      <c r="G82" s="631">
        <v>264</v>
      </c>
      <c r="H82" s="97">
        <f t="shared" si="1"/>
        <v>16010016</v>
      </c>
    </row>
    <row r="83" spans="2:8">
      <c r="B83" s="63">
        <v>1.0780000000000101</v>
      </c>
      <c r="C83" s="614">
        <v>3621</v>
      </c>
      <c r="D83" s="12" t="s">
        <v>8108</v>
      </c>
      <c r="E83" s="13" t="s">
        <v>56</v>
      </c>
      <c r="F83" s="618">
        <v>978135</v>
      </c>
      <c r="G83" s="631">
        <v>14</v>
      </c>
      <c r="H83" s="97">
        <f t="shared" si="1"/>
        <v>13693890</v>
      </c>
    </row>
    <row r="84" spans="2:8" ht="31.5">
      <c r="B84" s="63">
        <v>1.07900000000001</v>
      </c>
      <c r="C84" s="614">
        <v>3011</v>
      </c>
      <c r="D84" s="12" t="s">
        <v>77</v>
      </c>
      <c r="E84" s="13" t="s">
        <v>18</v>
      </c>
      <c r="F84" s="618">
        <v>6820</v>
      </c>
      <c r="G84" s="631">
        <v>3430.4959074578046</v>
      </c>
      <c r="H84" s="97">
        <f t="shared" si="1"/>
        <v>23395982.088862229</v>
      </c>
    </row>
    <row r="85" spans="2:8" ht="31.5">
      <c r="B85" s="63">
        <v>1.0800000000000101</v>
      </c>
      <c r="C85" s="614">
        <v>3062</v>
      </c>
      <c r="D85" s="12" t="s">
        <v>78</v>
      </c>
      <c r="E85" s="13" t="s">
        <v>11</v>
      </c>
      <c r="F85" s="618">
        <v>70313</v>
      </c>
      <c r="G85" s="631">
        <v>506.74642078361575</v>
      </c>
      <c r="H85" s="97">
        <f t="shared" si="1"/>
        <v>35630861.084558375</v>
      </c>
    </row>
    <row r="86" spans="2:8" ht="31.5">
      <c r="B86" s="63">
        <v>1.08100000000001</v>
      </c>
      <c r="C86" s="614">
        <v>4073</v>
      </c>
      <c r="D86" s="12" t="s">
        <v>79</v>
      </c>
      <c r="E86" s="13" t="s">
        <v>11</v>
      </c>
      <c r="F86" s="618">
        <v>125617</v>
      </c>
      <c r="G86" s="631">
        <v>506.74642078361575</v>
      </c>
      <c r="H86" s="97">
        <f t="shared" si="1"/>
        <v>63655965.139575459</v>
      </c>
    </row>
    <row r="87" spans="2:8" ht="31.5">
      <c r="B87" s="63">
        <v>1.0820000000000101</v>
      </c>
      <c r="C87" s="614">
        <v>4079</v>
      </c>
      <c r="D87" s="12" t="s">
        <v>80</v>
      </c>
      <c r="E87" s="13" t="s">
        <v>11</v>
      </c>
      <c r="F87" s="618">
        <v>139597</v>
      </c>
      <c r="G87" s="631">
        <v>506.74642078361575</v>
      </c>
      <c r="H87" s="97">
        <f t="shared" si="1"/>
        <v>70740280.102130413</v>
      </c>
    </row>
    <row r="88" spans="2:8">
      <c r="B88" s="63">
        <v>1.08300000000001</v>
      </c>
      <c r="C88" s="614">
        <v>4581</v>
      </c>
      <c r="D88" s="12" t="s">
        <v>81</v>
      </c>
      <c r="E88" s="13" t="s">
        <v>11</v>
      </c>
      <c r="F88" s="618">
        <v>3081</v>
      </c>
      <c r="G88" s="631">
        <v>506.74642078361575</v>
      </c>
      <c r="H88" s="97">
        <f t="shared" si="1"/>
        <v>1561285.72243432</v>
      </c>
    </row>
    <row r="89" spans="2:8">
      <c r="B89" s="63">
        <v>1.0840000000000101</v>
      </c>
      <c r="C89" s="614">
        <v>4592</v>
      </c>
      <c r="D89" s="12" t="s">
        <v>82</v>
      </c>
      <c r="E89" s="13" t="s">
        <v>11</v>
      </c>
      <c r="F89" s="618">
        <v>1839</v>
      </c>
      <c r="G89" s="631">
        <v>506.74642078361575</v>
      </c>
      <c r="H89" s="97">
        <f t="shared" si="1"/>
        <v>931906.66782106936</v>
      </c>
    </row>
    <row r="90" spans="2:8">
      <c r="B90" s="63">
        <v>1.08500000000001</v>
      </c>
      <c r="C90" s="614">
        <v>4703</v>
      </c>
      <c r="D90" s="12" t="s">
        <v>83</v>
      </c>
      <c r="E90" s="13" t="s">
        <v>11</v>
      </c>
      <c r="F90" s="618">
        <v>2532</v>
      </c>
      <c r="G90" s="631">
        <v>506.74642078361575</v>
      </c>
      <c r="H90" s="97">
        <f t="shared" si="1"/>
        <v>1283081.9374241151</v>
      </c>
    </row>
    <row r="91" spans="2:8">
      <c r="B91" s="63">
        <v>1.0860000000000101</v>
      </c>
      <c r="C91" s="614">
        <v>4704</v>
      </c>
      <c r="D91" s="12" t="s">
        <v>84</v>
      </c>
      <c r="E91" s="13" t="s">
        <v>11</v>
      </c>
      <c r="F91" s="618">
        <v>2744</v>
      </c>
      <c r="G91" s="631">
        <v>506.74642078361575</v>
      </c>
      <c r="H91" s="97">
        <f t="shared" si="1"/>
        <v>1390512.1786302417</v>
      </c>
    </row>
    <row r="92" spans="2:8" ht="47.25">
      <c r="B92" s="63">
        <v>1.08700000000001</v>
      </c>
      <c r="C92" s="614">
        <v>4856</v>
      </c>
      <c r="D92" s="12" t="s">
        <v>85</v>
      </c>
      <c r="E92" s="13" t="s">
        <v>11</v>
      </c>
      <c r="F92" s="618">
        <v>116256</v>
      </c>
      <c r="G92" s="631">
        <v>253.37321039180787</v>
      </c>
      <c r="H92" s="97">
        <f t="shared" si="1"/>
        <v>29456155.947310016</v>
      </c>
    </row>
    <row r="93" spans="2:8" ht="31.5">
      <c r="B93" s="63">
        <v>1.0880000000000101</v>
      </c>
      <c r="C93" s="614">
        <v>4859</v>
      </c>
      <c r="D93" s="12" t="s">
        <v>86</v>
      </c>
      <c r="E93" s="13" t="s">
        <v>18</v>
      </c>
      <c r="F93" s="618">
        <v>44821</v>
      </c>
      <c r="G93" s="631">
        <v>253.37321039180787</v>
      </c>
      <c r="H93" s="97">
        <f t="shared" si="1"/>
        <v>11356440.662971221</v>
      </c>
    </row>
    <row r="94" spans="2:8" ht="31.5">
      <c r="B94" s="63">
        <v>1.08900000000001</v>
      </c>
      <c r="C94" s="614">
        <v>3696</v>
      </c>
      <c r="D94" s="12" t="s">
        <v>87</v>
      </c>
      <c r="E94" s="13" t="s">
        <v>11</v>
      </c>
      <c r="F94" s="618">
        <v>93193</v>
      </c>
      <c r="G94" s="631">
        <v>126.68660519590394</v>
      </c>
      <c r="H94" s="97">
        <f t="shared" si="1"/>
        <v>11806304.798021875</v>
      </c>
    </row>
    <row r="95" spans="2:8">
      <c r="B95" s="63">
        <v>1.0900000000000101</v>
      </c>
      <c r="C95" s="614">
        <v>3027</v>
      </c>
      <c r="D95" s="12" t="s">
        <v>88</v>
      </c>
      <c r="E95" s="13" t="s">
        <v>18</v>
      </c>
      <c r="F95" s="618">
        <v>81403</v>
      </c>
      <c r="G95" s="631">
        <v>1066.0931200445709</v>
      </c>
      <c r="H95" s="97">
        <f t="shared" si="1"/>
        <v>86783178.2509882</v>
      </c>
    </row>
    <row r="96" spans="2:8" ht="31.5">
      <c r="B96" s="63">
        <v>1.09100000000001</v>
      </c>
      <c r="C96" s="614">
        <v>4575</v>
      </c>
      <c r="D96" s="12" t="s">
        <v>89</v>
      </c>
      <c r="E96" s="13" t="s">
        <v>11</v>
      </c>
      <c r="F96" s="618">
        <v>170172</v>
      </c>
      <c r="G96" s="631">
        <v>101.34928415672316</v>
      </c>
      <c r="H96" s="97">
        <f t="shared" si="1"/>
        <v>17246810.383517895</v>
      </c>
    </row>
    <row r="97" spans="2:8" ht="31.5">
      <c r="B97" s="63">
        <v>1.0920000000000101</v>
      </c>
      <c r="C97" s="614">
        <v>4576</v>
      </c>
      <c r="D97" s="12" t="s">
        <v>90</v>
      </c>
      <c r="E97" s="13" t="s">
        <v>11</v>
      </c>
      <c r="F97" s="618">
        <v>175477</v>
      </c>
      <c r="G97" s="631">
        <v>126.68660519590394</v>
      </c>
      <c r="H97" s="97">
        <f t="shared" si="1"/>
        <v>22230585.419961635</v>
      </c>
    </row>
    <row r="98" spans="2:8" ht="31.5">
      <c r="B98" s="63">
        <v>1.09300000000001</v>
      </c>
      <c r="C98" s="614">
        <v>4242</v>
      </c>
      <c r="D98" s="12" t="s">
        <v>91</v>
      </c>
      <c r="E98" s="13" t="s">
        <v>18</v>
      </c>
      <c r="F98" s="618">
        <v>22973</v>
      </c>
      <c r="G98" s="631">
        <v>114.01794467631355</v>
      </c>
      <c r="H98" s="97">
        <f t="shared" si="1"/>
        <v>2619334.243048951</v>
      </c>
    </row>
    <row r="99" spans="2:8" ht="31.5">
      <c r="B99" s="63">
        <v>1.0940000000000101</v>
      </c>
      <c r="C99" s="614">
        <v>3178</v>
      </c>
      <c r="D99" s="12" t="s">
        <v>92</v>
      </c>
      <c r="E99" s="13" t="s">
        <v>11</v>
      </c>
      <c r="F99" s="618">
        <v>40822</v>
      </c>
      <c r="G99" s="631">
        <v>76.011963117542365</v>
      </c>
      <c r="H99" s="97">
        <f t="shared" si="1"/>
        <v>3102960.3583843145</v>
      </c>
    </row>
    <row r="100" spans="2:8" ht="31.5">
      <c r="B100" s="63">
        <v>1.09500000000001</v>
      </c>
      <c r="C100" s="614">
        <v>3180</v>
      </c>
      <c r="D100" s="12" t="s">
        <v>93</v>
      </c>
      <c r="E100" s="13" t="s">
        <v>18</v>
      </c>
      <c r="F100" s="618">
        <v>7107</v>
      </c>
      <c r="G100" s="631">
        <v>253.37321039180787</v>
      </c>
      <c r="H100" s="97">
        <f t="shared" si="1"/>
        <v>1800723.4062545786</v>
      </c>
    </row>
    <row r="101" spans="2:8" ht="31.5">
      <c r="B101" s="63">
        <v>1.0960000000000101</v>
      </c>
      <c r="C101" s="614">
        <v>4243</v>
      </c>
      <c r="D101" s="12" t="s">
        <v>94</v>
      </c>
      <c r="E101" s="13" t="s">
        <v>18</v>
      </c>
      <c r="F101" s="618">
        <v>22973</v>
      </c>
      <c r="G101" s="631">
        <v>253.37321039180787</v>
      </c>
      <c r="H101" s="97">
        <f t="shared" si="1"/>
        <v>5820742.7623310024</v>
      </c>
    </row>
    <row r="102" spans="2:8" ht="47.25">
      <c r="B102" s="63">
        <v>1.09700000000001</v>
      </c>
      <c r="C102" s="614">
        <v>4246</v>
      </c>
      <c r="D102" s="12" t="s">
        <v>95</v>
      </c>
      <c r="E102" s="13" t="s">
        <v>56</v>
      </c>
      <c r="F102" s="618">
        <v>183783</v>
      </c>
      <c r="G102" s="631">
        <v>27</v>
      </c>
      <c r="H102" s="97">
        <f t="shared" si="1"/>
        <v>4962141</v>
      </c>
    </row>
    <row r="103" spans="2:8" ht="47.25">
      <c r="B103" s="63">
        <v>1.0980000000000101</v>
      </c>
      <c r="C103" s="614">
        <v>4245</v>
      </c>
      <c r="D103" s="12" t="s">
        <v>96</v>
      </c>
      <c r="E103" s="13" t="s">
        <v>56</v>
      </c>
      <c r="F103" s="618">
        <v>333872</v>
      </c>
      <c r="G103" s="631">
        <v>27</v>
      </c>
      <c r="H103" s="97">
        <f t="shared" si="1"/>
        <v>9014544</v>
      </c>
    </row>
    <row r="104" spans="2:8">
      <c r="B104" s="63">
        <v>1.09900000000001</v>
      </c>
      <c r="C104" s="614">
        <v>3430</v>
      </c>
      <c r="D104" s="12" t="s">
        <v>97</v>
      </c>
      <c r="E104" s="13" t="s">
        <v>56</v>
      </c>
      <c r="F104" s="618">
        <v>470012</v>
      </c>
      <c r="G104" s="631">
        <v>27</v>
      </c>
      <c r="H104" s="97">
        <f t="shared" si="1"/>
        <v>12690324</v>
      </c>
    </row>
    <row r="105" spans="2:8">
      <c r="B105" s="63">
        <v>1.1000000000000101</v>
      </c>
      <c r="C105" s="614">
        <v>3433</v>
      </c>
      <c r="D105" s="12" t="s">
        <v>98</v>
      </c>
      <c r="E105" s="13" t="s">
        <v>56</v>
      </c>
      <c r="F105" s="618">
        <v>9359</v>
      </c>
      <c r="G105" s="631">
        <v>27</v>
      </c>
      <c r="H105" s="97">
        <f t="shared" si="1"/>
        <v>252693</v>
      </c>
    </row>
    <row r="106" spans="2:8">
      <c r="B106" s="63">
        <v>1.10100000000001</v>
      </c>
      <c r="C106" s="614">
        <v>3688</v>
      </c>
      <c r="D106" s="12" t="s">
        <v>99</v>
      </c>
      <c r="E106" s="13" t="s">
        <v>56</v>
      </c>
      <c r="F106" s="618">
        <v>62184</v>
      </c>
      <c r="G106" s="631">
        <v>27</v>
      </c>
      <c r="H106" s="97">
        <f t="shared" si="1"/>
        <v>1678968</v>
      </c>
    </row>
    <row r="107" spans="2:8" ht="30.75" customHeight="1">
      <c r="B107" s="63">
        <v>1.1020000000000101</v>
      </c>
      <c r="C107" s="614">
        <v>5230</v>
      </c>
      <c r="D107" s="12" t="s">
        <v>100</v>
      </c>
      <c r="E107" s="13" t="s">
        <v>18</v>
      </c>
      <c r="F107" s="618">
        <v>16650</v>
      </c>
      <c r="G107" s="631">
        <v>126.68660519590394</v>
      </c>
      <c r="H107" s="97">
        <f t="shared" si="1"/>
        <v>2109331.9765118007</v>
      </c>
    </row>
    <row r="108" spans="2:8" ht="29.25" customHeight="1">
      <c r="B108" s="63">
        <v>1.10300000000001</v>
      </c>
      <c r="C108" s="614">
        <v>7881</v>
      </c>
      <c r="D108" s="12" t="s">
        <v>101</v>
      </c>
      <c r="E108" s="13" t="s">
        <v>56</v>
      </c>
      <c r="F108" s="618">
        <v>6583</v>
      </c>
      <c r="G108" s="631">
        <v>106</v>
      </c>
      <c r="H108" s="97">
        <f t="shared" si="1"/>
        <v>697798</v>
      </c>
    </row>
    <row r="109" spans="2:8" ht="31.5">
      <c r="B109" s="630">
        <v>1.1040000000000101</v>
      </c>
      <c r="C109" s="614">
        <v>10262</v>
      </c>
      <c r="D109" s="12" t="s">
        <v>8109</v>
      </c>
      <c r="E109" s="13" t="s">
        <v>18</v>
      </c>
      <c r="F109" s="618">
        <v>54313</v>
      </c>
      <c r="G109" s="631">
        <v>253.37321039180787</v>
      </c>
      <c r="H109" s="97">
        <f t="shared" si="1"/>
        <v>13761459.17601026</v>
      </c>
    </row>
    <row r="110" spans="2:8" ht="31.5">
      <c r="B110" s="63">
        <v>1.10500000000001</v>
      </c>
      <c r="C110" s="614">
        <v>4247</v>
      </c>
      <c r="D110" s="12" t="s">
        <v>102</v>
      </c>
      <c r="E110" s="13" t="s">
        <v>11</v>
      </c>
      <c r="F110" s="618">
        <v>153152</v>
      </c>
      <c r="G110" s="631">
        <v>126.68660519590394</v>
      </c>
      <c r="H110" s="97">
        <f t="shared" si="1"/>
        <v>19402306.958963081</v>
      </c>
    </row>
    <row r="111" spans="2:8">
      <c r="B111" s="63">
        <v>1.1060000000000101</v>
      </c>
      <c r="C111" s="614">
        <v>3009</v>
      </c>
      <c r="D111" s="12" t="s">
        <v>103</v>
      </c>
      <c r="E111" s="13" t="s">
        <v>13</v>
      </c>
      <c r="F111" s="618">
        <v>49473</v>
      </c>
      <c r="G111" s="631">
        <v>228.03588935262709</v>
      </c>
      <c r="H111" s="97">
        <f t="shared" si="1"/>
        <v>11281619.55394252</v>
      </c>
    </row>
    <row r="112" spans="2:8" ht="32.25" customHeight="1">
      <c r="B112" s="63">
        <v>1.10700000000001</v>
      </c>
      <c r="C112" s="614">
        <v>3478</v>
      </c>
      <c r="D112" s="12" t="s">
        <v>104</v>
      </c>
      <c r="E112" s="13" t="s">
        <v>13</v>
      </c>
      <c r="F112" s="618">
        <v>157051</v>
      </c>
      <c r="G112" s="631">
        <v>854.57716400948959</v>
      </c>
      <c r="H112" s="97">
        <f t="shared" si="1"/>
        <v>134212198.18485434</v>
      </c>
    </row>
    <row r="113" spans="2:8" ht="31.5">
      <c r="B113" s="63">
        <v>1.1080000000000101</v>
      </c>
      <c r="C113" s="614">
        <v>4837</v>
      </c>
      <c r="D113" s="12" t="s">
        <v>105</v>
      </c>
      <c r="E113" s="13" t="s">
        <v>13</v>
      </c>
      <c r="F113" s="618">
        <v>214724</v>
      </c>
      <c r="G113" s="631">
        <v>50.674642078361579</v>
      </c>
      <c r="H113" s="97">
        <f t="shared" si="1"/>
        <v>10881061.845634112</v>
      </c>
    </row>
    <row r="114" spans="2:8" ht="31.5">
      <c r="B114" s="63">
        <v>1.10900000000001</v>
      </c>
      <c r="C114" s="614">
        <v>3024</v>
      </c>
      <c r="D114" s="12" t="s">
        <v>106</v>
      </c>
      <c r="E114" s="13" t="s">
        <v>13</v>
      </c>
      <c r="F114" s="618">
        <v>156920</v>
      </c>
      <c r="G114" s="631">
        <v>50.674642078361579</v>
      </c>
      <c r="H114" s="97">
        <f t="shared" si="1"/>
        <v>7951864.8349364987</v>
      </c>
    </row>
    <row r="115" spans="2:8" ht="31.5">
      <c r="B115" s="63">
        <v>1.1100000000000101</v>
      </c>
      <c r="C115" s="614">
        <v>3878</v>
      </c>
      <c r="D115" s="12" t="s">
        <v>107</v>
      </c>
      <c r="E115" s="13" t="s">
        <v>56</v>
      </c>
      <c r="F115" s="618">
        <v>1896251</v>
      </c>
      <c r="G115" s="631">
        <v>92</v>
      </c>
      <c r="H115" s="97">
        <f t="shared" si="1"/>
        <v>174455092</v>
      </c>
    </row>
    <row r="116" spans="2:8" ht="31.5">
      <c r="B116" s="63">
        <v>1.11100000000001</v>
      </c>
      <c r="C116" s="614">
        <v>3712</v>
      </c>
      <c r="D116" s="12" t="s">
        <v>108</v>
      </c>
      <c r="E116" s="13" t="s">
        <v>56</v>
      </c>
      <c r="F116" s="618">
        <v>5078248</v>
      </c>
      <c r="G116" s="631">
        <v>11</v>
      </c>
      <c r="H116" s="97">
        <f t="shared" si="1"/>
        <v>55860728</v>
      </c>
    </row>
    <row r="117" spans="2:8" ht="31.5">
      <c r="B117" s="63">
        <v>1.1120000000000101</v>
      </c>
      <c r="C117" s="614">
        <v>3151</v>
      </c>
      <c r="D117" s="12" t="s">
        <v>109</v>
      </c>
      <c r="E117" s="13" t="s">
        <v>56</v>
      </c>
      <c r="F117" s="618">
        <v>3137379</v>
      </c>
      <c r="G117" s="631">
        <v>11</v>
      </c>
      <c r="H117" s="97">
        <f t="shared" si="1"/>
        <v>34511169</v>
      </c>
    </row>
    <row r="118" spans="2:8" ht="31.5">
      <c r="B118" s="63">
        <v>1.11300000000001</v>
      </c>
      <c r="C118" s="614">
        <v>3779</v>
      </c>
      <c r="D118" s="12" t="s">
        <v>110</v>
      </c>
      <c r="E118" s="13" t="s">
        <v>56</v>
      </c>
      <c r="F118" s="618">
        <v>531832</v>
      </c>
      <c r="G118" s="631">
        <v>11</v>
      </c>
      <c r="H118" s="97">
        <f t="shared" si="1"/>
        <v>5850152</v>
      </c>
    </row>
    <row r="119" spans="2:8">
      <c r="B119" s="63">
        <v>1.1140000000000101</v>
      </c>
      <c r="C119" s="614">
        <v>4291</v>
      </c>
      <c r="D119" s="12" t="s">
        <v>111</v>
      </c>
      <c r="E119" s="13" t="s">
        <v>18</v>
      </c>
      <c r="F119" s="618">
        <v>557565</v>
      </c>
      <c r="G119" s="631">
        <v>50.674642078361579</v>
      </c>
      <c r="H119" s="97">
        <f t="shared" si="1"/>
        <v>28254406.810421675</v>
      </c>
    </row>
    <row r="120" spans="2:8">
      <c r="B120" s="63">
        <v>1.11500000000001</v>
      </c>
      <c r="C120" s="614">
        <v>4049</v>
      </c>
      <c r="D120" s="12" t="s">
        <v>112</v>
      </c>
      <c r="E120" s="13" t="s">
        <v>18</v>
      </c>
      <c r="F120" s="618">
        <v>82681</v>
      </c>
      <c r="G120" s="631">
        <v>50.674642078361579</v>
      </c>
      <c r="H120" s="97">
        <f t="shared" si="1"/>
        <v>4189830.0816810136</v>
      </c>
    </row>
    <row r="121" spans="2:8" ht="31.5">
      <c r="B121" s="63">
        <v>1.1160000000000101</v>
      </c>
      <c r="C121" s="614">
        <v>3567</v>
      </c>
      <c r="D121" s="12" t="s">
        <v>113</v>
      </c>
      <c r="E121" s="13" t="s">
        <v>11</v>
      </c>
      <c r="F121" s="618">
        <v>109620</v>
      </c>
      <c r="G121" s="631">
        <v>253.37321039180787</v>
      </c>
      <c r="H121" s="97">
        <f t="shared" si="1"/>
        <v>27774771.323149979</v>
      </c>
    </row>
    <row r="122" spans="2:8">
      <c r="B122" s="63">
        <v>1.11700000000001</v>
      </c>
      <c r="C122" s="614">
        <v>4878</v>
      </c>
      <c r="D122" s="12" t="s">
        <v>114</v>
      </c>
      <c r="E122" s="13" t="s">
        <v>56</v>
      </c>
      <c r="F122" s="618">
        <v>222191</v>
      </c>
      <c r="G122" s="631">
        <v>80</v>
      </c>
      <c r="H122" s="97">
        <f t="shared" si="1"/>
        <v>17775280</v>
      </c>
    </row>
    <row r="123" spans="2:8">
      <c r="B123" s="63">
        <v>1.1180000000000101</v>
      </c>
      <c r="C123" s="614">
        <v>3306</v>
      </c>
      <c r="D123" s="12" t="s">
        <v>115</v>
      </c>
      <c r="E123" s="13" t="s">
        <v>56</v>
      </c>
      <c r="F123" s="618">
        <v>490234</v>
      </c>
      <c r="G123" s="631">
        <v>8</v>
      </c>
      <c r="H123" s="97">
        <f t="shared" si="1"/>
        <v>3921872</v>
      </c>
    </row>
    <row r="124" spans="2:8">
      <c r="B124" s="63">
        <v>1.11900000000001</v>
      </c>
      <c r="C124" s="614">
        <v>3294</v>
      </c>
      <c r="D124" s="12" t="s">
        <v>116</v>
      </c>
      <c r="E124" s="13" t="s">
        <v>56</v>
      </c>
      <c r="F124" s="618">
        <v>573534</v>
      </c>
      <c r="G124" s="631">
        <v>8</v>
      </c>
      <c r="H124" s="97">
        <f t="shared" si="1"/>
        <v>4588272</v>
      </c>
    </row>
    <row r="125" spans="2:8">
      <c r="B125" s="63">
        <v>1.1200000000000101</v>
      </c>
      <c r="C125" s="614">
        <v>3308</v>
      </c>
      <c r="D125" s="12" t="s">
        <v>117</v>
      </c>
      <c r="E125" s="13" t="s">
        <v>56</v>
      </c>
      <c r="F125" s="618">
        <v>1588421</v>
      </c>
      <c r="G125" s="631">
        <v>8</v>
      </c>
      <c r="H125" s="97">
        <f t="shared" si="1"/>
        <v>12707368</v>
      </c>
    </row>
    <row r="126" spans="2:8" ht="31.5">
      <c r="B126" s="63">
        <v>1.12100000000001</v>
      </c>
      <c r="C126" s="614">
        <v>3729</v>
      </c>
      <c r="D126" s="12" t="s">
        <v>118</v>
      </c>
      <c r="E126" s="13" t="s">
        <v>13</v>
      </c>
      <c r="F126" s="618">
        <v>612001</v>
      </c>
      <c r="G126" s="631">
        <v>30.404785247016942</v>
      </c>
      <c r="H126" s="97">
        <f t="shared" si="1"/>
        <v>18607758.975959614</v>
      </c>
    </row>
    <row r="127" spans="2:8" ht="31.5">
      <c r="B127" s="63">
        <v>1.1220000000000101</v>
      </c>
      <c r="C127" s="614">
        <v>3471</v>
      </c>
      <c r="D127" s="12" t="s">
        <v>119</v>
      </c>
      <c r="E127" s="13" t="s">
        <v>18</v>
      </c>
      <c r="F127" s="618">
        <v>763392</v>
      </c>
      <c r="G127" s="631">
        <v>87.717805437643875</v>
      </c>
      <c r="H127" s="97">
        <f t="shared" si="1"/>
        <v>66963070.928653836</v>
      </c>
    </row>
    <row r="128" spans="2:8" ht="31.5">
      <c r="B128" s="63">
        <v>1.12300000000001</v>
      </c>
      <c r="C128" s="614">
        <v>3722</v>
      </c>
      <c r="D128" s="12" t="s">
        <v>120</v>
      </c>
      <c r="E128" s="13" t="s">
        <v>56</v>
      </c>
      <c r="F128" s="618">
        <v>138235</v>
      </c>
      <c r="G128" s="631">
        <v>23</v>
      </c>
      <c r="H128" s="97">
        <f t="shared" si="1"/>
        <v>3179405</v>
      </c>
    </row>
    <row r="129" spans="2:8" ht="33.75" customHeight="1">
      <c r="B129" s="63">
        <v>1.1240000000000101</v>
      </c>
      <c r="C129" s="614">
        <v>4265</v>
      </c>
      <c r="D129" s="12" t="s">
        <v>121</v>
      </c>
      <c r="E129" s="13" t="s">
        <v>18</v>
      </c>
      <c r="F129" s="618">
        <v>145049</v>
      </c>
      <c r="G129" s="631">
        <v>10.134928415672315</v>
      </c>
      <c r="H129" s="97">
        <f t="shared" si="1"/>
        <v>1470061.2317648535</v>
      </c>
    </row>
    <row r="130" spans="2:8">
      <c r="B130" s="63">
        <v>1.12500000000001</v>
      </c>
      <c r="C130" s="614">
        <v>3412</v>
      </c>
      <c r="D130" s="12" t="s">
        <v>122</v>
      </c>
      <c r="E130" s="13" t="s">
        <v>56</v>
      </c>
      <c r="F130" s="618">
        <v>508140</v>
      </c>
      <c r="G130" s="631">
        <v>11</v>
      </c>
      <c r="H130" s="97">
        <f t="shared" si="1"/>
        <v>5589540</v>
      </c>
    </row>
    <row r="131" spans="2:8" ht="36.75" customHeight="1">
      <c r="B131" s="63">
        <v>1.1260000000000101</v>
      </c>
      <c r="C131" s="614">
        <v>3937</v>
      </c>
      <c r="D131" s="12" t="s">
        <v>123</v>
      </c>
      <c r="E131" s="13" t="s">
        <v>18</v>
      </c>
      <c r="F131" s="618">
        <v>421821</v>
      </c>
      <c r="G131" s="631">
        <v>10.134928415672315</v>
      </c>
      <c r="H131" s="97">
        <f t="shared" si="1"/>
        <v>4275125.6392273111</v>
      </c>
    </row>
    <row r="132" spans="2:8">
      <c r="B132" s="63">
        <v>1.12700000000001</v>
      </c>
      <c r="C132" s="614">
        <v>3271</v>
      </c>
      <c r="D132" s="12" t="s">
        <v>124</v>
      </c>
      <c r="E132" s="13" t="s">
        <v>56</v>
      </c>
      <c r="F132" s="618">
        <v>2921341</v>
      </c>
      <c r="G132" s="631">
        <v>11</v>
      </c>
      <c r="H132" s="97">
        <f t="shared" si="1"/>
        <v>32134751</v>
      </c>
    </row>
    <row r="133" spans="2:8">
      <c r="B133" s="63">
        <v>1.1280000000000101</v>
      </c>
      <c r="C133" s="614">
        <v>3272</v>
      </c>
      <c r="D133" s="12" t="s">
        <v>125</v>
      </c>
      <c r="E133" s="13" t="s">
        <v>56</v>
      </c>
      <c r="F133" s="618">
        <v>3438991</v>
      </c>
      <c r="G133" s="631">
        <v>11</v>
      </c>
      <c r="H133" s="97">
        <f t="shared" si="1"/>
        <v>37828901</v>
      </c>
    </row>
    <row r="134" spans="2:8" ht="31.5">
      <c r="B134" s="63">
        <v>1.12900000000001</v>
      </c>
      <c r="C134" s="614">
        <v>3043</v>
      </c>
      <c r="D134" s="12" t="s">
        <v>126</v>
      </c>
      <c r="E134" s="13" t="s">
        <v>18</v>
      </c>
      <c r="F134" s="618">
        <v>89571</v>
      </c>
      <c r="G134" s="631">
        <v>1393.9327169705311</v>
      </c>
      <c r="H134" s="97">
        <f t="shared" si="1"/>
        <v>124855947.39176744</v>
      </c>
    </row>
    <row r="135" spans="2:8" ht="31.5">
      <c r="B135" s="63">
        <v>1.1300000000000101</v>
      </c>
      <c r="C135" s="614">
        <v>3044</v>
      </c>
      <c r="D135" s="12" t="s">
        <v>127</v>
      </c>
      <c r="E135" s="13" t="s">
        <v>18</v>
      </c>
      <c r="F135" s="618">
        <v>126646</v>
      </c>
      <c r="G135" s="631">
        <v>506.74642078361575</v>
      </c>
      <c r="H135" s="97">
        <f t="shared" ref="H135:H169" si="2">F135*G135</f>
        <v>64177407.206561796</v>
      </c>
    </row>
    <row r="136" spans="2:8" ht="31.5">
      <c r="B136" s="63">
        <v>1.13100000000001</v>
      </c>
      <c r="C136" s="614">
        <v>3045</v>
      </c>
      <c r="D136" s="12" t="s">
        <v>128</v>
      </c>
      <c r="E136" s="13" t="s">
        <v>18</v>
      </c>
      <c r="F136" s="618">
        <v>177407</v>
      </c>
      <c r="G136" s="631">
        <v>583.11310639570661</v>
      </c>
      <c r="H136" s="97">
        <f t="shared" si="2"/>
        <v>103448346.86634313</v>
      </c>
    </row>
    <row r="137" spans="2:8" ht="31.5">
      <c r="B137" s="63">
        <v>1.1320000000000101</v>
      </c>
      <c r="C137" s="614">
        <v>3047</v>
      </c>
      <c r="D137" s="12" t="s">
        <v>129</v>
      </c>
      <c r="E137" s="13" t="s">
        <v>18</v>
      </c>
      <c r="F137" s="618">
        <v>427739</v>
      </c>
      <c r="G137" s="631">
        <v>126.68660519590394</v>
      </c>
      <c r="H137" s="97">
        <f t="shared" si="2"/>
        <v>54188801.819890752</v>
      </c>
    </row>
    <row r="138" spans="2:8">
      <c r="B138" s="63">
        <v>1.13300000000001</v>
      </c>
      <c r="C138" s="614">
        <v>7901</v>
      </c>
      <c r="D138" s="12" t="s">
        <v>130</v>
      </c>
      <c r="E138" s="13" t="s">
        <v>18</v>
      </c>
      <c r="F138" s="618">
        <v>11371</v>
      </c>
      <c r="G138" s="631">
        <v>126.68660519590394</v>
      </c>
      <c r="H138" s="97">
        <f t="shared" si="2"/>
        <v>1440553.3876826237</v>
      </c>
    </row>
    <row r="139" spans="2:8" ht="31.5">
      <c r="B139" s="63">
        <v>1.1340000000000101</v>
      </c>
      <c r="C139" s="614">
        <v>7869</v>
      </c>
      <c r="D139" s="12" t="s">
        <v>131</v>
      </c>
      <c r="E139" s="13" t="s">
        <v>13</v>
      </c>
      <c r="F139" s="618">
        <v>81073</v>
      </c>
      <c r="G139" s="631">
        <v>35.472249454853106</v>
      </c>
      <c r="H139" s="97">
        <f t="shared" si="2"/>
        <v>2875841.6800533058</v>
      </c>
    </row>
    <row r="140" spans="2:8">
      <c r="B140" s="63">
        <v>1.13500000000001</v>
      </c>
      <c r="C140" s="614">
        <v>3723</v>
      </c>
      <c r="D140" s="12" t="s">
        <v>132</v>
      </c>
      <c r="E140" s="13" t="s">
        <v>56</v>
      </c>
      <c r="F140" s="618">
        <v>108900</v>
      </c>
      <c r="G140" s="631">
        <v>27</v>
      </c>
      <c r="H140" s="97">
        <f t="shared" si="2"/>
        <v>2940300</v>
      </c>
    </row>
    <row r="141" spans="2:8" ht="32.25" customHeight="1">
      <c r="B141" s="63">
        <v>1.1360000000000099</v>
      </c>
      <c r="C141" s="614">
        <v>3724</v>
      </c>
      <c r="D141" s="12" t="s">
        <v>133</v>
      </c>
      <c r="E141" s="13" t="s">
        <v>56</v>
      </c>
      <c r="F141" s="618">
        <v>108900</v>
      </c>
      <c r="G141" s="631">
        <v>27</v>
      </c>
      <c r="H141" s="97">
        <f t="shared" si="2"/>
        <v>2940300</v>
      </c>
    </row>
    <row r="142" spans="2:8" ht="47.25">
      <c r="B142" s="63">
        <v>1.13700000000001</v>
      </c>
      <c r="C142" s="614">
        <v>6438</v>
      </c>
      <c r="D142" s="12" t="s">
        <v>2236</v>
      </c>
      <c r="E142" s="13" t="s">
        <v>18</v>
      </c>
      <c r="F142" s="618">
        <v>20205</v>
      </c>
      <c r="G142" s="631">
        <v>3689.3926538361534</v>
      </c>
      <c r="H142" s="97">
        <f t="shared" si="2"/>
        <v>74544178.570759475</v>
      </c>
    </row>
    <row r="143" spans="2:8" ht="53.25" customHeight="1">
      <c r="B143" s="63">
        <v>1.1380000000000099</v>
      </c>
      <c r="C143" s="614">
        <v>6439</v>
      </c>
      <c r="D143" s="12" t="s">
        <v>2237</v>
      </c>
      <c r="E143" s="13" t="s">
        <v>18</v>
      </c>
      <c r="F143" s="618">
        <v>21734</v>
      </c>
      <c r="G143" s="631">
        <v>1836.3983542777451</v>
      </c>
      <c r="H143" s="97">
        <f t="shared" si="2"/>
        <v>39912281.831872508</v>
      </c>
    </row>
    <row r="144" spans="2:8" ht="29.25" customHeight="1">
      <c r="B144" s="63">
        <v>1.13900000000001</v>
      </c>
      <c r="C144" s="614">
        <v>6161</v>
      </c>
      <c r="D144" s="12" t="s">
        <v>2036</v>
      </c>
      <c r="E144" s="13" t="s">
        <v>18</v>
      </c>
      <c r="F144" s="618">
        <v>13090</v>
      </c>
      <c r="G144" s="631">
        <v>5064.879801090161</v>
      </c>
      <c r="H144" s="97">
        <f t="shared" si="2"/>
        <v>66299276.596270204</v>
      </c>
    </row>
    <row r="145" spans="2:8" ht="26.25" customHeight="1">
      <c r="B145" s="63">
        <v>1.1400000000000201</v>
      </c>
      <c r="C145" s="614">
        <v>7873</v>
      </c>
      <c r="D145" s="12" t="s">
        <v>134</v>
      </c>
      <c r="E145" s="13" t="s">
        <v>67</v>
      </c>
      <c r="F145" s="618">
        <v>1314</v>
      </c>
      <c r="G145" s="631">
        <v>253.37321039180787</v>
      </c>
      <c r="H145" s="97">
        <f t="shared" si="2"/>
        <v>332932.39845483552</v>
      </c>
    </row>
    <row r="146" spans="2:8" ht="31.5">
      <c r="B146" s="63">
        <v>1.14100000000002</v>
      </c>
      <c r="C146" s="614">
        <v>7892</v>
      </c>
      <c r="D146" s="17" t="s">
        <v>5286</v>
      </c>
      <c r="E146" s="13" t="s">
        <v>135</v>
      </c>
      <c r="F146" s="618">
        <v>106619</v>
      </c>
      <c r="G146" s="631">
        <v>115.28481072827259</v>
      </c>
      <c r="H146" s="97">
        <f t="shared" si="2"/>
        <v>12291551.235037696</v>
      </c>
    </row>
    <row r="147" spans="2:8" ht="36" customHeight="1">
      <c r="B147" s="63">
        <v>1.1420000000000201</v>
      </c>
      <c r="C147" s="614">
        <v>9325</v>
      </c>
      <c r="D147" s="12" t="s">
        <v>5907</v>
      </c>
      <c r="E147" s="13" t="s">
        <v>136</v>
      </c>
      <c r="F147" s="618">
        <v>931357</v>
      </c>
      <c r="G147" s="631">
        <v>32.93851735093503</v>
      </c>
      <c r="H147" s="97">
        <f t="shared" si="2"/>
        <v>30677518.704414796</v>
      </c>
    </row>
    <row r="148" spans="2:8" ht="48" customHeight="1">
      <c r="B148" s="630">
        <v>1.14300000000002</v>
      </c>
      <c r="C148" s="614">
        <v>8618</v>
      </c>
      <c r="D148" s="12" t="s">
        <v>137</v>
      </c>
      <c r="E148" s="13" t="s">
        <v>13</v>
      </c>
      <c r="F148" s="618">
        <v>1256640</v>
      </c>
      <c r="G148" s="631">
        <v>76.011963117542365</v>
      </c>
      <c r="H148" s="97">
        <f t="shared" si="2"/>
        <v>95519673.332028434</v>
      </c>
    </row>
    <row r="149" spans="2:8" ht="51.75" customHeight="1">
      <c r="B149" s="630">
        <v>1.1440000000000199</v>
      </c>
      <c r="C149" s="614">
        <v>8621</v>
      </c>
      <c r="D149" s="12" t="s">
        <v>138</v>
      </c>
      <c r="E149" s="13" t="s">
        <v>13</v>
      </c>
      <c r="F149" s="618">
        <v>1241814</v>
      </c>
      <c r="G149" s="631">
        <v>76.011963117542365</v>
      </c>
      <c r="H149" s="97">
        <f>F149*G149</f>
        <v>94392719.966847748</v>
      </c>
    </row>
    <row r="150" spans="2:8" ht="30" customHeight="1">
      <c r="B150" s="63">
        <v>1.14500000000002</v>
      </c>
      <c r="C150" s="614">
        <v>4504</v>
      </c>
      <c r="D150" s="12" t="s">
        <v>139</v>
      </c>
      <c r="E150" s="13" t="s">
        <v>11</v>
      </c>
      <c r="F150" s="618">
        <v>371733</v>
      </c>
      <c r="G150" s="631">
        <v>101.34928415672316</v>
      </c>
      <c r="H150" s="97">
        <f t="shared" si="2"/>
        <v>37674873.447431169</v>
      </c>
    </row>
    <row r="151" spans="2:8">
      <c r="B151" s="63">
        <v>1.1460000000000199</v>
      </c>
      <c r="C151" s="614">
        <v>4512</v>
      </c>
      <c r="D151" s="17" t="s">
        <v>140</v>
      </c>
      <c r="E151" s="13" t="s">
        <v>11</v>
      </c>
      <c r="F151" s="618">
        <v>374301</v>
      </c>
      <c r="G151" s="631">
        <v>101.34928415672316</v>
      </c>
      <c r="H151" s="97">
        <f t="shared" si="2"/>
        <v>37935138.409145638</v>
      </c>
    </row>
    <row r="152" spans="2:8" ht="30.75" customHeight="1">
      <c r="B152" s="63">
        <v>1.14700000000002</v>
      </c>
      <c r="C152" s="614">
        <v>4667</v>
      </c>
      <c r="D152" s="12" t="s">
        <v>141</v>
      </c>
      <c r="E152" s="13" t="s">
        <v>11</v>
      </c>
      <c r="F152" s="618">
        <v>391229</v>
      </c>
      <c r="G152" s="631">
        <v>101.34928415672316</v>
      </c>
      <c r="H152" s="97">
        <f t="shared" si="2"/>
        <v>39650779.091350645</v>
      </c>
    </row>
    <row r="153" spans="2:8" ht="30.75" customHeight="1">
      <c r="B153" s="63">
        <v>1.1480000000000199</v>
      </c>
      <c r="C153" s="19">
        <v>4982</v>
      </c>
      <c r="D153" s="18" t="s">
        <v>1359</v>
      </c>
      <c r="E153" s="19" t="s">
        <v>56</v>
      </c>
      <c r="F153" s="618">
        <v>190120</v>
      </c>
      <c r="G153" s="631">
        <v>12</v>
      </c>
      <c r="H153" s="97">
        <f t="shared" si="2"/>
        <v>2281440</v>
      </c>
    </row>
    <row r="154" spans="2:8" ht="30.75" customHeight="1">
      <c r="B154" s="63">
        <v>1.14900000000002</v>
      </c>
      <c r="C154" s="19">
        <v>7900</v>
      </c>
      <c r="D154" s="18" t="s">
        <v>2747</v>
      </c>
      <c r="E154" s="19" t="s">
        <v>146</v>
      </c>
      <c r="F154" s="618">
        <v>73826</v>
      </c>
      <c r="G154" s="631">
        <v>11929.621539519567</v>
      </c>
      <c r="H154" s="97">
        <f t="shared" si="2"/>
        <v>880716239.77657151</v>
      </c>
    </row>
    <row r="155" spans="2:8" ht="30.75" customHeight="1">
      <c r="B155" s="63">
        <v>1.1500000000000199</v>
      </c>
      <c r="C155" s="19">
        <v>9668</v>
      </c>
      <c r="D155" s="18" t="s">
        <v>4092</v>
      </c>
      <c r="E155" s="19" t="s">
        <v>147</v>
      </c>
      <c r="F155" s="618">
        <v>511289</v>
      </c>
      <c r="G155" s="631">
        <v>395.59159338472961</v>
      </c>
      <c r="H155" s="97">
        <f t="shared" si="2"/>
        <v>202261630.19008502</v>
      </c>
    </row>
    <row r="156" spans="2:8" ht="30.75" customHeight="1">
      <c r="B156" s="63">
        <v>1.15100000000002</v>
      </c>
      <c r="C156" s="19">
        <v>7972</v>
      </c>
      <c r="D156" s="18" t="s">
        <v>2779</v>
      </c>
      <c r="E156" s="19" t="s">
        <v>147</v>
      </c>
      <c r="F156" s="618">
        <v>25479</v>
      </c>
      <c r="G156" s="631">
        <v>253.37321039180787</v>
      </c>
      <c r="H156" s="97">
        <f t="shared" si="2"/>
        <v>6455696.027572873</v>
      </c>
    </row>
    <row r="157" spans="2:8" ht="67.5" customHeight="1">
      <c r="B157" s="63">
        <v>1.1520000000000199</v>
      </c>
      <c r="C157" s="617">
        <v>5177</v>
      </c>
      <c r="D157" s="18" t="s">
        <v>148</v>
      </c>
      <c r="E157" s="19" t="s">
        <v>147</v>
      </c>
      <c r="F157" s="618">
        <v>1992114</v>
      </c>
      <c r="G157" s="631">
        <v>2299.4885709108521</v>
      </c>
      <c r="H157" s="97">
        <f t="shared" si="2"/>
        <v>4580843374.9515009</v>
      </c>
    </row>
    <row r="158" spans="2:8" ht="30.75" customHeight="1">
      <c r="B158" s="63">
        <v>1.15300000000002</v>
      </c>
      <c r="C158" s="19">
        <v>3800</v>
      </c>
      <c r="D158" s="18" t="s">
        <v>600</v>
      </c>
      <c r="E158" s="19" t="s">
        <v>146</v>
      </c>
      <c r="F158" s="618">
        <v>1765</v>
      </c>
      <c r="G158" s="631">
        <v>33291.466233010811</v>
      </c>
      <c r="H158" s="97">
        <f t="shared" si="2"/>
        <v>58759437.901264079</v>
      </c>
    </row>
    <row r="159" spans="2:8" ht="30.75" customHeight="1">
      <c r="B159" s="63">
        <v>1.1540000000000199</v>
      </c>
      <c r="C159" s="614">
        <v>3048</v>
      </c>
      <c r="D159" s="20" t="s">
        <v>149</v>
      </c>
      <c r="E159" s="21" t="s">
        <v>150</v>
      </c>
      <c r="F159" s="618">
        <v>521601</v>
      </c>
      <c r="G159" s="631">
        <v>547.76754354604941</v>
      </c>
      <c r="H159" s="97">
        <f t="shared" si="2"/>
        <v>285716098.48116291</v>
      </c>
    </row>
    <row r="160" spans="2:8" ht="30.75" customHeight="1">
      <c r="B160" s="63">
        <v>1.15500000000002</v>
      </c>
      <c r="C160" s="614">
        <v>3042</v>
      </c>
      <c r="D160" s="20" t="s">
        <v>151</v>
      </c>
      <c r="E160" s="21" t="s">
        <v>150</v>
      </c>
      <c r="F160" s="618">
        <v>64506</v>
      </c>
      <c r="G160" s="631">
        <v>982.65732186254854</v>
      </c>
      <c r="H160" s="97">
        <f t="shared" si="2"/>
        <v>63387293.204065554</v>
      </c>
    </row>
    <row r="161" spans="2:8" ht="30.75" customHeight="1">
      <c r="B161" s="63">
        <v>1.1560000000000199</v>
      </c>
      <c r="C161" s="614">
        <v>3776</v>
      </c>
      <c r="D161" s="20" t="s">
        <v>152</v>
      </c>
      <c r="E161" s="22" t="s">
        <v>146</v>
      </c>
      <c r="F161" s="618">
        <v>51622</v>
      </c>
      <c r="G161" s="631">
        <v>7570.6648399020232</v>
      </c>
      <c r="H161" s="97">
        <f t="shared" si="2"/>
        <v>390812860.36542225</v>
      </c>
    </row>
    <row r="162" spans="2:8" ht="30.75" customHeight="1">
      <c r="B162" s="63">
        <v>1.15700000000002</v>
      </c>
      <c r="C162" s="614">
        <v>3473</v>
      </c>
      <c r="D162" s="20" t="s">
        <v>445</v>
      </c>
      <c r="E162" s="22" t="s">
        <v>56</v>
      </c>
      <c r="F162" s="618">
        <v>878341</v>
      </c>
      <c r="G162" s="631">
        <v>23</v>
      </c>
      <c r="H162" s="97">
        <f t="shared" si="2"/>
        <v>20201843</v>
      </c>
    </row>
    <row r="163" spans="2:8" ht="30.75" customHeight="1">
      <c r="B163" s="63">
        <v>1.1580000000000199</v>
      </c>
      <c r="C163" s="614">
        <v>6542</v>
      </c>
      <c r="D163" s="20" t="s">
        <v>153</v>
      </c>
      <c r="E163" s="22" t="s">
        <v>56</v>
      </c>
      <c r="F163" s="618">
        <v>86308</v>
      </c>
      <c r="G163" s="631">
        <v>53</v>
      </c>
      <c r="H163" s="97">
        <f t="shared" si="2"/>
        <v>4574324</v>
      </c>
    </row>
    <row r="164" spans="2:8" ht="30.75" customHeight="1">
      <c r="B164" s="63">
        <v>1.15900000000002</v>
      </c>
      <c r="C164" s="616">
        <v>3779</v>
      </c>
      <c r="D164" s="20" t="s">
        <v>154</v>
      </c>
      <c r="E164" s="22" t="s">
        <v>56</v>
      </c>
      <c r="F164" s="618">
        <v>531832</v>
      </c>
      <c r="G164" s="631">
        <v>53</v>
      </c>
      <c r="H164" s="97">
        <f t="shared" si="2"/>
        <v>28187096</v>
      </c>
    </row>
    <row r="165" spans="2:8" ht="30.75" customHeight="1">
      <c r="B165" s="63">
        <v>1.1600000000000199</v>
      </c>
      <c r="C165" s="614">
        <v>4879</v>
      </c>
      <c r="D165" s="20" t="s">
        <v>1276</v>
      </c>
      <c r="E165" s="22" t="s">
        <v>56</v>
      </c>
      <c r="F165" s="618">
        <v>374680</v>
      </c>
      <c r="G165" s="631">
        <v>23</v>
      </c>
      <c r="H165" s="97">
        <f t="shared" si="2"/>
        <v>8617640</v>
      </c>
    </row>
    <row r="166" spans="2:8" ht="30.75" customHeight="1">
      <c r="B166" s="63">
        <v>1.16100000000002</v>
      </c>
      <c r="C166" s="616" t="s">
        <v>8257</v>
      </c>
      <c r="D166" s="20" t="s">
        <v>155</v>
      </c>
      <c r="E166" s="22" t="s">
        <v>56</v>
      </c>
      <c r="F166" s="618">
        <v>785256</v>
      </c>
      <c r="G166" s="631">
        <v>12</v>
      </c>
      <c r="H166" s="97">
        <f t="shared" si="2"/>
        <v>9423072</v>
      </c>
    </row>
    <row r="167" spans="2:8" ht="30.75" customHeight="1">
      <c r="B167" s="63">
        <v>1.1620000000000199</v>
      </c>
      <c r="C167" s="616">
        <v>4108</v>
      </c>
      <c r="D167" s="20" t="s">
        <v>156</v>
      </c>
      <c r="E167" s="21" t="s">
        <v>157</v>
      </c>
      <c r="F167" s="618">
        <v>1646908</v>
      </c>
      <c r="G167" s="631">
        <v>80</v>
      </c>
      <c r="H167" s="97">
        <f t="shared" si="2"/>
        <v>131752640</v>
      </c>
    </row>
    <row r="168" spans="2:8" ht="30.75" customHeight="1">
      <c r="B168" s="63">
        <v>1.16300000000002</v>
      </c>
      <c r="C168" s="614">
        <v>8622</v>
      </c>
      <c r="D168" s="12" t="s">
        <v>3249</v>
      </c>
      <c r="E168" s="22" t="s">
        <v>146</v>
      </c>
      <c r="F168" s="618">
        <v>15087</v>
      </c>
      <c r="G168" s="631">
        <v>14659.28714703363</v>
      </c>
      <c r="H168" s="97">
        <f>F168*G168</f>
        <v>221164665.18729639</v>
      </c>
    </row>
    <row r="169" spans="2:8" ht="30.75" customHeight="1">
      <c r="B169" s="63">
        <v>1.1640000000000199</v>
      </c>
      <c r="C169" s="614">
        <v>4748</v>
      </c>
      <c r="D169" s="12" t="s">
        <v>1181</v>
      </c>
      <c r="E169" s="22" t="s">
        <v>147</v>
      </c>
      <c r="F169" s="618">
        <v>155849</v>
      </c>
      <c r="G169" s="631">
        <v>2520.2019744831564</v>
      </c>
      <c r="H169" s="97">
        <f t="shared" si="2"/>
        <v>392770957.52122545</v>
      </c>
    </row>
    <row r="170" spans="2:8" ht="30.75" customHeight="1">
      <c r="B170" s="63">
        <v>1.16500000000002</v>
      </c>
      <c r="C170" s="614">
        <v>3052</v>
      </c>
      <c r="D170" s="23" t="s">
        <v>216</v>
      </c>
      <c r="E170" s="22" t="s">
        <v>147</v>
      </c>
      <c r="F170" s="618">
        <v>113102</v>
      </c>
      <c r="G170" s="631">
        <v>3600.3319703834336</v>
      </c>
      <c r="H170" s="97">
        <f>F170*G170</f>
        <v>407204746.51430708</v>
      </c>
    </row>
    <row r="171" spans="2:8" ht="36.950000000000003" customHeight="1">
      <c r="B171" s="654" t="s">
        <v>8815</v>
      </c>
      <c r="C171" s="655"/>
      <c r="D171" s="655"/>
      <c r="E171" s="655"/>
      <c r="F171" s="655"/>
      <c r="G171" s="655"/>
      <c r="H171" s="656"/>
    </row>
    <row r="172" spans="2:8">
      <c r="B172" s="68"/>
      <c r="C172" s="69"/>
      <c r="D172" s="70" t="s">
        <v>158</v>
      </c>
      <c r="E172" s="71"/>
      <c r="F172" s="76"/>
      <c r="G172" s="188"/>
      <c r="H172" s="72">
        <f>SUM(H6:H170)</f>
        <v>14266416590.186909</v>
      </c>
    </row>
    <row r="173" spans="2:8" ht="21" customHeight="1">
      <c r="B173" s="73"/>
      <c r="C173" s="69"/>
      <c r="D173" s="74"/>
      <c r="E173" s="75"/>
      <c r="F173" s="76"/>
      <c r="G173" s="189"/>
      <c r="H173" s="77"/>
    </row>
    <row r="174" spans="2:8">
      <c r="B174" s="73"/>
      <c r="C174" s="69"/>
      <c r="D174" s="78" t="s">
        <v>159</v>
      </c>
      <c r="E174" s="601">
        <v>0.25890000000000002</v>
      </c>
      <c r="F174" s="76"/>
      <c r="G174" s="190"/>
      <c r="H174" s="80">
        <f>ROUND(E174*H172,0)</f>
        <v>3693575255</v>
      </c>
    </row>
    <row r="175" spans="2:8">
      <c r="B175" s="73"/>
      <c r="C175" s="69"/>
      <c r="D175" s="78" t="s">
        <v>160</v>
      </c>
      <c r="E175" s="79">
        <v>0.01</v>
      </c>
      <c r="F175" s="76"/>
      <c r="G175" s="190"/>
      <c r="H175" s="80">
        <f>E175*H172</f>
        <v>142664165.90186909</v>
      </c>
    </row>
    <row r="176" spans="2:8">
      <c r="B176" s="73"/>
      <c r="C176" s="69"/>
      <c r="D176" s="78" t="s">
        <v>161</v>
      </c>
      <c r="E176" s="79">
        <v>0.04</v>
      </c>
      <c r="F176" s="76"/>
      <c r="G176" s="190"/>
      <c r="H176" s="80">
        <f>E176*H172</f>
        <v>570656663.60747635</v>
      </c>
    </row>
    <row r="177" spans="2:8" ht="9.6" customHeight="1">
      <c r="B177" s="81"/>
      <c r="C177" s="82"/>
      <c r="D177" s="83"/>
      <c r="E177" s="82"/>
      <c r="F177" s="84"/>
      <c r="G177" s="189"/>
      <c r="H177" s="77"/>
    </row>
    <row r="178" spans="2:8">
      <c r="B178" s="81"/>
      <c r="C178" s="82"/>
      <c r="D178" s="70" t="s">
        <v>162</v>
      </c>
      <c r="E178" s="602">
        <f>SUM(E174:E177)</f>
        <v>0.30890000000000001</v>
      </c>
      <c r="F178" s="84"/>
      <c r="G178" s="190"/>
      <c r="H178" s="72">
        <f>SUM(H174:H176)</f>
        <v>4406896084.509346</v>
      </c>
    </row>
    <row r="180" spans="2:8">
      <c r="D180" s="657" t="s">
        <v>8186</v>
      </c>
      <c r="E180" s="658"/>
      <c r="F180" s="658"/>
      <c r="G180" s="659"/>
      <c r="H180" s="186">
        <f>'ENSAYOS-DIAGNOS-DISEÑOS'!I28</f>
        <v>117242289.07599999</v>
      </c>
    </row>
    <row r="181" spans="2:8">
      <c r="D181" s="657" t="s">
        <v>8123</v>
      </c>
      <c r="E181" s="658"/>
      <c r="F181" s="658"/>
      <c r="G181" s="659"/>
      <c r="H181" s="186">
        <f>'ENSAYOS-DIAGNOS-DISEÑOS'!I36</f>
        <v>245311080</v>
      </c>
    </row>
    <row r="182" spans="2:8">
      <c r="D182" s="657" t="s">
        <v>8194</v>
      </c>
      <c r="E182" s="658"/>
      <c r="F182" s="658"/>
      <c r="G182" s="659"/>
      <c r="H182" s="186">
        <f>(H180+H181)*0.19</f>
        <v>68885140.124439999</v>
      </c>
    </row>
    <row r="183" spans="2:8">
      <c r="D183" s="660" t="s">
        <v>8195</v>
      </c>
      <c r="E183" s="661"/>
      <c r="F183" s="661"/>
      <c r="G183" s="662"/>
      <c r="H183" s="72">
        <f>SUM(H180:H182)</f>
        <v>431438509.20043999</v>
      </c>
    </row>
    <row r="185" spans="2:8">
      <c r="D185" s="657" t="s">
        <v>8111</v>
      </c>
      <c r="E185" s="658"/>
      <c r="F185" s="658"/>
      <c r="G185" s="659"/>
      <c r="H185" s="186">
        <f>'INSUMOS ACT. PMA-SST-DC&amp;CE-PMT'!H52</f>
        <v>228027108.10331202</v>
      </c>
    </row>
    <row r="187" spans="2:8" ht="21">
      <c r="G187" s="187" t="s">
        <v>8196</v>
      </c>
      <c r="H187" s="187">
        <f>+H172+H178+H183+H185</f>
        <v>19332778292.000008</v>
      </c>
    </row>
    <row r="189" spans="2:8">
      <c r="H189" s="866"/>
    </row>
    <row r="190" spans="2:8">
      <c r="H190" s="633"/>
    </row>
    <row r="192" spans="2:8">
      <c r="H192" s="633"/>
    </row>
    <row r="193" spans="8:8">
      <c r="H193" s="870"/>
    </row>
    <row r="194" spans="8:8">
      <c r="H194" s="633"/>
    </row>
  </sheetData>
  <sheetProtection selectLockedCells="1" selectUnlockedCells="1"/>
  <autoFilter ref="B4:H172" xr:uid="{B140D97B-2065-475E-BCB7-940D9AEC9B73}"/>
  <mergeCells count="9">
    <mergeCell ref="B1:E1"/>
    <mergeCell ref="G1:H1"/>
    <mergeCell ref="B2:D2"/>
    <mergeCell ref="B171:H171"/>
    <mergeCell ref="D185:G185"/>
    <mergeCell ref="D180:G180"/>
    <mergeCell ref="D181:G181"/>
    <mergeCell ref="D182:G182"/>
    <mergeCell ref="D183:G183"/>
  </mergeCells>
  <phoneticPr fontId="14" type="noConversion"/>
  <printOptions horizontalCentered="1" verticalCentered="1"/>
  <pageMargins left="7.874015748031496E-2" right="7.874015748031496E-2" top="7.874015748031496E-2" bottom="7.874015748031496E-2" header="0.31496062992125984" footer="0.31496062992125984"/>
  <pageSetup paperSize="9" scale="4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7937F-4BC0-49E4-B270-8F98B9204391}">
  <dimension ref="A1:H7822"/>
  <sheetViews>
    <sheetView topLeftCell="A1236" zoomScale="90" zoomScaleNormal="90" workbookViewId="0">
      <selection activeCell="E1264" sqref="E1264"/>
    </sheetView>
  </sheetViews>
  <sheetFormatPr baseColWidth="10" defaultRowHeight="14.25"/>
  <cols>
    <col min="1" max="1" width="8.33203125" customWidth="1"/>
    <col min="2" max="2" width="20.6640625" customWidth="1"/>
    <col min="3" max="3" width="19.86328125" customWidth="1"/>
    <col min="5" max="5" width="74.86328125" customWidth="1"/>
    <col min="7" max="7" width="16.53125" customWidth="1"/>
    <col min="8" max="8" width="40.46484375" customWidth="1"/>
  </cols>
  <sheetData>
    <row r="1" spans="1:8" ht="18">
      <c r="A1" s="24" t="s">
        <v>171</v>
      </c>
      <c r="B1" s="24" t="s">
        <v>172</v>
      </c>
      <c r="C1" s="24" t="s">
        <v>173</v>
      </c>
      <c r="D1" s="25" t="s">
        <v>174</v>
      </c>
      <c r="E1" s="25" t="s">
        <v>175</v>
      </c>
      <c r="F1" s="26" t="s">
        <v>176</v>
      </c>
      <c r="G1" s="27" t="s">
        <v>177</v>
      </c>
      <c r="H1" s="28" t="s">
        <v>178</v>
      </c>
    </row>
    <row r="2" spans="1:8" ht="15.75">
      <c r="A2" s="31" t="s">
        <v>179</v>
      </c>
      <c r="B2" s="32" t="s">
        <v>180</v>
      </c>
      <c r="C2" s="32" t="s">
        <v>181</v>
      </c>
      <c r="D2" s="33">
        <v>3007</v>
      </c>
      <c r="E2" s="32" t="s">
        <v>10</v>
      </c>
      <c r="F2" s="33" t="s">
        <v>182</v>
      </c>
      <c r="G2" s="34">
        <v>758</v>
      </c>
      <c r="H2" s="35" t="s">
        <v>183</v>
      </c>
    </row>
    <row r="3" spans="1:8" ht="15.75">
      <c r="A3" s="31" t="s">
        <v>179</v>
      </c>
      <c r="B3" s="32" t="s">
        <v>180</v>
      </c>
      <c r="C3" s="32" t="s">
        <v>184</v>
      </c>
      <c r="D3" s="33">
        <v>3009</v>
      </c>
      <c r="E3" s="32" t="s">
        <v>185</v>
      </c>
      <c r="F3" s="33" t="s">
        <v>186</v>
      </c>
      <c r="G3" s="34">
        <v>36750</v>
      </c>
      <c r="H3" s="35" t="s">
        <v>183</v>
      </c>
    </row>
    <row r="4" spans="1:8" ht="15.75">
      <c r="A4" s="31" t="s">
        <v>179</v>
      </c>
      <c r="B4" s="32" t="s">
        <v>187</v>
      </c>
      <c r="C4" s="32" t="s">
        <v>187</v>
      </c>
      <c r="D4" s="33">
        <v>3010</v>
      </c>
      <c r="E4" s="32" t="s">
        <v>188</v>
      </c>
      <c r="F4" s="33" t="s">
        <v>186</v>
      </c>
      <c r="G4" s="34">
        <v>32445</v>
      </c>
      <c r="H4" s="35" t="s">
        <v>183</v>
      </c>
    </row>
    <row r="5" spans="1:8" ht="15.75">
      <c r="A5" s="31" t="s">
        <v>179</v>
      </c>
      <c r="B5" s="32" t="s">
        <v>187</v>
      </c>
      <c r="C5" s="32" t="s">
        <v>187</v>
      </c>
      <c r="D5" s="33">
        <v>3011</v>
      </c>
      <c r="E5" s="32" t="s">
        <v>189</v>
      </c>
      <c r="F5" s="33" t="s">
        <v>190</v>
      </c>
      <c r="G5" s="34">
        <v>5157</v>
      </c>
      <c r="H5" s="35" t="s">
        <v>183</v>
      </c>
    </row>
    <row r="6" spans="1:8" ht="15.75">
      <c r="A6" s="31" t="s">
        <v>179</v>
      </c>
      <c r="B6" s="32" t="s">
        <v>187</v>
      </c>
      <c r="C6" s="32" t="s">
        <v>187</v>
      </c>
      <c r="D6" s="33">
        <v>3012</v>
      </c>
      <c r="E6" s="32" t="s">
        <v>191</v>
      </c>
      <c r="F6" s="33" t="s">
        <v>182</v>
      </c>
      <c r="G6" s="34">
        <v>6831</v>
      </c>
      <c r="H6" s="35" t="s">
        <v>183</v>
      </c>
    </row>
    <row r="7" spans="1:8" ht="15.75">
      <c r="A7" s="31" t="s">
        <v>179</v>
      </c>
      <c r="B7" s="32" t="s">
        <v>192</v>
      </c>
      <c r="C7" s="32" t="s">
        <v>193</v>
      </c>
      <c r="D7" s="33">
        <v>3015</v>
      </c>
      <c r="E7" s="32" t="s">
        <v>194</v>
      </c>
      <c r="F7" s="33" t="s">
        <v>157</v>
      </c>
      <c r="G7" s="34">
        <v>212717</v>
      </c>
      <c r="H7" s="35" t="s">
        <v>183</v>
      </c>
    </row>
    <row r="8" spans="1:8" ht="15.75">
      <c r="A8" s="31" t="s">
        <v>179</v>
      </c>
      <c r="B8" s="32" t="s">
        <v>195</v>
      </c>
      <c r="C8" s="32" t="s">
        <v>195</v>
      </c>
      <c r="D8" s="33">
        <v>3017</v>
      </c>
      <c r="E8" s="32" t="s">
        <v>196</v>
      </c>
      <c r="F8" s="33" t="s">
        <v>186</v>
      </c>
      <c r="G8" s="34">
        <v>34896</v>
      </c>
      <c r="H8" s="35" t="s">
        <v>197</v>
      </c>
    </row>
    <row r="9" spans="1:8" ht="15.75">
      <c r="A9" s="31" t="s">
        <v>179</v>
      </c>
      <c r="B9" s="32" t="s">
        <v>198</v>
      </c>
      <c r="C9" s="32" t="s">
        <v>199</v>
      </c>
      <c r="D9" s="33">
        <v>3018</v>
      </c>
      <c r="E9" s="32" t="s">
        <v>200</v>
      </c>
      <c r="F9" s="33" t="s">
        <v>186</v>
      </c>
      <c r="G9" s="34">
        <v>63299</v>
      </c>
      <c r="H9" s="35" t="s">
        <v>183</v>
      </c>
    </row>
    <row r="10" spans="1:8" ht="15.75">
      <c r="A10" s="31" t="s">
        <v>179</v>
      </c>
      <c r="B10" s="32" t="s">
        <v>187</v>
      </c>
      <c r="C10" s="32" t="s">
        <v>187</v>
      </c>
      <c r="D10" s="33">
        <v>3021</v>
      </c>
      <c r="E10" s="32" t="s">
        <v>201</v>
      </c>
      <c r="F10" s="33" t="s">
        <v>182</v>
      </c>
      <c r="G10" s="34">
        <v>6242</v>
      </c>
      <c r="H10" s="35" t="s">
        <v>183</v>
      </c>
    </row>
    <row r="11" spans="1:8" ht="15.75">
      <c r="A11" s="31" t="s">
        <v>179</v>
      </c>
      <c r="B11" s="32" t="s">
        <v>187</v>
      </c>
      <c r="C11" s="32" t="s">
        <v>187</v>
      </c>
      <c r="D11" s="33">
        <v>3022</v>
      </c>
      <c r="E11" s="32" t="s">
        <v>202</v>
      </c>
      <c r="F11" s="33" t="s">
        <v>186</v>
      </c>
      <c r="G11" s="34">
        <v>48934</v>
      </c>
      <c r="H11" s="35" t="s">
        <v>183</v>
      </c>
    </row>
    <row r="12" spans="1:8" ht="15.75">
      <c r="A12" s="31" t="s">
        <v>179</v>
      </c>
      <c r="B12" s="32" t="s">
        <v>198</v>
      </c>
      <c r="C12" s="32" t="s">
        <v>203</v>
      </c>
      <c r="D12" s="33">
        <v>3024</v>
      </c>
      <c r="E12" s="32" t="s">
        <v>204</v>
      </c>
      <c r="F12" s="33" t="s">
        <v>186</v>
      </c>
      <c r="G12" s="34">
        <v>111489</v>
      </c>
      <c r="H12" s="35" t="s">
        <v>183</v>
      </c>
    </row>
    <row r="13" spans="1:8" ht="15.75">
      <c r="A13" s="31" t="s">
        <v>179</v>
      </c>
      <c r="B13" s="32" t="s">
        <v>205</v>
      </c>
      <c r="C13" s="32" t="s">
        <v>206</v>
      </c>
      <c r="D13" s="33">
        <v>3027</v>
      </c>
      <c r="E13" s="32" t="s">
        <v>207</v>
      </c>
      <c r="F13" s="33" t="s">
        <v>190</v>
      </c>
      <c r="G13" s="34">
        <v>60408</v>
      </c>
      <c r="H13" s="35" t="s">
        <v>183</v>
      </c>
    </row>
    <row r="14" spans="1:8" ht="15.75">
      <c r="A14" s="31" t="s">
        <v>179</v>
      </c>
      <c r="B14" s="32" t="s">
        <v>208</v>
      </c>
      <c r="C14" s="32" t="s">
        <v>208</v>
      </c>
      <c r="D14" s="33">
        <v>3041</v>
      </c>
      <c r="E14" s="32" t="s">
        <v>209</v>
      </c>
      <c r="F14" s="33" t="s">
        <v>190</v>
      </c>
      <c r="G14" s="34">
        <v>25327</v>
      </c>
      <c r="H14" s="35" t="s">
        <v>183</v>
      </c>
    </row>
    <row r="15" spans="1:8" ht="15.75">
      <c r="A15" s="31" t="s">
        <v>179</v>
      </c>
      <c r="B15" s="32" t="s">
        <v>208</v>
      </c>
      <c r="C15" s="32" t="s">
        <v>208</v>
      </c>
      <c r="D15" s="33">
        <v>3042</v>
      </c>
      <c r="E15" s="32" t="s">
        <v>151</v>
      </c>
      <c r="F15" s="33" t="s">
        <v>190</v>
      </c>
      <c r="G15" s="34">
        <v>51914</v>
      </c>
      <c r="H15" s="35" t="s">
        <v>183</v>
      </c>
    </row>
    <row r="16" spans="1:8" ht="15.75">
      <c r="A16" s="31" t="s">
        <v>179</v>
      </c>
      <c r="B16" s="32" t="s">
        <v>208</v>
      </c>
      <c r="C16" s="32" t="s">
        <v>208</v>
      </c>
      <c r="D16" s="33">
        <v>3043</v>
      </c>
      <c r="E16" s="32" t="s">
        <v>210</v>
      </c>
      <c r="F16" s="33" t="s">
        <v>190</v>
      </c>
      <c r="G16" s="34">
        <v>72161</v>
      </c>
      <c r="H16" s="35" t="s">
        <v>183</v>
      </c>
    </row>
    <row r="17" spans="1:8" ht="15.75">
      <c r="A17" s="31" t="s">
        <v>179</v>
      </c>
      <c r="B17" s="32" t="s">
        <v>208</v>
      </c>
      <c r="C17" s="32" t="s">
        <v>208</v>
      </c>
      <c r="D17" s="33">
        <v>3044</v>
      </c>
      <c r="E17" s="32" t="s">
        <v>211</v>
      </c>
      <c r="F17" s="33" t="s">
        <v>190</v>
      </c>
      <c r="G17" s="34">
        <v>102194</v>
      </c>
      <c r="H17" s="35" t="s">
        <v>183</v>
      </c>
    </row>
    <row r="18" spans="1:8" ht="15.75">
      <c r="A18" s="31" t="s">
        <v>179</v>
      </c>
      <c r="B18" s="32" t="s">
        <v>208</v>
      </c>
      <c r="C18" s="32" t="s">
        <v>208</v>
      </c>
      <c r="D18" s="33">
        <v>3045</v>
      </c>
      <c r="E18" s="32" t="s">
        <v>212</v>
      </c>
      <c r="F18" s="33" t="s">
        <v>190</v>
      </c>
      <c r="G18" s="34">
        <v>116657</v>
      </c>
      <c r="H18" s="35" t="s">
        <v>183</v>
      </c>
    </row>
    <row r="19" spans="1:8" ht="15.75">
      <c r="A19" s="31" t="s">
        <v>179</v>
      </c>
      <c r="B19" s="32" t="s">
        <v>208</v>
      </c>
      <c r="C19" s="32" t="s">
        <v>208</v>
      </c>
      <c r="D19" s="33">
        <v>3046</v>
      </c>
      <c r="E19" s="32" t="s">
        <v>213</v>
      </c>
      <c r="F19" s="33" t="s">
        <v>190</v>
      </c>
      <c r="G19" s="34">
        <v>205956</v>
      </c>
      <c r="H19" s="35" t="s">
        <v>183</v>
      </c>
    </row>
    <row r="20" spans="1:8" ht="15.75">
      <c r="A20" s="31" t="s">
        <v>179</v>
      </c>
      <c r="B20" s="32" t="s">
        <v>208</v>
      </c>
      <c r="C20" s="32" t="s">
        <v>208</v>
      </c>
      <c r="D20" s="33">
        <v>3047</v>
      </c>
      <c r="E20" s="32" t="s">
        <v>214</v>
      </c>
      <c r="F20" s="33" t="s">
        <v>190</v>
      </c>
      <c r="G20" s="34">
        <v>263354</v>
      </c>
      <c r="H20" s="35" t="s">
        <v>183</v>
      </c>
    </row>
    <row r="21" spans="1:8" ht="15.75">
      <c r="A21" s="31" t="s">
        <v>179</v>
      </c>
      <c r="B21" s="32" t="s">
        <v>208</v>
      </c>
      <c r="C21" s="32" t="s">
        <v>208</v>
      </c>
      <c r="D21" s="33">
        <v>3048</v>
      </c>
      <c r="E21" s="32" t="s">
        <v>149</v>
      </c>
      <c r="F21" s="33" t="s">
        <v>190</v>
      </c>
      <c r="G21" s="34">
        <v>340241</v>
      </c>
      <c r="H21" s="35" t="s">
        <v>183</v>
      </c>
    </row>
    <row r="22" spans="1:8" ht="15.75">
      <c r="A22" s="31" t="s">
        <v>179</v>
      </c>
      <c r="B22" s="32" t="s">
        <v>198</v>
      </c>
      <c r="C22" s="32" t="s">
        <v>203</v>
      </c>
      <c r="D22" s="33">
        <v>3050</v>
      </c>
      <c r="E22" s="32" t="s">
        <v>215</v>
      </c>
      <c r="F22" s="33" t="s">
        <v>186</v>
      </c>
      <c r="G22" s="34">
        <v>30900</v>
      </c>
      <c r="H22" s="35" t="s">
        <v>183</v>
      </c>
    </row>
    <row r="23" spans="1:8" ht="15.75">
      <c r="A23" s="31" t="s">
        <v>179</v>
      </c>
      <c r="B23" s="32" t="s">
        <v>198</v>
      </c>
      <c r="C23" s="32" t="s">
        <v>203</v>
      </c>
      <c r="D23" s="33">
        <v>3052</v>
      </c>
      <c r="E23" s="32" t="s">
        <v>216</v>
      </c>
      <c r="F23" s="33" t="s">
        <v>186</v>
      </c>
      <c r="G23" s="34">
        <v>85181</v>
      </c>
      <c r="H23" s="35" t="s">
        <v>183</v>
      </c>
    </row>
    <row r="24" spans="1:8" ht="15.75">
      <c r="A24" s="31" t="s">
        <v>179</v>
      </c>
      <c r="B24" s="32" t="s">
        <v>217</v>
      </c>
      <c r="C24" s="32" t="s">
        <v>218</v>
      </c>
      <c r="D24" s="33">
        <v>3055</v>
      </c>
      <c r="E24" s="32" t="s">
        <v>219</v>
      </c>
      <c r="F24" s="33" t="s">
        <v>190</v>
      </c>
      <c r="G24" s="34">
        <v>291244</v>
      </c>
      <c r="H24" s="35" t="s">
        <v>183</v>
      </c>
    </row>
    <row r="25" spans="1:8" ht="15.75">
      <c r="A25" s="31" t="s">
        <v>179</v>
      </c>
      <c r="B25" s="32" t="s">
        <v>217</v>
      </c>
      <c r="C25" s="32" t="s">
        <v>218</v>
      </c>
      <c r="D25" s="33">
        <v>3056</v>
      </c>
      <c r="E25" s="32" t="s">
        <v>220</v>
      </c>
      <c r="F25" s="33" t="s">
        <v>190</v>
      </c>
      <c r="G25" s="34">
        <v>386622</v>
      </c>
      <c r="H25" s="35" t="s">
        <v>183</v>
      </c>
    </row>
    <row r="26" spans="1:8" ht="15.75">
      <c r="A26" s="31" t="s">
        <v>179</v>
      </c>
      <c r="B26" s="32" t="s">
        <v>217</v>
      </c>
      <c r="C26" s="32" t="s">
        <v>218</v>
      </c>
      <c r="D26" s="33">
        <v>3057</v>
      </c>
      <c r="E26" s="32" t="s">
        <v>221</v>
      </c>
      <c r="F26" s="33" t="s">
        <v>157</v>
      </c>
      <c r="G26" s="34">
        <v>4089100</v>
      </c>
      <c r="H26" s="35" t="s">
        <v>183</v>
      </c>
    </row>
    <row r="27" spans="1:8" ht="15.75">
      <c r="A27" s="31" t="s">
        <v>179</v>
      </c>
      <c r="B27" s="32" t="s">
        <v>217</v>
      </c>
      <c r="C27" s="32" t="s">
        <v>218</v>
      </c>
      <c r="D27" s="33">
        <v>3058</v>
      </c>
      <c r="E27" s="32" t="s">
        <v>222</v>
      </c>
      <c r="F27" s="33" t="s">
        <v>157</v>
      </c>
      <c r="G27" s="34">
        <v>6813251</v>
      </c>
      <c r="H27" s="35" t="s">
        <v>183</v>
      </c>
    </row>
    <row r="28" spans="1:8" ht="15.75">
      <c r="A28" s="31" t="s">
        <v>179</v>
      </c>
      <c r="B28" s="32" t="s">
        <v>217</v>
      </c>
      <c r="C28" s="32" t="s">
        <v>218</v>
      </c>
      <c r="D28" s="33">
        <v>3059</v>
      </c>
      <c r="E28" s="32" t="s">
        <v>223</v>
      </c>
      <c r="F28" s="33" t="s">
        <v>157</v>
      </c>
      <c r="G28" s="34">
        <v>4078754</v>
      </c>
      <c r="H28" s="35" t="s">
        <v>183</v>
      </c>
    </row>
    <row r="29" spans="1:8" ht="15.75">
      <c r="A29" s="31" t="s">
        <v>179</v>
      </c>
      <c r="B29" s="32" t="s">
        <v>205</v>
      </c>
      <c r="C29" s="32" t="s">
        <v>224</v>
      </c>
      <c r="D29" s="33">
        <v>3062</v>
      </c>
      <c r="E29" s="32" t="s">
        <v>225</v>
      </c>
      <c r="F29" s="33" t="s">
        <v>182</v>
      </c>
      <c r="G29" s="34">
        <v>64808</v>
      </c>
      <c r="H29" s="35" t="s">
        <v>183</v>
      </c>
    </row>
    <row r="30" spans="1:8" ht="15.75">
      <c r="A30" s="31" t="s">
        <v>179</v>
      </c>
      <c r="B30" s="32" t="s">
        <v>208</v>
      </c>
      <c r="C30" s="32" t="s">
        <v>208</v>
      </c>
      <c r="D30" s="33">
        <v>3064</v>
      </c>
      <c r="E30" s="32" t="s">
        <v>226</v>
      </c>
      <c r="F30" s="33" t="s">
        <v>190</v>
      </c>
      <c r="G30" s="34">
        <v>68405</v>
      </c>
      <c r="H30" s="35" t="s">
        <v>183</v>
      </c>
    </row>
    <row r="31" spans="1:8" ht="15.75">
      <c r="A31" s="31" t="s">
        <v>179</v>
      </c>
      <c r="B31" s="32" t="s">
        <v>208</v>
      </c>
      <c r="C31" s="32" t="s">
        <v>208</v>
      </c>
      <c r="D31" s="33">
        <v>3065</v>
      </c>
      <c r="E31" s="32" t="s">
        <v>227</v>
      </c>
      <c r="F31" s="33" t="s">
        <v>190</v>
      </c>
      <c r="G31" s="34">
        <v>81954</v>
      </c>
      <c r="H31" s="35" t="s">
        <v>183</v>
      </c>
    </row>
    <row r="32" spans="1:8" ht="15.75">
      <c r="A32" s="31" t="s">
        <v>179</v>
      </c>
      <c r="B32" s="32" t="s">
        <v>208</v>
      </c>
      <c r="C32" s="32" t="s">
        <v>208</v>
      </c>
      <c r="D32" s="33">
        <v>3066</v>
      </c>
      <c r="E32" s="32" t="s">
        <v>228</v>
      </c>
      <c r="F32" s="33" t="s">
        <v>190</v>
      </c>
      <c r="G32" s="34">
        <v>111711</v>
      </c>
      <c r="H32" s="35" t="s">
        <v>183</v>
      </c>
    </row>
    <row r="33" spans="1:8" ht="15.75">
      <c r="A33" s="31" t="s">
        <v>179</v>
      </c>
      <c r="B33" s="32" t="s">
        <v>208</v>
      </c>
      <c r="C33" s="32" t="s">
        <v>208</v>
      </c>
      <c r="D33" s="33">
        <v>3067</v>
      </c>
      <c r="E33" s="32" t="s">
        <v>229</v>
      </c>
      <c r="F33" s="33" t="s">
        <v>190</v>
      </c>
      <c r="G33" s="34">
        <v>132480</v>
      </c>
      <c r="H33" s="35" t="s">
        <v>183</v>
      </c>
    </row>
    <row r="34" spans="1:8" ht="15.75">
      <c r="A34" s="31" t="s">
        <v>179</v>
      </c>
      <c r="B34" s="32" t="s">
        <v>208</v>
      </c>
      <c r="C34" s="32" t="s">
        <v>208</v>
      </c>
      <c r="D34" s="33">
        <v>3068</v>
      </c>
      <c r="E34" s="32" t="s">
        <v>230</v>
      </c>
      <c r="F34" s="33" t="s">
        <v>190</v>
      </c>
      <c r="G34" s="34">
        <v>169750</v>
      </c>
      <c r="H34" s="35" t="s">
        <v>183</v>
      </c>
    </row>
    <row r="35" spans="1:8" ht="15.75">
      <c r="A35" s="31" t="s">
        <v>179</v>
      </c>
      <c r="B35" s="32" t="s">
        <v>208</v>
      </c>
      <c r="C35" s="32" t="s">
        <v>208</v>
      </c>
      <c r="D35" s="33">
        <v>3069</v>
      </c>
      <c r="E35" s="32" t="s">
        <v>231</v>
      </c>
      <c r="F35" s="33" t="s">
        <v>190</v>
      </c>
      <c r="G35" s="34">
        <v>213054</v>
      </c>
      <c r="H35" s="35" t="s">
        <v>183</v>
      </c>
    </row>
    <row r="36" spans="1:8" ht="15.75">
      <c r="A36" s="31" t="s">
        <v>179</v>
      </c>
      <c r="B36" s="32" t="s">
        <v>208</v>
      </c>
      <c r="C36" s="32" t="s">
        <v>208</v>
      </c>
      <c r="D36" s="33">
        <v>3070</v>
      </c>
      <c r="E36" s="32" t="s">
        <v>232</v>
      </c>
      <c r="F36" s="33" t="s">
        <v>190</v>
      </c>
      <c r="G36" s="34">
        <v>272474</v>
      </c>
      <c r="H36" s="35" t="s">
        <v>183</v>
      </c>
    </row>
    <row r="37" spans="1:8" ht="15.75">
      <c r="A37" s="31" t="s">
        <v>179</v>
      </c>
      <c r="B37" s="32" t="s">
        <v>208</v>
      </c>
      <c r="C37" s="32" t="s">
        <v>208</v>
      </c>
      <c r="D37" s="33">
        <v>3071</v>
      </c>
      <c r="E37" s="32" t="s">
        <v>233</v>
      </c>
      <c r="F37" s="33" t="s">
        <v>190</v>
      </c>
      <c r="G37" s="34">
        <v>392434</v>
      </c>
      <c r="H37" s="35" t="s">
        <v>183</v>
      </c>
    </row>
    <row r="38" spans="1:8" ht="15.75">
      <c r="A38" s="31" t="s">
        <v>179</v>
      </c>
      <c r="B38" s="32" t="s">
        <v>208</v>
      </c>
      <c r="C38" s="32" t="s">
        <v>208</v>
      </c>
      <c r="D38" s="33">
        <v>3151</v>
      </c>
      <c r="E38" s="32" t="s">
        <v>234</v>
      </c>
      <c r="F38" s="33" t="s">
        <v>157</v>
      </c>
      <c r="G38" s="34">
        <v>2350561</v>
      </c>
      <c r="H38" s="35" t="s">
        <v>183</v>
      </c>
    </row>
    <row r="39" spans="1:8" ht="15.75">
      <c r="A39" s="31" t="s">
        <v>179</v>
      </c>
      <c r="B39" s="32" t="s">
        <v>208</v>
      </c>
      <c r="C39" s="32" t="s">
        <v>208</v>
      </c>
      <c r="D39" s="33">
        <v>3155</v>
      </c>
      <c r="E39" s="32" t="s">
        <v>235</v>
      </c>
      <c r="F39" s="33" t="s">
        <v>157</v>
      </c>
      <c r="G39" s="34">
        <v>160406</v>
      </c>
      <c r="H39" s="35" t="s">
        <v>183</v>
      </c>
    </row>
    <row r="40" spans="1:8" ht="15.75">
      <c r="A40" s="31" t="s">
        <v>179</v>
      </c>
      <c r="B40" s="32" t="s">
        <v>192</v>
      </c>
      <c r="C40" s="32" t="s">
        <v>193</v>
      </c>
      <c r="D40" s="33">
        <v>3159</v>
      </c>
      <c r="E40" s="32" t="s">
        <v>236</v>
      </c>
      <c r="F40" s="33" t="s">
        <v>190</v>
      </c>
      <c r="G40" s="34">
        <v>33699</v>
      </c>
      <c r="H40" s="35" t="s">
        <v>183</v>
      </c>
    </row>
    <row r="41" spans="1:8" ht="15.75">
      <c r="A41" s="31" t="s">
        <v>179</v>
      </c>
      <c r="B41" s="32" t="s">
        <v>205</v>
      </c>
      <c r="C41" s="32" t="s">
        <v>206</v>
      </c>
      <c r="D41" s="33">
        <v>3163</v>
      </c>
      <c r="E41" s="32" t="s">
        <v>237</v>
      </c>
      <c r="F41" s="33" t="s">
        <v>190</v>
      </c>
      <c r="G41" s="34">
        <v>332648</v>
      </c>
      <c r="H41" s="35" t="s">
        <v>183</v>
      </c>
    </row>
    <row r="42" spans="1:8" ht="15.75">
      <c r="A42" s="31" t="s">
        <v>179</v>
      </c>
      <c r="B42" s="32" t="s">
        <v>238</v>
      </c>
      <c r="C42" s="32" t="s">
        <v>239</v>
      </c>
      <c r="D42" s="33">
        <v>3172</v>
      </c>
      <c r="E42" s="32" t="s">
        <v>240</v>
      </c>
      <c r="F42" s="33" t="s">
        <v>182</v>
      </c>
      <c r="G42" s="34">
        <v>12075</v>
      </c>
      <c r="H42" s="35" t="s">
        <v>183</v>
      </c>
    </row>
    <row r="43" spans="1:8" ht="15.75">
      <c r="A43" s="31" t="s">
        <v>179</v>
      </c>
      <c r="B43" s="32" t="s">
        <v>241</v>
      </c>
      <c r="C43" s="32" t="s">
        <v>242</v>
      </c>
      <c r="D43" s="33">
        <v>3178</v>
      </c>
      <c r="E43" s="32" t="s">
        <v>243</v>
      </c>
      <c r="F43" s="33" t="s">
        <v>182</v>
      </c>
      <c r="G43" s="34">
        <v>35194</v>
      </c>
      <c r="H43" s="35" t="s">
        <v>197</v>
      </c>
    </row>
    <row r="44" spans="1:8" ht="15.75">
      <c r="A44" s="31" t="s">
        <v>179</v>
      </c>
      <c r="B44" s="32" t="s">
        <v>241</v>
      </c>
      <c r="C44" s="32" t="s">
        <v>242</v>
      </c>
      <c r="D44" s="33">
        <v>3180</v>
      </c>
      <c r="E44" s="32" t="s">
        <v>244</v>
      </c>
      <c r="F44" s="33" t="s">
        <v>190</v>
      </c>
      <c r="G44" s="34">
        <v>1601</v>
      </c>
      <c r="H44" s="35" t="s">
        <v>197</v>
      </c>
    </row>
    <row r="45" spans="1:8" ht="15.75">
      <c r="A45" s="31" t="s">
        <v>179</v>
      </c>
      <c r="B45" s="32" t="s">
        <v>192</v>
      </c>
      <c r="C45" s="32" t="s">
        <v>193</v>
      </c>
      <c r="D45" s="33">
        <v>3189</v>
      </c>
      <c r="E45" s="32" t="s">
        <v>245</v>
      </c>
      <c r="F45" s="33" t="s">
        <v>190</v>
      </c>
      <c r="G45" s="34">
        <v>307694</v>
      </c>
      <c r="H45" s="35" t="s">
        <v>183</v>
      </c>
    </row>
    <row r="46" spans="1:8" ht="15.75">
      <c r="A46" s="31" t="s">
        <v>179</v>
      </c>
      <c r="B46" s="32" t="s">
        <v>217</v>
      </c>
      <c r="C46" s="32" t="s">
        <v>218</v>
      </c>
      <c r="D46" s="33">
        <v>3194</v>
      </c>
      <c r="E46" s="32" t="s">
        <v>246</v>
      </c>
      <c r="F46" s="33" t="s">
        <v>190</v>
      </c>
      <c r="G46" s="34">
        <v>118831</v>
      </c>
      <c r="H46" s="35" t="s">
        <v>183</v>
      </c>
    </row>
    <row r="47" spans="1:8" ht="15.75">
      <c r="A47" s="31" t="s">
        <v>179</v>
      </c>
      <c r="B47" s="32" t="s">
        <v>217</v>
      </c>
      <c r="C47" s="32" t="s">
        <v>218</v>
      </c>
      <c r="D47" s="33">
        <v>3195</v>
      </c>
      <c r="E47" s="32" t="s">
        <v>247</v>
      </c>
      <c r="F47" s="33" t="s">
        <v>190</v>
      </c>
      <c r="G47" s="34">
        <v>51021</v>
      </c>
      <c r="H47" s="35" t="s">
        <v>183</v>
      </c>
    </row>
    <row r="48" spans="1:8" ht="15.75">
      <c r="A48" s="31" t="s">
        <v>179</v>
      </c>
      <c r="B48" s="32" t="s">
        <v>248</v>
      </c>
      <c r="C48" s="32" t="s">
        <v>248</v>
      </c>
      <c r="D48" s="33">
        <v>3196</v>
      </c>
      <c r="E48" s="32" t="s">
        <v>249</v>
      </c>
      <c r="F48" s="33" t="s">
        <v>157</v>
      </c>
      <c r="G48" s="34">
        <v>176880</v>
      </c>
      <c r="H48" s="35" t="s">
        <v>183</v>
      </c>
    </row>
    <row r="49" spans="1:8" ht="15.75">
      <c r="A49" s="31" t="s">
        <v>179</v>
      </c>
      <c r="B49" s="32" t="s">
        <v>248</v>
      </c>
      <c r="C49" s="32" t="s">
        <v>248</v>
      </c>
      <c r="D49" s="33">
        <v>3197</v>
      </c>
      <c r="E49" s="32" t="s">
        <v>250</v>
      </c>
      <c r="F49" s="33" t="s">
        <v>157</v>
      </c>
      <c r="G49" s="34">
        <v>219204</v>
      </c>
      <c r="H49" s="35" t="s">
        <v>183</v>
      </c>
    </row>
    <row r="50" spans="1:8" ht="15.75">
      <c r="A50" s="31" t="s">
        <v>179</v>
      </c>
      <c r="B50" s="32" t="s">
        <v>248</v>
      </c>
      <c r="C50" s="32" t="s">
        <v>248</v>
      </c>
      <c r="D50" s="33">
        <v>3198</v>
      </c>
      <c r="E50" s="32" t="s">
        <v>251</v>
      </c>
      <c r="F50" s="33" t="s">
        <v>157</v>
      </c>
      <c r="G50" s="34">
        <v>301182</v>
      </c>
      <c r="H50" s="35" t="s">
        <v>183</v>
      </c>
    </row>
    <row r="51" spans="1:8" ht="15.75">
      <c r="A51" s="31" t="s">
        <v>179</v>
      </c>
      <c r="B51" s="32" t="s">
        <v>248</v>
      </c>
      <c r="C51" s="32" t="s">
        <v>248</v>
      </c>
      <c r="D51" s="33">
        <v>3199</v>
      </c>
      <c r="E51" s="32" t="s">
        <v>252</v>
      </c>
      <c r="F51" s="33" t="s">
        <v>157</v>
      </c>
      <c r="G51" s="34">
        <v>318666</v>
      </c>
      <c r="H51" s="35" t="s">
        <v>183</v>
      </c>
    </row>
    <row r="52" spans="1:8" ht="15.75">
      <c r="A52" s="31" t="s">
        <v>179</v>
      </c>
      <c r="B52" s="32" t="s">
        <v>248</v>
      </c>
      <c r="C52" s="32" t="s">
        <v>248</v>
      </c>
      <c r="D52" s="33">
        <v>3200</v>
      </c>
      <c r="E52" s="32" t="s">
        <v>253</v>
      </c>
      <c r="F52" s="33" t="s">
        <v>157</v>
      </c>
      <c r="G52" s="34">
        <v>602621</v>
      </c>
      <c r="H52" s="35" t="s">
        <v>183</v>
      </c>
    </row>
    <row r="53" spans="1:8" ht="15.75">
      <c r="A53" s="31" t="s">
        <v>179</v>
      </c>
      <c r="B53" s="32" t="s">
        <v>248</v>
      </c>
      <c r="C53" s="32" t="s">
        <v>248</v>
      </c>
      <c r="D53" s="33">
        <v>3201</v>
      </c>
      <c r="E53" s="32" t="s">
        <v>254</v>
      </c>
      <c r="F53" s="33" t="s">
        <v>157</v>
      </c>
      <c r="G53" s="34">
        <v>907080</v>
      </c>
      <c r="H53" s="35" t="s">
        <v>183</v>
      </c>
    </row>
    <row r="54" spans="1:8" ht="15.75">
      <c r="A54" s="31" t="s">
        <v>179</v>
      </c>
      <c r="B54" s="32" t="s">
        <v>255</v>
      </c>
      <c r="C54" s="32" t="s">
        <v>256</v>
      </c>
      <c r="D54" s="33">
        <v>3202</v>
      </c>
      <c r="E54" s="32" t="s">
        <v>257</v>
      </c>
      <c r="F54" s="33" t="s">
        <v>186</v>
      </c>
      <c r="G54" s="34">
        <v>552578</v>
      </c>
      <c r="H54" s="35" t="s">
        <v>183</v>
      </c>
    </row>
    <row r="55" spans="1:8" ht="15.75">
      <c r="A55" s="31" t="s">
        <v>179</v>
      </c>
      <c r="B55" s="32" t="s">
        <v>255</v>
      </c>
      <c r="C55" s="32" t="s">
        <v>256</v>
      </c>
      <c r="D55" s="33">
        <v>3203</v>
      </c>
      <c r="E55" s="32" t="s">
        <v>258</v>
      </c>
      <c r="F55" s="33" t="s">
        <v>186</v>
      </c>
      <c r="G55" s="34">
        <v>478831</v>
      </c>
      <c r="H55" s="35" t="s">
        <v>183</v>
      </c>
    </row>
    <row r="56" spans="1:8" ht="15.75">
      <c r="A56" s="31" t="s">
        <v>179</v>
      </c>
      <c r="B56" s="32" t="s">
        <v>259</v>
      </c>
      <c r="C56" s="32" t="s">
        <v>260</v>
      </c>
      <c r="D56" s="33">
        <v>3204</v>
      </c>
      <c r="E56" s="32" t="s">
        <v>261</v>
      </c>
      <c r="F56" s="33" t="s">
        <v>186</v>
      </c>
      <c r="G56" s="34">
        <v>646330</v>
      </c>
      <c r="H56" s="35" t="s">
        <v>183</v>
      </c>
    </row>
    <row r="57" spans="1:8" ht="15.75">
      <c r="A57" s="31" t="s">
        <v>179</v>
      </c>
      <c r="B57" s="32" t="s">
        <v>205</v>
      </c>
      <c r="C57" s="32" t="s">
        <v>206</v>
      </c>
      <c r="D57" s="33">
        <v>3207</v>
      </c>
      <c r="E57" s="32" t="s">
        <v>262</v>
      </c>
      <c r="F57" s="33" t="s">
        <v>157</v>
      </c>
      <c r="G57" s="34">
        <v>57045</v>
      </c>
      <c r="H57" s="35" t="s">
        <v>183</v>
      </c>
    </row>
    <row r="58" spans="1:8" ht="15.75">
      <c r="A58" s="31" t="s">
        <v>179</v>
      </c>
      <c r="B58" s="32" t="s">
        <v>205</v>
      </c>
      <c r="C58" s="32" t="s">
        <v>206</v>
      </c>
      <c r="D58" s="33">
        <v>3209</v>
      </c>
      <c r="E58" s="32" t="s">
        <v>263</v>
      </c>
      <c r="F58" s="33" t="s">
        <v>190</v>
      </c>
      <c r="G58" s="34">
        <v>343752</v>
      </c>
      <c r="H58" s="35" t="s">
        <v>183</v>
      </c>
    </row>
    <row r="59" spans="1:8" ht="15.75">
      <c r="A59" s="31" t="s">
        <v>179</v>
      </c>
      <c r="B59" s="32" t="s">
        <v>205</v>
      </c>
      <c r="C59" s="32" t="s">
        <v>206</v>
      </c>
      <c r="D59" s="33">
        <v>3210</v>
      </c>
      <c r="E59" s="32" t="s">
        <v>264</v>
      </c>
      <c r="F59" s="33" t="s">
        <v>190</v>
      </c>
      <c r="G59" s="34">
        <v>55003</v>
      </c>
      <c r="H59" s="35" t="s">
        <v>183</v>
      </c>
    </row>
    <row r="60" spans="1:8" ht="15.75">
      <c r="A60" s="31" t="s">
        <v>179</v>
      </c>
      <c r="B60" s="32" t="s">
        <v>192</v>
      </c>
      <c r="C60" s="32" t="s">
        <v>193</v>
      </c>
      <c r="D60" s="33">
        <v>3221</v>
      </c>
      <c r="E60" s="32" t="s">
        <v>265</v>
      </c>
      <c r="F60" s="33" t="s">
        <v>157</v>
      </c>
      <c r="G60" s="34">
        <v>610287</v>
      </c>
      <c r="H60" s="35" t="s">
        <v>183</v>
      </c>
    </row>
    <row r="61" spans="1:8" ht="15.75">
      <c r="A61" s="31" t="s">
        <v>179</v>
      </c>
      <c r="B61" s="32" t="s">
        <v>248</v>
      </c>
      <c r="C61" s="32" t="s">
        <v>248</v>
      </c>
      <c r="D61" s="33">
        <v>3223</v>
      </c>
      <c r="E61" s="32" t="s">
        <v>266</v>
      </c>
      <c r="F61" s="33" t="s">
        <v>190</v>
      </c>
      <c r="G61" s="34">
        <v>16184</v>
      </c>
      <c r="H61" s="35" t="s">
        <v>183</v>
      </c>
    </row>
    <row r="62" spans="1:8" ht="15.75">
      <c r="A62" s="31" t="s">
        <v>179</v>
      </c>
      <c r="B62" s="32" t="s">
        <v>248</v>
      </c>
      <c r="C62" s="32" t="s">
        <v>248</v>
      </c>
      <c r="D62" s="33">
        <v>3224</v>
      </c>
      <c r="E62" s="32" t="s">
        <v>267</v>
      </c>
      <c r="F62" s="33" t="s">
        <v>190</v>
      </c>
      <c r="G62" s="34">
        <v>21714</v>
      </c>
      <c r="H62" s="35" t="s">
        <v>183</v>
      </c>
    </row>
    <row r="63" spans="1:8" ht="15.75">
      <c r="A63" s="31" t="s">
        <v>179</v>
      </c>
      <c r="B63" s="32" t="s">
        <v>248</v>
      </c>
      <c r="C63" s="32" t="s">
        <v>248</v>
      </c>
      <c r="D63" s="33">
        <v>3225</v>
      </c>
      <c r="E63" s="32" t="s">
        <v>268</v>
      </c>
      <c r="F63" s="33" t="s">
        <v>190</v>
      </c>
      <c r="G63" s="34">
        <v>46423</v>
      </c>
      <c r="H63" s="35" t="s">
        <v>183</v>
      </c>
    </row>
    <row r="64" spans="1:8" ht="15.75">
      <c r="A64" s="31" t="s">
        <v>179</v>
      </c>
      <c r="B64" s="32" t="s">
        <v>248</v>
      </c>
      <c r="C64" s="32" t="s">
        <v>248</v>
      </c>
      <c r="D64" s="33">
        <v>3226</v>
      </c>
      <c r="E64" s="32" t="s">
        <v>269</v>
      </c>
      <c r="F64" s="33" t="s">
        <v>190</v>
      </c>
      <c r="G64" s="34">
        <v>48768</v>
      </c>
      <c r="H64" s="35" t="s">
        <v>183</v>
      </c>
    </row>
    <row r="65" spans="1:8" ht="15.75">
      <c r="A65" s="31" t="s">
        <v>179</v>
      </c>
      <c r="B65" s="32" t="s">
        <v>248</v>
      </c>
      <c r="C65" s="32" t="s">
        <v>248</v>
      </c>
      <c r="D65" s="33">
        <v>3227</v>
      </c>
      <c r="E65" s="32" t="s">
        <v>270</v>
      </c>
      <c r="F65" s="33" t="s">
        <v>190</v>
      </c>
      <c r="G65" s="34">
        <v>102478</v>
      </c>
      <c r="H65" s="35" t="s">
        <v>183</v>
      </c>
    </row>
    <row r="66" spans="1:8" ht="15.75">
      <c r="A66" s="31" t="s">
        <v>179</v>
      </c>
      <c r="B66" s="32" t="s">
        <v>248</v>
      </c>
      <c r="C66" s="32" t="s">
        <v>248</v>
      </c>
      <c r="D66" s="33">
        <v>3228</v>
      </c>
      <c r="E66" s="32" t="s">
        <v>271</v>
      </c>
      <c r="F66" s="33" t="s">
        <v>190</v>
      </c>
      <c r="G66" s="34">
        <v>169322</v>
      </c>
      <c r="H66" s="35" t="s">
        <v>183</v>
      </c>
    </row>
    <row r="67" spans="1:8" ht="15.75">
      <c r="A67" s="31" t="s">
        <v>179</v>
      </c>
      <c r="B67" s="32" t="s">
        <v>248</v>
      </c>
      <c r="C67" s="32" t="s">
        <v>248</v>
      </c>
      <c r="D67" s="33">
        <v>3229</v>
      </c>
      <c r="E67" s="32" t="s">
        <v>272</v>
      </c>
      <c r="F67" s="33" t="s">
        <v>190</v>
      </c>
      <c r="G67" s="34">
        <v>263566</v>
      </c>
      <c r="H67" s="35" t="s">
        <v>183</v>
      </c>
    </row>
    <row r="68" spans="1:8" ht="15.75">
      <c r="A68" s="31" t="s">
        <v>179</v>
      </c>
      <c r="B68" s="32" t="s">
        <v>248</v>
      </c>
      <c r="C68" s="32" t="s">
        <v>248</v>
      </c>
      <c r="D68" s="33">
        <v>3230</v>
      </c>
      <c r="E68" s="32" t="s">
        <v>273</v>
      </c>
      <c r="F68" s="33" t="s">
        <v>190</v>
      </c>
      <c r="G68" s="34">
        <v>360960</v>
      </c>
      <c r="H68" s="35" t="s">
        <v>183</v>
      </c>
    </row>
    <row r="69" spans="1:8" ht="15.75">
      <c r="A69" s="31" t="s">
        <v>179</v>
      </c>
      <c r="B69" s="32" t="s">
        <v>248</v>
      </c>
      <c r="C69" s="32" t="s">
        <v>248</v>
      </c>
      <c r="D69" s="33">
        <v>3231</v>
      </c>
      <c r="E69" s="32" t="s">
        <v>274</v>
      </c>
      <c r="F69" s="33" t="s">
        <v>190</v>
      </c>
      <c r="G69" s="34">
        <v>14174</v>
      </c>
      <c r="H69" s="35" t="s">
        <v>183</v>
      </c>
    </row>
    <row r="70" spans="1:8" ht="15.75">
      <c r="A70" s="31" t="s">
        <v>179</v>
      </c>
      <c r="B70" s="32" t="s">
        <v>248</v>
      </c>
      <c r="C70" s="32" t="s">
        <v>248</v>
      </c>
      <c r="D70" s="33">
        <v>3232</v>
      </c>
      <c r="E70" s="32" t="s">
        <v>275</v>
      </c>
      <c r="F70" s="33" t="s">
        <v>190</v>
      </c>
      <c r="G70" s="34">
        <v>18859</v>
      </c>
      <c r="H70" s="35" t="s">
        <v>183</v>
      </c>
    </row>
    <row r="71" spans="1:8" ht="15.75">
      <c r="A71" s="31" t="s">
        <v>179</v>
      </c>
      <c r="B71" s="32" t="s">
        <v>248</v>
      </c>
      <c r="C71" s="32" t="s">
        <v>248</v>
      </c>
      <c r="D71" s="33">
        <v>3233</v>
      </c>
      <c r="E71" s="32" t="s">
        <v>276</v>
      </c>
      <c r="F71" s="33" t="s">
        <v>190</v>
      </c>
      <c r="G71" s="34">
        <v>39386</v>
      </c>
      <c r="H71" s="35" t="s">
        <v>183</v>
      </c>
    </row>
    <row r="72" spans="1:8" ht="15.75">
      <c r="A72" s="31" t="s">
        <v>179</v>
      </c>
      <c r="B72" s="32" t="s">
        <v>248</v>
      </c>
      <c r="C72" s="32" t="s">
        <v>248</v>
      </c>
      <c r="D72" s="33">
        <v>3234</v>
      </c>
      <c r="E72" s="32" t="s">
        <v>277</v>
      </c>
      <c r="F72" s="33" t="s">
        <v>190</v>
      </c>
      <c r="G72" s="34">
        <v>41727</v>
      </c>
      <c r="H72" s="35" t="s">
        <v>183</v>
      </c>
    </row>
    <row r="73" spans="1:8" ht="15.75">
      <c r="A73" s="31" t="s">
        <v>179</v>
      </c>
      <c r="B73" s="32" t="s">
        <v>248</v>
      </c>
      <c r="C73" s="32" t="s">
        <v>248</v>
      </c>
      <c r="D73" s="33">
        <v>3235</v>
      </c>
      <c r="E73" s="32" t="s">
        <v>278</v>
      </c>
      <c r="F73" s="33" t="s">
        <v>190</v>
      </c>
      <c r="G73" s="34">
        <v>85633</v>
      </c>
      <c r="H73" s="35" t="s">
        <v>183</v>
      </c>
    </row>
    <row r="74" spans="1:8" ht="15.75">
      <c r="A74" s="31" t="s">
        <v>179</v>
      </c>
      <c r="B74" s="32" t="s">
        <v>248</v>
      </c>
      <c r="C74" s="32" t="s">
        <v>248</v>
      </c>
      <c r="D74" s="33">
        <v>3236</v>
      </c>
      <c r="E74" s="32" t="s">
        <v>279</v>
      </c>
      <c r="F74" s="33" t="s">
        <v>190</v>
      </c>
      <c r="G74" s="34">
        <v>141347</v>
      </c>
      <c r="H74" s="35" t="s">
        <v>183</v>
      </c>
    </row>
    <row r="75" spans="1:8" ht="15.75">
      <c r="A75" s="31" t="s">
        <v>179</v>
      </c>
      <c r="B75" s="32" t="s">
        <v>248</v>
      </c>
      <c r="C75" s="32" t="s">
        <v>248</v>
      </c>
      <c r="D75" s="33">
        <v>3237</v>
      </c>
      <c r="E75" s="32" t="s">
        <v>280</v>
      </c>
      <c r="F75" s="33" t="s">
        <v>190</v>
      </c>
      <c r="G75" s="34">
        <v>217235</v>
      </c>
      <c r="H75" s="35" t="s">
        <v>183</v>
      </c>
    </row>
    <row r="76" spans="1:8" ht="15.75">
      <c r="A76" s="31" t="s">
        <v>179</v>
      </c>
      <c r="B76" s="32" t="s">
        <v>248</v>
      </c>
      <c r="C76" s="32" t="s">
        <v>248</v>
      </c>
      <c r="D76" s="33">
        <v>3238</v>
      </c>
      <c r="E76" s="32" t="s">
        <v>281</v>
      </c>
      <c r="F76" s="33" t="s">
        <v>190</v>
      </c>
      <c r="G76" s="34">
        <v>298247</v>
      </c>
      <c r="H76" s="35" t="s">
        <v>183</v>
      </c>
    </row>
    <row r="77" spans="1:8" ht="15.75">
      <c r="A77" s="31" t="s">
        <v>179</v>
      </c>
      <c r="B77" s="32" t="s">
        <v>248</v>
      </c>
      <c r="C77" s="32" t="s">
        <v>248</v>
      </c>
      <c r="D77" s="33">
        <v>3239</v>
      </c>
      <c r="E77" s="32" t="s">
        <v>282</v>
      </c>
      <c r="F77" s="33" t="s">
        <v>190</v>
      </c>
      <c r="G77" s="34">
        <v>29235</v>
      </c>
      <c r="H77" s="35" t="s">
        <v>183</v>
      </c>
    </row>
    <row r="78" spans="1:8" ht="15.75">
      <c r="A78" s="31" t="s">
        <v>179</v>
      </c>
      <c r="B78" s="32" t="s">
        <v>248</v>
      </c>
      <c r="C78" s="32" t="s">
        <v>248</v>
      </c>
      <c r="D78" s="33">
        <v>3240</v>
      </c>
      <c r="E78" s="32" t="s">
        <v>283</v>
      </c>
      <c r="F78" s="33" t="s">
        <v>190</v>
      </c>
      <c r="G78" s="34">
        <v>43302</v>
      </c>
      <c r="H78" s="35" t="s">
        <v>183</v>
      </c>
    </row>
    <row r="79" spans="1:8" ht="15.75">
      <c r="A79" s="31" t="s">
        <v>179</v>
      </c>
      <c r="B79" s="32" t="s">
        <v>248</v>
      </c>
      <c r="C79" s="32" t="s">
        <v>248</v>
      </c>
      <c r="D79" s="33">
        <v>3241</v>
      </c>
      <c r="E79" s="32" t="s">
        <v>284</v>
      </c>
      <c r="F79" s="33" t="s">
        <v>190</v>
      </c>
      <c r="G79" s="34">
        <v>85318</v>
      </c>
      <c r="H79" s="35" t="s">
        <v>183</v>
      </c>
    </row>
    <row r="80" spans="1:8" ht="15.75">
      <c r="A80" s="31" t="s">
        <v>179</v>
      </c>
      <c r="B80" s="32" t="s">
        <v>248</v>
      </c>
      <c r="C80" s="32" t="s">
        <v>248</v>
      </c>
      <c r="D80" s="33">
        <v>3242</v>
      </c>
      <c r="E80" s="32" t="s">
        <v>285</v>
      </c>
      <c r="F80" s="33" t="s">
        <v>190</v>
      </c>
      <c r="G80" s="34">
        <v>140820</v>
      </c>
      <c r="H80" s="35" t="s">
        <v>183</v>
      </c>
    </row>
    <row r="81" spans="1:8" ht="15.75">
      <c r="A81" s="31" t="s">
        <v>179</v>
      </c>
      <c r="B81" s="32" t="s">
        <v>248</v>
      </c>
      <c r="C81" s="32" t="s">
        <v>248</v>
      </c>
      <c r="D81" s="33">
        <v>3243</v>
      </c>
      <c r="E81" s="32" t="s">
        <v>286</v>
      </c>
      <c r="F81" s="33" t="s">
        <v>190</v>
      </c>
      <c r="G81" s="34">
        <v>217223</v>
      </c>
      <c r="H81" s="35" t="s">
        <v>183</v>
      </c>
    </row>
    <row r="82" spans="1:8" ht="15.75">
      <c r="A82" s="31" t="s">
        <v>179</v>
      </c>
      <c r="B82" s="32" t="s">
        <v>248</v>
      </c>
      <c r="C82" s="32" t="s">
        <v>248</v>
      </c>
      <c r="D82" s="33">
        <v>3245</v>
      </c>
      <c r="E82" s="32" t="s">
        <v>287</v>
      </c>
      <c r="F82" s="33" t="s">
        <v>190</v>
      </c>
      <c r="G82" s="34">
        <v>297928</v>
      </c>
      <c r="H82" s="35" t="s">
        <v>183</v>
      </c>
    </row>
    <row r="83" spans="1:8" ht="15.75">
      <c r="A83" s="31" t="s">
        <v>179</v>
      </c>
      <c r="B83" s="32" t="s">
        <v>248</v>
      </c>
      <c r="C83" s="32" t="s">
        <v>248</v>
      </c>
      <c r="D83" s="33">
        <v>3246</v>
      </c>
      <c r="E83" s="32" t="s">
        <v>288</v>
      </c>
      <c r="F83" s="33" t="s">
        <v>190</v>
      </c>
      <c r="G83" s="34">
        <v>29788</v>
      </c>
      <c r="H83" s="35" t="s">
        <v>183</v>
      </c>
    </row>
    <row r="84" spans="1:8" ht="15.75">
      <c r="A84" s="31" t="s">
        <v>179</v>
      </c>
      <c r="B84" s="32" t="s">
        <v>248</v>
      </c>
      <c r="C84" s="32" t="s">
        <v>248</v>
      </c>
      <c r="D84" s="33">
        <v>3247</v>
      </c>
      <c r="E84" s="32" t="s">
        <v>289</v>
      </c>
      <c r="F84" s="33" t="s">
        <v>190</v>
      </c>
      <c r="G84" s="34">
        <v>59490</v>
      </c>
      <c r="H84" s="35" t="s">
        <v>183</v>
      </c>
    </row>
    <row r="85" spans="1:8" ht="15.75">
      <c r="A85" s="31" t="s">
        <v>179</v>
      </c>
      <c r="B85" s="32" t="s">
        <v>248</v>
      </c>
      <c r="C85" s="32" t="s">
        <v>248</v>
      </c>
      <c r="D85" s="33">
        <v>3248</v>
      </c>
      <c r="E85" s="32" t="s">
        <v>290</v>
      </c>
      <c r="F85" s="33" t="s">
        <v>190</v>
      </c>
      <c r="G85" s="34">
        <v>96332</v>
      </c>
      <c r="H85" s="35" t="s">
        <v>183</v>
      </c>
    </row>
    <row r="86" spans="1:8" ht="15.75">
      <c r="A86" s="31" t="s">
        <v>179</v>
      </c>
      <c r="B86" s="32" t="s">
        <v>248</v>
      </c>
      <c r="C86" s="32" t="s">
        <v>248</v>
      </c>
      <c r="D86" s="33">
        <v>3249</v>
      </c>
      <c r="E86" s="32" t="s">
        <v>291</v>
      </c>
      <c r="F86" s="33" t="s">
        <v>190</v>
      </c>
      <c r="G86" s="34">
        <v>147780</v>
      </c>
      <c r="H86" s="35" t="s">
        <v>183</v>
      </c>
    </row>
    <row r="87" spans="1:8" ht="15.75">
      <c r="A87" s="31" t="s">
        <v>179</v>
      </c>
      <c r="B87" s="32" t="s">
        <v>248</v>
      </c>
      <c r="C87" s="32" t="s">
        <v>248</v>
      </c>
      <c r="D87" s="33">
        <v>3250</v>
      </c>
      <c r="E87" s="32" t="s">
        <v>292</v>
      </c>
      <c r="F87" s="33" t="s">
        <v>190</v>
      </c>
      <c r="G87" s="34">
        <v>197863</v>
      </c>
      <c r="H87" s="35" t="s">
        <v>183</v>
      </c>
    </row>
    <row r="88" spans="1:8" ht="15.75">
      <c r="A88" s="31" t="s">
        <v>179</v>
      </c>
      <c r="B88" s="32" t="s">
        <v>248</v>
      </c>
      <c r="C88" s="32" t="s">
        <v>248</v>
      </c>
      <c r="D88" s="33">
        <v>3251</v>
      </c>
      <c r="E88" s="32" t="s">
        <v>293</v>
      </c>
      <c r="F88" s="33" t="s">
        <v>157</v>
      </c>
      <c r="G88" s="34">
        <v>441300</v>
      </c>
      <c r="H88" s="35" t="s">
        <v>183</v>
      </c>
    </row>
    <row r="89" spans="1:8" ht="15.75">
      <c r="A89" s="31" t="s">
        <v>179</v>
      </c>
      <c r="B89" s="32" t="s">
        <v>248</v>
      </c>
      <c r="C89" s="32" t="s">
        <v>248</v>
      </c>
      <c r="D89" s="33">
        <v>3252</v>
      </c>
      <c r="E89" s="32" t="s">
        <v>294</v>
      </c>
      <c r="F89" s="33" t="s">
        <v>157</v>
      </c>
      <c r="G89" s="34">
        <v>445212</v>
      </c>
      <c r="H89" s="35" t="s">
        <v>183</v>
      </c>
    </row>
    <row r="90" spans="1:8" ht="15.75">
      <c r="A90" s="31" t="s">
        <v>179</v>
      </c>
      <c r="B90" s="32" t="s">
        <v>248</v>
      </c>
      <c r="C90" s="32" t="s">
        <v>248</v>
      </c>
      <c r="D90" s="33">
        <v>3253</v>
      </c>
      <c r="E90" s="32" t="s">
        <v>295</v>
      </c>
      <c r="F90" s="33" t="s">
        <v>157</v>
      </c>
      <c r="G90" s="34">
        <v>477213</v>
      </c>
      <c r="H90" s="35" t="s">
        <v>183</v>
      </c>
    </row>
    <row r="91" spans="1:8" ht="15.75">
      <c r="A91" s="31" t="s">
        <v>179</v>
      </c>
      <c r="B91" s="32" t="s">
        <v>248</v>
      </c>
      <c r="C91" s="32" t="s">
        <v>248</v>
      </c>
      <c r="D91" s="33">
        <v>3254</v>
      </c>
      <c r="E91" s="32" t="s">
        <v>296</v>
      </c>
      <c r="F91" s="33" t="s">
        <v>157</v>
      </c>
      <c r="G91" s="34">
        <v>549634</v>
      </c>
      <c r="H91" s="35" t="s">
        <v>183</v>
      </c>
    </row>
    <row r="92" spans="1:8" ht="15.75">
      <c r="A92" s="31" t="s">
        <v>179</v>
      </c>
      <c r="B92" s="32" t="s">
        <v>248</v>
      </c>
      <c r="C92" s="32" t="s">
        <v>248</v>
      </c>
      <c r="D92" s="33">
        <v>3255</v>
      </c>
      <c r="E92" s="32" t="s">
        <v>297</v>
      </c>
      <c r="F92" s="33" t="s">
        <v>157</v>
      </c>
      <c r="G92" s="34">
        <v>664385</v>
      </c>
      <c r="H92" s="35" t="s">
        <v>183</v>
      </c>
    </row>
    <row r="93" spans="1:8" ht="15.75">
      <c r="A93" s="31" t="s">
        <v>179</v>
      </c>
      <c r="B93" s="32" t="s">
        <v>248</v>
      </c>
      <c r="C93" s="32" t="s">
        <v>248</v>
      </c>
      <c r="D93" s="33">
        <v>3256</v>
      </c>
      <c r="E93" s="32" t="s">
        <v>298</v>
      </c>
      <c r="F93" s="33" t="s">
        <v>157</v>
      </c>
      <c r="G93" s="34">
        <v>737109</v>
      </c>
      <c r="H93" s="35" t="s">
        <v>183</v>
      </c>
    </row>
    <row r="94" spans="1:8" ht="15.75">
      <c r="A94" s="31" t="s">
        <v>179</v>
      </c>
      <c r="B94" s="32" t="s">
        <v>248</v>
      </c>
      <c r="C94" s="32" t="s">
        <v>248</v>
      </c>
      <c r="D94" s="33">
        <v>3257</v>
      </c>
      <c r="E94" s="32" t="s">
        <v>299</v>
      </c>
      <c r="F94" s="33" t="s">
        <v>157</v>
      </c>
      <c r="G94" s="34">
        <v>863214</v>
      </c>
      <c r="H94" s="35" t="s">
        <v>183</v>
      </c>
    </row>
    <row r="95" spans="1:8" ht="15.75">
      <c r="A95" s="31" t="s">
        <v>179</v>
      </c>
      <c r="B95" s="32" t="s">
        <v>248</v>
      </c>
      <c r="C95" s="32" t="s">
        <v>248</v>
      </c>
      <c r="D95" s="33">
        <v>3258</v>
      </c>
      <c r="E95" s="32" t="s">
        <v>300</v>
      </c>
      <c r="F95" s="33" t="s">
        <v>157</v>
      </c>
      <c r="G95" s="34">
        <v>902369</v>
      </c>
      <c r="H95" s="35" t="s">
        <v>183</v>
      </c>
    </row>
    <row r="96" spans="1:8" ht="15.75">
      <c r="A96" s="31" t="s">
        <v>179</v>
      </c>
      <c r="B96" s="32" t="s">
        <v>248</v>
      </c>
      <c r="C96" s="32" t="s">
        <v>248</v>
      </c>
      <c r="D96" s="33">
        <v>3259</v>
      </c>
      <c r="E96" s="32" t="s">
        <v>301</v>
      </c>
      <c r="F96" s="33" t="s">
        <v>157</v>
      </c>
      <c r="G96" s="34">
        <v>941524</v>
      </c>
      <c r="H96" s="35" t="s">
        <v>183</v>
      </c>
    </row>
    <row r="97" spans="1:8" ht="15.75">
      <c r="A97" s="31" t="s">
        <v>179</v>
      </c>
      <c r="B97" s="32" t="s">
        <v>248</v>
      </c>
      <c r="C97" s="32" t="s">
        <v>248</v>
      </c>
      <c r="D97" s="33">
        <v>3260</v>
      </c>
      <c r="E97" s="32" t="s">
        <v>302</v>
      </c>
      <c r="F97" s="33" t="s">
        <v>157</v>
      </c>
      <c r="G97" s="34">
        <v>1164034</v>
      </c>
      <c r="H97" s="35" t="s">
        <v>183</v>
      </c>
    </row>
    <row r="98" spans="1:8" ht="15.75">
      <c r="A98" s="31" t="s">
        <v>179</v>
      </c>
      <c r="B98" s="32" t="s">
        <v>248</v>
      </c>
      <c r="C98" s="32" t="s">
        <v>248</v>
      </c>
      <c r="D98" s="33">
        <v>3261</v>
      </c>
      <c r="E98" s="32" t="s">
        <v>303</v>
      </c>
      <c r="F98" s="33" t="s">
        <v>157</v>
      </c>
      <c r="G98" s="34">
        <v>1408644</v>
      </c>
      <c r="H98" s="35" t="s">
        <v>183</v>
      </c>
    </row>
    <row r="99" spans="1:8" ht="15.75">
      <c r="A99" s="31" t="s">
        <v>179</v>
      </c>
      <c r="B99" s="32" t="s">
        <v>248</v>
      </c>
      <c r="C99" s="32" t="s">
        <v>248</v>
      </c>
      <c r="D99" s="33">
        <v>3262</v>
      </c>
      <c r="E99" s="32" t="s">
        <v>304</v>
      </c>
      <c r="F99" s="33" t="s">
        <v>157</v>
      </c>
      <c r="G99" s="34">
        <v>1448312</v>
      </c>
      <c r="H99" s="35" t="s">
        <v>183</v>
      </c>
    </row>
    <row r="100" spans="1:8" ht="15.75">
      <c r="A100" s="31" t="s">
        <v>179</v>
      </c>
      <c r="B100" s="32" t="s">
        <v>248</v>
      </c>
      <c r="C100" s="32" t="s">
        <v>248</v>
      </c>
      <c r="D100" s="33">
        <v>3263</v>
      </c>
      <c r="E100" s="32" t="s">
        <v>305</v>
      </c>
      <c r="F100" s="33" t="s">
        <v>157</v>
      </c>
      <c r="G100" s="34">
        <v>1617688</v>
      </c>
      <c r="H100" s="35" t="s">
        <v>183</v>
      </c>
    </row>
    <row r="101" spans="1:8" ht="15.75">
      <c r="A101" s="31" t="s">
        <v>179</v>
      </c>
      <c r="B101" s="32" t="s">
        <v>248</v>
      </c>
      <c r="C101" s="32" t="s">
        <v>248</v>
      </c>
      <c r="D101" s="33">
        <v>3264</v>
      </c>
      <c r="E101" s="32" t="s">
        <v>306</v>
      </c>
      <c r="F101" s="33" t="s">
        <v>157</v>
      </c>
      <c r="G101" s="34">
        <v>1864018</v>
      </c>
      <c r="H101" s="35" t="s">
        <v>183</v>
      </c>
    </row>
    <row r="102" spans="1:8" ht="15.75">
      <c r="A102" s="31" t="s">
        <v>179</v>
      </c>
      <c r="B102" s="32" t="s">
        <v>248</v>
      </c>
      <c r="C102" s="32" t="s">
        <v>248</v>
      </c>
      <c r="D102" s="33">
        <v>3265</v>
      </c>
      <c r="E102" s="32" t="s">
        <v>307</v>
      </c>
      <c r="F102" s="33" t="s">
        <v>157</v>
      </c>
      <c r="G102" s="34">
        <v>2004438</v>
      </c>
      <c r="H102" s="35" t="s">
        <v>183</v>
      </c>
    </row>
    <row r="103" spans="1:8" ht="15.75">
      <c r="A103" s="31" t="s">
        <v>179</v>
      </c>
      <c r="B103" s="32" t="s">
        <v>248</v>
      </c>
      <c r="C103" s="32" t="s">
        <v>248</v>
      </c>
      <c r="D103" s="33">
        <v>3267</v>
      </c>
      <c r="E103" s="32" t="s">
        <v>308</v>
      </c>
      <c r="F103" s="33" t="s">
        <v>157</v>
      </c>
      <c r="G103" s="34">
        <v>1828333</v>
      </c>
      <c r="H103" s="35" t="s">
        <v>183</v>
      </c>
    </row>
    <row r="104" spans="1:8" ht="15.75">
      <c r="A104" s="31" t="s">
        <v>179</v>
      </c>
      <c r="B104" s="32" t="s">
        <v>248</v>
      </c>
      <c r="C104" s="32" t="s">
        <v>248</v>
      </c>
      <c r="D104" s="33">
        <v>3268</v>
      </c>
      <c r="E104" s="32" t="s">
        <v>309</v>
      </c>
      <c r="F104" s="33" t="s">
        <v>157</v>
      </c>
      <c r="G104" s="34">
        <v>1854779</v>
      </c>
      <c r="H104" s="35" t="s">
        <v>183</v>
      </c>
    </row>
    <row r="105" spans="1:8" ht="15.75">
      <c r="A105" s="31" t="s">
        <v>179</v>
      </c>
      <c r="B105" s="32" t="s">
        <v>248</v>
      </c>
      <c r="C105" s="32" t="s">
        <v>248</v>
      </c>
      <c r="D105" s="33">
        <v>3269</v>
      </c>
      <c r="E105" s="32" t="s">
        <v>310</v>
      </c>
      <c r="F105" s="33" t="s">
        <v>157</v>
      </c>
      <c r="G105" s="34">
        <v>1960557</v>
      </c>
      <c r="H105" s="35" t="s">
        <v>183</v>
      </c>
    </row>
    <row r="106" spans="1:8" ht="15.75">
      <c r="A106" s="31" t="s">
        <v>179</v>
      </c>
      <c r="B106" s="32" t="s">
        <v>248</v>
      </c>
      <c r="C106" s="32" t="s">
        <v>248</v>
      </c>
      <c r="D106" s="33">
        <v>3270</v>
      </c>
      <c r="E106" s="32" t="s">
        <v>311</v>
      </c>
      <c r="F106" s="33" t="s">
        <v>157</v>
      </c>
      <c r="G106" s="34">
        <v>2337389</v>
      </c>
      <c r="H106" s="35" t="s">
        <v>183</v>
      </c>
    </row>
    <row r="107" spans="1:8" ht="15.75">
      <c r="A107" s="31" t="s">
        <v>179</v>
      </c>
      <c r="B107" s="32" t="s">
        <v>248</v>
      </c>
      <c r="C107" s="32" t="s">
        <v>248</v>
      </c>
      <c r="D107" s="33">
        <v>3271</v>
      </c>
      <c r="E107" s="32" t="s">
        <v>312</v>
      </c>
      <c r="F107" s="33" t="s">
        <v>157</v>
      </c>
      <c r="G107" s="34">
        <v>3150557</v>
      </c>
      <c r="H107" s="35" t="s">
        <v>183</v>
      </c>
    </row>
    <row r="108" spans="1:8" ht="15.75">
      <c r="A108" s="31" t="s">
        <v>179</v>
      </c>
      <c r="B108" s="32" t="s">
        <v>248</v>
      </c>
      <c r="C108" s="32" t="s">
        <v>248</v>
      </c>
      <c r="D108" s="33">
        <v>3272</v>
      </c>
      <c r="E108" s="32" t="s">
        <v>313</v>
      </c>
      <c r="F108" s="33" t="s">
        <v>157</v>
      </c>
      <c r="G108" s="34">
        <v>2753889</v>
      </c>
      <c r="H108" s="35" t="s">
        <v>183</v>
      </c>
    </row>
    <row r="109" spans="1:8" ht="15.75">
      <c r="A109" s="31" t="s">
        <v>179</v>
      </c>
      <c r="B109" s="32" t="s">
        <v>248</v>
      </c>
      <c r="C109" s="32" t="s">
        <v>248</v>
      </c>
      <c r="D109" s="33">
        <v>3273</v>
      </c>
      <c r="E109" s="32" t="s">
        <v>314</v>
      </c>
      <c r="F109" s="33" t="s">
        <v>157</v>
      </c>
      <c r="G109" s="34">
        <v>7311240</v>
      </c>
      <c r="H109" s="35" t="s">
        <v>183</v>
      </c>
    </row>
    <row r="110" spans="1:8" ht="15.75">
      <c r="A110" s="31" t="s">
        <v>179</v>
      </c>
      <c r="B110" s="32" t="s">
        <v>248</v>
      </c>
      <c r="C110" s="32" t="s">
        <v>248</v>
      </c>
      <c r="D110" s="33">
        <v>3274</v>
      </c>
      <c r="E110" s="32" t="s">
        <v>315</v>
      </c>
      <c r="F110" s="33" t="s">
        <v>157</v>
      </c>
      <c r="G110" s="34">
        <v>8302047</v>
      </c>
      <c r="H110" s="35" t="s">
        <v>183</v>
      </c>
    </row>
    <row r="111" spans="1:8" ht="15.75">
      <c r="A111" s="31" t="s">
        <v>179</v>
      </c>
      <c r="B111" s="32" t="s">
        <v>248</v>
      </c>
      <c r="C111" s="32" t="s">
        <v>248</v>
      </c>
      <c r="D111" s="33">
        <v>3275</v>
      </c>
      <c r="E111" s="32" t="s">
        <v>316</v>
      </c>
      <c r="F111" s="33" t="s">
        <v>157</v>
      </c>
      <c r="G111" s="34">
        <v>9064207</v>
      </c>
      <c r="H111" s="35" t="s">
        <v>183</v>
      </c>
    </row>
    <row r="112" spans="1:8" ht="15.75">
      <c r="A112" s="31" t="s">
        <v>179</v>
      </c>
      <c r="B112" s="32" t="s">
        <v>248</v>
      </c>
      <c r="C112" s="32" t="s">
        <v>248</v>
      </c>
      <c r="D112" s="33">
        <v>3276</v>
      </c>
      <c r="E112" s="32" t="s">
        <v>317</v>
      </c>
      <c r="F112" s="33" t="s">
        <v>157</v>
      </c>
      <c r="G112" s="34">
        <v>9635826</v>
      </c>
      <c r="H112" s="35" t="s">
        <v>183</v>
      </c>
    </row>
    <row r="113" spans="1:8" ht="15.75">
      <c r="A113" s="31" t="s">
        <v>179</v>
      </c>
      <c r="B113" s="32" t="s">
        <v>248</v>
      </c>
      <c r="C113" s="32" t="s">
        <v>248</v>
      </c>
      <c r="D113" s="33">
        <v>3277</v>
      </c>
      <c r="E113" s="32" t="s">
        <v>318</v>
      </c>
      <c r="F113" s="33" t="s">
        <v>157</v>
      </c>
      <c r="G113" s="34">
        <v>10093122</v>
      </c>
      <c r="H113" s="35" t="s">
        <v>183</v>
      </c>
    </row>
    <row r="114" spans="1:8" ht="15.75">
      <c r="A114" s="31" t="s">
        <v>179</v>
      </c>
      <c r="B114" s="32" t="s">
        <v>248</v>
      </c>
      <c r="C114" s="32" t="s">
        <v>248</v>
      </c>
      <c r="D114" s="33">
        <v>3278</v>
      </c>
      <c r="E114" s="32" t="s">
        <v>319</v>
      </c>
      <c r="F114" s="33" t="s">
        <v>157</v>
      </c>
      <c r="G114" s="34">
        <v>10893389</v>
      </c>
      <c r="H114" s="35" t="s">
        <v>183</v>
      </c>
    </row>
    <row r="115" spans="1:8" ht="15.75">
      <c r="A115" s="31" t="s">
        <v>179</v>
      </c>
      <c r="B115" s="32" t="s">
        <v>248</v>
      </c>
      <c r="C115" s="32" t="s">
        <v>248</v>
      </c>
      <c r="D115" s="33">
        <v>3279</v>
      </c>
      <c r="E115" s="32" t="s">
        <v>320</v>
      </c>
      <c r="F115" s="33" t="s">
        <v>157</v>
      </c>
      <c r="G115" s="34">
        <v>11465009</v>
      </c>
      <c r="H115" s="35" t="s">
        <v>183</v>
      </c>
    </row>
    <row r="116" spans="1:8" ht="15.75">
      <c r="A116" s="31" t="s">
        <v>179</v>
      </c>
      <c r="B116" s="32" t="s">
        <v>248</v>
      </c>
      <c r="C116" s="32" t="s">
        <v>248</v>
      </c>
      <c r="D116" s="33">
        <v>3280</v>
      </c>
      <c r="E116" s="32" t="s">
        <v>321</v>
      </c>
      <c r="F116" s="33" t="s">
        <v>157</v>
      </c>
      <c r="G116" s="34">
        <v>13065544</v>
      </c>
      <c r="H116" s="35" t="s">
        <v>183</v>
      </c>
    </row>
    <row r="117" spans="1:8" ht="15.75">
      <c r="A117" s="31" t="s">
        <v>179</v>
      </c>
      <c r="B117" s="32" t="s">
        <v>248</v>
      </c>
      <c r="C117" s="32" t="s">
        <v>248</v>
      </c>
      <c r="D117" s="33">
        <v>3281</v>
      </c>
      <c r="E117" s="32" t="s">
        <v>322</v>
      </c>
      <c r="F117" s="33" t="s">
        <v>157</v>
      </c>
      <c r="G117" s="34">
        <v>257027</v>
      </c>
      <c r="H117" s="35" t="s">
        <v>183</v>
      </c>
    </row>
    <row r="118" spans="1:8" ht="15.75">
      <c r="A118" s="31" t="s">
        <v>179</v>
      </c>
      <c r="B118" s="32" t="s">
        <v>248</v>
      </c>
      <c r="C118" s="32" t="s">
        <v>248</v>
      </c>
      <c r="D118" s="33">
        <v>3282</v>
      </c>
      <c r="E118" s="32" t="s">
        <v>323</v>
      </c>
      <c r="F118" s="33" t="s">
        <v>157</v>
      </c>
      <c r="G118" s="34">
        <v>279044</v>
      </c>
      <c r="H118" s="35" t="s">
        <v>183</v>
      </c>
    </row>
    <row r="119" spans="1:8" ht="15.75">
      <c r="A119" s="31" t="s">
        <v>179</v>
      </c>
      <c r="B119" s="32" t="s">
        <v>192</v>
      </c>
      <c r="C119" s="32" t="s">
        <v>193</v>
      </c>
      <c r="D119" s="33">
        <v>3283</v>
      </c>
      <c r="E119" s="32" t="s">
        <v>324</v>
      </c>
      <c r="F119" s="33" t="s">
        <v>190</v>
      </c>
      <c r="G119" s="34">
        <v>6543</v>
      </c>
      <c r="H119" s="35" t="s">
        <v>183</v>
      </c>
    </row>
    <row r="120" spans="1:8" ht="15.75">
      <c r="A120" s="31" t="s">
        <v>179</v>
      </c>
      <c r="B120" s="32" t="s">
        <v>192</v>
      </c>
      <c r="C120" s="32" t="s">
        <v>193</v>
      </c>
      <c r="D120" s="33">
        <v>3284</v>
      </c>
      <c r="E120" s="32" t="s">
        <v>325</v>
      </c>
      <c r="F120" s="33" t="s">
        <v>190</v>
      </c>
      <c r="G120" s="34">
        <v>10350</v>
      </c>
      <c r="H120" s="35" t="s">
        <v>183</v>
      </c>
    </row>
    <row r="121" spans="1:8" ht="15.75">
      <c r="A121" s="31" t="s">
        <v>179</v>
      </c>
      <c r="B121" s="32" t="s">
        <v>192</v>
      </c>
      <c r="C121" s="32" t="s">
        <v>193</v>
      </c>
      <c r="D121" s="33">
        <v>3285</v>
      </c>
      <c r="E121" s="32" t="s">
        <v>326</v>
      </c>
      <c r="F121" s="33" t="s">
        <v>190</v>
      </c>
      <c r="G121" s="34">
        <v>8682</v>
      </c>
      <c r="H121" s="35" t="s">
        <v>183</v>
      </c>
    </row>
    <row r="122" spans="1:8" ht="15.75">
      <c r="A122" s="31" t="s">
        <v>179</v>
      </c>
      <c r="B122" s="32" t="s">
        <v>192</v>
      </c>
      <c r="C122" s="32" t="s">
        <v>193</v>
      </c>
      <c r="D122" s="33">
        <v>3286</v>
      </c>
      <c r="E122" s="32" t="s">
        <v>327</v>
      </c>
      <c r="F122" s="33" t="s">
        <v>190</v>
      </c>
      <c r="G122" s="34">
        <v>14509</v>
      </c>
      <c r="H122" s="35" t="s">
        <v>183</v>
      </c>
    </row>
    <row r="123" spans="1:8" ht="15.75">
      <c r="A123" s="31" t="s">
        <v>179</v>
      </c>
      <c r="B123" s="32" t="s">
        <v>192</v>
      </c>
      <c r="C123" s="32" t="s">
        <v>193</v>
      </c>
      <c r="D123" s="33">
        <v>3287</v>
      </c>
      <c r="E123" s="32" t="s">
        <v>328</v>
      </c>
      <c r="F123" s="33" t="s">
        <v>190</v>
      </c>
      <c r="G123" s="34">
        <v>44505</v>
      </c>
      <c r="H123" s="35" t="s">
        <v>183</v>
      </c>
    </row>
    <row r="124" spans="1:8" ht="15.75">
      <c r="A124" s="31" t="s">
        <v>179</v>
      </c>
      <c r="B124" s="32" t="s">
        <v>192</v>
      </c>
      <c r="C124" s="32" t="s">
        <v>193</v>
      </c>
      <c r="D124" s="33">
        <v>3288</v>
      </c>
      <c r="E124" s="32" t="s">
        <v>329</v>
      </c>
      <c r="F124" s="33" t="s">
        <v>190</v>
      </c>
      <c r="G124" s="34">
        <v>38117</v>
      </c>
      <c r="H124" s="35" t="s">
        <v>183</v>
      </c>
    </row>
    <row r="125" spans="1:8" ht="15.75">
      <c r="A125" s="31" t="s">
        <v>179</v>
      </c>
      <c r="B125" s="32" t="s">
        <v>248</v>
      </c>
      <c r="C125" s="32" t="s">
        <v>248</v>
      </c>
      <c r="D125" s="33">
        <v>3291</v>
      </c>
      <c r="E125" s="32" t="s">
        <v>330</v>
      </c>
      <c r="F125" s="33" t="s">
        <v>157</v>
      </c>
      <c r="G125" s="34">
        <v>128620</v>
      </c>
      <c r="H125" s="35" t="s">
        <v>183</v>
      </c>
    </row>
    <row r="126" spans="1:8" ht="15.75">
      <c r="A126" s="31" t="s">
        <v>179</v>
      </c>
      <c r="B126" s="32" t="s">
        <v>248</v>
      </c>
      <c r="C126" s="32" t="s">
        <v>248</v>
      </c>
      <c r="D126" s="33">
        <v>3292</v>
      </c>
      <c r="E126" s="32" t="s">
        <v>331</v>
      </c>
      <c r="F126" s="33" t="s">
        <v>157</v>
      </c>
      <c r="G126" s="34">
        <v>149812</v>
      </c>
      <c r="H126" s="35" t="s">
        <v>183</v>
      </c>
    </row>
    <row r="127" spans="1:8" ht="15.75">
      <c r="A127" s="31" t="s">
        <v>179</v>
      </c>
      <c r="B127" s="32" t="s">
        <v>248</v>
      </c>
      <c r="C127" s="32" t="s">
        <v>248</v>
      </c>
      <c r="D127" s="33">
        <v>3293</v>
      </c>
      <c r="E127" s="32" t="s">
        <v>332</v>
      </c>
      <c r="F127" s="33" t="s">
        <v>157</v>
      </c>
      <c r="G127" s="34">
        <v>230583</v>
      </c>
      <c r="H127" s="35" t="s">
        <v>183</v>
      </c>
    </row>
    <row r="128" spans="1:8" ht="15.75">
      <c r="A128" s="31" t="s">
        <v>179</v>
      </c>
      <c r="B128" s="32" t="s">
        <v>248</v>
      </c>
      <c r="C128" s="32" t="s">
        <v>248</v>
      </c>
      <c r="D128" s="33">
        <v>3294</v>
      </c>
      <c r="E128" s="32" t="s">
        <v>333</v>
      </c>
      <c r="F128" s="33" t="s">
        <v>157</v>
      </c>
      <c r="G128" s="34">
        <v>458344</v>
      </c>
      <c r="H128" s="35" t="s">
        <v>183</v>
      </c>
    </row>
    <row r="129" spans="1:8" ht="15.75">
      <c r="A129" s="31" t="s">
        <v>179</v>
      </c>
      <c r="B129" s="32" t="s">
        <v>248</v>
      </c>
      <c r="C129" s="32" t="s">
        <v>248</v>
      </c>
      <c r="D129" s="33">
        <v>3295</v>
      </c>
      <c r="E129" s="32" t="s">
        <v>334</v>
      </c>
      <c r="F129" s="33" t="s">
        <v>157</v>
      </c>
      <c r="G129" s="34">
        <v>832852</v>
      </c>
      <c r="H129" s="35" t="s">
        <v>183</v>
      </c>
    </row>
    <row r="130" spans="1:8" ht="15.75">
      <c r="A130" s="31" t="s">
        <v>179</v>
      </c>
      <c r="B130" s="32" t="s">
        <v>248</v>
      </c>
      <c r="C130" s="32" t="s">
        <v>248</v>
      </c>
      <c r="D130" s="33">
        <v>3296</v>
      </c>
      <c r="E130" s="32" t="s">
        <v>335</v>
      </c>
      <c r="F130" s="33" t="s">
        <v>157</v>
      </c>
      <c r="G130" s="34">
        <v>1485272</v>
      </c>
      <c r="H130" s="35" t="s">
        <v>183</v>
      </c>
    </row>
    <row r="131" spans="1:8" ht="15.75">
      <c r="A131" s="31" t="s">
        <v>179</v>
      </c>
      <c r="B131" s="32" t="s">
        <v>248</v>
      </c>
      <c r="C131" s="32" t="s">
        <v>248</v>
      </c>
      <c r="D131" s="33">
        <v>3297</v>
      </c>
      <c r="E131" s="32" t="s">
        <v>336</v>
      </c>
      <c r="F131" s="33" t="s">
        <v>157</v>
      </c>
      <c r="G131" s="34">
        <v>1837413</v>
      </c>
      <c r="H131" s="35" t="s">
        <v>183</v>
      </c>
    </row>
    <row r="132" spans="1:8" ht="15.75">
      <c r="A132" s="31" t="s">
        <v>179</v>
      </c>
      <c r="B132" s="32" t="s">
        <v>248</v>
      </c>
      <c r="C132" s="32" t="s">
        <v>248</v>
      </c>
      <c r="D132" s="33">
        <v>3298</v>
      </c>
      <c r="E132" s="32" t="s">
        <v>337</v>
      </c>
      <c r="F132" s="33" t="s">
        <v>157</v>
      </c>
      <c r="G132" s="34">
        <v>4243665</v>
      </c>
      <c r="H132" s="35" t="s">
        <v>183</v>
      </c>
    </row>
    <row r="133" spans="1:8" ht="15.75">
      <c r="A133" s="31" t="s">
        <v>179</v>
      </c>
      <c r="B133" s="32" t="s">
        <v>248</v>
      </c>
      <c r="C133" s="32" t="s">
        <v>248</v>
      </c>
      <c r="D133" s="33">
        <v>3299</v>
      </c>
      <c r="E133" s="32" t="s">
        <v>338</v>
      </c>
      <c r="F133" s="33" t="s">
        <v>157</v>
      </c>
      <c r="G133" s="34">
        <v>4171710</v>
      </c>
      <c r="H133" s="35" t="s">
        <v>183</v>
      </c>
    </row>
    <row r="134" spans="1:8" ht="15.75">
      <c r="A134" s="31" t="s">
        <v>179</v>
      </c>
      <c r="B134" s="32" t="s">
        <v>248</v>
      </c>
      <c r="C134" s="32" t="s">
        <v>248</v>
      </c>
      <c r="D134" s="33">
        <v>3300</v>
      </c>
      <c r="E134" s="32" t="s">
        <v>339</v>
      </c>
      <c r="F134" s="33" t="s">
        <v>157</v>
      </c>
      <c r="G134" s="34">
        <v>6667754</v>
      </c>
      <c r="H134" s="35" t="s">
        <v>183</v>
      </c>
    </row>
    <row r="135" spans="1:8" ht="15.75">
      <c r="A135" s="31" t="s">
        <v>179</v>
      </c>
      <c r="B135" s="32" t="s">
        <v>248</v>
      </c>
      <c r="C135" s="32" t="s">
        <v>248</v>
      </c>
      <c r="D135" s="33">
        <v>3301</v>
      </c>
      <c r="E135" s="32" t="s">
        <v>340</v>
      </c>
      <c r="F135" s="33" t="s">
        <v>157</v>
      </c>
      <c r="G135" s="34">
        <v>7142379</v>
      </c>
      <c r="H135" s="35" t="s">
        <v>183</v>
      </c>
    </row>
    <row r="136" spans="1:8" ht="15.75">
      <c r="A136" s="31" t="s">
        <v>179</v>
      </c>
      <c r="B136" s="32" t="s">
        <v>248</v>
      </c>
      <c r="C136" s="32" t="s">
        <v>248</v>
      </c>
      <c r="D136" s="33">
        <v>3303</v>
      </c>
      <c r="E136" s="32" t="s">
        <v>341</v>
      </c>
      <c r="F136" s="33" t="s">
        <v>157</v>
      </c>
      <c r="G136" s="34">
        <v>146470</v>
      </c>
      <c r="H136" s="35" t="s">
        <v>183</v>
      </c>
    </row>
    <row r="137" spans="1:8" ht="15.75">
      <c r="A137" s="31" t="s">
        <v>179</v>
      </c>
      <c r="B137" s="32" t="s">
        <v>248</v>
      </c>
      <c r="C137" s="32" t="s">
        <v>248</v>
      </c>
      <c r="D137" s="33">
        <v>3304</v>
      </c>
      <c r="E137" s="32" t="s">
        <v>342</v>
      </c>
      <c r="F137" s="33" t="s">
        <v>157</v>
      </c>
      <c r="G137" s="34">
        <v>147168</v>
      </c>
      <c r="H137" s="35" t="s">
        <v>183</v>
      </c>
    </row>
    <row r="138" spans="1:8" ht="15.75">
      <c r="A138" s="31" t="s">
        <v>179</v>
      </c>
      <c r="B138" s="32" t="s">
        <v>248</v>
      </c>
      <c r="C138" s="32" t="s">
        <v>248</v>
      </c>
      <c r="D138" s="33">
        <v>3305</v>
      </c>
      <c r="E138" s="32" t="s">
        <v>343</v>
      </c>
      <c r="F138" s="33" t="s">
        <v>157</v>
      </c>
      <c r="G138" s="34">
        <v>193561</v>
      </c>
      <c r="H138" s="35" t="s">
        <v>183</v>
      </c>
    </row>
    <row r="139" spans="1:8" ht="15.75">
      <c r="A139" s="31" t="s">
        <v>179</v>
      </c>
      <c r="B139" s="32" t="s">
        <v>248</v>
      </c>
      <c r="C139" s="32" t="s">
        <v>248</v>
      </c>
      <c r="D139" s="33">
        <v>3306</v>
      </c>
      <c r="E139" s="32" t="s">
        <v>344</v>
      </c>
      <c r="F139" s="33" t="s">
        <v>157</v>
      </c>
      <c r="G139" s="34">
        <v>392232</v>
      </c>
      <c r="H139" s="35" t="s">
        <v>183</v>
      </c>
    </row>
    <row r="140" spans="1:8" ht="15.75">
      <c r="A140" s="31" t="s">
        <v>179</v>
      </c>
      <c r="B140" s="32" t="s">
        <v>248</v>
      </c>
      <c r="C140" s="32" t="s">
        <v>248</v>
      </c>
      <c r="D140" s="33">
        <v>3307</v>
      </c>
      <c r="E140" s="32" t="s">
        <v>345</v>
      </c>
      <c r="F140" s="33" t="s">
        <v>157</v>
      </c>
      <c r="G140" s="34">
        <v>789220</v>
      </c>
      <c r="H140" s="35" t="s">
        <v>183</v>
      </c>
    </row>
    <row r="141" spans="1:8" ht="15.75">
      <c r="A141" s="31" t="s">
        <v>179</v>
      </c>
      <c r="B141" s="32" t="s">
        <v>248</v>
      </c>
      <c r="C141" s="32" t="s">
        <v>248</v>
      </c>
      <c r="D141" s="33">
        <v>3308</v>
      </c>
      <c r="E141" s="32" t="s">
        <v>346</v>
      </c>
      <c r="F141" s="33" t="s">
        <v>157</v>
      </c>
      <c r="G141" s="34">
        <v>1267006</v>
      </c>
      <c r="H141" s="35" t="s">
        <v>183</v>
      </c>
    </row>
    <row r="142" spans="1:8" ht="15.75">
      <c r="A142" s="31" t="s">
        <v>179</v>
      </c>
      <c r="B142" s="32" t="s">
        <v>248</v>
      </c>
      <c r="C142" s="32" t="s">
        <v>248</v>
      </c>
      <c r="D142" s="33">
        <v>3309</v>
      </c>
      <c r="E142" s="32" t="s">
        <v>347</v>
      </c>
      <c r="F142" s="33" t="s">
        <v>157</v>
      </c>
      <c r="G142" s="34">
        <v>1764691</v>
      </c>
      <c r="H142" s="35" t="s">
        <v>183</v>
      </c>
    </row>
    <row r="143" spans="1:8" ht="15.75">
      <c r="A143" s="31" t="s">
        <v>179</v>
      </c>
      <c r="B143" s="32" t="s">
        <v>248</v>
      </c>
      <c r="C143" s="32" t="s">
        <v>248</v>
      </c>
      <c r="D143" s="33">
        <v>3310</v>
      </c>
      <c r="E143" s="32" t="s">
        <v>348</v>
      </c>
      <c r="F143" s="33" t="s">
        <v>157</v>
      </c>
      <c r="G143" s="34">
        <v>1832864</v>
      </c>
      <c r="H143" s="35" t="s">
        <v>183</v>
      </c>
    </row>
    <row r="144" spans="1:8" ht="15.75">
      <c r="A144" s="31" t="s">
        <v>179</v>
      </c>
      <c r="B144" s="32" t="s">
        <v>248</v>
      </c>
      <c r="C144" s="32" t="s">
        <v>248</v>
      </c>
      <c r="D144" s="33">
        <v>3311</v>
      </c>
      <c r="E144" s="32" t="s">
        <v>349</v>
      </c>
      <c r="F144" s="33" t="s">
        <v>157</v>
      </c>
      <c r="G144" s="34">
        <v>2696689</v>
      </c>
      <c r="H144" s="35" t="s">
        <v>183</v>
      </c>
    </row>
    <row r="145" spans="1:8" ht="15.75">
      <c r="A145" s="31" t="s">
        <v>179</v>
      </c>
      <c r="B145" s="32" t="s">
        <v>248</v>
      </c>
      <c r="C145" s="32" t="s">
        <v>248</v>
      </c>
      <c r="D145" s="33">
        <v>3312</v>
      </c>
      <c r="E145" s="32" t="s">
        <v>350</v>
      </c>
      <c r="F145" s="33" t="s">
        <v>157</v>
      </c>
      <c r="G145" s="34">
        <v>3606642</v>
      </c>
      <c r="H145" s="35" t="s">
        <v>183</v>
      </c>
    </row>
    <row r="146" spans="1:8" ht="15.75">
      <c r="A146" s="31" t="s">
        <v>179</v>
      </c>
      <c r="B146" s="32" t="s">
        <v>248</v>
      </c>
      <c r="C146" s="32" t="s">
        <v>248</v>
      </c>
      <c r="D146" s="33">
        <v>3313</v>
      </c>
      <c r="E146" s="32" t="s">
        <v>351</v>
      </c>
      <c r="F146" s="33" t="s">
        <v>157</v>
      </c>
      <c r="G146" s="34">
        <v>5203525</v>
      </c>
      <c r="H146" s="35" t="s">
        <v>183</v>
      </c>
    </row>
    <row r="147" spans="1:8" ht="15.75">
      <c r="A147" s="31" t="s">
        <v>179</v>
      </c>
      <c r="B147" s="32" t="s">
        <v>248</v>
      </c>
      <c r="C147" s="32" t="s">
        <v>248</v>
      </c>
      <c r="D147" s="33">
        <v>3315</v>
      </c>
      <c r="E147" s="32" t="s">
        <v>352</v>
      </c>
      <c r="F147" s="33" t="s">
        <v>157</v>
      </c>
      <c r="G147" s="34">
        <v>326122</v>
      </c>
      <c r="H147" s="35" t="s">
        <v>183</v>
      </c>
    </row>
    <row r="148" spans="1:8" ht="15.75">
      <c r="A148" s="31" t="s">
        <v>179</v>
      </c>
      <c r="B148" s="32" t="s">
        <v>248</v>
      </c>
      <c r="C148" s="32" t="s">
        <v>248</v>
      </c>
      <c r="D148" s="33">
        <v>3316</v>
      </c>
      <c r="E148" s="32" t="s">
        <v>353</v>
      </c>
      <c r="F148" s="33" t="s">
        <v>157</v>
      </c>
      <c r="G148" s="34">
        <v>1543879</v>
      </c>
      <c r="H148" s="35" t="s">
        <v>183</v>
      </c>
    </row>
    <row r="149" spans="1:8" ht="15.75">
      <c r="A149" s="31" t="s">
        <v>179</v>
      </c>
      <c r="B149" s="32" t="s">
        <v>248</v>
      </c>
      <c r="C149" s="32" t="s">
        <v>248</v>
      </c>
      <c r="D149" s="33">
        <v>3317</v>
      </c>
      <c r="E149" s="32" t="s">
        <v>354</v>
      </c>
      <c r="F149" s="33" t="s">
        <v>157</v>
      </c>
      <c r="G149" s="34">
        <v>319510</v>
      </c>
      <c r="H149" s="35" t="s">
        <v>183</v>
      </c>
    </row>
    <row r="150" spans="1:8" ht="15.75">
      <c r="A150" s="31" t="s">
        <v>179</v>
      </c>
      <c r="B150" s="32" t="s">
        <v>248</v>
      </c>
      <c r="C150" s="32" t="s">
        <v>248</v>
      </c>
      <c r="D150" s="33">
        <v>3318</v>
      </c>
      <c r="E150" s="32" t="s">
        <v>355</v>
      </c>
      <c r="F150" s="33" t="s">
        <v>157</v>
      </c>
      <c r="G150" s="34">
        <v>1341579</v>
      </c>
      <c r="H150" s="35" t="s">
        <v>183</v>
      </c>
    </row>
    <row r="151" spans="1:8" ht="15.75">
      <c r="A151" s="31" t="s">
        <v>179</v>
      </c>
      <c r="B151" s="32" t="s">
        <v>248</v>
      </c>
      <c r="C151" s="32" t="s">
        <v>248</v>
      </c>
      <c r="D151" s="33">
        <v>3320</v>
      </c>
      <c r="E151" s="32" t="s">
        <v>356</v>
      </c>
      <c r="F151" s="33" t="s">
        <v>157</v>
      </c>
      <c r="G151" s="34">
        <v>294388</v>
      </c>
      <c r="H151" s="35" t="s">
        <v>183</v>
      </c>
    </row>
    <row r="152" spans="1:8" ht="15.75">
      <c r="A152" s="31" t="s">
        <v>179</v>
      </c>
      <c r="B152" s="32" t="s">
        <v>248</v>
      </c>
      <c r="C152" s="32" t="s">
        <v>248</v>
      </c>
      <c r="D152" s="33">
        <v>3322</v>
      </c>
      <c r="E152" s="32" t="s">
        <v>357</v>
      </c>
      <c r="F152" s="33" t="s">
        <v>157</v>
      </c>
      <c r="G152" s="34">
        <v>504681</v>
      </c>
      <c r="H152" s="35" t="s">
        <v>183</v>
      </c>
    </row>
    <row r="153" spans="1:8" ht="15.75">
      <c r="A153" s="31" t="s">
        <v>179</v>
      </c>
      <c r="B153" s="32" t="s">
        <v>248</v>
      </c>
      <c r="C153" s="32" t="s">
        <v>248</v>
      </c>
      <c r="D153" s="33">
        <v>3323</v>
      </c>
      <c r="E153" s="32" t="s">
        <v>358</v>
      </c>
      <c r="F153" s="33" t="s">
        <v>157</v>
      </c>
      <c r="G153" s="34">
        <v>722923</v>
      </c>
      <c r="H153" s="35" t="s">
        <v>183</v>
      </c>
    </row>
    <row r="154" spans="1:8" ht="15.75">
      <c r="A154" s="31" t="s">
        <v>179</v>
      </c>
      <c r="B154" s="32" t="s">
        <v>248</v>
      </c>
      <c r="C154" s="32" t="s">
        <v>248</v>
      </c>
      <c r="D154" s="33">
        <v>3324</v>
      </c>
      <c r="E154" s="32" t="s">
        <v>359</v>
      </c>
      <c r="F154" s="33" t="s">
        <v>157</v>
      </c>
      <c r="G154" s="34">
        <v>1854289</v>
      </c>
      <c r="H154" s="35" t="s">
        <v>183</v>
      </c>
    </row>
    <row r="155" spans="1:8" ht="15.75">
      <c r="A155" s="31" t="s">
        <v>179</v>
      </c>
      <c r="B155" s="32" t="s">
        <v>248</v>
      </c>
      <c r="C155" s="32" t="s">
        <v>248</v>
      </c>
      <c r="D155" s="33">
        <v>3325</v>
      </c>
      <c r="E155" s="32" t="s">
        <v>360</v>
      </c>
      <c r="F155" s="33" t="s">
        <v>157</v>
      </c>
      <c r="G155" s="34">
        <v>2707206</v>
      </c>
      <c r="H155" s="35" t="s">
        <v>183</v>
      </c>
    </row>
    <row r="156" spans="1:8" ht="15.75">
      <c r="A156" s="31" t="s">
        <v>179</v>
      </c>
      <c r="B156" s="32" t="s">
        <v>248</v>
      </c>
      <c r="C156" s="32" t="s">
        <v>248</v>
      </c>
      <c r="D156" s="33">
        <v>3327</v>
      </c>
      <c r="E156" s="32" t="s">
        <v>361</v>
      </c>
      <c r="F156" s="33" t="s">
        <v>157</v>
      </c>
      <c r="G156" s="34">
        <v>2467572</v>
      </c>
      <c r="H156" s="35" t="s">
        <v>183</v>
      </c>
    </row>
    <row r="157" spans="1:8" ht="15.75">
      <c r="A157" s="31" t="s">
        <v>179</v>
      </c>
      <c r="B157" s="32" t="s">
        <v>248</v>
      </c>
      <c r="C157" s="32" t="s">
        <v>248</v>
      </c>
      <c r="D157" s="33">
        <v>3328</v>
      </c>
      <c r="E157" s="32" t="s">
        <v>362</v>
      </c>
      <c r="F157" s="33" t="s">
        <v>157</v>
      </c>
      <c r="G157" s="34">
        <v>2631063</v>
      </c>
      <c r="H157" s="35" t="s">
        <v>183</v>
      </c>
    </row>
    <row r="158" spans="1:8" ht="15.75">
      <c r="A158" s="31" t="s">
        <v>179</v>
      </c>
      <c r="B158" s="32" t="s">
        <v>248</v>
      </c>
      <c r="C158" s="32" t="s">
        <v>248</v>
      </c>
      <c r="D158" s="33">
        <v>3329</v>
      </c>
      <c r="E158" s="32" t="s">
        <v>363</v>
      </c>
      <c r="F158" s="33" t="s">
        <v>157</v>
      </c>
      <c r="G158" s="34">
        <v>2884825</v>
      </c>
      <c r="H158" s="35" t="s">
        <v>183</v>
      </c>
    </row>
    <row r="159" spans="1:8" ht="15.75">
      <c r="A159" s="31" t="s">
        <v>179</v>
      </c>
      <c r="B159" s="32" t="s">
        <v>248</v>
      </c>
      <c r="C159" s="32" t="s">
        <v>248</v>
      </c>
      <c r="D159" s="33">
        <v>3330</v>
      </c>
      <c r="E159" s="32" t="s">
        <v>364</v>
      </c>
      <c r="F159" s="33" t="s">
        <v>157</v>
      </c>
      <c r="G159" s="34">
        <v>3539316</v>
      </c>
      <c r="H159" s="35" t="s">
        <v>183</v>
      </c>
    </row>
    <row r="160" spans="1:8" ht="15.75">
      <c r="A160" s="31" t="s">
        <v>179</v>
      </c>
      <c r="B160" s="32" t="s">
        <v>248</v>
      </c>
      <c r="C160" s="32" t="s">
        <v>248</v>
      </c>
      <c r="D160" s="33">
        <v>3331</v>
      </c>
      <c r="E160" s="32" t="s">
        <v>365</v>
      </c>
      <c r="F160" s="33" t="s">
        <v>157</v>
      </c>
      <c r="G160" s="34">
        <v>6745185</v>
      </c>
      <c r="H160" s="35" t="s">
        <v>183</v>
      </c>
    </row>
    <row r="161" spans="1:8" ht="15.75">
      <c r="A161" s="31" t="s">
        <v>179</v>
      </c>
      <c r="B161" s="32" t="s">
        <v>192</v>
      </c>
      <c r="C161" s="32" t="s">
        <v>193</v>
      </c>
      <c r="D161" s="33">
        <v>3347</v>
      </c>
      <c r="E161" s="32" t="s">
        <v>366</v>
      </c>
      <c r="F161" s="33" t="s">
        <v>157</v>
      </c>
      <c r="G161" s="34">
        <v>751448</v>
      </c>
      <c r="H161" s="35" t="s">
        <v>183</v>
      </c>
    </row>
    <row r="162" spans="1:8" ht="15.75">
      <c r="A162" s="31" t="s">
        <v>179</v>
      </c>
      <c r="B162" s="32" t="s">
        <v>192</v>
      </c>
      <c r="C162" s="32" t="s">
        <v>193</v>
      </c>
      <c r="D162" s="33">
        <v>3348</v>
      </c>
      <c r="E162" s="32" t="s">
        <v>367</v>
      </c>
      <c r="F162" s="33" t="s">
        <v>157</v>
      </c>
      <c r="G162" s="34">
        <v>871041</v>
      </c>
      <c r="H162" s="35" t="s">
        <v>183</v>
      </c>
    </row>
    <row r="163" spans="1:8" ht="15.75">
      <c r="A163" s="31" t="s">
        <v>179</v>
      </c>
      <c r="B163" s="32" t="s">
        <v>192</v>
      </c>
      <c r="C163" s="32" t="s">
        <v>193</v>
      </c>
      <c r="D163" s="33">
        <v>3350</v>
      </c>
      <c r="E163" s="32" t="s">
        <v>368</v>
      </c>
      <c r="F163" s="33" t="s">
        <v>157</v>
      </c>
      <c r="G163" s="34">
        <v>951449</v>
      </c>
      <c r="H163" s="35" t="s">
        <v>183</v>
      </c>
    </row>
    <row r="164" spans="1:8" ht="15.75">
      <c r="A164" s="31" t="s">
        <v>179</v>
      </c>
      <c r="B164" s="32" t="s">
        <v>192</v>
      </c>
      <c r="C164" s="32" t="s">
        <v>193</v>
      </c>
      <c r="D164" s="33">
        <v>3351</v>
      </c>
      <c r="E164" s="32" t="s">
        <v>369</v>
      </c>
      <c r="F164" s="33" t="s">
        <v>157</v>
      </c>
      <c r="G164" s="34">
        <v>1078707</v>
      </c>
      <c r="H164" s="35" t="s">
        <v>183</v>
      </c>
    </row>
    <row r="165" spans="1:8" ht="15.75">
      <c r="A165" s="31" t="s">
        <v>179</v>
      </c>
      <c r="B165" s="32" t="s">
        <v>192</v>
      </c>
      <c r="C165" s="32" t="s">
        <v>193</v>
      </c>
      <c r="D165" s="33">
        <v>3352</v>
      </c>
      <c r="E165" s="32" t="s">
        <v>370</v>
      </c>
      <c r="F165" s="33" t="s">
        <v>157</v>
      </c>
      <c r="G165" s="34">
        <v>1228964</v>
      </c>
      <c r="H165" s="35" t="s">
        <v>183</v>
      </c>
    </row>
    <row r="166" spans="1:8" ht="15.75">
      <c r="A166" s="31" t="s">
        <v>179</v>
      </c>
      <c r="B166" s="32" t="s">
        <v>192</v>
      </c>
      <c r="C166" s="32" t="s">
        <v>193</v>
      </c>
      <c r="D166" s="33">
        <v>3353</v>
      </c>
      <c r="E166" s="32" t="s">
        <v>371</v>
      </c>
      <c r="F166" s="33" t="s">
        <v>157</v>
      </c>
      <c r="G166" s="34">
        <v>1120519</v>
      </c>
      <c r="H166" s="35" t="s">
        <v>183</v>
      </c>
    </row>
    <row r="167" spans="1:8" ht="15.75">
      <c r="A167" s="31" t="s">
        <v>179</v>
      </c>
      <c r="B167" s="32" t="s">
        <v>192</v>
      </c>
      <c r="C167" s="32" t="s">
        <v>193</v>
      </c>
      <c r="D167" s="33">
        <v>3354</v>
      </c>
      <c r="E167" s="32" t="s">
        <v>372</v>
      </c>
      <c r="F167" s="33" t="s">
        <v>157</v>
      </c>
      <c r="G167" s="34">
        <v>1741741</v>
      </c>
      <c r="H167" s="35" t="s">
        <v>183</v>
      </c>
    </row>
    <row r="168" spans="1:8" ht="15.75">
      <c r="A168" s="31" t="s">
        <v>179</v>
      </c>
      <c r="B168" s="32" t="s">
        <v>192</v>
      </c>
      <c r="C168" s="32" t="s">
        <v>193</v>
      </c>
      <c r="D168" s="33">
        <v>3355</v>
      </c>
      <c r="E168" s="32" t="s">
        <v>373</v>
      </c>
      <c r="F168" s="33" t="s">
        <v>157</v>
      </c>
      <c r="G168" s="34">
        <v>1794040</v>
      </c>
      <c r="H168" s="35" t="s">
        <v>183</v>
      </c>
    </row>
    <row r="169" spans="1:8" ht="15.75">
      <c r="A169" s="31" t="s">
        <v>179</v>
      </c>
      <c r="B169" s="32" t="s">
        <v>192</v>
      </c>
      <c r="C169" s="32" t="s">
        <v>193</v>
      </c>
      <c r="D169" s="33">
        <v>3356</v>
      </c>
      <c r="E169" s="32" t="s">
        <v>374</v>
      </c>
      <c r="F169" s="33" t="s">
        <v>157</v>
      </c>
      <c r="G169" s="34">
        <v>1955370</v>
      </c>
      <c r="H169" s="35" t="s">
        <v>183</v>
      </c>
    </row>
    <row r="170" spans="1:8" ht="15.75">
      <c r="A170" s="31" t="s">
        <v>179</v>
      </c>
      <c r="B170" s="32" t="s">
        <v>192</v>
      </c>
      <c r="C170" s="32" t="s">
        <v>193</v>
      </c>
      <c r="D170" s="33">
        <v>3357</v>
      </c>
      <c r="E170" s="32" t="s">
        <v>375</v>
      </c>
      <c r="F170" s="33" t="s">
        <v>157</v>
      </c>
      <c r="G170" s="34">
        <v>2085183</v>
      </c>
      <c r="H170" s="35" t="s">
        <v>183</v>
      </c>
    </row>
    <row r="171" spans="1:8" ht="15.75">
      <c r="A171" s="31" t="s">
        <v>179</v>
      </c>
      <c r="B171" s="32" t="s">
        <v>192</v>
      </c>
      <c r="C171" s="32" t="s">
        <v>193</v>
      </c>
      <c r="D171" s="33">
        <v>3358</v>
      </c>
      <c r="E171" s="32" t="s">
        <v>376</v>
      </c>
      <c r="F171" s="33" t="s">
        <v>157</v>
      </c>
      <c r="G171" s="34">
        <v>1730737</v>
      </c>
      <c r="H171" s="35" t="s">
        <v>183</v>
      </c>
    </row>
    <row r="172" spans="1:8" ht="15.75">
      <c r="A172" s="31" t="s">
        <v>179</v>
      </c>
      <c r="B172" s="32" t="s">
        <v>192</v>
      </c>
      <c r="C172" s="32" t="s">
        <v>193</v>
      </c>
      <c r="D172" s="33">
        <v>3359</v>
      </c>
      <c r="E172" s="32" t="s">
        <v>377</v>
      </c>
      <c r="F172" s="33" t="s">
        <v>157</v>
      </c>
      <c r="G172" s="34">
        <v>2185312</v>
      </c>
      <c r="H172" s="35" t="s">
        <v>183</v>
      </c>
    </row>
    <row r="173" spans="1:8" ht="15.75">
      <c r="A173" s="31" t="s">
        <v>179</v>
      </c>
      <c r="B173" s="32" t="s">
        <v>192</v>
      </c>
      <c r="C173" s="32" t="s">
        <v>193</v>
      </c>
      <c r="D173" s="33">
        <v>3360</v>
      </c>
      <c r="E173" s="32" t="s">
        <v>378</v>
      </c>
      <c r="F173" s="33" t="s">
        <v>157</v>
      </c>
      <c r="G173" s="34">
        <v>3171601</v>
      </c>
      <c r="H173" s="35" t="s">
        <v>183</v>
      </c>
    </row>
    <row r="174" spans="1:8" ht="15.75">
      <c r="A174" s="31" t="s">
        <v>179</v>
      </c>
      <c r="B174" s="32" t="s">
        <v>192</v>
      </c>
      <c r="C174" s="32" t="s">
        <v>193</v>
      </c>
      <c r="D174" s="33">
        <v>3361</v>
      </c>
      <c r="E174" s="32" t="s">
        <v>379</v>
      </c>
      <c r="F174" s="33" t="s">
        <v>157</v>
      </c>
      <c r="G174" s="34">
        <v>3417826</v>
      </c>
      <c r="H174" s="35" t="s">
        <v>183</v>
      </c>
    </row>
    <row r="175" spans="1:8" ht="15.75">
      <c r="A175" s="31" t="s">
        <v>179</v>
      </c>
      <c r="B175" s="32" t="s">
        <v>192</v>
      </c>
      <c r="C175" s="32" t="s">
        <v>193</v>
      </c>
      <c r="D175" s="33">
        <v>3363</v>
      </c>
      <c r="E175" s="32" t="s">
        <v>380</v>
      </c>
      <c r="F175" s="33" t="s">
        <v>157</v>
      </c>
      <c r="G175" s="34">
        <v>3942146</v>
      </c>
      <c r="H175" s="35" t="s">
        <v>183</v>
      </c>
    </row>
    <row r="176" spans="1:8" ht="15.75">
      <c r="A176" s="31" t="s">
        <v>179</v>
      </c>
      <c r="B176" s="32" t="s">
        <v>192</v>
      </c>
      <c r="C176" s="32" t="s">
        <v>193</v>
      </c>
      <c r="D176" s="33">
        <v>3364</v>
      </c>
      <c r="E176" s="32" t="s">
        <v>381</v>
      </c>
      <c r="F176" s="33" t="s">
        <v>157</v>
      </c>
      <c r="G176" s="34">
        <v>751448</v>
      </c>
      <c r="H176" s="35" t="s">
        <v>183</v>
      </c>
    </row>
    <row r="177" spans="1:8" ht="15.75">
      <c r="A177" s="31" t="s">
        <v>179</v>
      </c>
      <c r="B177" s="32" t="s">
        <v>192</v>
      </c>
      <c r="C177" s="32" t="s">
        <v>193</v>
      </c>
      <c r="D177" s="33">
        <v>3365</v>
      </c>
      <c r="E177" s="32" t="s">
        <v>382</v>
      </c>
      <c r="F177" s="33" t="s">
        <v>157</v>
      </c>
      <c r="G177" s="34">
        <v>871041</v>
      </c>
      <c r="H177" s="35" t="s">
        <v>183</v>
      </c>
    </row>
    <row r="178" spans="1:8" ht="15.75">
      <c r="A178" s="31" t="s">
        <v>179</v>
      </c>
      <c r="B178" s="32" t="s">
        <v>192</v>
      </c>
      <c r="C178" s="32" t="s">
        <v>193</v>
      </c>
      <c r="D178" s="33">
        <v>3366</v>
      </c>
      <c r="E178" s="32" t="s">
        <v>383</v>
      </c>
      <c r="F178" s="33" t="s">
        <v>157</v>
      </c>
      <c r="G178" s="34">
        <v>1015335</v>
      </c>
      <c r="H178" s="35" t="s">
        <v>183</v>
      </c>
    </row>
    <row r="179" spans="1:8" ht="15.75">
      <c r="A179" s="31" t="s">
        <v>179</v>
      </c>
      <c r="B179" s="32" t="s">
        <v>192</v>
      </c>
      <c r="C179" s="32" t="s">
        <v>193</v>
      </c>
      <c r="D179" s="33">
        <v>3368</v>
      </c>
      <c r="E179" s="32" t="s">
        <v>384</v>
      </c>
      <c r="F179" s="33" t="s">
        <v>157</v>
      </c>
      <c r="G179" s="34">
        <v>956560</v>
      </c>
      <c r="H179" s="35" t="s">
        <v>183</v>
      </c>
    </row>
    <row r="180" spans="1:8" ht="15.75">
      <c r="A180" s="31" t="s">
        <v>179</v>
      </c>
      <c r="B180" s="32" t="s">
        <v>192</v>
      </c>
      <c r="C180" s="32" t="s">
        <v>193</v>
      </c>
      <c r="D180" s="33">
        <v>3369</v>
      </c>
      <c r="E180" s="32" t="s">
        <v>385</v>
      </c>
      <c r="F180" s="33" t="s">
        <v>157</v>
      </c>
      <c r="G180" s="34">
        <v>1078707</v>
      </c>
      <c r="H180" s="35" t="s">
        <v>183</v>
      </c>
    </row>
    <row r="181" spans="1:8" ht="15.75">
      <c r="A181" s="31" t="s">
        <v>179</v>
      </c>
      <c r="B181" s="32" t="s">
        <v>192</v>
      </c>
      <c r="C181" s="32" t="s">
        <v>193</v>
      </c>
      <c r="D181" s="33">
        <v>3370</v>
      </c>
      <c r="E181" s="32" t="s">
        <v>386</v>
      </c>
      <c r="F181" s="33" t="s">
        <v>157</v>
      </c>
      <c r="G181" s="34">
        <v>1228964</v>
      </c>
      <c r="H181" s="35" t="s">
        <v>183</v>
      </c>
    </row>
    <row r="182" spans="1:8" ht="15.75">
      <c r="A182" s="31" t="s">
        <v>179</v>
      </c>
      <c r="B182" s="32" t="s">
        <v>192</v>
      </c>
      <c r="C182" s="32" t="s">
        <v>193</v>
      </c>
      <c r="D182" s="33">
        <v>3371</v>
      </c>
      <c r="E182" s="32" t="s">
        <v>387</v>
      </c>
      <c r="F182" s="33" t="s">
        <v>157</v>
      </c>
      <c r="G182" s="34">
        <v>1162879</v>
      </c>
      <c r="H182" s="35" t="s">
        <v>183</v>
      </c>
    </row>
    <row r="183" spans="1:8" ht="15.75">
      <c r="A183" s="31" t="s">
        <v>179</v>
      </c>
      <c r="B183" s="32" t="s">
        <v>192</v>
      </c>
      <c r="C183" s="32" t="s">
        <v>193</v>
      </c>
      <c r="D183" s="33">
        <v>3372</v>
      </c>
      <c r="E183" s="32" t="s">
        <v>388</v>
      </c>
      <c r="F183" s="33" t="s">
        <v>157</v>
      </c>
      <c r="G183" s="34">
        <v>1314775</v>
      </c>
      <c r="H183" s="35" t="s">
        <v>183</v>
      </c>
    </row>
    <row r="184" spans="1:8" ht="15.75">
      <c r="A184" s="31" t="s">
        <v>179</v>
      </c>
      <c r="B184" s="32" t="s">
        <v>192</v>
      </c>
      <c r="C184" s="32" t="s">
        <v>193</v>
      </c>
      <c r="D184" s="33">
        <v>3373</v>
      </c>
      <c r="E184" s="32" t="s">
        <v>389</v>
      </c>
      <c r="F184" s="33" t="s">
        <v>157</v>
      </c>
      <c r="G184" s="34">
        <v>1741741</v>
      </c>
      <c r="H184" s="35" t="s">
        <v>183</v>
      </c>
    </row>
    <row r="185" spans="1:8" ht="15.75">
      <c r="A185" s="31" t="s">
        <v>179</v>
      </c>
      <c r="B185" s="32" t="s">
        <v>192</v>
      </c>
      <c r="C185" s="32" t="s">
        <v>193</v>
      </c>
      <c r="D185" s="33">
        <v>3374</v>
      </c>
      <c r="E185" s="32" t="s">
        <v>390</v>
      </c>
      <c r="F185" s="33" t="s">
        <v>157</v>
      </c>
      <c r="G185" s="34">
        <v>1794040</v>
      </c>
      <c r="H185" s="35" t="s">
        <v>183</v>
      </c>
    </row>
    <row r="186" spans="1:8" ht="15.75">
      <c r="A186" s="31" t="s">
        <v>179</v>
      </c>
      <c r="B186" s="32" t="s">
        <v>192</v>
      </c>
      <c r="C186" s="32" t="s">
        <v>193</v>
      </c>
      <c r="D186" s="33">
        <v>3375</v>
      </c>
      <c r="E186" s="32" t="s">
        <v>391</v>
      </c>
      <c r="F186" s="33" t="s">
        <v>157</v>
      </c>
      <c r="G186" s="34">
        <v>1955370</v>
      </c>
      <c r="H186" s="35" t="s">
        <v>183</v>
      </c>
    </row>
    <row r="187" spans="1:8" ht="15.75">
      <c r="A187" s="31" t="s">
        <v>179</v>
      </c>
      <c r="B187" s="32" t="s">
        <v>192</v>
      </c>
      <c r="C187" s="32" t="s">
        <v>193</v>
      </c>
      <c r="D187" s="33">
        <v>3376</v>
      </c>
      <c r="E187" s="32" t="s">
        <v>392</v>
      </c>
      <c r="F187" s="33" t="s">
        <v>157</v>
      </c>
      <c r="G187" s="34">
        <v>2085183</v>
      </c>
      <c r="H187" s="35" t="s">
        <v>183</v>
      </c>
    </row>
    <row r="188" spans="1:8" ht="15.75">
      <c r="A188" s="31" t="s">
        <v>179</v>
      </c>
      <c r="B188" s="32" t="s">
        <v>180</v>
      </c>
      <c r="C188" s="32" t="s">
        <v>181</v>
      </c>
      <c r="D188" s="33">
        <v>3378</v>
      </c>
      <c r="E188" s="32" t="s">
        <v>393</v>
      </c>
      <c r="F188" s="33" t="s">
        <v>182</v>
      </c>
      <c r="G188" s="34">
        <v>3210</v>
      </c>
      <c r="H188" s="35" t="s">
        <v>183</v>
      </c>
    </row>
    <row r="189" spans="1:8" ht="15.75">
      <c r="A189" s="31" t="s">
        <v>179</v>
      </c>
      <c r="B189" s="32" t="s">
        <v>192</v>
      </c>
      <c r="C189" s="32" t="s">
        <v>193</v>
      </c>
      <c r="D189" s="33">
        <v>3379</v>
      </c>
      <c r="E189" s="32" t="s">
        <v>394</v>
      </c>
      <c r="F189" s="33" t="s">
        <v>190</v>
      </c>
      <c r="G189" s="34">
        <v>218392</v>
      </c>
      <c r="H189" s="35" t="s">
        <v>183</v>
      </c>
    </row>
    <row r="190" spans="1:8" ht="15.75">
      <c r="A190" s="31" t="s">
        <v>179</v>
      </c>
      <c r="B190" s="32" t="s">
        <v>192</v>
      </c>
      <c r="C190" s="32" t="s">
        <v>193</v>
      </c>
      <c r="D190" s="33">
        <v>3380</v>
      </c>
      <c r="E190" s="32" t="s">
        <v>395</v>
      </c>
      <c r="F190" s="33" t="s">
        <v>190</v>
      </c>
      <c r="G190" s="34">
        <v>98710</v>
      </c>
      <c r="H190" s="35" t="s">
        <v>183</v>
      </c>
    </row>
    <row r="191" spans="1:8" ht="15.75">
      <c r="A191" s="31" t="s">
        <v>179</v>
      </c>
      <c r="B191" s="32" t="s">
        <v>192</v>
      </c>
      <c r="C191" s="32" t="s">
        <v>193</v>
      </c>
      <c r="D191" s="33">
        <v>3382</v>
      </c>
      <c r="E191" s="32" t="s">
        <v>396</v>
      </c>
      <c r="F191" s="33" t="s">
        <v>190</v>
      </c>
      <c r="G191" s="34">
        <v>22582</v>
      </c>
      <c r="H191" s="35" t="s">
        <v>183</v>
      </c>
    </row>
    <row r="192" spans="1:8" ht="15.75">
      <c r="A192" s="31" t="s">
        <v>179</v>
      </c>
      <c r="B192" s="32" t="s">
        <v>217</v>
      </c>
      <c r="C192" s="32" t="s">
        <v>218</v>
      </c>
      <c r="D192" s="33">
        <v>3385</v>
      </c>
      <c r="E192" s="32" t="s">
        <v>397</v>
      </c>
      <c r="F192" s="33" t="s">
        <v>190</v>
      </c>
      <c r="G192" s="34">
        <v>146399</v>
      </c>
      <c r="H192" s="35" t="s">
        <v>183</v>
      </c>
    </row>
    <row r="193" spans="1:8" ht="15.75">
      <c r="A193" s="31" t="s">
        <v>179</v>
      </c>
      <c r="B193" s="32" t="s">
        <v>192</v>
      </c>
      <c r="C193" s="32" t="s">
        <v>193</v>
      </c>
      <c r="D193" s="33">
        <v>3388</v>
      </c>
      <c r="E193" s="32" t="s">
        <v>398</v>
      </c>
      <c r="F193" s="33" t="s">
        <v>190</v>
      </c>
      <c r="G193" s="34">
        <v>487217</v>
      </c>
      <c r="H193" s="35" t="s">
        <v>183</v>
      </c>
    </row>
    <row r="194" spans="1:8" ht="15.75">
      <c r="A194" s="31" t="s">
        <v>179</v>
      </c>
      <c r="B194" s="32" t="s">
        <v>248</v>
      </c>
      <c r="C194" s="32" t="s">
        <v>248</v>
      </c>
      <c r="D194" s="33">
        <v>3391</v>
      </c>
      <c r="E194" s="32" t="s">
        <v>399</v>
      </c>
      <c r="F194" s="33" t="s">
        <v>157</v>
      </c>
      <c r="G194" s="34">
        <v>193561</v>
      </c>
      <c r="H194" s="35" t="s">
        <v>183</v>
      </c>
    </row>
    <row r="195" spans="1:8" ht="15.75">
      <c r="A195" s="31" t="s">
        <v>179</v>
      </c>
      <c r="B195" s="32" t="s">
        <v>248</v>
      </c>
      <c r="C195" s="32" t="s">
        <v>248</v>
      </c>
      <c r="D195" s="33">
        <v>3393</v>
      </c>
      <c r="E195" s="32" t="s">
        <v>400</v>
      </c>
      <c r="F195" s="33" t="s">
        <v>157</v>
      </c>
      <c r="G195" s="34">
        <v>1289507</v>
      </c>
      <c r="H195" s="35" t="s">
        <v>183</v>
      </c>
    </row>
    <row r="196" spans="1:8" ht="15.75">
      <c r="A196" s="31" t="s">
        <v>179</v>
      </c>
      <c r="B196" s="32" t="s">
        <v>259</v>
      </c>
      <c r="C196" s="32" t="s">
        <v>260</v>
      </c>
      <c r="D196" s="33">
        <v>3394</v>
      </c>
      <c r="E196" s="32" t="s">
        <v>401</v>
      </c>
      <c r="F196" s="33" t="s">
        <v>186</v>
      </c>
      <c r="G196" s="34">
        <v>642581</v>
      </c>
      <c r="H196" s="35" t="s">
        <v>183</v>
      </c>
    </row>
    <row r="197" spans="1:8" ht="15.75">
      <c r="A197" s="31" t="s">
        <v>179</v>
      </c>
      <c r="B197" s="32" t="s">
        <v>238</v>
      </c>
      <c r="C197" s="32" t="s">
        <v>402</v>
      </c>
      <c r="D197" s="33">
        <v>3396</v>
      </c>
      <c r="E197" s="32" t="s">
        <v>403</v>
      </c>
      <c r="F197" s="33" t="s">
        <v>157</v>
      </c>
      <c r="G197" s="34">
        <v>675223</v>
      </c>
      <c r="H197" s="35" t="s">
        <v>183</v>
      </c>
    </row>
    <row r="198" spans="1:8" ht="15.75">
      <c r="A198" s="31" t="s">
        <v>179</v>
      </c>
      <c r="B198" s="32" t="s">
        <v>238</v>
      </c>
      <c r="C198" s="32" t="s">
        <v>402</v>
      </c>
      <c r="D198" s="33">
        <v>3397</v>
      </c>
      <c r="E198" s="32" t="s">
        <v>404</v>
      </c>
      <c r="F198" s="33" t="s">
        <v>157</v>
      </c>
      <c r="G198" s="34">
        <v>358370</v>
      </c>
      <c r="H198" s="35" t="s">
        <v>183</v>
      </c>
    </row>
    <row r="199" spans="1:8" ht="15.75">
      <c r="A199" s="31" t="s">
        <v>179</v>
      </c>
      <c r="B199" s="32" t="s">
        <v>238</v>
      </c>
      <c r="C199" s="32" t="s">
        <v>402</v>
      </c>
      <c r="D199" s="33">
        <v>3400</v>
      </c>
      <c r="E199" s="32" t="s">
        <v>405</v>
      </c>
      <c r="F199" s="33" t="s">
        <v>157</v>
      </c>
      <c r="G199" s="34">
        <v>151782</v>
      </c>
      <c r="H199" s="35" t="s">
        <v>183</v>
      </c>
    </row>
    <row r="200" spans="1:8" ht="15.75">
      <c r="A200" s="31" t="s">
        <v>179</v>
      </c>
      <c r="B200" s="32" t="s">
        <v>238</v>
      </c>
      <c r="C200" s="32" t="s">
        <v>402</v>
      </c>
      <c r="D200" s="33">
        <v>3401</v>
      </c>
      <c r="E200" s="32" t="s">
        <v>406</v>
      </c>
      <c r="F200" s="33" t="s">
        <v>157</v>
      </c>
      <c r="G200" s="34">
        <v>377723</v>
      </c>
      <c r="H200" s="35" t="s">
        <v>183</v>
      </c>
    </row>
    <row r="201" spans="1:8" ht="15.75">
      <c r="A201" s="31" t="s">
        <v>179</v>
      </c>
      <c r="B201" s="32" t="s">
        <v>238</v>
      </c>
      <c r="C201" s="32" t="s">
        <v>402</v>
      </c>
      <c r="D201" s="33">
        <v>3403</v>
      </c>
      <c r="E201" s="32" t="s">
        <v>407</v>
      </c>
      <c r="F201" s="33" t="s">
        <v>157</v>
      </c>
      <c r="G201" s="34">
        <v>675862</v>
      </c>
      <c r="H201" s="35" t="s">
        <v>183</v>
      </c>
    </row>
    <row r="202" spans="1:8" ht="15.75">
      <c r="A202" s="31" t="s">
        <v>179</v>
      </c>
      <c r="B202" s="32" t="s">
        <v>248</v>
      </c>
      <c r="C202" s="32" t="s">
        <v>248</v>
      </c>
      <c r="D202" s="33">
        <v>3404</v>
      </c>
      <c r="E202" s="32" t="s">
        <v>408</v>
      </c>
      <c r="F202" s="33" t="s">
        <v>157</v>
      </c>
      <c r="G202" s="34">
        <v>134061</v>
      </c>
      <c r="H202" s="35" t="s">
        <v>183</v>
      </c>
    </row>
    <row r="203" spans="1:8" ht="15.75">
      <c r="A203" s="31" t="s">
        <v>179</v>
      </c>
      <c r="B203" s="32" t="s">
        <v>248</v>
      </c>
      <c r="C203" s="32" t="s">
        <v>248</v>
      </c>
      <c r="D203" s="33">
        <v>3405</v>
      </c>
      <c r="E203" s="32" t="s">
        <v>409</v>
      </c>
      <c r="F203" s="33" t="s">
        <v>157</v>
      </c>
      <c r="G203" s="34">
        <v>288575</v>
      </c>
      <c r="H203" s="35" t="s">
        <v>183</v>
      </c>
    </row>
    <row r="204" spans="1:8" ht="15.75">
      <c r="A204" s="31" t="s">
        <v>179</v>
      </c>
      <c r="B204" s="32" t="s">
        <v>192</v>
      </c>
      <c r="C204" s="32" t="s">
        <v>193</v>
      </c>
      <c r="D204" s="33">
        <v>3408</v>
      </c>
      <c r="E204" s="32" t="s">
        <v>410</v>
      </c>
      <c r="F204" s="33" t="s">
        <v>190</v>
      </c>
      <c r="G204" s="34">
        <v>325922</v>
      </c>
      <c r="H204" s="35" t="s">
        <v>183</v>
      </c>
    </row>
    <row r="205" spans="1:8" ht="15.75">
      <c r="A205" s="31" t="s">
        <v>179</v>
      </c>
      <c r="B205" s="32" t="s">
        <v>217</v>
      </c>
      <c r="C205" s="32" t="s">
        <v>218</v>
      </c>
      <c r="D205" s="33">
        <v>3410</v>
      </c>
      <c r="E205" s="32" t="s">
        <v>411</v>
      </c>
      <c r="F205" s="33" t="s">
        <v>157</v>
      </c>
      <c r="G205" s="34">
        <v>6940234</v>
      </c>
      <c r="H205" s="35" t="s">
        <v>183</v>
      </c>
    </row>
    <row r="206" spans="1:8" ht="15.75">
      <c r="A206" s="31" t="s">
        <v>179</v>
      </c>
      <c r="B206" s="32" t="s">
        <v>217</v>
      </c>
      <c r="C206" s="32" t="s">
        <v>218</v>
      </c>
      <c r="D206" s="33">
        <v>3411</v>
      </c>
      <c r="E206" s="32" t="s">
        <v>412</v>
      </c>
      <c r="F206" s="33" t="s">
        <v>157</v>
      </c>
      <c r="G206" s="34">
        <v>6967602</v>
      </c>
      <c r="H206" s="35" t="s">
        <v>183</v>
      </c>
    </row>
    <row r="207" spans="1:8" ht="15.75">
      <c r="A207" s="31" t="s">
        <v>179</v>
      </c>
      <c r="B207" s="32" t="s">
        <v>248</v>
      </c>
      <c r="C207" s="32" t="s">
        <v>248</v>
      </c>
      <c r="D207" s="33">
        <v>3412</v>
      </c>
      <c r="E207" s="32" t="s">
        <v>413</v>
      </c>
      <c r="F207" s="33" t="s">
        <v>157</v>
      </c>
      <c r="G207" s="34">
        <v>418849</v>
      </c>
      <c r="H207" s="35" t="s">
        <v>183</v>
      </c>
    </row>
    <row r="208" spans="1:8" ht="15.75">
      <c r="A208" s="31" t="s">
        <v>179</v>
      </c>
      <c r="B208" s="32" t="s">
        <v>248</v>
      </c>
      <c r="C208" s="32" t="s">
        <v>248</v>
      </c>
      <c r="D208" s="33">
        <v>3413</v>
      </c>
      <c r="E208" s="32" t="s">
        <v>414</v>
      </c>
      <c r="F208" s="33" t="s">
        <v>157</v>
      </c>
      <c r="G208" s="34">
        <v>10791</v>
      </c>
      <c r="H208" s="35" t="s">
        <v>183</v>
      </c>
    </row>
    <row r="209" spans="1:8" ht="15.75">
      <c r="A209" s="31" t="s">
        <v>179</v>
      </c>
      <c r="B209" s="32" t="s">
        <v>248</v>
      </c>
      <c r="C209" s="32" t="s">
        <v>248</v>
      </c>
      <c r="D209" s="33">
        <v>3414</v>
      </c>
      <c r="E209" s="32" t="s">
        <v>415</v>
      </c>
      <c r="F209" s="33" t="s">
        <v>157</v>
      </c>
      <c r="G209" s="34">
        <v>18904</v>
      </c>
      <c r="H209" s="35" t="s">
        <v>183</v>
      </c>
    </row>
    <row r="210" spans="1:8" ht="15.75">
      <c r="A210" s="31" t="s">
        <v>179</v>
      </c>
      <c r="B210" s="32" t="s">
        <v>217</v>
      </c>
      <c r="C210" s="32" t="s">
        <v>218</v>
      </c>
      <c r="D210" s="33">
        <v>3415</v>
      </c>
      <c r="E210" s="32" t="s">
        <v>416</v>
      </c>
      <c r="F210" s="33" t="s">
        <v>190</v>
      </c>
      <c r="G210" s="34">
        <v>40952</v>
      </c>
      <c r="H210" s="35" t="s">
        <v>183</v>
      </c>
    </row>
    <row r="211" spans="1:8" ht="15.75">
      <c r="A211" s="31" t="s">
        <v>179</v>
      </c>
      <c r="B211" s="32" t="s">
        <v>205</v>
      </c>
      <c r="C211" s="32" t="s">
        <v>417</v>
      </c>
      <c r="D211" s="33">
        <v>3425</v>
      </c>
      <c r="E211" s="32" t="s">
        <v>418</v>
      </c>
      <c r="F211" s="33" t="s">
        <v>182</v>
      </c>
      <c r="G211" s="34">
        <v>65704</v>
      </c>
      <c r="H211" s="35" t="s">
        <v>183</v>
      </c>
    </row>
    <row r="212" spans="1:8" ht="15.75">
      <c r="A212" s="31" t="s">
        <v>179</v>
      </c>
      <c r="B212" s="32" t="s">
        <v>205</v>
      </c>
      <c r="C212" s="32" t="s">
        <v>206</v>
      </c>
      <c r="D212" s="33">
        <v>3426</v>
      </c>
      <c r="E212" s="32" t="s">
        <v>419</v>
      </c>
      <c r="F212" s="33" t="s">
        <v>190</v>
      </c>
      <c r="G212" s="34">
        <v>37758</v>
      </c>
      <c r="H212" s="35" t="s">
        <v>183</v>
      </c>
    </row>
    <row r="213" spans="1:8" ht="15.75">
      <c r="A213" s="31" t="s">
        <v>179</v>
      </c>
      <c r="B213" s="32" t="s">
        <v>241</v>
      </c>
      <c r="C213" s="32" t="s">
        <v>420</v>
      </c>
      <c r="D213" s="33">
        <v>3429</v>
      </c>
      <c r="E213" s="32" t="s">
        <v>421</v>
      </c>
      <c r="F213" s="33" t="s">
        <v>157</v>
      </c>
      <c r="G213" s="34">
        <v>439701</v>
      </c>
      <c r="H213" s="35" t="s">
        <v>183</v>
      </c>
    </row>
    <row r="214" spans="1:8" ht="15.75">
      <c r="A214" s="31" t="s">
        <v>179</v>
      </c>
      <c r="B214" s="32" t="s">
        <v>241</v>
      </c>
      <c r="C214" s="32" t="s">
        <v>420</v>
      </c>
      <c r="D214" s="33">
        <v>3430</v>
      </c>
      <c r="E214" s="32" t="s">
        <v>422</v>
      </c>
      <c r="F214" s="33" t="s">
        <v>157</v>
      </c>
      <c r="G214" s="34">
        <v>310634</v>
      </c>
      <c r="H214" s="35" t="s">
        <v>183</v>
      </c>
    </row>
    <row r="215" spans="1:8" ht="15.75">
      <c r="A215" s="31" t="s">
        <v>179</v>
      </c>
      <c r="B215" s="32" t="s">
        <v>241</v>
      </c>
      <c r="C215" s="32" t="s">
        <v>420</v>
      </c>
      <c r="D215" s="33">
        <v>3431</v>
      </c>
      <c r="E215" s="32" t="s">
        <v>423</v>
      </c>
      <c r="F215" s="33" t="s">
        <v>157</v>
      </c>
      <c r="G215" s="34">
        <v>350451</v>
      </c>
      <c r="H215" s="35" t="s">
        <v>183</v>
      </c>
    </row>
    <row r="216" spans="1:8" ht="15.75">
      <c r="A216" s="31" t="s">
        <v>179</v>
      </c>
      <c r="B216" s="32" t="s">
        <v>241</v>
      </c>
      <c r="C216" s="32" t="s">
        <v>420</v>
      </c>
      <c r="D216" s="33">
        <v>3432</v>
      </c>
      <c r="E216" s="32" t="s">
        <v>424</v>
      </c>
      <c r="F216" s="33" t="s">
        <v>157</v>
      </c>
      <c r="G216" s="34">
        <v>415859</v>
      </c>
      <c r="H216" s="35" t="s">
        <v>183</v>
      </c>
    </row>
    <row r="217" spans="1:8" ht="15.75">
      <c r="A217" s="31" t="s">
        <v>179</v>
      </c>
      <c r="B217" s="32" t="s">
        <v>241</v>
      </c>
      <c r="C217" s="32" t="s">
        <v>242</v>
      </c>
      <c r="D217" s="33">
        <v>3433</v>
      </c>
      <c r="E217" s="32" t="s">
        <v>425</v>
      </c>
      <c r="F217" s="33" t="s">
        <v>157</v>
      </c>
      <c r="G217" s="34">
        <v>4847</v>
      </c>
      <c r="H217" s="35" t="s">
        <v>183</v>
      </c>
    </row>
    <row r="218" spans="1:8" ht="15.75">
      <c r="A218" s="31" t="s">
        <v>179</v>
      </c>
      <c r="B218" s="32" t="s">
        <v>241</v>
      </c>
      <c r="C218" s="32" t="s">
        <v>242</v>
      </c>
      <c r="D218" s="33">
        <v>3434</v>
      </c>
      <c r="E218" s="32" t="s">
        <v>426</v>
      </c>
      <c r="F218" s="33" t="s">
        <v>157</v>
      </c>
      <c r="G218" s="34">
        <v>70785</v>
      </c>
      <c r="H218" s="35" t="s">
        <v>183</v>
      </c>
    </row>
    <row r="219" spans="1:8" ht="15.75">
      <c r="A219" s="31" t="s">
        <v>179</v>
      </c>
      <c r="B219" s="32" t="s">
        <v>198</v>
      </c>
      <c r="C219" s="32" t="s">
        <v>203</v>
      </c>
      <c r="D219" s="33">
        <v>3436</v>
      </c>
      <c r="E219" s="32" t="s">
        <v>427</v>
      </c>
      <c r="F219" s="33" t="s">
        <v>186</v>
      </c>
      <c r="G219" s="34">
        <v>92142</v>
      </c>
      <c r="H219" s="35" t="s">
        <v>183</v>
      </c>
    </row>
    <row r="220" spans="1:8" ht="15.75">
      <c r="A220" s="31" t="s">
        <v>179</v>
      </c>
      <c r="B220" s="32" t="s">
        <v>255</v>
      </c>
      <c r="C220" s="32" t="s">
        <v>256</v>
      </c>
      <c r="D220" s="33">
        <v>3442</v>
      </c>
      <c r="E220" s="32" t="s">
        <v>428</v>
      </c>
      <c r="F220" s="33" t="s">
        <v>186</v>
      </c>
      <c r="G220" s="34">
        <v>496844</v>
      </c>
      <c r="H220" s="35" t="s">
        <v>183</v>
      </c>
    </row>
    <row r="221" spans="1:8" ht="15.75">
      <c r="A221" s="31" t="s">
        <v>179</v>
      </c>
      <c r="B221" s="32" t="s">
        <v>198</v>
      </c>
      <c r="C221" s="32" t="s">
        <v>429</v>
      </c>
      <c r="D221" s="33">
        <v>3443</v>
      </c>
      <c r="E221" s="32" t="s">
        <v>430</v>
      </c>
      <c r="F221" s="33" t="s">
        <v>186</v>
      </c>
      <c r="G221" s="34">
        <v>71590</v>
      </c>
      <c r="H221" s="35" t="s">
        <v>183</v>
      </c>
    </row>
    <row r="222" spans="1:8" ht="15.75">
      <c r="A222" s="31" t="s">
        <v>179</v>
      </c>
      <c r="B222" s="32" t="s">
        <v>192</v>
      </c>
      <c r="C222" s="32" t="s">
        <v>193</v>
      </c>
      <c r="D222" s="33">
        <v>3450</v>
      </c>
      <c r="E222" s="32" t="s">
        <v>431</v>
      </c>
      <c r="F222" s="33" t="s">
        <v>157</v>
      </c>
      <c r="G222" s="34">
        <v>351045</v>
      </c>
      <c r="H222" s="35" t="s">
        <v>183</v>
      </c>
    </row>
    <row r="223" spans="1:8" ht="15.75">
      <c r="A223" s="31" t="s">
        <v>179</v>
      </c>
      <c r="B223" s="32" t="s">
        <v>192</v>
      </c>
      <c r="C223" s="32" t="s">
        <v>193</v>
      </c>
      <c r="D223" s="33">
        <v>3451</v>
      </c>
      <c r="E223" s="32" t="s">
        <v>432</v>
      </c>
      <c r="F223" s="33" t="s">
        <v>157</v>
      </c>
      <c r="G223" s="34">
        <v>495035</v>
      </c>
      <c r="H223" s="35" t="s">
        <v>183</v>
      </c>
    </row>
    <row r="224" spans="1:8" ht="15.75">
      <c r="A224" s="31" t="s">
        <v>179</v>
      </c>
      <c r="B224" s="32" t="s">
        <v>192</v>
      </c>
      <c r="C224" s="32" t="s">
        <v>193</v>
      </c>
      <c r="D224" s="33">
        <v>3452</v>
      </c>
      <c r="E224" s="32" t="s">
        <v>433</v>
      </c>
      <c r="F224" s="33" t="s">
        <v>157</v>
      </c>
      <c r="G224" s="34">
        <v>454575</v>
      </c>
      <c r="H224" s="35" t="s">
        <v>183</v>
      </c>
    </row>
    <row r="225" spans="1:8" ht="15.75">
      <c r="A225" s="31" t="s">
        <v>179</v>
      </c>
      <c r="B225" s="32" t="s">
        <v>198</v>
      </c>
      <c r="C225" s="32" t="s">
        <v>429</v>
      </c>
      <c r="D225" s="33">
        <v>3454</v>
      </c>
      <c r="E225" s="32" t="s">
        <v>434</v>
      </c>
      <c r="F225" s="33" t="s">
        <v>186</v>
      </c>
      <c r="G225" s="34">
        <v>86599</v>
      </c>
      <c r="H225" s="35" t="s">
        <v>183</v>
      </c>
    </row>
    <row r="226" spans="1:8" ht="15.75">
      <c r="A226" s="31" t="s">
        <v>179</v>
      </c>
      <c r="B226" s="32" t="s">
        <v>248</v>
      </c>
      <c r="C226" s="32" t="s">
        <v>248</v>
      </c>
      <c r="D226" s="33">
        <v>3463</v>
      </c>
      <c r="E226" s="32" t="s">
        <v>435</v>
      </c>
      <c r="F226" s="33" t="s">
        <v>157</v>
      </c>
      <c r="G226" s="34">
        <v>231080</v>
      </c>
      <c r="H226" s="35" t="s">
        <v>183</v>
      </c>
    </row>
    <row r="227" spans="1:8" ht="15.75">
      <c r="A227" s="31" t="s">
        <v>179</v>
      </c>
      <c r="B227" s="32" t="s">
        <v>180</v>
      </c>
      <c r="C227" s="32" t="s">
        <v>181</v>
      </c>
      <c r="D227" s="33">
        <v>3464</v>
      </c>
      <c r="E227" s="32" t="s">
        <v>436</v>
      </c>
      <c r="F227" s="33" t="s">
        <v>186</v>
      </c>
      <c r="G227" s="34">
        <v>36750</v>
      </c>
      <c r="H227" s="35" t="s">
        <v>183</v>
      </c>
    </row>
    <row r="228" spans="1:8" ht="15.75">
      <c r="A228" s="31" t="s">
        <v>179</v>
      </c>
      <c r="B228" s="32" t="s">
        <v>255</v>
      </c>
      <c r="C228" s="32" t="s">
        <v>437</v>
      </c>
      <c r="D228" s="33">
        <v>3465</v>
      </c>
      <c r="E228" s="32" t="s">
        <v>438</v>
      </c>
      <c r="F228" s="33" t="s">
        <v>186</v>
      </c>
      <c r="G228" s="34">
        <v>436490</v>
      </c>
      <c r="H228" s="35" t="s">
        <v>183</v>
      </c>
    </row>
    <row r="229" spans="1:8" ht="15.75">
      <c r="A229" s="31" t="s">
        <v>179</v>
      </c>
      <c r="B229" s="32" t="s">
        <v>255</v>
      </c>
      <c r="C229" s="32" t="s">
        <v>437</v>
      </c>
      <c r="D229" s="33">
        <v>3466</v>
      </c>
      <c r="E229" s="32" t="s">
        <v>439</v>
      </c>
      <c r="F229" s="33" t="s">
        <v>186</v>
      </c>
      <c r="G229" s="34">
        <v>449406</v>
      </c>
      <c r="H229" s="35" t="s">
        <v>183</v>
      </c>
    </row>
    <row r="230" spans="1:8" ht="15.75">
      <c r="A230" s="31" t="s">
        <v>179</v>
      </c>
      <c r="B230" s="32" t="s">
        <v>255</v>
      </c>
      <c r="C230" s="32" t="s">
        <v>437</v>
      </c>
      <c r="D230" s="33">
        <v>3467</v>
      </c>
      <c r="E230" s="32" t="s">
        <v>440</v>
      </c>
      <c r="F230" s="33" t="s">
        <v>186</v>
      </c>
      <c r="G230" s="34">
        <v>435986</v>
      </c>
      <c r="H230" s="35" t="s">
        <v>183</v>
      </c>
    </row>
    <row r="231" spans="1:8" ht="15.75">
      <c r="A231" s="31" t="s">
        <v>179</v>
      </c>
      <c r="B231" s="32" t="s">
        <v>255</v>
      </c>
      <c r="C231" s="32" t="s">
        <v>437</v>
      </c>
      <c r="D231" s="33">
        <v>3468</v>
      </c>
      <c r="E231" s="32" t="s">
        <v>441</v>
      </c>
      <c r="F231" s="33" t="s">
        <v>186</v>
      </c>
      <c r="G231" s="34">
        <v>380916</v>
      </c>
      <c r="H231" s="35" t="s">
        <v>183</v>
      </c>
    </row>
    <row r="232" spans="1:8" ht="15.75">
      <c r="A232" s="31" t="s">
        <v>179</v>
      </c>
      <c r="B232" s="32" t="s">
        <v>208</v>
      </c>
      <c r="C232" s="32" t="s">
        <v>208</v>
      </c>
      <c r="D232" s="33">
        <v>3470</v>
      </c>
      <c r="E232" s="32" t="s">
        <v>442</v>
      </c>
      <c r="F232" s="33" t="s">
        <v>190</v>
      </c>
      <c r="G232" s="34">
        <v>847884</v>
      </c>
      <c r="H232" s="35" t="s">
        <v>183</v>
      </c>
    </row>
    <row r="233" spans="1:8" ht="15.75">
      <c r="A233" s="31" t="s">
        <v>179</v>
      </c>
      <c r="B233" s="32" t="s">
        <v>208</v>
      </c>
      <c r="C233" s="32" t="s">
        <v>208</v>
      </c>
      <c r="D233" s="33">
        <v>3471</v>
      </c>
      <c r="E233" s="32" t="s">
        <v>443</v>
      </c>
      <c r="F233" s="33" t="s">
        <v>190</v>
      </c>
      <c r="G233" s="34">
        <v>580878</v>
      </c>
      <c r="H233" s="35" t="s">
        <v>183</v>
      </c>
    </row>
    <row r="234" spans="1:8" ht="15.75">
      <c r="A234" s="31" t="s">
        <v>179</v>
      </c>
      <c r="B234" s="32" t="s">
        <v>208</v>
      </c>
      <c r="C234" s="32" t="s">
        <v>208</v>
      </c>
      <c r="D234" s="33">
        <v>3472</v>
      </c>
      <c r="E234" s="32" t="s">
        <v>444</v>
      </c>
      <c r="F234" s="33" t="s">
        <v>157</v>
      </c>
      <c r="G234" s="34">
        <v>516218</v>
      </c>
      <c r="H234" s="35" t="s">
        <v>183</v>
      </c>
    </row>
    <row r="235" spans="1:8" ht="15.75">
      <c r="A235" s="31" t="s">
        <v>179</v>
      </c>
      <c r="B235" s="32" t="s">
        <v>208</v>
      </c>
      <c r="C235" s="32" t="s">
        <v>208</v>
      </c>
      <c r="D235" s="33">
        <v>3473</v>
      </c>
      <c r="E235" s="32" t="s">
        <v>445</v>
      </c>
      <c r="F235" s="33" t="s">
        <v>157</v>
      </c>
      <c r="G235" s="34">
        <v>659707</v>
      </c>
      <c r="H235" s="35" t="s">
        <v>183</v>
      </c>
    </row>
    <row r="236" spans="1:8" ht="15.75">
      <c r="A236" s="31" t="s">
        <v>179</v>
      </c>
      <c r="B236" s="32" t="s">
        <v>208</v>
      </c>
      <c r="C236" s="32" t="s">
        <v>208</v>
      </c>
      <c r="D236" s="33">
        <v>3474</v>
      </c>
      <c r="E236" s="32" t="s">
        <v>446</v>
      </c>
      <c r="F236" s="33" t="s">
        <v>157</v>
      </c>
      <c r="G236" s="34">
        <v>788990</v>
      </c>
      <c r="H236" s="35" t="s">
        <v>183</v>
      </c>
    </row>
    <row r="237" spans="1:8" ht="15.75">
      <c r="A237" s="31" t="s">
        <v>179</v>
      </c>
      <c r="B237" s="32" t="s">
        <v>255</v>
      </c>
      <c r="C237" s="32" t="s">
        <v>437</v>
      </c>
      <c r="D237" s="33">
        <v>3475</v>
      </c>
      <c r="E237" s="32" t="s">
        <v>447</v>
      </c>
      <c r="F237" s="33" t="s">
        <v>186</v>
      </c>
      <c r="G237" s="34">
        <v>310577</v>
      </c>
      <c r="H237" s="35" t="s">
        <v>183</v>
      </c>
    </row>
    <row r="238" spans="1:8" ht="15.75">
      <c r="A238" s="31" t="s">
        <v>179</v>
      </c>
      <c r="B238" s="32" t="s">
        <v>255</v>
      </c>
      <c r="C238" s="32" t="s">
        <v>437</v>
      </c>
      <c r="D238" s="33">
        <v>3476</v>
      </c>
      <c r="E238" s="32" t="s">
        <v>448</v>
      </c>
      <c r="F238" s="33" t="s">
        <v>186</v>
      </c>
      <c r="G238" s="34">
        <v>351914</v>
      </c>
      <c r="H238" s="35" t="s">
        <v>183</v>
      </c>
    </row>
    <row r="239" spans="1:8" ht="15.75">
      <c r="A239" s="31" t="s">
        <v>179</v>
      </c>
      <c r="B239" s="32" t="s">
        <v>255</v>
      </c>
      <c r="C239" s="32" t="s">
        <v>437</v>
      </c>
      <c r="D239" s="33">
        <v>3477</v>
      </c>
      <c r="E239" s="32" t="s">
        <v>449</v>
      </c>
      <c r="F239" s="33" t="s">
        <v>186</v>
      </c>
      <c r="G239" s="34">
        <v>435798</v>
      </c>
      <c r="H239" s="35" t="s">
        <v>183</v>
      </c>
    </row>
    <row r="240" spans="1:8" ht="15.75">
      <c r="A240" s="31" t="s">
        <v>179</v>
      </c>
      <c r="B240" s="32" t="s">
        <v>198</v>
      </c>
      <c r="C240" s="32" t="s">
        <v>203</v>
      </c>
      <c r="D240" s="33">
        <v>3478</v>
      </c>
      <c r="E240" s="32" t="s">
        <v>450</v>
      </c>
      <c r="F240" s="33" t="s">
        <v>186</v>
      </c>
      <c r="G240" s="34">
        <v>109577</v>
      </c>
      <c r="H240" s="35" t="s">
        <v>183</v>
      </c>
    </row>
    <row r="241" spans="1:8" ht="15.75">
      <c r="A241" s="31" t="s">
        <v>179</v>
      </c>
      <c r="B241" s="32" t="s">
        <v>187</v>
      </c>
      <c r="C241" s="32" t="s">
        <v>187</v>
      </c>
      <c r="D241" s="33">
        <v>3486</v>
      </c>
      <c r="E241" s="32" t="s">
        <v>451</v>
      </c>
      <c r="F241" s="33" t="s">
        <v>186</v>
      </c>
      <c r="G241" s="34">
        <v>159174</v>
      </c>
      <c r="H241" s="35" t="s">
        <v>183</v>
      </c>
    </row>
    <row r="242" spans="1:8" ht="15.75">
      <c r="A242" s="31" t="s">
        <v>179</v>
      </c>
      <c r="B242" s="32" t="s">
        <v>192</v>
      </c>
      <c r="C242" s="32" t="s">
        <v>193</v>
      </c>
      <c r="D242" s="33">
        <v>3487</v>
      </c>
      <c r="E242" s="32" t="s">
        <v>452</v>
      </c>
      <c r="F242" s="33" t="s">
        <v>157</v>
      </c>
      <c r="G242" s="34">
        <v>593805</v>
      </c>
      <c r="H242" s="35" t="s">
        <v>183</v>
      </c>
    </row>
    <row r="243" spans="1:8" ht="15.75">
      <c r="A243" s="31" t="s">
        <v>179</v>
      </c>
      <c r="B243" s="32" t="s">
        <v>241</v>
      </c>
      <c r="C243" s="32" t="s">
        <v>242</v>
      </c>
      <c r="D243" s="33">
        <v>3490</v>
      </c>
      <c r="E243" s="32" t="s">
        <v>453</v>
      </c>
      <c r="F243" s="33" t="s">
        <v>157</v>
      </c>
      <c r="G243" s="34">
        <v>53143</v>
      </c>
      <c r="H243" s="35" t="s">
        <v>197</v>
      </c>
    </row>
    <row r="244" spans="1:8" ht="15.75">
      <c r="A244" s="31" t="s">
        <v>179</v>
      </c>
      <c r="B244" s="32" t="s">
        <v>241</v>
      </c>
      <c r="C244" s="32" t="s">
        <v>242</v>
      </c>
      <c r="D244" s="33">
        <v>3491</v>
      </c>
      <c r="E244" s="32" t="s">
        <v>454</v>
      </c>
      <c r="F244" s="33" t="s">
        <v>157</v>
      </c>
      <c r="G244" s="34">
        <v>42233</v>
      </c>
      <c r="H244" s="35" t="s">
        <v>197</v>
      </c>
    </row>
    <row r="245" spans="1:8" ht="15.75">
      <c r="A245" s="31" t="s">
        <v>179</v>
      </c>
      <c r="B245" s="32" t="s">
        <v>241</v>
      </c>
      <c r="C245" s="32" t="s">
        <v>242</v>
      </c>
      <c r="D245" s="33">
        <v>3492</v>
      </c>
      <c r="E245" s="32" t="s">
        <v>455</v>
      </c>
      <c r="F245" s="33" t="s">
        <v>157</v>
      </c>
      <c r="G245" s="34">
        <v>76723</v>
      </c>
      <c r="H245" s="35" t="s">
        <v>197</v>
      </c>
    </row>
    <row r="246" spans="1:8" ht="15.75">
      <c r="A246" s="31" t="s">
        <v>179</v>
      </c>
      <c r="B246" s="32" t="s">
        <v>248</v>
      </c>
      <c r="C246" s="32" t="s">
        <v>248</v>
      </c>
      <c r="D246" s="33">
        <v>3499</v>
      </c>
      <c r="E246" s="32" t="s">
        <v>456</v>
      </c>
      <c r="F246" s="33" t="s">
        <v>157</v>
      </c>
      <c r="G246" s="34">
        <v>418473</v>
      </c>
      <c r="H246" s="35" t="s">
        <v>183</v>
      </c>
    </row>
    <row r="247" spans="1:8" ht="15.75">
      <c r="A247" s="31" t="s">
        <v>179</v>
      </c>
      <c r="B247" s="32" t="s">
        <v>248</v>
      </c>
      <c r="C247" s="32" t="s">
        <v>248</v>
      </c>
      <c r="D247" s="33">
        <v>3500</v>
      </c>
      <c r="E247" s="32" t="s">
        <v>457</v>
      </c>
      <c r="F247" s="33" t="s">
        <v>157</v>
      </c>
      <c r="G247" s="34">
        <v>692699</v>
      </c>
      <c r="H247" s="35" t="s">
        <v>183</v>
      </c>
    </row>
    <row r="248" spans="1:8" ht="15.75">
      <c r="A248" s="31" t="s">
        <v>179</v>
      </c>
      <c r="B248" s="32" t="s">
        <v>248</v>
      </c>
      <c r="C248" s="32" t="s">
        <v>248</v>
      </c>
      <c r="D248" s="33">
        <v>3501</v>
      </c>
      <c r="E248" s="32" t="s">
        <v>458</v>
      </c>
      <c r="F248" s="33" t="s">
        <v>157</v>
      </c>
      <c r="G248" s="34">
        <v>974778</v>
      </c>
      <c r="H248" s="35" t="s">
        <v>183</v>
      </c>
    </row>
    <row r="249" spans="1:8" ht="15.75">
      <c r="A249" s="31" t="s">
        <v>179</v>
      </c>
      <c r="B249" s="32" t="s">
        <v>248</v>
      </c>
      <c r="C249" s="32" t="s">
        <v>248</v>
      </c>
      <c r="D249" s="33">
        <v>3502</v>
      </c>
      <c r="E249" s="32" t="s">
        <v>459</v>
      </c>
      <c r="F249" s="33" t="s">
        <v>157</v>
      </c>
      <c r="G249" s="34">
        <v>1032104</v>
      </c>
      <c r="H249" s="35" t="s">
        <v>183</v>
      </c>
    </row>
    <row r="250" spans="1:8" ht="15.75">
      <c r="A250" s="31" t="s">
        <v>179</v>
      </c>
      <c r="B250" s="32" t="s">
        <v>248</v>
      </c>
      <c r="C250" s="32" t="s">
        <v>248</v>
      </c>
      <c r="D250" s="33">
        <v>3503</v>
      </c>
      <c r="E250" s="32" t="s">
        <v>460</v>
      </c>
      <c r="F250" s="33" t="s">
        <v>157</v>
      </c>
      <c r="G250" s="34">
        <v>1421738</v>
      </c>
      <c r="H250" s="35" t="s">
        <v>183</v>
      </c>
    </row>
    <row r="251" spans="1:8" ht="15.75">
      <c r="A251" s="31" t="s">
        <v>179</v>
      </c>
      <c r="B251" s="32" t="s">
        <v>208</v>
      </c>
      <c r="C251" s="32" t="s">
        <v>208</v>
      </c>
      <c r="D251" s="33">
        <v>3504</v>
      </c>
      <c r="E251" s="32" t="s">
        <v>461</v>
      </c>
      <c r="F251" s="33" t="s">
        <v>157</v>
      </c>
      <c r="G251" s="34">
        <v>105010</v>
      </c>
      <c r="H251" s="35" t="s">
        <v>183</v>
      </c>
    </row>
    <row r="252" spans="1:8" ht="15.75">
      <c r="A252" s="31" t="s">
        <v>179</v>
      </c>
      <c r="B252" s="32" t="s">
        <v>208</v>
      </c>
      <c r="C252" s="32" t="s">
        <v>208</v>
      </c>
      <c r="D252" s="33">
        <v>3505</v>
      </c>
      <c r="E252" s="32" t="s">
        <v>462</v>
      </c>
      <c r="F252" s="33" t="s">
        <v>157</v>
      </c>
      <c r="G252" s="34">
        <v>208654</v>
      </c>
      <c r="H252" s="35" t="s">
        <v>183</v>
      </c>
    </row>
    <row r="253" spans="1:8" ht="15.75">
      <c r="A253" s="31" t="s">
        <v>179</v>
      </c>
      <c r="B253" s="32" t="s">
        <v>208</v>
      </c>
      <c r="C253" s="32" t="s">
        <v>208</v>
      </c>
      <c r="D253" s="33">
        <v>3506</v>
      </c>
      <c r="E253" s="32" t="s">
        <v>463</v>
      </c>
      <c r="F253" s="33" t="s">
        <v>157</v>
      </c>
      <c r="G253" s="34">
        <v>268856</v>
      </c>
      <c r="H253" s="35" t="s">
        <v>183</v>
      </c>
    </row>
    <row r="254" spans="1:8" ht="15.75">
      <c r="A254" s="31" t="s">
        <v>179</v>
      </c>
      <c r="B254" s="32" t="s">
        <v>208</v>
      </c>
      <c r="C254" s="32" t="s">
        <v>208</v>
      </c>
      <c r="D254" s="33">
        <v>3507</v>
      </c>
      <c r="E254" s="32" t="s">
        <v>464</v>
      </c>
      <c r="F254" s="33" t="s">
        <v>157</v>
      </c>
      <c r="G254" s="34">
        <v>320218</v>
      </c>
      <c r="H254" s="35" t="s">
        <v>183</v>
      </c>
    </row>
    <row r="255" spans="1:8" ht="15.75">
      <c r="A255" s="31" t="s">
        <v>179</v>
      </c>
      <c r="B255" s="32" t="s">
        <v>208</v>
      </c>
      <c r="C255" s="32" t="s">
        <v>208</v>
      </c>
      <c r="D255" s="33">
        <v>3508</v>
      </c>
      <c r="E255" s="32" t="s">
        <v>465</v>
      </c>
      <c r="F255" s="33" t="s">
        <v>157</v>
      </c>
      <c r="G255" s="34">
        <v>403626</v>
      </c>
      <c r="H255" s="35" t="s">
        <v>183</v>
      </c>
    </row>
    <row r="256" spans="1:8" ht="15.75">
      <c r="A256" s="31" t="s">
        <v>179</v>
      </c>
      <c r="B256" s="32" t="s">
        <v>208</v>
      </c>
      <c r="C256" s="32" t="s">
        <v>208</v>
      </c>
      <c r="D256" s="33">
        <v>3509</v>
      </c>
      <c r="E256" s="32" t="s">
        <v>466</v>
      </c>
      <c r="F256" s="33" t="s">
        <v>157</v>
      </c>
      <c r="G256" s="34">
        <v>467314</v>
      </c>
      <c r="H256" s="35" t="s">
        <v>183</v>
      </c>
    </row>
    <row r="257" spans="1:8" ht="15.75">
      <c r="A257" s="31" t="s">
        <v>179</v>
      </c>
      <c r="B257" s="32" t="s">
        <v>208</v>
      </c>
      <c r="C257" s="32" t="s">
        <v>208</v>
      </c>
      <c r="D257" s="33">
        <v>3510</v>
      </c>
      <c r="E257" s="32" t="s">
        <v>467</v>
      </c>
      <c r="F257" s="33" t="s">
        <v>157</v>
      </c>
      <c r="G257" s="34">
        <v>551570</v>
      </c>
      <c r="H257" s="35" t="s">
        <v>183</v>
      </c>
    </row>
    <row r="258" spans="1:8" ht="15.75">
      <c r="A258" s="31" t="s">
        <v>179</v>
      </c>
      <c r="B258" s="32" t="s">
        <v>208</v>
      </c>
      <c r="C258" s="32" t="s">
        <v>208</v>
      </c>
      <c r="D258" s="33">
        <v>3511</v>
      </c>
      <c r="E258" s="32" t="s">
        <v>468</v>
      </c>
      <c r="F258" s="33" t="s">
        <v>157</v>
      </c>
      <c r="G258" s="34">
        <v>786209</v>
      </c>
      <c r="H258" s="35" t="s">
        <v>183</v>
      </c>
    </row>
    <row r="259" spans="1:8" ht="15.75">
      <c r="A259" s="31" t="s">
        <v>179</v>
      </c>
      <c r="B259" s="32" t="s">
        <v>248</v>
      </c>
      <c r="C259" s="32" t="s">
        <v>248</v>
      </c>
      <c r="D259" s="33">
        <v>3512</v>
      </c>
      <c r="E259" s="32" t="s">
        <v>469</v>
      </c>
      <c r="F259" s="33" t="s">
        <v>157</v>
      </c>
      <c r="G259" s="34">
        <v>40482</v>
      </c>
      <c r="H259" s="35" t="s">
        <v>183</v>
      </c>
    </row>
    <row r="260" spans="1:8" ht="15.75">
      <c r="A260" s="31" t="s">
        <v>179</v>
      </c>
      <c r="B260" s="32" t="s">
        <v>248</v>
      </c>
      <c r="C260" s="32" t="s">
        <v>248</v>
      </c>
      <c r="D260" s="33">
        <v>3513</v>
      </c>
      <c r="E260" s="32" t="s">
        <v>470</v>
      </c>
      <c r="F260" s="33" t="s">
        <v>157</v>
      </c>
      <c r="G260" s="34">
        <v>80555</v>
      </c>
      <c r="H260" s="35" t="s">
        <v>183</v>
      </c>
    </row>
    <row r="261" spans="1:8" ht="15.75">
      <c r="A261" s="31" t="s">
        <v>179</v>
      </c>
      <c r="B261" s="32" t="s">
        <v>248</v>
      </c>
      <c r="C261" s="32" t="s">
        <v>248</v>
      </c>
      <c r="D261" s="33">
        <v>3514</v>
      </c>
      <c r="E261" s="32" t="s">
        <v>471</v>
      </c>
      <c r="F261" s="33" t="s">
        <v>157</v>
      </c>
      <c r="G261" s="34">
        <v>115283</v>
      </c>
      <c r="H261" s="35" t="s">
        <v>183</v>
      </c>
    </row>
    <row r="262" spans="1:8" ht="15.75">
      <c r="A262" s="31" t="s">
        <v>179</v>
      </c>
      <c r="B262" s="32" t="s">
        <v>248</v>
      </c>
      <c r="C262" s="32" t="s">
        <v>248</v>
      </c>
      <c r="D262" s="33">
        <v>3515</v>
      </c>
      <c r="E262" s="32" t="s">
        <v>472</v>
      </c>
      <c r="F262" s="33" t="s">
        <v>157</v>
      </c>
      <c r="G262" s="34">
        <v>152635</v>
      </c>
      <c r="H262" s="35" t="s">
        <v>183</v>
      </c>
    </row>
    <row r="263" spans="1:8" ht="15.75">
      <c r="A263" s="31" t="s">
        <v>179</v>
      </c>
      <c r="B263" s="32" t="s">
        <v>248</v>
      </c>
      <c r="C263" s="32" t="s">
        <v>248</v>
      </c>
      <c r="D263" s="33">
        <v>3516</v>
      </c>
      <c r="E263" s="32" t="s">
        <v>473</v>
      </c>
      <c r="F263" s="33" t="s">
        <v>157</v>
      </c>
      <c r="G263" s="34">
        <v>308755</v>
      </c>
      <c r="H263" s="35" t="s">
        <v>183</v>
      </c>
    </row>
    <row r="264" spans="1:8" ht="15.75">
      <c r="A264" s="31" t="s">
        <v>179</v>
      </c>
      <c r="B264" s="32" t="s">
        <v>248</v>
      </c>
      <c r="C264" s="32" t="s">
        <v>248</v>
      </c>
      <c r="D264" s="33">
        <v>3517</v>
      </c>
      <c r="E264" s="32" t="s">
        <v>474</v>
      </c>
      <c r="F264" s="33" t="s">
        <v>157</v>
      </c>
      <c r="G264" s="34">
        <v>1106591</v>
      </c>
      <c r="H264" s="35" t="s">
        <v>183</v>
      </c>
    </row>
    <row r="265" spans="1:8" ht="15.75">
      <c r="A265" s="31" t="s">
        <v>179</v>
      </c>
      <c r="B265" s="32" t="s">
        <v>248</v>
      </c>
      <c r="C265" s="32" t="s">
        <v>248</v>
      </c>
      <c r="D265" s="33">
        <v>3518</v>
      </c>
      <c r="E265" s="32" t="s">
        <v>475</v>
      </c>
      <c r="F265" s="33" t="s">
        <v>157</v>
      </c>
      <c r="G265" s="34">
        <v>2396074</v>
      </c>
      <c r="H265" s="35" t="s">
        <v>183</v>
      </c>
    </row>
    <row r="266" spans="1:8" ht="15.75">
      <c r="A266" s="31" t="s">
        <v>179</v>
      </c>
      <c r="B266" s="32" t="s">
        <v>248</v>
      </c>
      <c r="C266" s="32" t="s">
        <v>248</v>
      </c>
      <c r="D266" s="33">
        <v>3519</v>
      </c>
      <c r="E266" s="32" t="s">
        <v>476</v>
      </c>
      <c r="F266" s="33" t="s">
        <v>157</v>
      </c>
      <c r="G266" s="34">
        <v>3248548</v>
      </c>
      <c r="H266" s="35" t="s">
        <v>183</v>
      </c>
    </row>
    <row r="267" spans="1:8" ht="15.75">
      <c r="A267" s="31" t="s">
        <v>179</v>
      </c>
      <c r="B267" s="32" t="s">
        <v>248</v>
      </c>
      <c r="C267" s="32" t="s">
        <v>248</v>
      </c>
      <c r="D267" s="33">
        <v>3520</v>
      </c>
      <c r="E267" s="32" t="s">
        <v>477</v>
      </c>
      <c r="F267" s="33" t="s">
        <v>157</v>
      </c>
      <c r="G267" s="34">
        <v>74935</v>
      </c>
      <c r="H267" s="35" t="s">
        <v>183</v>
      </c>
    </row>
    <row r="268" spans="1:8" ht="15.75">
      <c r="A268" s="31" t="s">
        <v>179</v>
      </c>
      <c r="B268" s="32" t="s">
        <v>248</v>
      </c>
      <c r="C268" s="32" t="s">
        <v>248</v>
      </c>
      <c r="D268" s="33">
        <v>3521</v>
      </c>
      <c r="E268" s="32" t="s">
        <v>478</v>
      </c>
      <c r="F268" s="33" t="s">
        <v>157</v>
      </c>
      <c r="G268" s="34">
        <v>75196</v>
      </c>
      <c r="H268" s="35" t="s">
        <v>183</v>
      </c>
    </row>
    <row r="269" spans="1:8" ht="15.75">
      <c r="A269" s="31" t="s">
        <v>179</v>
      </c>
      <c r="B269" s="32" t="s">
        <v>248</v>
      </c>
      <c r="C269" s="32" t="s">
        <v>248</v>
      </c>
      <c r="D269" s="33">
        <v>3522</v>
      </c>
      <c r="E269" s="32" t="s">
        <v>479</v>
      </c>
      <c r="F269" s="33" t="s">
        <v>157</v>
      </c>
      <c r="G269" s="34">
        <v>109665</v>
      </c>
      <c r="H269" s="35" t="s">
        <v>183</v>
      </c>
    </row>
    <row r="270" spans="1:8" ht="15.75">
      <c r="A270" s="31" t="s">
        <v>179</v>
      </c>
      <c r="B270" s="32" t="s">
        <v>248</v>
      </c>
      <c r="C270" s="32" t="s">
        <v>248</v>
      </c>
      <c r="D270" s="33">
        <v>3523</v>
      </c>
      <c r="E270" s="32" t="s">
        <v>480</v>
      </c>
      <c r="F270" s="33" t="s">
        <v>157</v>
      </c>
      <c r="G270" s="34">
        <v>144669</v>
      </c>
      <c r="H270" s="35" t="s">
        <v>183</v>
      </c>
    </row>
    <row r="271" spans="1:8" ht="15.75">
      <c r="A271" s="31" t="s">
        <v>179</v>
      </c>
      <c r="B271" s="32" t="s">
        <v>248</v>
      </c>
      <c r="C271" s="32" t="s">
        <v>248</v>
      </c>
      <c r="D271" s="33">
        <v>3524</v>
      </c>
      <c r="E271" s="32" t="s">
        <v>481</v>
      </c>
      <c r="F271" s="33" t="s">
        <v>157</v>
      </c>
      <c r="G271" s="34">
        <v>269327</v>
      </c>
      <c r="H271" s="35" t="s">
        <v>183</v>
      </c>
    </row>
    <row r="272" spans="1:8" ht="15.75">
      <c r="A272" s="31" t="s">
        <v>179</v>
      </c>
      <c r="B272" s="32" t="s">
        <v>248</v>
      </c>
      <c r="C272" s="32" t="s">
        <v>248</v>
      </c>
      <c r="D272" s="33">
        <v>3525</v>
      </c>
      <c r="E272" s="32" t="s">
        <v>482</v>
      </c>
      <c r="F272" s="33" t="s">
        <v>157</v>
      </c>
      <c r="G272" s="34">
        <v>739398</v>
      </c>
      <c r="H272" s="35" t="s">
        <v>183</v>
      </c>
    </row>
    <row r="273" spans="1:8" ht="15.75">
      <c r="A273" s="31" t="s">
        <v>179</v>
      </c>
      <c r="B273" s="32" t="s">
        <v>248</v>
      </c>
      <c r="C273" s="32" t="s">
        <v>248</v>
      </c>
      <c r="D273" s="33">
        <v>3526</v>
      </c>
      <c r="E273" s="32" t="s">
        <v>483</v>
      </c>
      <c r="F273" s="33" t="s">
        <v>157</v>
      </c>
      <c r="G273" s="34">
        <v>1573203</v>
      </c>
      <c r="H273" s="35" t="s">
        <v>183</v>
      </c>
    </row>
    <row r="274" spans="1:8" ht="15.75">
      <c r="A274" s="31" t="s">
        <v>179</v>
      </c>
      <c r="B274" s="32" t="s">
        <v>248</v>
      </c>
      <c r="C274" s="32" t="s">
        <v>248</v>
      </c>
      <c r="D274" s="33">
        <v>3527</v>
      </c>
      <c r="E274" s="32" t="s">
        <v>484</v>
      </c>
      <c r="F274" s="33" t="s">
        <v>157</v>
      </c>
      <c r="G274" s="34">
        <v>2204187</v>
      </c>
      <c r="H274" s="35" t="s">
        <v>183</v>
      </c>
    </row>
    <row r="275" spans="1:8" ht="15.75">
      <c r="A275" s="31" t="s">
        <v>179</v>
      </c>
      <c r="B275" s="32" t="s">
        <v>248</v>
      </c>
      <c r="C275" s="32" t="s">
        <v>248</v>
      </c>
      <c r="D275" s="33">
        <v>3528</v>
      </c>
      <c r="E275" s="32" t="s">
        <v>485</v>
      </c>
      <c r="F275" s="33" t="s">
        <v>157</v>
      </c>
      <c r="G275" s="34">
        <v>38691</v>
      </c>
      <c r="H275" s="35" t="s">
        <v>183</v>
      </c>
    </row>
    <row r="276" spans="1:8" ht="15.75">
      <c r="A276" s="31" t="s">
        <v>179</v>
      </c>
      <c r="B276" s="32" t="s">
        <v>248</v>
      </c>
      <c r="C276" s="32" t="s">
        <v>248</v>
      </c>
      <c r="D276" s="33">
        <v>3529</v>
      </c>
      <c r="E276" s="32" t="s">
        <v>486</v>
      </c>
      <c r="F276" s="33" t="s">
        <v>157</v>
      </c>
      <c r="G276" s="34">
        <v>50671</v>
      </c>
      <c r="H276" s="35" t="s">
        <v>183</v>
      </c>
    </row>
    <row r="277" spans="1:8" ht="15.75">
      <c r="A277" s="31" t="s">
        <v>179</v>
      </c>
      <c r="B277" s="32" t="s">
        <v>248</v>
      </c>
      <c r="C277" s="32" t="s">
        <v>248</v>
      </c>
      <c r="D277" s="33">
        <v>3530</v>
      </c>
      <c r="E277" s="32" t="s">
        <v>487</v>
      </c>
      <c r="F277" s="33" t="s">
        <v>157</v>
      </c>
      <c r="G277" s="34">
        <v>71260</v>
      </c>
      <c r="H277" s="35" t="s">
        <v>183</v>
      </c>
    </row>
    <row r="278" spans="1:8" ht="15.75">
      <c r="A278" s="31" t="s">
        <v>179</v>
      </c>
      <c r="B278" s="32" t="s">
        <v>248</v>
      </c>
      <c r="C278" s="32" t="s">
        <v>248</v>
      </c>
      <c r="D278" s="33">
        <v>3531</v>
      </c>
      <c r="E278" s="32" t="s">
        <v>488</v>
      </c>
      <c r="F278" s="33" t="s">
        <v>157</v>
      </c>
      <c r="G278" s="34">
        <v>115379</v>
      </c>
      <c r="H278" s="35" t="s">
        <v>183</v>
      </c>
    </row>
    <row r="279" spans="1:8" ht="15.75">
      <c r="A279" s="31" t="s">
        <v>179</v>
      </c>
      <c r="B279" s="32" t="s">
        <v>248</v>
      </c>
      <c r="C279" s="32" t="s">
        <v>248</v>
      </c>
      <c r="D279" s="33">
        <v>3532</v>
      </c>
      <c r="E279" s="32" t="s">
        <v>489</v>
      </c>
      <c r="F279" s="33" t="s">
        <v>157</v>
      </c>
      <c r="G279" s="34">
        <v>277438</v>
      </c>
      <c r="H279" s="35" t="s">
        <v>183</v>
      </c>
    </row>
    <row r="280" spans="1:8" ht="15.75">
      <c r="A280" s="31" t="s">
        <v>179</v>
      </c>
      <c r="B280" s="32" t="s">
        <v>248</v>
      </c>
      <c r="C280" s="32" t="s">
        <v>248</v>
      </c>
      <c r="D280" s="33">
        <v>3533</v>
      </c>
      <c r="E280" s="32" t="s">
        <v>490</v>
      </c>
      <c r="F280" s="33" t="s">
        <v>157</v>
      </c>
      <c r="G280" s="34">
        <v>494465</v>
      </c>
      <c r="H280" s="35" t="s">
        <v>183</v>
      </c>
    </row>
    <row r="281" spans="1:8" ht="15.75">
      <c r="A281" s="31" t="s">
        <v>179</v>
      </c>
      <c r="B281" s="32" t="s">
        <v>248</v>
      </c>
      <c r="C281" s="32" t="s">
        <v>248</v>
      </c>
      <c r="D281" s="33">
        <v>3534</v>
      </c>
      <c r="E281" s="32" t="s">
        <v>491</v>
      </c>
      <c r="F281" s="33" t="s">
        <v>157</v>
      </c>
      <c r="G281" s="34">
        <v>1106550</v>
      </c>
      <c r="H281" s="35" t="s">
        <v>183</v>
      </c>
    </row>
    <row r="282" spans="1:8" ht="15.75">
      <c r="A282" s="31" t="s">
        <v>179</v>
      </c>
      <c r="B282" s="32" t="s">
        <v>248</v>
      </c>
      <c r="C282" s="32" t="s">
        <v>248</v>
      </c>
      <c r="D282" s="33">
        <v>3535</v>
      </c>
      <c r="E282" s="32" t="s">
        <v>492</v>
      </c>
      <c r="F282" s="33" t="s">
        <v>157</v>
      </c>
      <c r="G282" s="34">
        <v>1432766</v>
      </c>
      <c r="H282" s="35" t="s">
        <v>183</v>
      </c>
    </row>
    <row r="283" spans="1:8" ht="15.75">
      <c r="A283" s="31" t="s">
        <v>179</v>
      </c>
      <c r="B283" s="32" t="s">
        <v>248</v>
      </c>
      <c r="C283" s="32" t="s">
        <v>248</v>
      </c>
      <c r="D283" s="33">
        <v>3536</v>
      </c>
      <c r="E283" s="32" t="s">
        <v>493</v>
      </c>
      <c r="F283" s="33" t="s">
        <v>157</v>
      </c>
      <c r="G283" s="34">
        <v>44003</v>
      </c>
      <c r="H283" s="35" t="s">
        <v>183</v>
      </c>
    </row>
    <row r="284" spans="1:8" ht="15.75">
      <c r="A284" s="31" t="s">
        <v>179</v>
      </c>
      <c r="B284" s="32" t="s">
        <v>248</v>
      </c>
      <c r="C284" s="32" t="s">
        <v>248</v>
      </c>
      <c r="D284" s="33">
        <v>3537</v>
      </c>
      <c r="E284" s="32" t="s">
        <v>494</v>
      </c>
      <c r="F284" s="33" t="s">
        <v>157</v>
      </c>
      <c r="G284" s="34">
        <v>48166</v>
      </c>
      <c r="H284" s="35" t="s">
        <v>183</v>
      </c>
    </row>
    <row r="285" spans="1:8" ht="15.75">
      <c r="A285" s="31" t="s">
        <v>179</v>
      </c>
      <c r="B285" s="32" t="s">
        <v>248</v>
      </c>
      <c r="C285" s="32" t="s">
        <v>248</v>
      </c>
      <c r="D285" s="33">
        <v>3538</v>
      </c>
      <c r="E285" s="32" t="s">
        <v>495</v>
      </c>
      <c r="F285" s="33" t="s">
        <v>157</v>
      </c>
      <c r="G285" s="34">
        <v>65396</v>
      </c>
      <c r="H285" s="35" t="s">
        <v>183</v>
      </c>
    </row>
    <row r="286" spans="1:8" ht="15.75">
      <c r="A286" s="31" t="s">
        <v>179</v>
      </c>
      <c r="B286" s="32" t="s">
        <v>248</v>
      </c>
      <c r="C286" s="32" t="s">
        <v>248</v>
      </c>
      <c r="D286" s="33">
        <v>3539</v>
      </c>
      <c r="E286" s="32" t="s">
        <v>496</v>
      </c>
      <c r="F286" s="33" t="s">
        <v>157</v>
      </c>
      <c r="G286" s="34">
        <v>109948</v>
      </c>
      <c r="H286" s="35" t="s">
        <v>183</v>
      </c>
    </row>
    <row r="287" spans="1:8" ht="15.75">
      <c r="A287" s="31" t="s">
        <v>179</v>
      </c>
      <c r="B287" s="32" t="s">
        <v>248</v>
      </c>
      <c r="C287" s="32" t="s">
        <v>248</v>
      </c>
      <c r="D287" s="33">
        <v>3540</v>
      </c>
      <c r="E287" s="32" t="s">
        <v>497</v>
      </c>
      <c r="F287" s="33" t="s">
        <v>157</v>
      </c>
      <c r="G287" s="34">
        <v>249143</v>
      </c>
      <c r="H287" s="35" t="s">
        <v>183</v>
      </c>
    </row>
    <row r="288" spans="1:8" ht="15.75">
      <c r="A288" s="31" t="s">
        <v>179</v>
      </c>
      <c r="B288" s="32" t="s">
        <v>248</v>
      </c>
      <c r="C288" s="32" t="s">
        <v>248</v>
      </c>
      <c r="D288" s="33">
        <v>3541</v>
      </c>
      <c r="E288" s="32" t="s">
        <v>498</v>
      </c>
      <c r="F288" s="33" t="s">
        <v>157</v>
      </c>
      <c r="G288" s="34">
        <v>480185</v>
      </c>
      <c r="H288" s="35" t="s">
        <v>183</v>
      </c>
    </row>
    <row r="289" spans="1:8" ht="15.75">
      <c r="A289" s="31" t="s">
        <v>179</v>
      </c>
      <c r="B289" s="32" t="s">
        <v>248</v>
      </c>
      <c r="C289" s="32" t="s">
        <v>248</v>
      </c>
      <c r="D289" s="33">
        <v>3542</v>
      </c>
      <c r="E289" s="32" t="s">
        <v>499</v>
      </c>
      <c r="F289" s="33" t="s">
        <v>157</v>
      </c>
      <c r="G289" s="34">
        <v>1006590</v>
      </c>
      <c r="H289" s="35" t="s">
        <v>183</v>
      </c>
    </row>
    <row r="290" spans="1:8" ht="15.75">
      <c r="A290" s="31" t="s">
        <v>179</v>
      </c>
      <c r="B290" s="32" t="s">
        <v>248</v>
      </c>
      <c r="C290" s="32" t="s">
        <v>248</v>
      </c>
      <c r="D290" s="33">
        <v>3543</v>
      </c>
      <c r="E290" s="32" t="s">
        <v>500</v>
      </c>
      <c r="F290" s="33" t="s">
        <v>157</v>
      </c>
      <c r="G290" s="34">
        <v>1235226</v>
      </c>
      <c r="H290" s="35" t="s">
        <v>183</v>
      </c>
    </row>
    <row r="291" spans="1:8" ht="15.75">
      <c r="A291" s="31" t="s">
        <v>179</v>
      </c>
      <c r="B291" s="32" t="s">
        <v>248</v>
      </c>
      <c r="C291" s="32" t="s">
        <v>248</v>
      </c>
      <c r="D291" s="33">
        <v>3544</v>
      </c>
      <c r="E291" s="32" t="s">
        <v>501</v>
      </c>
      <c r="F291" s="33" t="s">
        <v>157</v>
      </c>
      <c r="G291" s="34">
        <v>35231</v>
      </c>
      <c r="H291" s="35" t="s">
        <v>183</v>
      </c>
    </row>
    <row r="292" spans="1:8" ht="15.75">
      <c r="A292" s="31" t="s">
        <v>179</v>
      </c>
      <c r="B292" s="32" t="s">
        <v>248</v>
      </c>
      <c r="C292" s="32" t="s">
        <v>248</v>
      </c>
      <c r="D292" s="33">
        <v>3545</v>
      </c>
      <c r="E292" s="32" t="s">
        <v>502</v>
      </c>
      <c r="F292" s="33" t="s">
        <v>157</v>
      </c>
      <c r="G292" s="34">
        <v>60304</v>
      </c>
      <c r="H292" s="35" t="s">
        <v>183</v>
      </c>
    </row>
    <row r="293" spans="1:8" ht="15.75">
      <c r="A293" s="31" t="s">
        <v>179</v>
      </c>
      <c r="B293" s="32" t="s">
        <v>248</v>
      </c>
      <c r="C293" s="32" t="s">
        <v>248</v>
      </c>
      <c r="D293" s="33">
        <v>3546</v>
      </c>
      <c r="E293" s="32" t="s">
        <v>503</v>
      </c>
      <c r="F293" s="33" t="s">
        <v>157</v>
      </c>
      <c r="G293" s="34">
        <v>13524</v>
      </c>
      <c r="H293" s="35" t="s">
        <v>183</v>
      </c>
    </row>
    <row r="294" spans="1:8" ht="15.75">
      <c r="A294" s="31" t="s">
        <v>179</v>
      </c>
      <c r="B294" s="32" t="s">
        <v>238</v>
      </c>
      <c r="C294" s="32" t="s">
        <v>402</v>
      </c>
      <c r="D294" s="33">
        <v>3548</v>
      </c>
      <c r="E294" s="32" t="s">
        <v>504</v>
      </c>
      <c r="F294" s="33" t="s">
        <v>157</v>
      </c>
      <c r="G294" s="34">
        <v>174363</v>
      </c>
      <c r="H294" s="35" t="s">
        <v>183</v>
      </c>
    </row>
    <row r="295" spans="1:8" ht="15.75">
      <c r="A295" s="31" t="s">
        <v>179</v>
      </c>
      <c r="B295" s="32" t="s">
        <v>238</v>
      </c>
      <c r="C295" s="32" t="s">
        <v>402</v>
      </c>
      <c r="D295" s="33">
        <v>3549</v>
      </c>
      <c r="E295" s="32" t="s">
        <v>505</v>
      </c>
      <c r="F295" s="33" t="s">
        <v>157</v>
      </c>
      <c r="G295" s="34">
        <v>153893</v>
      </c>
      <c r="H295" s="35" t="s">
        <v>183</v>
      </c>
    </row>
    <row r="296" spans="1:8" ht="15.75">
      <c r="A296" s="31" t="s">
        <v>179</v>
      </c>
      <c r="B296" s="32" t="s">
        <v>238</v>
      </c>
      <c r="C296" s="32" t="s">
        <v>402</v>
      </c>
      <c r="D296" s="33">
        <v>3550</v>
      </c>
      <c r="E296" s="32" t="s">
        <v>506</v>
      </c>
      <c r="F296" s="33" t="s">
        <v>157</v>
      </c>
      <c r="G296" s="34">
        <v>559856</v>
      </c>
      <c r="H296" s="35" t="s">
        <v>183</v>
      </c>
    </row>
    <row r="297" spans="1:8" ht="15.75">
      <c r="A297" s="31" t="s">
        <v>179</v>
      </c>
      <c r="B297" s="32" t="s">
        <v>238</v>
      </c>
      <c r="C297" s="32" t="s">
        <v>402</v>
      </c>
      <c r="D297" s="33">
        <v>3551</v>
      </c>
      <c r="E297" s="32" t="s">
        <v>507</v>
      </c>
      <c r="F297" s="33" t="s">
        <v>157</v>
      </c>
      <c r="G297" s="34">
        <v>697544</v>
      </c>
      <c r="H297" s="35" t="s">
        <v>183</v>
      </c>
    </row>
    <row r="298" spans="1:8" ht="15.75">
      <c r="A298" s="31" t="s">
        <v>179</v>
      </c>
      <c r="B298" s="32" t="s">
        <v>238</v>
      </c>
      <c r="C298" s="32" t="s">
        <v>402</v>
      </c>
      <c r="D298" s="33">
        <v>3552</v>
      </c>
      <c r="E298" s="32" t="s">
        <v>508</v>
      </c>
      <c r="F298" s="33" t="s">
        <v>157</v>
      </c>
      <c r="G298" s="34">
        <v>221544</v>
      </c>
      <c r="H298" s="35" t="s">
        <v>183</v>
      </c>
    </row>
    <row r="299" spans="1:8" ht="15.75">
      <c r="A299" s="31" t="s">
        <v>179</v>
      </c>
      <c r="B299" s="32" t="s">
        <v>238</v>
      </c>
      <c r="C299" s="32" t="s">
        <v>402</v>
      </c>
      <c r="D299" s="33">
        <v>3554</v>
      </c>
      <c r="E299" s="32" t="s">
        <v>509</v>
      </c>
      <c r="F299" s="33" t="s">
        <v>157</v>
      </c>
      <c r="G299" s="34">
        <v>511329</v>
      </c>
      <c r="H299" s="35" t="s">
        <v>183</v>
      </c>
    </row>
    <row r="300" spans="1:8" ht="15.75">
      <c r="A300" s="31" t="s">
        <v>179</v>
      </c>
      <c r="B300" s="32" t="s">
        <v>238</v>
      </c>
      <c r="C300" s="32" t="s">
        <v>402</v>
      </c>
      <c r="D300" s="33">
        <v>3555</v>
      </c>
      <c r="E300" s="32" t="s">
        <v>510</v>
      </c>
      <c r="F300" s="33" t="s">
        <v>157</v>
      </c>
      <c r="G300" s="34">
        <v>675744</v>
      </c>
      <c r="H300" s="35" t="s">
        <v>183</v>
      </c>
    </row>
    <row r="301" spans="1:8" ht="15.75">
      <c r="A301" s="31" t="s">
        <v>179</v>
      </c>
      <c r="B301" s="32" t="s">
        <v>238</v>
      </c>
      <c r="C301" s="32" t="s">
        <v>402</v>
      </c>
      <c r="D301" s="33">
        <v>3556</v>
      </c>
      <c r="E301" s="32" t="s">
        <v>511</v>
      </c>
      <c r="F301" s="33" t="s">
        <v>157</v>
      </c>
      <c r="G301" s="34">
        <v>3834851</v>
      </c>
      <c r="H301" s="35" t="s">
        <v>183</v>
      </c>
    </row>
    <row r="302" spans="1:8" ht="15.75">
      <c r="A302" s="31" t="s">
        <v>179</v>
      </c>
      <c r="B302" s="32" t="s">
        <v>238</v>
      </c>
      <c r="C302" s="32" t="s">
        <v>402</v>
      </c>
      <c r="D302" s="33">
        <v>3557</v>
      </c>
      <c r="E302" s="32" t="s">
        <v>512</v>
      </c>
      <c r="F302" s="33" t="s">
        <v>157</v>
      </c>
      <c r="G302" s="34">
        <v>8983865</v>
      </c>
      <c r="H302" s="35" t="s">
        <v>183</v>
      </c>
    </row>
    <row r="303" spans="1:8" ht="15.75">
      <c r="A303" s="31" t="s">
        <v>179</v>
      </c>
      <c r="B303" s="32" t="s">
        <v>238</v>
      </c>
      <c r="C303" s="32" t="s">
        <v>402</v>
      </c>
      <c r="D303" s="33">
        <v>3559</v>
      </c>
      <c r="E303" s="32" t="s">
        <v>513</v>
      </c>
      <c r="F303" s="33" t="s">
        <v>157</v>
      </c>
      <c r="G303" s="34">
        <v>3941073</v>
      </c>
      <c r="H303" s="35" t="s">
        <v>183</v>
      </c>
    </row>
    <row r="304" spans="1:8" ht="15.75">
      <c r="A304" s="31" t="s">
        <v>179</v>
      </c>
      <c r="B304" s="32" t="s">
        <v>238</v>
      </c>
      <c r="C304" s="32" t="s">
        <v>402</v>
      </c>
      <c r="D304" s="33">
        <v>3560</v>
      </c>
      <c r="E304" s="32" t="s">
        <v>514</v>
      </c>
      <c r="F304" s="33" t="s">
        <v>157</v>
      </c>
      <c r="G304" s="34">
        <v>156223</v>
      </c>
      <c r="H304" s="35" t="s">
        <v>183</v>
      </c>
    </row>
    <row r="305" spans="1:8" ht="15.75">
      <c r="A305" s="31" t="s">
        <v>179</v>
      </c>
      <c r="B305" s="32" t="s">
        <v>238</v>
      </c>
      <c r="C305" s="32" t="s">
        <v>402</v>
      </c>
      <c r="D305" s="33">
        <v>3561</v>
      </c>
      <c r="E305" s="32" t="s">
        <v>515</v>
      </c>
      <c r="F305" s="33" t="s">
        <v>157</v>
      </c>
      <c r="G305" s="34">
        <v>183306</v>
      </c>
      <c r="H305" s="35" t="s">
        <v>183</v>
      </c>
    </row>
    <row r="306" spans="1:8" ht="15.75">
      <c r="A306" s="31" t="s">
        <v>179</v>
      </c>
      <c r="B306" s="32" t="s">
        <v>192</v>
      </c>
      <c r="C306" s="32" t="s">
        <v>193</v>
      </c>
      <c r="D306" s="33">
        <v>3562</v>
      </c>
      <c r="E306" s="32" t="s">
        <v>516</v>
      </c>
      <c r="F306" s="33" t="s">
        <v>190</v>
      </c>
      <c r="G306" s="34">
        <v>217933</v>
      </c>
      <c r="H306" s="35" t="s">
        <v>183</v>
      </c>
    </row>
    <row r="307" spans="1:8" ht="15.75">
      <c r="A307" s="31" t="s">
        <v>179</v>
      </c>
      <c r="B307" s="32" t="s">
        <v>255</v>
      </c>
      <c r="C307" s="32" t="s">
        <v>256</v>
      </c>
      <c r="D307" s="33">
        <v>3567</v>
      </c>
      <c r="E307" s="32" t="s">
        <v>517</v>
      </c>
      <c r="F307" s="33" t="s">
        <v>182</v>
      </c>
      <c r="G307" s="34">
        <v>81147</v>
      </c>
      <c r="H307" s="35" t="s">
        <v>183</v>
      </c>
    </row>
    <row r="308" spans="1:8" ht="15.75">
      <c r="A308" s="31" t="s">
        <v>179</v>
      </c>
      <c r="B308" s="32" t="s">
        <v>192</v>
      </c>
      <c r="C308" s="32" t="s">
        <v>193</v>
      </c>
      <c r="D308" s="33">
        <v>3569</v>
      </c>
      <c r="E308" s="32" t="s">
        <v>518</v>
      </c>
      <c r="F308" s="33" t="s">
        <v>157</v>
      </c>
      <c r="G308" s="34">
        <v>3365585</v>
      </c>
      <c r="H308" s="35" t="s">
        <v>183</v>
      </c>
    </row>
    <row r="309" spans="1:8" ht="15.75">
      <c r="A309" s="31" t="s">
        <v>179</v>
      </c>
      <c r="B309" s="32" t="s">
        <v>248</v>
      </c>
      <c r="C309" s="32" t="s">
        <v>248</v>
      </c>
      <c r="D309" s="33">
        <v>3589</v>
      </c>
      <c r="E309" s="32" t="s">
        <v>519</v>
      </c>
      <c r="F309" s="33" t="s">
        <v>157</v>
      </c>
      <c r="G309" s="34">
        <v>508908</v>
      </c>
      <c r="H309" s="35" t="s">
        <v>183</v>
      </c>
    </row>
    <row r="310" spans="1:8" ht="15.75">
      <c r="A310" s="31" t="s">
        <v>179</v>
      </c>
      <c r="B310" s="32" t="s">
        <v>192</v>
      </c>
      <c r="C310" s="32" t="s">
        <v>193</v>
      </c>
      <c r="D310" s="33">
        <v>3591</v>
      </c>
      <c r="E310" s="32" t="s">
        <v>520</v>
      </c>
      <c r="F310" s="33" t="s">
        <v>190</v>
      </c>
      <c r="G310" s="34">
        <v>51021</v>
      </c>
      <c r="H310" s="35" t="s">
        <v>183</v>
      </c>
    </row>
    <row r="311" spans="1:8" ht="15.75">
      <c r="A311" s="31" t="s">
        <v>179</v>
      </c>
      <c r="B311" s="32" t="s">
        <v>217</v>
      </c>
      <c r="C311" s="32" t="s">
        <v>218</v>
      </c>
      <c r="D311" s="33">
        <v>3599</v>
      </c>
      <c r="E311" s="32" t="s">
        <v>521</v>
      </c>
      <c r="F311" s="33" t="s">
        <v>190</v>
      </c>
      <c r="G311" s="34">
        <v>873100</v>
      </c>
      <c r="H311" s="35" t="s">
        <v>183</v>
      </c>
    </row>
    <row r="312" spans="1:8" ht="15.75">
      <c r="A312" s="31" t="s">
        <v>179</v>
      </c>
      <c r="B312" s="32" t="s">
        <v>248</v>
      </c>
      <c r="C312" s="32" t="s">
        <v>248</v>
      </c>
      <c r="D312" s="33">
        <v>3600</v>
      </c>
      <c r="E312" s="32" t="s">
        <v>522</v>
      </c>
      <c r="F312" s="33" t="s">
        <v>157</v>
      </c>
      <c r="G312" s="34">
        <v>37554</v>
      </c>
      <c r="H312" s="35" t="s">
        <v>183</v>
      </c>
    </row>
    <row r="313" spans="1:8" ht="15.75">
      <c r="A313" s="31" t="s">
        <v>179</v>
      </c>
      <c r="B313" s="32" t="s">
        <v>248</v>
      </c>
      <c r="C313" s="32" t="s">
        <v>248</v>
      </c>
      <c r="D313" s="33">
        <v>3601</v>
      </c>
      <c r="E313" s="32" t="s">
        <v>523</v>
      </c>
      <c r="F313" s="33" t="s">
        <v>157</v>
      </c>
      <c r="G313" s="34">
        <v>59362</v>
      </c>
      <c r="H313" s="35" t="s">
        <v>183</v>
      </c>
    </row>
    <row r="314" spans="1:8" ht="15.75">
      <c r="A314" s="31" t="s">
        <v>179</v>
      </c>
      <c r="B314" s="32" t="s">
        <v>248</v>
      </c>
      <c r="C314" s="32" t="s">
        <v>248</v>
      </c>
      <c r="D314" s="33">
        <v>3602</v>
      </c>
      <c r="E314" s="32" t="s">
        <v>524</v>
      </c>
      <c r="F314" s="33" t="s">
        <v>157</v>
      </c>
      <c r="G314" s="34">
        <v>85522</v>
      </c>
      <c r="H314" s="35" t="s">
        <v>183</v>
      </c>
    </row>
    <row r="315" spans="1:8" ht="15.75">
      <c r="A315" s="31" t="s">
        <v>179</v>
      </c>
      <c r="B315" s="32" t="s">
        <v>248</v>
      </c>
      <c r="C315" s="32" t="s">
        <v>248</v>
      </c>
      <c r="D315" s="33">
        <v>3603</v>
      </c>
      <c r="E315" s="32" t="s">
        <v>525</v>
      </c>
      <c r="F315" s="33" t="s">
        <v>157</v>
      </c>
      <c r="G315" s="34">
        <v>193725</v>
      </c>
      <c r="H315" s="35" t="s">
        <v>183</v>
      </c>
    </row>
    <row r="316" spans="1:8" ht="15.75">
      <c r="A316" s="31" t="s">
        <v>179</v>
      </c>
      <c r="B316" s="32" t="s">
        <v>248</v>
      </c>
      <c r="C316" s="32" t="s">
        <v>248</v>
      </c>
      <c r="D316" s="33">
        <v>3604</v>
      </c>
      <c r="E316" s="32" t="s">
        <v>526</v>
      </c>
      <c r="F316" s="33" t="s">
        <v>157</v>
      </c>
      <c r="G316" s="34">
        <v>353045</v>
      </c>
      <c r="H316" s="35" t="s">
        <v>183</v>
      </c>
    </row>
    <row r="317" spans="1:8" ht="15.75">
      <c r="A317" s="31" t="s">
        <v>179</v>
      </c>
      <c r="B317" s="32" t="s">
        <v>248</v>
      </c>
      <c r="C317" s="32" t="s">
        <v>248</v>
      </c>
      <c r="D317" s="33">
        <v>3605</v>
      </c>
      <c r="E317" s="32" t="s">
        <v>527</v>
      </c>
      <c r="F317" s="33" t="s">
        <v>157</v>
      </c>
      <c r="G317" s="34">
        <v>635821</v>
      </c>
      <c r="H317" s="35" t="s">
        <v>183</v>
      </c>
    </row>
    <row r="318" spans="1:8" ht="15.75">
      <c r="A318" s="31" t="s">
        <v>179</v>
      </c>
      <c r="B318" s="32" t="s">
        <v>248</v>
      </c>
      <c r="C318" s="32" t="s">
        <v>248</v>
      </c>
      <c r="D318" s="33">
        <v>3606</v>
      </c>
      <c r="E318" s="32" t="s">
        <v>528</v>
      </c>
      <c r="F318" s="33" t="s">
        <v>157</v>
      </c>
      <c r="G318" s="34">
        <v>978843</v>
      </c>
      <c r="H318" s="35" t="s">
        <v>183</v>
      </c>
    </row>
    <row r="319" spans="1:8" ht="15.75">
      <c r="A319" s="31" t="s">
        <v>179</v>
      </c>
      <c r="B319" s="32" t="s">
        <v>248</v>
      </c>
      <c r="C319" s="32" t="s">
        <v>248</v>
      </c>
      <c r="D319" s="33">
        <v>3607</v>
      </c>
      <c r="E319" s="32" t="s">
        <v>529</v>
      </c>
      <c r="F319" s="33" t="s">
        <v>157</v>
      </c>
      <c r="G319" s="34">
        <v>25675</v>
      </c>
      <c r="H319" s="35" t="s">
        <v>183</v>
      </c>
    </row>
    <row r="320" spans="1:8" ht="15.75">
      <c r="A320" s="31" t="s">
        <v>179</v>
      </c>
      <c r="B320" s="32" t="s">
        <v>255</v>
      </c>
      <c r="C320" s="32" t="s">
        <v>256</v>
      </c>
      <c r="D320" s="33">
        <v>3611</v>
      </c>
      <c r="E320" s="32" t="s">
        <v>530</v>
      </c>
      <c r="F320" s="33" t="s">
        <v>186</v>
      </c>
      <c r="G320" s="34">
        <v>515806</v>
      </c>
      <c r="H320" s="35" t="s">
        <v>183</v>
      </c>
    </row>
    <row r="321" spans="1:8" ht="15.75">
      <c r="A321" s="31" t="s">
        <v>179</v>
      </c>
      <c r="B321" s="32" t="s">
        <v>248</v>
      </c>
      <c r="C321" s="32" t="s">
        <v>248</v>
      </c>
      <c r="D321" s="33">
        <v>3618</v>
      </c>
      <c r="E321" s="32" t="s">
        <v>531</v>
      </c>
      <c r="F321" s="33" t="s">
        <v>157</v>
      </c>
      <c r="G321" s="34">
        <v>140556</v>
      </c>
      <c r="H321" s="35" t="s">
        <v>183</v>
      </c>
    </row>
    <row r="322" spans="1:8" ht="15.75">
      <c r="A322" s="31" t="s">
        <v>179</v>
      </c>
      <c r="B322" s="32" t="s">
        <v>248</v>
      </c>
      <c r="C322" s="32" t="s">
        <v>248</v>
      </c>
      <c r="D322" s="33">
        <v>3619</v>
      </c>
      <c r="E322" s="32" t="s">
        <v>532</v>
      </c>
      <c r="F322" s="33" t="s">
        <v>157</v>
      </c>
      <c r="G322" s="34">
        <v>117910</v>
      </c>
      <c r="H322" s="35" t="s">
        <v>183</v>
      </c>
    </row>
    <row r="323" spans="1:8" ht="15.75">
      <c r="A323" s="31" t="s">
        <v>179</v>
      </c>
      <c r="B323" s="32" t="s">
        <v>248</v>
      </c>
      <c r="C323" s="32" t="s">
        <v>248</v>
      </c>
      <c r="D323" s="33">
        <v>3620</v>
      </c>
      <c r="E323" s="32" t="s">
        <v>533</v>
      </c>
      <c r="F323" s="33" t="s">
        <v>157</v>
      </c>
      <c r="G323" s="34">
        <v>186949</v>
      </c>
      <c r="H323" s="35" t="s">
        <v>183</v>
      </c>
    </row>
    <row r="324" spans="1:8" ht="15.75">
      <c r="A324" s="31" t="s">
        <v>179</v>
      </c>
      <c r="B324" s="32" t="s">
        <v>205</v>
      </c>
      <c r="C324" s="32" t="s">
        <v>224</v>
      </c>
      <c r="D324" s="33">
        <v>3621</v>
      </c>
      <c r="E324" s="32" t="s">
        <v>534</v>
      </c>
      <c r="F324" s="33" t="s">
        <v>157</v>
      </c>
      <c r="G324" s="34">
        <v>776398</v>
      </c>
      <c r="H324" s="35" t="s">
        <v>183</v>
      </c>
    </row>
    <row r="325" spans="1:8" ht="15.75">
      <c r="A325" s="31" t="s">
        <v>179</v>
      </c>
      <c r="B325" s="32" t="s">
        <v>255</v>
      </c>
      <c r="C325" s="32" t="s">
        <v>256</v>
      </c>
      <c r="D325" s="33">
        <v>3636</v>
      </c>
      <c r="E325" s="32" t="s">
        <v>535</v>
      </c>
      <c r="F325" s="33" t="s">
        <v>186</v>
      </c>
      <c r="G325" s="34">
        <v>871433</v>
      </c>
      <c r="H325" s="35" t="s">
        <v>183</v>
      </c>
    </row>
    <row r="326" spans="1:8" ht="15.75">
      <c r="A326" s="31" t="s">
        <v>179</v>
      </c>
      <c r="B326" s="32" t="s">
        <v>255</v>
      </c>
      <c r="C326" s="32" t="s">
        <v>256</v>
      </c>
      <c r="D326" s="33">
        <v>3637</v>
      </c>
      <c r="E326" s="32" t="s">
        <v>536</v>
      </c>
      <c r="F326" s="33" t="s">
        <v>186</v>
      </c>
      <c r="G326" s="34">
        <v>687586</v>
      </c>
      <c r="H326" s="35" t="s">
        <v>183</v>
      </c>
    </row>
    <row r="327" spans="1:8" ht="15.75">
      <c r="A327" s="31" t="s">
        <v>179</v>
      </c>
      <c r="B327" s="32" t="s">
        <v>255</v>
      </c>
      <c r="C327" s="32" t="s">
        <v>256</v>
      </c>
      <c r="D327" s="33">
        <v>3639</v>
      </c>
      <c r="E327" s="32" t="s">
        <v>537</v>
      </c>
      <c r="F327" s="33" t="s">
        <v>186</v>
      </c>
      <c r="G327" s="34">
        <v>700394</v>
      </c>
      <c r="H327" s="35" t="s">
        <v>183</v>
      </c>
    </row>
    <row r="328" spans="1:8" ht="15.75">
      <c r="A328" s="31" t="s">
        <v>179</v>
      </c>
      <c r="B328" s="32" t="s">
        <v>255</v>
      </c>
      <c r="C328" s="32" t="s">
        <v>256</v>
      </c>
      <c r="D328" s="33">
        <v>3641</v>
      </c>
      <c r="E328" s="32" t="s">
        <v>538</v>
      </c>
      <c r="F328" s="33" t="s">
        <v>186</v>
      </c>
      <c r="G328" s="34">
        <v>741402</v>
      </c>
      <c r="H328" s="35" t="s">
        <v>183</v>
      </c>
    </row>
    <row r="329" spans="1:8" ht="15.75">
      <c r="A329" s="31" t="s">
        <v>179</v>
      </c>
      <c r="B329" s="32" t="s">
        <v>255</v>
      </c>
      <c r="C329" s="32" t="s">
        <v>256</v>
      </c>
      <c r="D329" s="33">
        <v>3642</v>
      </c>
      <c r="E329" s="32" t="s">
        <v>539</v>
      </c>
      <c r="F329" s="33" t="s">
        <v>186</v>
      </c>
      <c r="G329" s="34">
        <v>741402</v>
      </c>
      <c r="H329" s="35" t="s">
        <v>183</v>
      </c>
    </row>
    <row r="330" spans="1:8" ht="15.75">
      <c r="A330" s="31" t="s">
        <v>179</v>
      </c>
      <c r="B330" s="32" t="s">
        <v>255</v>
      </c>
      <c r="C330" s="32" t="s">
        <v>256</v>
      </c>
      <c r="D330" s="33">
        <v>3643</v>
      </c>
      <c r="E330" s="32" t="s">
        <v>540</v>
      </c>
      <c r="F330" s="33" t="s">
        <v>186</v>
      </c>
      <c r="G330" s="34">
        <v>740021</v>
      </c>
      <c r="H330" s="35" t="s">
        <v>183</v>
      </c>
    </row>
    <row r="331" spans="1:8" ht="15.75">
      <c r="A331" s="31" t="s">
        <v>179</v>
      </c>
      <c r="B331" s="32" t="s">
        <v>255</v>
      </c>
      <c r="C331" s="32" t="s">
        <v>256</v>
      </c>
      <c r="D331" s="33">
        <v>3644</v>
      </c>
      <c r="E331" s="32" t="s">
        <v>541</v>
      </c>
      <c r="F331" s="33" t="s">
        <v>186</v>
      </c>
      <c r="G331" s="34">
        <v>822193</v>
      </c>
      <c r="H331" s="35" t="s">
        <v>183</v>
      </c>
    </row>
    <row r="332" spans="1:8" ht="15.75">
      <c r="A332" s="31" t="s">
        <v>179</v>
      </c>
      <c r="B332" s="32" t="s">
        <v>255</v>
      </c>
      <c r="C332" s="32" t="s">
        <v>256</v>
      </c>
      <c r="D332" s="33">
        <v>3645</v>
      </c>
      <c r="E332" s="32" t="s">
        <v>542</v>
      </c>
      <c r="F332" s="33" t="s">
        <v>186</v>
      </c>
      <c r="G332" s="34">
        <v>789209</v>
      </c>
      <c r="H332" s="35" t="s">
        <v>183</v>
      </c>
    </row>
    <row r="333" spans="1:8" ht="15.75">
      <c r="A333" s="31" t="s">
        <v>179</v>
      </c>
      <c r="B333" s="32" t="s">
        <v>255</v>
      </c>
      <c r="C333" s="32" t="s">
        <v>256</v>
      </c>
      <c r="D333" s="33">
        <v>3646</v>
      </c>
      <c r="E333" s="32" t="s">
        <v>543</v>
      </c>
      <c r="F333" s="33" t="s">
        <v>186</v>
      </c>
      <c r="G333" s="34">
        <v>710131</v>
      </c>
      <c r="H333" s="35" t="s">
        <v>183</v>
      </c>
    </row>
    <row r="334" spans="1:8" ht="15.75">
      <c r="A334" s="31" t="s">
        <v>179</v>
      </c>
      <c r="B334" s="32" t="s">
        <v>255</v>
      </c>
      <c r="C334" s="32" t="s">
        <v>256</v>
      </c>
      <c r="D334" s="33">
        <v>3647</v>
      </c>
      <c r="E334" s="32" t="s">
        <v>544</v>
      </c>
      <c r="F334" s="33" t="s">
        <v>186</v>
      </c>
      <c r="G334" s="34">
        <v>603031</v>
      </c>
      <c r="H334" s="35" t="s">
        <v>183</v>
      </c>
    </row>
    <row r="335" spans="1:8" ht="15.75">
      <c r="A335" s="31" t="s">
        <v>179</v>
      </c>
      <c r="B335" s="32" t="s">
        <v>255</v>
      </c>
      <c r="C335" s="32" t="s">
        <v>437</v>
      </c>
      <c r="D335" s="33">
        <v>3649</v>
      </c>
      <c r="E335" s="32" t="s">
        <v>545</v>
      </c>
      <c r="F335" s="33" t="s">
        <v>186</v>
      </c>
      <c r="G335" s="34">
        <v>366255</v>
      </c>
      <c r="H335" s="35" t="s">
        <v>183</v>
      </c>
    </row>
    <row r="336" spans="1:8" ht="15.75">
      <c r="A336" s="31" t="s">
        <v>179</v>
      </c>
      <c r="B336" s="32" t="s">
        <v>255</v>
      </c>
      <c r="C336" s="32" t="s">
        <v>437</v>
      </c>
      <c r="D336" s="33">
        <v>3650</v>
      </c>
      <c r="E336" s="32" t="s">
        <v>546</v>
      </c>
      <c r="F336" s="33" t="s">
        <v>186</v>
      </c>
      <c r="G336" s="34">
        <v>336981</v>
      </c>
      <c r="H336" s="35" t="s">
        <v>183</v>
      </c>
    </row>
    <row r="337" spans="1:8" ht="15.75">
      <c r="A337" s="31" t="s">
        <v>179</v>
      </c>
      <c r="B337" s="32" t="s">
        <v>192</v>
      </c>
      <c r="C337" s="32" t="s">
        <v>193</v>
      </c>
      <c r="D337" s="33">
        <v>3652</v>
      </c>
      <c r="E337" s="32" t="s">
        <v>547</v>
      </c>
      <c r="F337" s="33" t="s">
        <v>157</v>
      </c>
      <c r="G337" s="34">
        <v>3745538</v>
      </c>
      <c r="H337" s="35" t="s">
        <v>183</v>
      </c>
    </row>
    <row r="338" spans="1:8" ht="15.75">
      <c r="A338" s="31" t="s">
        <v>179</v>
      </c>
      <c r="B338" s="32" t="s">
        <v>217</v>
      </c>
      <c r="C338" s="32" t="s">
        <v>218</v>
      </c>
      <c r="D338" s="33">
        <v>3653</v>
      </c>
      <c r="E338" s="32" t="s">
        <v>548</v>
      </c>
      <c r="F338" s="33" t="s">
        <v>157</v>
      </c>
      <c r="G338" s="34">
        <v>5182199</v>
      </c>
      <c r="H338" s="35" t="s">
        <v>183</v>
      </c>
    </row>
    <row r="339" spans="1:8" ht="15.75">
      <c r="A339" s="31" t="s">
        <v>179</v>
      </c>
      <c r="B339" s="32" t="s">
        <v>217</v>
      </c>
      <c r="C339" s="32" t="s">
        <v>218</v>
      </c>
      <c r="D339" s="33">
        <v>3654</v>
      </c>
      <c r="E339" s="32" t="s">
        <v>549</v>
      </c>
      <c r="F339" s="33" t="s">
        <v>157</v>
      </c>
      <c r="G339" s="34">
        <v>3558713</v>
      </c>
      <c r="H339" s="35" t="s">
        <v>183</v>
      </c>
    </row>
    <row r="340" spans="1:8" ht="15.75">
      <c r="A340" s="31" t="s">
        <v>179</v>
      </c>
      <c r="B340" s="32" t="s">
        <v>217</v>
      </c>
      <c r="C340" s="32" t="s">
        <v>218</v>
      </c>
      <c r="D340" s="33">
        <v>3655</v>
      </c>
      <c r="E340" s="32" t="s">
        <v>550</v>
      </c>
      <c r="F340" s="33" t="s">
        <v>157</v>
      </c>
      <c r="G340" s="34">
        <v>6340357</v>
      </c>
      <c r="H340" s="35" t="s">
        <v>183</v>
      </c>
    </row>
    <row r="341" spans="1:8" ht="15.75">
      <c r="A341" s="31" t="s">
        <v>179</v>
      </c>
      <c r="B341" s="32" t="s">
        <v>255</v>
      </c>
      <c r="C341" s="32" t="s">
        <v>256</v>
      </c>
      <c r="D341" s="33">
        <v>3665</v>
      </c>
      <c r="E341" s="32" t="s">
        <v>551</v>
      </c>
      <c r="F341" s="33" t="s">
        <v>186</v>
      </c>
      <c r="G341" s="34">
        <v>324871</v>
      </c>
      <c r="H341" s="35" t="s">
        <v>183</v>
      </c>
    </row>
    <row r="342" spans="1:8" ht="15.75">
      <c r="A342" s="31" t="s">
        <v>179</v>
      </c>
      <c r="B342" s="32" t="s">
        <v>248</v>
      </c>
      <c r="C342" s="32" t="s">
        <v>248</v>
      </c>
      <c r="D342" s="33">
        <v>3684</v>
      </c>
      <c r="E342" s="32" t="s">
        <v>552</v>
      </c>
      <c r="F342" s="33" t="s">
        <v>157</v>
      </c>
      <c r="G342" s="34">
        <v>147168</v>
      </c>
      <c r="H342" s="35" t="s">
        <v>183</v>
      </c>
    </row>
    <row r="343" spans="1:8" ht="15.75">
      <c r="A343" s="31" t="s">
        <v>179</v>
      </c>
      <c r="B343" s="32" t="s">
        <v>248</v>
      </c>
      <c r="C343" s="32" t="s">
        <v>248</v>
      </c>
      <c r="D343" s="33">
        <v>3685</v>
      </c>
      <c r="E343" s="32" t="s">
        <v>553</v>
      </c>
      <c r="F343" s="33" t="s">
        <v>157</v>
      </c>
      <c r="G343" s="34">
        <v>526098</v>
      </c>
      <c r="H343" s="35" t="s">
        <v>183</v>
      </c>
    </row>
    <row r="344" spans="1:8" ht="15.75">
      <c r="A344" s="31" t="s">
        <v>179</v>
      </c>
      <c r="B344" s="32" t="s">
        <v>248</v>
      </c>
      <c r="C344" s="32" t="s">
        <v>248</v>
      </c>
      <c r="D344" s="33">
        <v>3687</v>
      </c>
      <c r="E344" s="32" t="s">
        <v>554</v>
      </c>
      <c r="F344" s="33" t="s">
        <v>157</v>
      </c>
      <c r="G344" s="34">
        <v>203212</v>
      </c>
      <c r="H344" s="35" t="s">
        <v>183</v>
      </c>
    </row>
    <row r="345" spans="1:8" ht="15.75">
      <c r="A345" s="31" t="s">
        <v>179</v>
      </c>
      <c r="B345" s="32" t="s">
        <v>241</v>
      </c>
      <c r="C345" s="32" t="s">
        <v>420</v>
      </c>
      <c r="D345" s="33">
        <v>3688</v>
      </c>
      <c r="E345" s="32" t="s">
        <v>555</v>
      </c>
      <c r="F345" s="33" t="s">
        <v>157</v>
      </c>
      <c r="G345" s="34">
        <v>47179</v>
      </c>
      <c r="H345" s="35" t="s">
        <v>183</v>
      </c>
    </row>
    <row r="346" spans="1:8" ht="15.75">
      <c r="A346" s="31" t="s">
        <v>179</v>
      </c>
      <c r="B346" s="32" t="s">
        <v>198</v>
      </c>
      <c r="C346" s="32" t="s">
        <v>429</v>
      </c>
      <c r="D346" s="33">
        <v>3689</v>
      </c>
      <c r="E346" s="32" t="s">
        <v>556</v>
      </c>
      <c r="F346" s="33" t="s">
        <v>186</v>
      </c>
      <c r="G346" s="34">
        <v>104850</v>
      </c>
      <c r="H346" s="35" t="s">
        <v>183</v>
      </c>
    </row>
    <row r="347" spans="1:8" ht="15.75">
      <c r="A347" s="31" t="s">
        <v>179</v>
      </c>
      <c r="B347" s="32" t="s">
        <v>238</v>
      </c>
      <c r="C347" s="32" t="s">
        <v>239</v>
      </c>
      <c r="D347" s="33">
        <v>3695</v>
      </c>
      <c r="E347" s="32" t="s">
        <v>557</v>
      </c>
      <c r="F347" s="33" t="s">
        <v>157</v>
      </c>
      <c r="G347" s="34">
        <v>655243</v>
      </c>
      <c r="H347" s="35" t="s">
        <v>183</v>
      </c>
    </row>
    <row r="348" spans="1:8" ht="15.75">
      <c r="A348" s="31" t="s">
        <v>179</v>
      </c>
      <c r="B348" s="32" t="s">
        <v>205</v>
      </c>
      <c r="C348" s="32" t="s">
        <v>224</v>
      </c>
      <c r="D348" s="33">
        <v>3696</v>
      </c>
      <c r="E348" s="32" t="s">
        <v>558</v>
      </c>
      <c r="F348" s="33" t="s">
        <v>182</v>
      </c>
      <c r="G348" s="34">
        <v>72649</v>
      </c>
      <c r="H348" s="35" t="s">
        <v>183</v>
      </c>
    </row>
    <row r="349" spans="1:8" ht="15.75">
      <c r="A349" s="31" t="s">
        <v>179</v>
      </c>
      <c r="B349" s="32" t="s">
        <v>238</v>
      </c>
      <c r="C349" s="32" t="s">
        <v>239</v>
      </c>
      <c r="D349" s="33">
        <v>3698</v>
      </c>
      <c r="E349" s="32" t="s">
        <v>559</v>
      </c>
      <c r="F349" s="33" t="s">
        <v>157</v>
      </c>
      <c r="G349" s="34">
        <v>309640</v>
      </c>
      <c r="H349" s="35" t="s">
        <v>183</v>
      </c>
    </row>
    <row r="350" spans="1:8" ht="15.75">
      <c r="A350" s="31" t="s">
        <v>179</v>
      </c>
      <c r="B350" s="32" t="s">
        <v>238</v>
      </c>
      <c r="C350" s="32" t="s">
        <v>239</v>
      </c>
      <c r="D350" s="33">
        <v>3699</v>
      </c>
      <c r="E350" s="32" t="s">
        <v>560</v>
      </c>
      <c r="F350" s="33" t="s">
        <v>157</v>
      </c>
      <c r="G350" s="34">
        <v>170014</v>
      </c>
      <c r="H350" s="35" t="s">
        <v>183</v>
      </c>
    </row>
    <row r="351" spans="1:8" ht="15.75">
      <c r="A351" s="31" t="s">
        <v>179</v>
      </c>
      <c r="B351" s="32" t="s">
        <v>208</v>
      </c>
      <c r="C351" s="32" t="s">
        <v>208</v>
      </c>
      <c r="D351" s="33">
        <v>3704</v>
      </c>
      <c r="E351" s="32" t="s">
        <v>561</v>
      </c>
      <c r="F351" s="33" t="s">
        <v>190</v>
      </c>
      <c r="G351" s="34">
        <v>216696</v>
      </c>
      <c r="H351" s="35" t="s">
        <v>183</v>
      </c>
    </row>
    <row r="352" spans="1:8" ht="15.75">
      <c r="A352" s="31" t="s">
        <v>179</v>
      </c>
      <c r="B352" s="32" t="s">
        <v>562</v>
      </c>
      <c r="C352" s="32" t="s">
        <v>562</v>
      </c>
      <c r="D352" s="33">
        <v>3708</v>
      </c>
      <c r="E352" s="32" t="s">
        <v>563</v>
      </c>
      <c r="F352" s="33" t="s">
        <v>564</v>
      </c>
      <c r="G352" s="34">
        <v>4033</v>
      </c>
      <c r="H352" s="35" t="s">
        <v>183</v>
      </c>
    </row>
    <row r="353" spans="1:8" ht="15.75">
      <c r="A353" s="31" t="s">
        <v>179</v>
      </c>
      <c r="B353" s="32" t="s">
        <v>180</v>
      </c>
      <c r="C353" s="32" t="s">
        <v>181</v>
      </c>
      <c r="D353" s="33">
        <v>3710</v>
      </c>
      <c r="E353" s="32" t="s">
        <v>565</v>
      </c>
      <c r="F353" s="33" t="s">
        <v>186</v>
      </c>
      <c r="G353" s="34">
        <v>4920</v>
      </c>
      <c r="H353" s="35" t="s">
        <v>183</v>
      </c>
    </row>
    <row r="354" spans="1:8" ht="15.75">
      <c r="A354" s="31" t="s">
        <v>179</v>
      </c>
      <c r="B354" s="32" t="s">
        <v>208</v>
      </c>
      <c r="C354" s="32" t="s">
        <v>208</v>
      </c>
      <c r="D354" s="33">
        <v>3712</v>
      </c>
      <c r="E354" s="32" t="s">
        <v>566</v>
      </c>
      <c r="F354" s="33" t="s">
        <v>157</v>
      </c>
      <c r="G354" s="34">
        <v>3779460</v>
      </c>
      <c r="H354" s="35" t="s">
        <v>183</v>
      </c>
    </row>
    <row r="355" spans="1:8" ht="15.75">
      <c r="A355" s="31" t="s">
        <v>179</v>
      </c>
      <c r="B355" s="32" t="s">
        <v>208</v>
      </c>
      <c r="C355" s="32" t="s">
        <v>208</v>
      </c>
      <c r="D355" s="33">
        <v>3716</v>
      </c>
      <c r="E355" s="32" t="s">
        <v>567</v>
      </c>
      <c r="F355" s="33" t="s">
        <v>157</v>
      </c>
      <c r="G355" s="34">
        <v>1042476</v>
      </c>
      <c r="H355" s="35" t="s">
        <v>183</v>
      </c>
    </row>
    <row r="356" spans="1:8" ht="15.75">
      <c r="A356" s="31" t="s">
        <v>179</v>
      </c>
      <c r="B356" s="32" t="s">
        <v>238</v>
      </c>
      <c r="C356" s="32" t="s">
        <v>239</v>
      </c>
      <c r="D356" s="33">
        <v>3721</v>
      </c>
      <c r="E356" s="32" t="s">
        <v>568</v>
      </c>
      <c r="F356" s="33" t="s">
        <v>182</v>
      </c>
      <c r="G356" s="34">
        <v>18320</v>
      </c>
      <c r="H356" s="35" t="s">
        <v>183</v>
      </c>
    </row>
    <row r="357" spans="1:8" ht="15.75">
      <c r="A357" s="31" t="s">
        <v>179</v>
      </c>
      <c r="B357" s="32" t="s">
        <v>208</v>
      </c>
      <c r="C357" s="32" t="s">
        <v>208</v>
      </c>
      <c r="D357" s="33">
        <v>3722</v>
      </c>
      <c r="E357" s="32" t="s">
        <v>569</v>
      </c>
      <c r="F357" s="33" t="s">
        <v>157</v>
      </c>
      <c r="G357" s="34">
        <v>122862</v>
      </c>
      <c r="H357" s="35" t="s">
        <v>183</v>
      </c>
    </row>
    <row r="358" spans="1:8" ht="15.75">
      <c r="A358" s="31" t="s">
        <v>179</v>
      </c>
      <c r="B358" s="32" t="s">
        <v>208</v>
      </c>
      <c r="C358" s="32" t="s">
        <v>208</v>
      </c>
      <c r="D358" s="33">
        <v>3723</v>
      </c>
      <c r="E358" s="32" t="s">
        <v>570</v>
      </c>
      <c r="F358" s="33" t="s">
        <v>157</v>
      </c>
      <c r="G358" s="34">
        <v>81980</v>
      </c>
      <c r="H358" s="35" t="s">
        <v>183</v>
      </c>
    </row>
    <row r="359" spans="1:8" ht="15.75">
      <c r="A359" s="31" t="s">
        <v>179</v>
      </c>
      <c r="B359" s="32" t="s">
        <v>208</v>
      </c>
      <c r="C359" s="32" t="s">
        <v>208</v>
      </c>
      <c r="D359" s="33">
        <v>3724</v>
      </c>
      <c r="E359" s="32" t="s">
        <v>571</v>
      </c>
      <c r="F359" s="33" t="s">
        <v>157</v>
      </c>
      <c r="G359" s="34">
        <v>81980</v>
      </c>
      <c r="H359" s="35" t="s">
        <v>183</v>
      </c>
    </row>
    <row r="360" spans="1:8" ht="15.75">
      <c r="A360" s="31" t="s">
        <v>179</v>
      </c>
      <c r="B360" s="32" t="s">
        <v>205</v>
      </c>
      <c r="C360" s="32" t="s">
        <v>224</v>
      </c>
      <c r="D360" s="33">
        <v>3727</v>
      </c>
      <c r="E360" s="32" t="s">
        <v>572</v>
      </c>
      <c r="F360" s="33" t="s">
        <v>190</v>
      </c>
      <c r="G360" s="34">
        <v>5843</v>
      </c>
      <c r="H360" s="35" t="s">
        <v>183</v>
      </c>
    </row>
    <row r="361" spans="1:8" ht="15.75">
      <c r="A361" s="31" t="s">
        <v>179</v>
      </c>
      <c r="B361" s="32" t="s">
        <v>255</v>
      </c>
      <c r="C361" s="32" t="s">
        <v>256</v>
      </c>
      <c r="D361" s="33">
        <v>3729</v>
      </c>
      <c r="E361" s="32" t="s">
        <v>573</v>
      </c>
      <c r="F361" s="33" t="s">
        <v>186</v>
      </c>
      <c r="G361" s="34">
        <v>486668</v>
      </c>
      <c r="H361" s="35" t="s">
        <v>183</v>
      </c>
    </row>
    <row r="362" spans="1:8" ht="15.75">
      <c r="A362" s="31" t="s">
        <v>179</v>
      </c>
      <c r="B362" s="32" t="s">
        <v>255</v>
      </c>
      <c r="C362" s="32" t="s">
        <v>256</v>
      </c>
      <c r="D362" s="33">
        <v>3730</v>
      </c>
      <c r="E362" s="32" t="s">
        <v>574</v>
      </c>
      <c r="F362" s="33" t="s">
        <v>186</v>
      </c>
      <c r="G362" s="34">
        <v>470492</v>
      </c>
      <c r="H362" s="35" t="s">
        <v>183</v>
      </c>
    </row>
    <row r="363" spans="1:8" ht="15.75">
      <c r="A363" s="31" t="s">
        <v>179</v>
      </c>
      <c r="B363" s="32" t="s">
        <v>208</v>
      </c>
      <c r="C363" s="32" t="s">
        <v>208</v>
      </c>
      <c r="D363" s="33">
        <v>3733</v>
      </c>
      <c r="E363" s="32" t="s">
        <v>575</v>
      </c>
      <c r="F363" s="33" t="s">
        <v>190</v>
      </c>
      <c r="G363" s="34">
        <v>1622140</v>
      </c>
      <c r="H363" s="35" t="s">
        <v>183</v>
      </c>
    </row>
    <row r="364" spans="1:8" ht="15.75">
      <c r="A364" s="31" t="s">
        <v>179</v>
      </c>
      <c r="B364" s="32" t="s">
        <v>248</v>
      </c>
      <c r="C364" s="32" t="s">
        <v>248</v>
      </c>
      <c r="D364" s="33">
        <v>3735</v>
      </c>
      <c r="E364" s="32" t="s">
        <v>576</v>
      </c>
      <c r="F364" s="33" t="s">
        <v>190</v>
      </c>
      <c r="G364" s="34">
        <v>2210</v>
      </c>
      <c r="H364" s="35" t="s">
        <v>183</v>
      </c>
    </row>
    <row r="365" spans="1:8" ht="15.75">
      <c r="A365" s="31" t="s">
        <v>179</v>
      </c>
      <c r="B365" s="32" t="s">
        <v>205</v>
      </c>
      <c r="C365" s="32" t="s">
        <v>224</v>
      </c>
      <c r="D365" s="33">
        <v>3745</v>
      </c>
      <c r="E365" s="32" t="s">
        <v>577</v>
      </c>
      <c r="F365" s="33" t="s">
        <v>182</v>
      </c>
      <c r="G365" s="34">
        <v>78421</v>
      </c>
      <c r="H365" s="35" t="s">
        <v>183</v>
      </c>
    </row>
    <row r="366" spans="1:8" ht="15.75">
      <c r="A366" s="31" t="s">
        <v>179</v>
      </c>
      <c r="B366" s="32" t="s">
        <v>259</v>
      </c>
      <c r="C366" s="32" t="s">
        <v>260</v>
      </c>
      <c r="D366" s="33">
        <v>3748</v>
      </c>
      <c r="E366" s="32" t="s">
        <v>578</v>
      </c>
      <c r="F366" s="33" t="s">
        <v>186</v>
      </c>
      <c r="G366" s="34">
        <v>651578</v>
      </c>
      <c r="H366" s="35" t="s">
        <v>183</v>
      </c>
    </row>
    <row r="367" spans="1:8" ht="15.75">
      <c r="A367" s="31" t="s">
        <v>179</v>
      </c>
      <c r="B367" s="32" t="s">
        <v>579</v>
      </c>
      <c r="C367" s="32" t="s">
        <v>580</v>
      </c>
      <c r="D367" s="33">
        <v>3749</v>
      </c>
      <c r="E367" s="32" t="s">
        <v>581</v>
      </c>
      <c r="F367" s="33" t="s">
        <v>186</v>
      </c>
      <c r="G367" s="34">
        <v>656825</v>
      </c>
      <c r="H367" s="35" t="s">
        <v>183</v>
      </c>
    </row>
    <row r="368" spans="1:8" ht="15.75">
      <c r="A368" s="31" t="s">
        <v>179</v>
      </c>
      <c r="B368" s="32" t="s">
        <v>205</v>
      </c>
      <c r="C368" s="32" t="s">
        <v>206</v>
      </c>
      <c r="D368" s="33">
        <v>3751</v>
      </c>
      <c r="E368" s="32" t="s">
        <v>582</v>
      </c>
      <c r="F368" s="33" t="s">
        <v>190</v>
      </c>
      <c r="G368" s="34">
        <v>54692</v>
      </c>
      <c r="H368" s="35" t="s">
        <v>183</v>
      </c>
    </row>
    <row r="369" spans="1:8" ht="15.75">
      <c r="A369" s="31" t="s">
        <v>179</v>
      </c>
      <c r="B369" s="32" t="s">
        <v>205</v>
      </c>
      <c r="C369" s="32" t="s">
        <v>206</v>
      </c>
      <c r="D369" s="33">
        <v>3753</v>
      </c>
      <c r="E369" s="32" t="s">
        <v>583</v>
      </c>
      <c r="F369" s="33" t="s">
        <v>190</v>
      </c>
      <c r="G369" s="34">
        <v>24009</v>
      </c>
      <c r="H369" s="35" t="s">
        <v>183</v>
      </c>
    </row>
    <row r="370" spans="1:8" ht="15.75">
      <c r="A370" s="31" t="s">
        <v>179</v>
      </c>
      <c r="B370" s="32" t="s">
        <v>255</v>
      </c>
      <c r="C370" s="32" t="s">
        <v>256</v>
      </c>
      <c r="D370" s="33">
        <v>3758</v>
      </c>
      <c r="E370" s="32" t="s">
        <v>584</v>
      </c>
      <c r="F370" s="33" t="s">
        <v>190</v>
      </c>
      <c r="G370" s="34">
        <v>370132</v>
      </c>
      <c r="H370" s="35" t="s">
        <v>183</v>
      </c>
    </row>
    <row r="371" spans="1:8" ht="15.75">
      <c r="A371" s="31" t="s">
        <v>179</v>
      </c>
      <c r="B371" s="32" t="s">
        <v>255</v>
      </c>
      <c r="C371" s="32" t="s">
        <v>256</v>
      </c>
      <c r="D371" s="33">
        <v>3760</v>
      </c>
      <c r="E371" s="32" t="s">
        <v>585</v>
      </c>
      <c r="F371" s="33" t="s">
        <v>190</v>
      </c>
      <c r="G371" s="34">
        <v>449154</v>
      </c>
      <c r="H371" s="35" t="s">
        <v>183</v>
      </c>
    </row>
    <row r="372" spans="1:8" ht="15.75">
      <c r="A372" s="31" t="s">
        <v>179</v>
      </c>
      <c r="B372" s="32" t="s">
        <v>255</v>
      </c>
      <c r="C372" s="32" t="s">
        <v>256</v>
      </c>
      <c r="D372" s="33">
        <v>3761</v>
      </c>
      <c r="E372" s="32" t="s">
        <v>586</v>
      </c>
      <c r="F372" s="33" t="s">
        <v>190</v>
      </c>
      <c r="G372" s="34">
        <v>550461</v>
      </c>
      <c r="H372" s="35" t="s">
        <v>183</v>
      </c>
    </row>
    <row r="373" spans="1:8" ht="15.75">
      <c r="A373" s="31" t="s">
        <v>179</v>
      </c>
      <c r="B373" s="32" t="s">
        <v>587</v>
      </c>
      <c r="C373" s="32" t="s">
        <v>588</v>
      </c>
      <c r="D373" s="33">
        <v>3770</v>
      </c>
      <c r="E373" s="32" t="s">
        <v>589</v>
      </c>
      <c r="F373" s="33" t="s">
        <v>590</v>
      </c>
      <c r="G373" s="34">
        <v>474045</v>
      </c>
      <c r="H373" s="35" t="s">
        <v>183</v>
      </c>
    </row>
    <row r="374" spans="1:8" ht="15.75">
      <c r="A374" s="31" t="s">
        <v>179</v>
      </c>
      <c r="B374" s="32" t="s">
        <v>208</v>
      </c>
      <c r="C374" s="32" t="s">
        <v>208</v>
      </c>
      <c r="D374" s="33">
        <v>3776</v>
      </c>
      <c r="E374" s="32" t="s">
        <v>152</v>
      </c>
      <c r="F374" s="33" t="s">
        <v>182</v>
      </c>
      <c r="G374" s="34">
        <v>37044</v>
      </c>
      <c r="H374" s="35" t="s">
        <v>183</v>
      </c>
    </row>
    <row r="375" spans="1:8" ht="15.75">
      <c r="A375" s="31" t="s">
        <v>179</v>
      </c>
      <c r="B375" s="32" t="s">
        <v>192</v>
      </c>
      <c r="C375" s="32" t="s">
        <v>193</v>
      </c>
      <c r="D375" s="33">
        <v>3777</v>
      </c>
      <c r="E375" s="32" t="s">
        <v>591</v>
      </c>
      <c r="F375" s="33" t="s">
        <v>157</v>
      </c>
      <c r="G375" s="34">
        <v>295199</v>
      </c>
      <c r="H375" s="35" t="s">
        <v>183</v>
      </c>
    </row>
    <row r="376" spans="1:8" ht="15.75">
      <c r="A376" s="31" t="s">
        <v>179</v>
      </c>
      <c r="B376" s="32" t="s">
        <v>208</v>
      </c>
      <c r="C376" s="32" t="s">
        <v>208</v>
      </c>
      <c r="D376" s="33">
        <v>3779</v>
      </c>
      <c r="E376" s="32" t="s">
        <v>592</v>
      </c>
      <c r="F376" s="33" t="s">
        <v>157</v>
      </c>
      <c r="G376" s="34">
        <v>407007</v>
      </c>
      <c r="H376" s="35" t="s">
        <v>183</v>
      </c>
    </row>
    <row r="377" spans="1:8" ht="15.75">
      <c r="A377" s="31" t="s">
        <v>179</v>
      </c>
      <c r="B377" s="32" t="s">
        <v>217</v>
      </c>
      <c r="C377" s="32" t="s">
        <v>218</v>
      </c>
      <c r="D377" s="33">
        <v>3780</v>
      </c>
      <c r="E377" s="32" t="s">
        <v>593</v>
      </c>
      <c r="F377" s="33" t="s">
        <v>190</v>
      </c>
      <c r="G377" s="34">
        <v>74866</v>
      </c>
      <c r="H377" s="35" t="s">
        <v>183</v>
      </c>
    </row>
    <row r="378" spans="1:8" ht="15.75">
      <c r="A378" s="31" t="s">
        <v>179</v>
      </c>
      <c r="B378" s="32" t="s">
        <v>205</v>
      </c>
      <c r="C378" s="32" t="s">
        <v>206</v>
      </c>
      <c r="D378" s="33">
        <v>3784</v>
      </c>
      <c r="E378" s="32" t="s">
        <v>594</v>
      </c>
      <c r="F378" s="33" t="s">
        <v>190</v>
      </c>
      <c r="G378" s="34">
        <v>27457</v>
      </c>
      <c r="H378" s="35" t="s">
        <v>183</v>
      </c>
    </row>
    <row r="379" spans="1:8" ht="15.75">
      <c r="A379" s="31" t="s">
        <v>179</v>
      </c>
      <c r="B379" s="32" t="s">
        <v>208</v>
      </c>
      <c r="C379" s="32" t="s">
        <v>208</v>
      </c>
      <c r="D379" s="33">
        <v>3787</v>
      </c>
      <c r="E379" s="32" t="s">
        <v>595</v>
      </c>
      <c r="F379" s="33" t="s">
        <v>190</v>
      </c>
      <c r="G379" s="34">
        <v>23033</v>
      </c>
      <c r="H379" s="35" t="s">
        <v>183</v>
      </c>
    </row>
    <row r="380" spans="1:8" ht="15.75">
      <c r="A380" s="31" t="s">
        <v>179</v>
      </c>
      <c r="B380" s="32" t="s">
        <v>217</v>
      </c>
      <c r="C380" s="32" t="s">
        <v>218</v>
      </c>
      <c r="D380" s="33">
        <v>3795</v>
      </c>
      <c r="E380" s="32" t="s">
        <v>596</v>
      </c>
      <c r="F380" s="33" t="s">
        <v>190</v>
      </c>
      <c r="G380" s="34">
        <v>201760</v>
      </c>
      <c r="H380" s="35" t="s">
        <v>183</v>
      </c>
    </row>
    <row r="381" spans="1:8" ht="15.75">
      <c r="A381" s="31" t="s">
        <v>179</v>
      </c>
      <c r="B381" s="32" t="s">
        <v>217</v>
      </c>
      <c r="C381" s="32" t="s">
        <v>218</v>
      </c>
      <c r="D381" s="33">
        <v>3796</v>
      </c>
      <c r="E381" s="32" t="s">
        <v>597</v>
      </c>
      <c r="F381" s="33" t="s">
        <v>190</v>
      </c>
      <c r="G381" s="34">
        <v>302752</v>
      </c>
      <c r="H381" s="35" t="s">
        <v>183</v>
      </c>
    </row>
    <row r="382" spans="1:8" ht="15.75">
      <c r="A382" s="31" t="s">
        <v>179</v>
      </c>
      <c r="B382" s="32" t="s">
        <v>217</v>
      </c>
      <c r="C382" s="32" t="s">
        <v>218</v>
      </c>
      <c r="D382" s="33">
        <v>3797</v>
      </c>
      <c r="E382" s="32" t="s">
        <v>598</v>
      </c>
      <c r="F382" s="33" t="s">
        <v>190</v>
      </c>
      <c r="G382" s="34">
        <v>401965</v>
      </c>
      <c r="H382" s="35" t="s">
        <v>183</v>
      </c>
    </row>
    <row r="383" spans="1:8" ht="15.75">
      <c r="A383" s="31" t="s">
        <v>179</v>
      </c>
      <c r="B383" s="32" t="s">
        <v>217</v>
      </c>
      <c r="C383" s="32" t="s">
        <v>218</v>
      </c>
      <c r="D383" s="33">
        <v>3798</v>
      </c>
      <c r="E383" s="32" t="s">
        <v>599</v>
      </c>
      <c r="F383" s="33" t="s">
        <v>190</v>
      </c>
      <c r="G383" s="34">
        <v>601762</v>
      </c>
      <c r="H383" s="35" t="s">
        <v>183</v>
      </c>
    </row>
    <row r="384" spans="1:8" ht="15.75">
      <c r="A384" s="31" t="s">
        <v>179</v>
      </c>
      <c r="B384" s="32" t="s">
        <v>198</v>
      </c>
      <c r="C384" s="32" t="s">
        <v>429</v>
      </c>
      <c r="D384" s="33">
        <v>3800</v>
      </c>
      <c r="E384" s="32" t="s">
        <v>600</v>
      </c>
      <c r="F384" s="33" t="s">
        <v>182</v>
      </c>
      <c r="G384" s="34">
        <v>1315</v>
      </c>
      <c r="H384" s="35" t="s">
        <v>183</v>
      </c>
    </row>
    <row r="385" spans="1:8" ht="15.75">
      <c r="A385" s="31" t="s">
        <v>179</v>
      </c>
      <c r="B385" s="32" t="s">
        <v>259</v>
      </c>
      <c r="C385" s="32" t="s">
        <v>260</v>
      </c>
      <c r="D385" s="33">
        <v>3806</v>
      </c>
      <c r="E385" s="32" t="s">
        <v>601</v>
      </c>
      <c r="F385" s="33" t="s">
        <v>182</v>
      </c>
      <c r="G385" s="34">
        <v>1991</v>
      </c>
      <c r="H385" s="35" t="s">
        <v>183</v>
      </c>
    </row>
    <row r="386" spans="1:8" ht="15.75">
      <c r="A386" s="31" t="s">
        <v>179</v>
      </c>
      <c r="B386" s="32" t="s">
        <v>259</v>
      </c>
      <c r="C386" s="32" t="s">
        <v>602</v>
      </c>
      <c r="D386" s="33">
        <v>3811</v>
      </c>
      <c r="E386" s="32" t="s">
        <v>603</v>
      </c>
      <c r="F386" s="33" t="s">
        <v>190</v>
      </c>
      <c r="G386" s="34">
        <v>2067</v>
      </c>
      <c r="H386" s="35" t="s">
        <v>183</v>
      </c>
    </row>
    <row r="387" spans="1:8" ht="15.75">
      <c r="A387" s="31" t="s">
        <v>179</v>
      </c>
      <c r="B387" s="32" t="s">
        <v>255</v>
      </c>
      <c r="C387" s="32" t="s">
        <v>604</v>
      </c>
      <c r="D387" s="33">
        <v>3819</v>
      </c>
      <c r="E387" s="32" t="s">
        <v>605</v>
      </c>
      <c r="F387" s="33" t="s">
        <v>190</v>
      </c>
      <c r="G387" s="34">
        <v>4741</v>
      </c>
      <c r="H387" s="35" t="s">
        <v>183</v>
      </c>
    </row>
    <row r="388" spans="1:8" ht="15.75">
      <c r="A388" s="31" t="s">
        <v>179</v>
      </c>
      <c r="B388" s="32" t="s">
        <v>259</v>
      </c>
      <c r="C388" s="32" t="s">
        <v>602</v>
      </c>
      <c r="D388" s="33">
        <v>3837</v>
      </c>
      <c r="E388" s="32" t="s">
        <v>606</v>
      </c>
      <c r="F388" s="33" t="s">
        <v>190</v>
      </c>
      <c r="G388" s="34">
        <v>11036</v>
      </c>
      <c r="H388" s="35" t="s">
        <v>183</v>
      </c>
    </row>
    <row r="389" spans="1:8" ht="15.75">
      <c r="A389" s="31" t="s">
        <v>179</v>
      </c>
      <c r="B389" s="32" t="s">
        <v>259</v>
      </c>
      <c r="C389" s="32" t="s">
        <v>607</v>
      </c>
      <c r="D389" s="33">
        <v>3841</v>
      </c>
      <c r="E389" s="32" t="s">
        <v>60</v>
      </c>
      <c r="F389" s="33" t="s">
        <v>186</v>
      </c>
      <c r="G389" s="34">
        <v>793050</v>
      </c>
      <c r="H389" s="35" t="s">
        <v>183</v>
      </c>
    </row>
    <row r="390" spans="1:8" ht="15.75">
      <c r="A390" s="31" t="s">
        <v>179</v>
      </c>
      <c r="B390" s="32" t="s">
        <v>198</v>
      </c>
      <c r="C390" s="32" t="s">
        <v>203</v>
      </c>
      <c r="D390" s="33">
        <v>3847</v>
      </c>
      <c r="E390" s="32" t="s">
        <v>608</v>
      </c>
      <c r="F390" s="33" t="s">
        <v>186</v>
      </c>
      <c r="G390" s="34">
        <v>118441</v>
      </c>
      <c r="H390" s="35" t="s">
        <v>183</v>
      </c>
    </row>
    <row r="391" spans="1:8" ht="15.75">
      <c r="A391" s="31" t="s">
        <v>179</v>
      </c>
      <c r="B391" s="32" t="s">
        <v>198</v>
      </c>
      <c r="C391" s="32" t="s">
        <v>203</v>
      </c>
      <c r="D391" s="33">
        <v>3851</v>
      </c>
      <c r="E391" s="32" t="s">
        <v>609</v>
      </c>
      <c r="F391" s="33" t="s">
        <v>186</v>
      </c>
      <c r="G391" s="34">
        <v>84713</v>
      </c>
      <c r="H391" s="35" t="s">
        <v>183</v>
      </c>
    </row>
    <row r="392" spans="1:8" ht="15.75">
      <c r="A392" s="31" t="s">
        <v>179</v>
      </c>
      <c r="B392" s="32" t="s">
        <v>259</v>
      </c>
      <c r="C392" s="32" t="s">
        <v>607</v>
      </c>
      <c r="D392" s="33">
        <v>3864</v>
      </c>
      <c r="E392" s="32" t="s">
        <v>610</v>
      </c>
      <c r="F392" s="33" t="s">
        <v>182</v>
      </c>
      <c r="G392" s="34">
        <v>3400</v>
      </c>
      <c r="H392" s="35" t="s">
        <v>183</v>
      </c>
    </row>
    <row r="393" spans="1:8" ht="15.75">
      <c r="A393" s="31" t="s">
        <v>179</v>
      </c>
      <c r="B393" s="32" t="s">
        <v>259</v>
      </c>
      <c r="C393" s="32" t="s">
        <v>607</v>
      </c>
      <c r="D393" s="33">
        <v>3866</v>
      </c>
      <c r="E393" s="32" t="s">
        <v>611</v>
      </c>
      <c r="F393" s="33" t="s">
        <v>182</v>
      </c>
      <c r="G393" s="34">
        <v>2373</v>
      </c>
      <c r="H393" s="35" t="s">
        <v>183</v>
      </c>
    </row>
    <row r="394" spans="1:8" ht="15.75">
      <c r="A394" s="31" t="s">
        <v>179</v>
      </c>
      <c r="B394" s="32" t="s">
        <v>259</v>
      </c>
      <c r="C394" s="32" t="s">
        <v>607</v>
      </c>
      <c r="D394" s="33">
        <v>3867</v>
      </c>
      <c r="E394" s="32" t="s">
        <v>612</v>
      </c>
      <c r="F394" s="33" t="s">
        <v>182</v>
      </c>
      <c r="G394" s="34">
        <v>3817</v>
      </c>
      <c r="H394" s="35" t="s">
        <v>183</v>
      </c>
    </row>
    <row r="395" spans="1:8" ht="15.75">
      <c r="A395" s="31" t="s">
        <v>179</v>
      </c>
      <c r="B395" s="32" t="s">
        <v>241</v>
      </c>
      <c r="C395" s="32" t="s">
        <v>242</v>
      </c>
      <c r="D395" s="33">
        <v>3872</v>
      </c>
      <c r="E395" s="32" t="s">
        <v>613</v>
      </c>
      <c r="F395" s="33" t="s">
        <v>190</v>
      </c>
      <c r="G395" s="34">
        <v>2323</v>
      </c>
      <c r="H395" s="35" t="s">
        <v>197</v>
      </c>
    </row>
    <row r="396" spans="1:8" ht="15.75">
      <c r="A396" s="31" t="s">
        <v>179</v>
      </c>
      <c r="B396" s="32" t="s">
        <v>255</v>
      </c>
      <c r="C396" s="32" t="s">
        <v>256</v>
      </c>
      <c r="D396" s="33">
        <v>3873</v>
      </c>
      <c r="E396" s="32" t="s">
        <v>614</v>
      </c>
      <c r="F396" s="33" t="s">
        <v>186</v>
      </c>
      <c r="G396" s="34">
        <v>276874</v>
      </c>
      <c r="H396" s="35" t="s">
        <v>183</v>
      </c>
    </row>
    <row r="397" spans="1:8" ht="15.75">
      <c r="A397" s="31" t="s">
        <v>179</v>
      </c>
      <c r="B397" s="32" t="s">
        <v>255</v>
      </c>
      <c r="C397" s="32" t="s">
        <v>437</v>
      </c>
      <c r="D397" s="33">
        <v>3874</v>
      </c>
      <c r="E397" s="32" t="s">
        <v>615</v>
      </c>
      <c r="F397" s="33" t="s">
        <v>186</v>
      </c>
      <c r="G397" s="34">
        <v>280331</v>
      </c>
      <c r="H397" s="35" t="s">
        <v>183</v>
      </c>
    </row>
    <row r="398" spans="1:8" ht="15.75">
      <c r="A398" s="31" t="s">
        <v>179</v>
      </c>
      <c r="B398" s="32" t="s">
        <v>255</v>
      </c>
      <c r="C398" s="32" t="s">
        <v>256</v>
      </c>
      <c r="D398" s="33">
        <v>3875</v>
      </c>
      <c r="E398" s="32" t="s">
        <v>616</v>
      </c>
      <c r="F398" s="33" t="s">
        <v>186</v>
      </c>
      <c r="G398" s="34">
        <v>431811</v>
      </c>
      <c r="H398" s="35" t="s">
        <v>183</v>
      </c>
    </row>
    <row r="399" spans="1:8" ht="15.75">
      <c r="A399" s="31" t="s">
        <v>179</v>
      </c>
      <c r="B399" s="32" t="s">
        <v>208</v>
      </c>
      <c r="C399" s="32" t="s">
        <v>208</v>
      </c>
      <c r="D399" s="33">
        <v>3876</v>
      </c>
      <c r="E399" s="32" t="s">
        <v>617</v>
      </c>
      <c r="F399" s="33" t="s">
        <v>190</v>
      </c>
      <c r="G399" s="34">
        <v>136019</v>
      </c>
      <c r="H399" s="35" t="s">
        <v>183</v>
      </c>
    </row>
    <row r="400" spans="1:8" ht="15.75">
      <c r="A400" s="31" t="s">
        <v>179</v>
      </c>
      <c r="B400" s="32" t="s">
        <v>208</v>
      </c>
      <c r="C400" s="32" t="s">
        <v>208</v>
      </c>
      <c r="D400" s="33">
        <v>3877</v>
      </c>
      <c r="E400" s="32" t="s">
        <v>618</v>
      </c>
      <c r="F400" s="33" t="s">
        <v>190</v>
      </c>
      <c r="G400" s="34">
        <v>217874</v>
      </c>
      <c r="H400" s="35" t="s">
        <v>183</v>
      </c>
    </row>
    <row r="401" spans="1:8" ht="15.75">
      <c r="A401" s="31" t="s">
        <v>179</v>
      </c>
      <c r="B401" s="32" t="s">
        <v>208</v>
      </c>
      <c r="C401" s="32" t="s">
        <v>208</v>
      </c>
      <c r="D401" s="33">
        <v>3878</v>
      </c>
      <c r="E401" s="32" t="s">
        <v>619</v>
      </c>
      <c r="F401" s="33" t="s">
        <v>157</v>
      </c>
      <c r="G401" s="34">
        <v>1275359</v>
      </c>
      <c r="H401" s="35" t="s">
        <v>183</v>
      </c>
    </row>
    <row r="402" spans="1:8" ht="15.75">
      <c r="A402" s="31" t="s">
        <v>179</v>
      </c>
      <c r="B402" s="32" t="s">
        <v>208</v>
      </c>
      <c r="C402" s="32" t="s">
        <v>208</v>
      </c>
      <c r="D402" s="33">
        <v>3879</v>
      </c>
      <c r="E402" s="32" t="s">
        <v>620</v>
      </c>
      <c r="F402" s="33" t="s">
        <v>157</v>
      </c>
      <c r="G402" s="34">
        <v>959804</v>
      </c>
      <c r="H402" s="35" t="s">
        <v>183</v>
      </c>
    </row>
    <row r="403" spans="1:8" ht="15.75">
      <c r="A403" s="31" t="s">
        <v>179</v>
      </c>
      <c r="B403" s="32" t="s">
        <v>208</v>
      </c>
      <c r="C403" s="32" t="s">
        <v>208</v>
      </c>
      <c r="D403" s="33">
        <v>3880</v>
      </c>
      <c r="E403" s="32" t="s">
        <v>621</v>
      </c>
      <c r="F403" s="33" t="s">
        <v>157</v>
      </c>
      <c r="G403" s="34">
        <v>550325</v>
      </c>
      <c r="H403" s="35" t="s">
        <v>183</v>
      </c>
    </row>
    <row r="404" spans="1:8" ht="15.75">
      <c r="A404" s="31" t="s">
        <v>179</v>
      </c>
      <c r="B404" s="32" t="s">
        <v>208</v>
      </c>
      <c r="C404" s="32" t="s">
        <v>208</v>
      </c>
      <c r="D404" s="33">
        <v>3881</v>
      </c>
      <c r="E404" s="32" t="s">
        <v>622</v>
      </c>
      <c r="F404" s="33" t="s">
        <v>157</v>
      </c>
      <c r="G404" s="34">
        <v>352922</v>
      </c>
      <c r="H404" s="35" t="s">
        <v>183</v>
      </c>
    </row>
    <row r="405" spans="1:8" ht="15.75">
      <c r="A405" s="31" t="s">
        <v>179</v>
      </c>
      <c r="B405" s="32" t="s">
        <v>208</v>
      </c>
      <c r="C405" s="32" t="s">
        <v>208</v>
      </c>
      <c r="D405" s="33">
        <v>3882</v>
      </c>
      <c r="E405" s="32" t="s">
        <v>623</v>
      </c>
      <c r="F405" s="33" t="s">
        <v>157</v>
      </c>
      <c r="G405" s="34">
        <v>2300898</v>
      </c>
      <c r="H405" s="35" t="s">
        <v>183</v>
      </c>
    </row>
    <row r="406" spans="1:8" ht="15.75">
      <c r="A406" s="31" t="s">
        <v>179</v>
      </c>
      <c r="B406" s="32" t="s">
        <v>208</v>
      </c>
      <c r="C406" s="32" t="s">
        <v>208</v>
      </c>
      <c r="D406" s="33">
        <v>3883</v>
      </c>
      <c r="E406" s="32" t="s">
        <v>624</v>
      </c>
      <c r="F406" s="33" t="s">
        <v>157</v>
      </c>
      <c r="G406" s="34">
        <v>3175130</v>
      </c>
      <c r="H406" s="35" t="s">
        <v>183</v>
      </c>
    </row>
    <row r="407" spans="1:8" ht="15.75">
      <c r="A407" s="31" t="s">
        <v>179</v>
      </c>
      <c r="B407" s="32" t="s">
        <v>208</v>
      </c>
      <c r="C407" s="32" t="s">
        <v>208</v>
      </c>
      <c r="D407" s="33">
        <v>3884</v>
      </c>
      <c r="E407" s="32" t="s">
        <v>625</v>
      </c>
      <c r="F407" s="33" t="s">
        <v>157</v>
      </c>
      <c r="G407" s="34">
        <v>2847350</v>
      </c>
      <c r="H407" s="35" t="s">
        <v>183</v>
      </c>
    </row>
    <row r="408" spans="1:8" ht="15.75">
      <c r="A408" s="31" t="s">
        <v>179</v>
      </c>
      <c r="B408" s="32" t="s">
        <v>208</v>
      </c>
      <c r="C408" s="32" t="s">
        <v>208</v>
      </c>
      <c r="D408" s="33">
        <v>3885</v>
      </c>
      <c r="E408" s="32" t="s">
        <v>626</v>
      </c>
      <c r="F408" s="33" t="s">
        <v>157</v>
      </c>
      <c r="G408" s="34">
        <v>3553553</v>
      </c>
      <c r="H408" s="35" t="s">
        <v>183</v>
      </c>
    </row>
    <row r="409" spans="1:8" ht="15.75">
      <c r="A409" s="31" t="s">
        <v>179</v>
      </c>
      <c r="B409" s="32" t="s">
        <v>208</v>
      </c>
      <c r="C409" s="32" t="s">
        <v>208</v>
      </c>
      <c r="D409" s="33">
        <v>3886</v>
      </c>
      <c r="E409" s="32" t="s">
        <v>627</v>
      </c>
      <c r="F409" s="33" t="s">
        <v>157</v>
      </c>
      <c r="G409" s="34">
        <v>3467981</v>
      </c>
      <c r="H409" s="35" t="s">
        <v>183</v>
      </c>
    </row>
    <row r="410" spans="1:8" ht="15.75">
      <c r="A410" s="31" t="s">
        <v>179</v>
      </c>
      <c r="B410" s="32" t="s">
        <v>208</v>
      </c>
      <c r="C410" s="32" t="s">
        <v>208</v>
      </c>
      <c r="D410" s="33">
        <v>3887</v>
      </c>
      <c r="E410" s="32" t="s">
        <v>628</v>
      </c>
      <c r="F410" s="33" t="s">
        <v>157</v>
      </c>
      <c r="G410" s="34">
        <v>3781604</v>
      </c>
      <c r="H410" s="35" t="s">
        <v>183</v>
      </c>
    </row>
    <row r="411" spans="1:8" ht="15.75">
      <c r="A411" s="31" t="s">
        <v>179</v>
      </c>
      <c r="B411" s="32" t="s">
        <v>208</v>
      </c>
      <c r="C411" s="32" t="s">
        <v>208</v>
      </c>
      <c r="D411" s="33">
        <v>3888</v>
      </c>
      <c r="E411" s="32" t="s">
        <v>629</v>
      </c>
      <c r="F411" s="33" t="s">
        <v>157</v>
      </c>
      <c r="G411" s="34">
        <v>3879910</v>
      </c>
      <c r="H411" s="35" t="s">
        <v>183</v>
      </c>
    </row>
    <row r="412" spans="1:8" ht="15.75">
      <c r="A412" s="31" t="s">
        <v>179</v>
      </c>
      <c r="B412" s="32" t="s">
        <v>208</v>
      </c>
      <c r="C412" s="32" t="s">
        <v>208</v>
      </c>
      <c r="D412" s="33">
        <v>3889</v>
      </c>
      <c r="E412" s="32" t="s">
        <v>630</v>
      </c>
      <c r="F412" s="33" t="s">
        <v>157</v>
      </c>
      <c r="G412" s="34">
        <v>2383248</v>
      </c>
      <c r="H412" s="35" t="s">
        <v>183</v>
      </c>
    </row>
    <row r="413" spans="1:8" ht="15.75">
      <c r="A413" s="31" t="s">
        <v>179</v>
      </c>
      <c r="B413" s="32" t="s">
        <v>208</v>
      </c>
      <c r="C413" s="32" t="s">
        <v>208</v>
      </c>
      <c r="D413" s="33">
        <v>3890</v>
      </c>
      <c r="E413" s="32" t="s">
        <v>631</v>
      </c>
      <c r="F413" s="33" t="s">
        <v>157</v>
      </c>
      <c r="G413" s="34">
        <v>2435457</v>
      </c>
      <c r="H413" s="35" t="s">
        <v>183</v>
      </c>
    </row>
    <row r="414" spans="1:8" ht="15.75">
      <c r="A414" s="31" t="s">
        <v>179</v>
      </c>
      <c r="B414" s="32" t="s">
        <v>208</v>
      </c>
      <c r="C414" s="32" t="s">
        <v>208</v>
      </c>
      <c r="D414" s="33">
        <v>3891</v>
      </c>
      <c r="E414" s="32" t="s">
        <v>632</v>
      </c>
      <c r="F414" s="33" t="s">
        <v>157</v>
      </c>
      <c r="G414" s="34">
        <v>3093123</v>
      </c>
      <c r="H414" s="35" t="s">
        <v>183</v>
      </c>
    </row>
    <row r="415" spans="1:8" ht="15.75">
      <c r="A415" s="31" t="s">
        <v>179</v>
      </c>
      <c r="B415" s="32" t="s">
        <v>208</v>
      </c>
      <c r="C415" s="32" t="s">
        <v>208</v>
      </c>
      <c r="D415" s="33">
        <v>3892</v>
      </c>
      <c r="E415" s="32" t="s">
        <v>633</v>
      </c>
      <c r="F415" s="33" t="s">
        <v>157</v>
      </c>
      <c r="G415" s="34">
        <v>3744937</v>
      </c>
      <c r="H415" s="35" t="s">
        <v>183</v>
      </c>
    </row>
    <row r="416" spans="1:8" ht="15.75">
      <c r="A416" s="31" t="s">
        <v>179</v>
      </c>
      <c r="B416" s="32" t="s">
        <v>208</v>
      </c>
      <c r="C416" s="32" t="s">
        <v>208</v>
      </c>
      <c r="D416" s="33">
        <v>3893</v>
      </c>
      <c r="E416" s="32" t="s">
        <v>634</v>
      </c>
      <c r="F416" s="33" t="s">
        <v>157</v>
      </c>
      <c r="G416" s="34">
        <v>3843243</v>
      </c>
      <c r="H416" s="35" t="s">
        <v>183</v>
      </c>
    </row>
    <row r="417" spans="1:8" ht="15.75">
      <c r="A417" s="31" t="s">
        <v>179</v>
      </c>
      <c r="B417" s="32" t="s">
        <v>208</v>
      </c>
      <c r="C417" s="32" t="s">
        <v>208</v>
      </c>
      <c r="D417" s="33">
        <v>3894</v>
      </c>
      <c r="E417" s="32" t="s">
        <v>635</v>
      </c>
      <c r="F417" s="33" t="s">
        <v>157</v>
      </c>
      <c r="G417" s="34">
        <v>4109660</v>
      </c>
      <c r="H417" s="35" t="s">
        <v>183</v>
      </c>
    </row>
    <row r="418" spans="1:8" ht="15.75">
      <c r="A418" s="31" t="s">
        <v>179</v>
      </c>
      <c r="B418" s="32" t="s">
        <v>208</v>
      </c>
      <c r="C418" s="32" t="s">
        <v>208</v>
      </c>
      <c r="D418" s="33">
        <v>3895</v>
      </c>
      <c r="E418" s="32" t="s">
        <v>636</v>
      </c>
      <c r="F418" s="33" t="s">
        <v>157</v>
      </c>
      <c r="G418" s="34">
        <v>4220695</v>
      </c>
      <c r="H418" s="35" t="s">
        <v>183</v>
      </c>
    </row>
    <row r="419" spans="1:8" ht="15.75">
      <c r="A419" s="31" t="s">
        <v>179</v>
      </c>
      <c r="B419" s="32" t="s">
        <v>208</v>
      </c>
      <c r="C419" s="32" t="s">
        <v>208</v>
      </c>
      <c r="D419" s="33">
        <v>3896</v>
      </c>
      <c r="E419" s="32" t="s">
        <v>637</v>
      </c>
      <c r="F419" s="33" t="s">
        <v>157</v>
      </c>
      <c r="G419" s="34">
        <v>2916623</v>
      </c>
      <c r="H419" s="35" t="s">
        <v>183</v>
      </c>
    </row>
    <row r="420" spans="1:8" ht="15.75">
      <c r="A420" s="31" t="s">
        <v>179</v>
      </c>
      <c r="B420" s="32" t="s">
        <v>208</v>
      </c>
      <c r="C420" s="32" t="s">
        <v>208</v>
      </c>
      <c r="D420" s="33">
        <v>3897</v>
      </c>
      <c r="E420" s="32" t="s">
        <v>638</v>
      </c>
      <c r="F420" s="33" t="s">
        <v>157</v>
      </c>
      <c r="G420" s="34">
        <v>5007031</v>
      </c>
      <c r="H420" s="35" t="s">
        <v>183</v>
      </c>
    </row>
    <row r="421" spans="1:8" ht="15.75">
      <c r="A421" s="31" t="s">
        <v>179</v>
      </c>
      <c r="B421" s="32" t="s">
        <v>208</v>
      </c>
      <c r="C421" s="32" t="s">
        <v>208</v>
      </c>
      <c r="D421" s="33">
        <v>3898</v>
      </c>
      <c r="E421" s="32" t="s">
        <v>639</v>
      </c>
      <c r="F421" s="33" t="s">
        <v>157</v>
      </c>
      <c r="G421" s="34">
        <v>5957028</v>
      </c>
      <c r="H421" s="35" t="s">
        <v>183</v>
      </c>
    </row>
    <row r="422" spans="1:8" ht="15.75">
      <c r="A422" s="31" t="s">
        <v>179</v>
      </c>
      <c r="B422" s="32" t="s">
        <v>208</v>
      </c>
      <c r="C422" s="32" t="s">
        <v>208</v>
      </c>
      <c r="D422" s="33">
        <v>3899</v>
      </c>
      <c r="E422" s="32" t="s">
        <v>640</v>
      </c>
      <c r="F422" s="33" t="s">
        <v>157</v>
      </c>
      <c r="G422" s="34">
        <v>6870237</v>
      </c>
      <c r="H422" s="35" t="s">
        <v>183</v>
      </c>
    </row>
    <row r="423" spans="1:8" ht="15.75">
      <c r="A423" s="31" t="s">
        <v>179</v>
      </c>
      <c r="B423" s="32" t="s">
        <v>208</v>
      </c>
      <c r="C423" s="32" t="s">
        <v>208</v>
      </c>
      <c r="D423" s="33">
        <v>3900</v>
      </c>
      <c r="E423" s="32" t="s">
        <v>641</v>
      </c>
      <c r="F423" s="33" t="s">
        <v>190</v>
      </c>
      <c r="G423" s="34">
        <v>1662301</v>
      </c>
      <c r="H423" s="35" t="s">
        <v>183</v>
      </c>
    </row>
    <row r="424" spans="1:8" ht="15.75">
      <c r="A424" s="31" t="s">
        <v>179</v>
      </c>
      <c r="B424" s="32" t="s">
        <v>208</v>
      </c>
      <c r="C424" s="32" t="s">
        <v>208</v>
      </c>
      <c r="D424" s="33">
        <v>3901</v>
      </c>
      <c r="E424" s="32" t="s">
        <v>642</v>
      </c>
      <c r="F424" s="33" t="s">
        <v>190</v>
      </c>
      <c r="G424" s="34">
        <v>19037</v>
      </c>
      <c r="H424" s="35" t="s">
        <v>183</v>
      </c>
    </row>
    <row r="425" spans="1:8" ht="15.75">
      <c r="A425" s="31" t="s">
        <v>179</v>
      </c>
      <c r="B425" s="32" t="s">
        <v>208</v>
      </c>
      <c r="C425" s="32" t="s">
        <v>208</v>
      </c>
      <c r="D425" s="33">
        <v>3902</v>
      </c>
      <c r="E425" s="32" t="s">
        <v>643</v>
      </c>
      <c r="F425" s="33" t="s">
        <v>190</v>
      </c>
      <c r="G425" s="34">
        <v>30467</v>
      </c>
      <c r="H425" s="35" t="s">
        <v>183</v>
      </c>
    </row>
    <row r="426" spans="1:8" ht="15.75">
      <c r="A426" s="31" t="s">
        <v>179</v>
      </c>
      <c r="B426" s="32" t="s">
        <v>208</v>
      </c>
      <c r="C426" s="32" t="s">
        <v>208</v>
      </c>
      <c r="D426" s="33">
        <v>3903</v>
      </c>
      <c r="E426" s="32" t="s">
        <v>644</v>
      </c>
      <c r="F426" s="33" t="s">
        <v>190</v>
      </c>
      <c r="G426" s="34">
        <v>53169</v>
      </c>
      <c r="H426" s="35" t="s">
        <v>183</v>
      </c>
    </row>
    <row r="427" spans="1:8" ht="15.75">
      <c r="A427" s="31" t="s">
        <v>179</v>
      </c>
      <c r="B427" s="32" t="s">
        <v>208</v>
      </c>
      <c r="C427" s="32" t="s">
        <v>208</v>
      </c>
      <c r="D427" s="33">
        <v>3904</v>
      </c>
      <c r="E427" s="32" t="s">
        <v>645</v>
      </c>
      <c r="F427" s="33" t="s">
        <v>190</v>
      </c>
      <c r="G427" s="34">
        <v>28652</v>
      </c>
      <c r="H427" s="35" t="s">
        <v>183</v>
      </c>
    </row>
    <row r="428" spans="1:8" ht="15.75">
      <c r="A428" s="31" t="s">
        <v>179</v>
      </c>
      <c r="B428" s="32" t="s">
        <v>208</v>
      </c>
      <c r="C428" s="32" t="s">
        <v>208</v>
      </c>
      <c r="D428" s="33">
        <v>3905</v>
      </c>
      <c r="E428" s="32" t="s">
        <v>646</v>
      </c>
      <c r="F428" s="33" t="s">
        <v>190</v>
      </c>
      <c r="G428" s="34">
        <v>78180</v>
      </c>
      <c r="H428" s="35" t="s">
        <v>183</v>
      </c>
    </row>
    <row r="429" spans="1:8" ht="15.75">
      <c r="A429" s="31" t="s">
        <v>179</v>
      </c>
      <c r="B429" s="32" t="s">
        <v>208</v>
      </c>
      <c r="C429" s="32" t="s">
        <v>208</v>
      </c>
      <c r="D429" s="33">
        <v>3906</v>
      </c>
      <c r="E429" s="32" t="s">
        <v>647</v>
      </c>
      <c r="F429" s="33" t="s">
        <v>190</v>
      </c>
      <c r="G429" s="34">
        <v>1339568</v>
      </c>
      <c r="H429" s="35" t="s">
        <v>183</v>
      </c>
    </row>
    <row r="430" spans="1:8" ht="15.75">
      <c r="A430" s="31" t="s">
        <v>179</v>
      </c>
      <c r="B430" s="32" t="s">
        <v>208</v>
      </c>
      <c r="C430" s="32" t="s">
        <v>208</v>
      </c>
      <c r="D430" s="33">
        <v>3907</v>
      </c>
      <c r="E430" s="32" t="s">
        <v>648</v>
      </c>
      <c r="F430" s="33" t="s">
        <v>190</v>
      </c>
      <c r="G430" s="34">
        <v>1369323</v>
      </c>
      <c r="H430" s="35" t="s">
        <v>183</v>
      </c>
    </row>
    <row r="431" spans="1:8" ht="15.75">
      <c r="A431" s="31" t="s">
        <v>179</v>
      </c>
      <c r="B431" s="32" t="s">
        <v>208</v>
      </c>
      <c r="C431" s="32" t="s">
        <v>208</v>
      </c>
      <c r="D431" s="33">
        <v>3908</v>
      </c>
      <c r="E431" s="32" t="s">
        <v>649</v>
      </c>
      <c r="F431" s="33" t="s">
        <v>157</v>
      </c>
      <c r="G431" s="34">
        <v>2744103</v>
      </c>
      <c r="H431" s="35" t="s">
        <v>183</v>
      </c>
    </row>
    <row r="432" spans="1:8" ht="15.75">
      <c r="A432" s="31" t="s">
        <v>179</v>
      </c>
      <c r="B432" s="32" t="s">
        <v>208</v>
      </c>
      <c r="C432" s="32" t="s">
        <v>208</v>
      </c>
      <c r="D432" s="33">
        <v>3909</v>
      </c>
      <c r="E432" s="32" t="s">
        <v>650</v>
      </c>
      <c r="F432" s="33" t="s">
        <v>157</v>
      </c>
      <c r="G432" s="34">
        <v>2615010</v>
      </c>
      <c r="H432" s="35" t="s">
        <v>183</v>
      </c>
    </row>
    <row r="433" spans="1:8" ht="15.75">
      <c r="A433" s="31" t="s">
        <v>179</v>
      </c>
      <c r="B433" s="32" t="s">
        <v>255</v>
      </c>
      <c r="C433" s="32" t="s">
        <v>437</v>
      </c>
      <c r="D433" s="33">
        <v>3910</v>
      </c>
      <c r="E433" s="32" t="s">
        <v>651</v>
      </c>
      <c r="F433" s="33" t="s">
        <v>186</v>
      </c>
      <c r="G433" s="34">
        <v>572621</v>
      </c>
      <c r="H433" s="35" t="s">
        <v>183</v>
      </c>
    </row>
    <row r="434" spans="1:8" ht="15.75">
      <c r="A434" s="31" t="s">
        <v>179</v>
      </c>
      <c r="B434" s="32" t="s">
        <v>208</v>
      </c>
      <c r="C434" s="32" t="s">
        <v>208</v>
      </c>
      <c r="D434" s="33">
        <v>3919</v>
      </c>
      <c r="E434" s="32" t="s">
        <v>652</v>
      </c>
      <c r="F434" s="33" t="s">
        <v>190</v>
      </c>
      <c r="G434" s="34">
        <v>601567</v>
      </c>
      <c r="H434" s="35" t="s">
        <v>183</v>
      </c>
    </row>
    <row r="435" spans="1:8" ht="15.75">
      <c r="A435" s="31" t="s">
        <v>179</v>
      </c>
      <c r="B435" s="32" t="s">
        <v>208</v>
      </c>
      <c r="C435" s="32" t="s">
        <v>208</v>
      </c>
      <c r="D435" s="33">
        <v>3920</v>
      </c>
      <c r="E435" s="32" t="s">
        <v>653</v>
      </c>
      <c r="F435" s="33" t="s">
        <v>190</v>
      </c>
      <c r="G435" s="34">
        <v>713444</v>
      </c>
      <c r="H435" s="35" t="s">
        <v>183</v>
      </c>
    </row>
    <row r="436" spans="1:8" ht="15.75">
      <c r="A436" s="31" t="s">
        <v>179</v>
      </c>
      <c r="B436" s="32" t="s">
        <v>208</v>
      </c>
      <c r="C436" s="32" t="s">
        <v>208</v>
      </c>
      <c r="D436" s="33">
        <v>3921</v>
      </c>
      <c r="E436" s="32" t="s">
        <v>654</v>
      </c>
      <c r="F436" s="33" t="s">
        <v>190</v>
      </c>
      <c r="G436" s="34">
        <v>882520</v>
      </c>
      <c r="H436" s="35" t="s">
        <v>183</v>
      </c>
    </row>
    <row r="437" spans="1:8" ht="15.75">
      <c r="A437" s="31" t="s">
        <v>179</v>
      </c>
      <c r="B437" s="32" t="s">
        <v>208</v>
      </c>
      <c r="C437" s="32" t="s">
        <v>208</v>
      </c>
      <c r="D437" s="33">
        <v>3922</v>
      </c>
      <c r="E437" s="32" t="s">
        <v>655</v>
      </c>
      <c r="F437" s="33" t="s">
        <v>190</v>
      </c>
      <c r="G437" s="34">
        <v>1172228</v>
      </c>
      <c r="H437" s="35" t="s">
        <v>183</v>
      </c>
    </row>
    <row r="438" spans="1:8" ht="15.75">
      <c r="A438" s="31" t="s">
        <v>179</v>
      </c>
      <c r="B438" s="32" t="s">
        <v>208</v>
      </c>
      <c r="C438" s="32" t="s">
        <v>208</v>
      </c>
      <c r="D438" s="33">
        <v>3923</v>
      </c>
      <c r="E438" s="32" t="s">
        <v>656</v>
      </c>
      <c r="F438" s="33" t="s">
        <v>190</v>
      </c>
      <c r="G438" s="34">
        <v>1610699</v>
      </c>
      <c r="H438" s="35" t="s">
        <v>183</v>
      </c>
    </row>
    <row r="439" spans="1:8" ht="15.75">
      <c r="A439" s="31" t="s">
        <v>179</v>
      </c>
      <c r="B439" s="32" t="s">
        <v>208</v>
      </c>
      <c r="C439" s="32" t="s">
        <v>208</v>
      </c>
      <c r="D439" s="33">
        <v>3924</v>
      </c>
      <c r="E439" s="32" t="s">
        <v>657</v>
      </c>
      <c r="F439" s="33" t="s">
        <v>190</v>
      </c>
      <c r="G439" s="34">
        <v>2137400</v>
      </c>
      <c r="H439" s="35" t="s">
        <v>183</v>
      </c>
    </row>
    <row r="440" spans="1:8" ht="15.75">
      <c r="A440" s="31" t="s">
        <v>179</v>
      </c>
      <c r="B440" s="32" t="s">
        <v>208</v>
      </c>
      <c r="C440" s="32" t="s">
        <v>208</v>
      </c>
      <c r="D440" s="33">
        <v>3925</v>
      </c>
      <c r="E440" s="32" t="s">
        <v>658</v>
      </c>
      <c r="F440" s="33" t="s">
        <v>190</v>
      </c>
      <c r="G440" s="34">
        <v>2497909</v>
      </c>
      <c r="H440" s="35" t="s">
        <v>183</v>
      </c>
    </row>
    <row r="441" spans="1:8" ht="15.75">
      <c r="A441" s="31" t="s">
        <v>179</v>
      </c>
      <c r="B441" s="32" t="s">
        <v>208</v>
      </c>
      <c r="C441" s="32" t="s">
        <v>208</v>
      </c>
      <c r="D441" s="33">
        <v>3932</v>
      </c>
      <c r="E441" s="32" t="s">
        <v>659</v>
      </c>
      <c r="F441" s="33" t="s">
        <v>190</v>
      </c>
      <c r="G441" s="34">
        <v>53124</v>
      </c>
      <c r="H441" s="35" t="s">
        <v>183</v>
      </c>
    </row>
    <row r="442" spans="1:8" ht="15.75">
      <c r="A442" s="31" t="s">
        <v>179</v>
      </c>
      <c r="B442" s="32" t="s">
        <v>208</v>
      </c>
      <c r="C442" s="32" t="s">
        <v>208</v>
      </c>
      <c r="D442" s="33">
        <v>3933</v>
      </c>
      <c r="E442" s="32" t="s">
        <v>660</v>
      </c>
      <c r="F442" s="33" t="s">
        <v>190</v>
      </c>
      <c r="G442" s="34">
        <v>80971</v>
      </c>
      <c r="H442" s="35" t="s">
        <v>183</v>
      </c>
    </row>
    <row r="443" spans="1:8" ht="15.75">
      <c r="A443" s="31" t="s">
        <v>179</v>
      </c>
      <c r="B443" s="32" t="s">
        <v>208</v>
      </c>
      <c r="C443" s="32" t="s">
        <v>208</v>
      </c>
      <c r="D443" s="33">
        <v>3934</v>
      </c>
      <c r="E443" s="32" t="s">
        <v>661</v>
      </c>
      <c r="F443" s="33" t="s">
        <v>190</v>
      </c>
      <c r="G443" s="34">
        <v>142163</v>
      </c>
      <c r="H443" s="35" t="s">
        <v>183</v>
      </c>
    </row>
    <row r="444" spans="1:8" ht="15.75">
      <c r="A444" s="31" t="s">
        <v>179</v>
      </c>
      <c r="B444" s="32" t="s">
        <v>208</v>
      </c>
      <c r="C444" s="32" t="s">
        <v>208</v>
      </c>
      <c r="D444" s="33">
        <v>3935</v>
      </c>
      <c r="E444" s="32" t="s">
        <v>662</v>
      </c>
      <c r="F444" s="33" t="s">
        <v>190</v>
      </c>
      <c r="G444" s="34">
        <v>178450</v>
      </c>
      <c r="H444" s="35" t="s">
        <v>183</v>
      </c>
    </row>
    <row r="445" spans="1:8" ht="15.75">
      <c r="A445" s="31" t="s">
        <v>179</v>
      </c>
      <c r="B445" s="32" t="s">
        <v>208</v>
      </c>
      <c r="C445" s="32" t="s">
        <v>208</v>
      </c>
      <c r="D445" s="33">
        <v>3936</v>
      </c>
      <c r="E445" s="32" t="s">
        <v>663</v>
      </c>
      <c r="F445" s="33" t="s">
        <v>190</v>
      </c>
      <c r="G445" s="34">
        <v>227886</v>
      </c>
      <c r="H445" s="35" t="s">
        <v>183</v>
      </c>
    </row>
    <row r="446" spans="1:8" ht="15.75">
      <c r="A446" s="31" t="s">
        <v>179</v>
      </c>
      <c r="B446" s="32" t="s">
        <v>208</v>
      </c>
      <c r="C446" s="32" t="s">
        <v>208</v>
      </c>
      <c r="D446" s="33">
        <v>3937</v>
      </c>
      <c r="E446" s="32" t="s">
        <v>664</v>
      </c>
      <c r="F446" s="33" t="s">
        <v>190</v>
      </c>
      <c r="G446" s="34">
        <v>297760</v>
      </c>
      <c r="H446" s="35" t="s">
        <v>183</v>
      </c>
    </row>
    <row r="447" spans="1:8" ht="15.75">
      <c r="A447" s="31" t="s">
        <v>179</v>
      </c>
      <c r="B447" s="32" t="s">
        <v>208</v>
      </c>
      <c r="C447" s="32" t="s">
        <v>208</v>
      </c>
      <c r="D447" s="33">
        <v>3938</v>
      </c>
      <c r="E447" s="32" t="s">
        <v>665</v>
      </c>
      <c r="F447" s="33" t="s">
        <v>190</v>
      </c>
      <c r="G447" s="34">
        <v>357126</v>
      </c>
      <c r="H447" s="35" t="s">
        <v>183</v>
      </c>
    </row>
    <row r="448" spans="1:8" ht="15.75">
      <c r="A448" s="31" t="s">
        <v>179</v>
      </c>
      <c r="B448" s="32" t="s">
        <v>208</v>
      </c>
      <c r="C448" s="32" t="s">
        <v>208</v>
      </c>
      <c r="D448" s="33">
        <v>3939</v>
      </c>
      <c r="E448" s="32" t="s">
        <v>666</v>
      </c>
      <c r="F448" s="33" t="s">
        <v>190</v>
      </c>
      <c r="G448" s="34">
        <v>506160</v>
      </c>
      <c r="H448" s="35" t="s">
        <v>183</v>
      </c>
    </row>
    <row r="449" spans="1:8" ht="15.75">
      <c r="A449" s="31" t="s">
        <v>179</v>
      </c>
      <c r="B449" s="32" t="s">
        <v>208</v>
      </c>
      <c r="C449" s="32" t="s">
        <v>208</v>
      </c>
      <c r="D449" s="33">
        <v>3944</v>
      </c>
      <c r="E449" s="32" t="s">
        <v>667</v>
      </c>
      <c r="F449" s="33" t="s">
        <v>190</v>
      </c>
      <c r="G449" s="34">
        <v>566793</v>
      </c>
      <c r="H449" s="35" t="s">
        <v>183</v>
      </c>
    </row>
    <row r="450" spans="1:8" ht="15.75">
      <c r="A450" s="31" t="s">
        <v>179</v>
      </c>
      <c r="B450" s="32" t="s">
        <v>208</v>
      </c>
      <c r="C450" s="32" t="s">
        <v>208</v>
      </c>
      <c r="D450" s="33">
        <v>3945</v>
      </c>
      <c r="E450" s="32" t="s">
        <v>668</v>
      </c>
      <c r="F450" s="33" t="s">
        <v>190</v>
      </c>
      <c r="G450" s="34">
        <v>686891</v>
      </c>
      <c r="H450" s="35" t="s">
        <v>183</v>
      </c>
    </row>
    <row r="451" spans="1:8" ht="15.75">
      <c r="A451" s="31" t="s">
        <v>179</v>
      </c>
      <c r="B451" s="32" t="s">
        <v>208</v>
      </c>
      <c r="C451" s="32" t="s">
        <v>208</v>
      </c>
      <c r="D451" s="33">
        <v>3946</v>
      </c>
      <c r="E451" s="32" t="s">
        <v>669</v>
      </c>
      <c r="F451" s="33" t="s">
        <v>190</v>
      </c>
      <c r="G451" s="34">
        <v>830632</v>
      </c>
      <c r="H451" s="35" t="s">
        <v>183</v>
      </c>
    </row>
    <row r="452" spans="1:8" ht="15.75">
      <c r="A452" s="31" t="s">
        <v>179</v>
      </c>
      <c r="B452" s="32" t="s">
        <v>208</v>
      </c>
      <c r="C452" s="32" t="s">
        <v>208</v>
      </c>
      <c r="D452" s="33">
        <v>3947</v>
      </c>
      <c r="E452" s="32" t="s">
        <v>670</v>
      </c>
      <c r="F452" s="33" t="s">
        <v>190</v>
      </c>
      <c r="G452" s="34">
        <v>1043760</v>
      </c>
      <c r="H452" s="35" t="s">
        <v>183</v>
      </c>
    </row>
    <row r="453" spans="1:8" ht="15.75">
      <c r="A453" s="31" t="s">
        <v>179</v>
      </c>
      <c r="B453" s="32" t="s">
        <v>208</v>
      </c>
      <c r="C453" s="32" t="s">
        <v>208</v>
      </c>
      <c r="D453" s="33">
        <v>3948</v>
      </c>
      <c r="E453" s="32" t="s">
        <v>671</v>
      </c>
      <c r="F453" s="33" t="s">
        <v>190</v>
      </c>
      <c r="G453" s="34">
        <v>1127867</v>
      </c>
      <c r="H453" s="35" t="s">
        <v>183</v>
      </c>
    </row>
    <row r="454" spans="1:8" ht="15.75">
      <c r="A454" s="31" t="s">
        <v>179</v>
      </c>
      <c r="B454" s="32" t="s">
        <v>208</v>
      </c>
      <c r="C454" s="32" t="s">
        <v>208</v>
      </c>
      <c r="D454" s="33">
        <v>3949</v>
      </c>
      <c r="E454" s="32" t="s">
        <v>672</v>
      </c>
      <c r="F454" s="33" t="s">
        <v>190</v>
      </c>
      <c r="G454" s="34">
        <v>1289309</v>
      </c>
      <c r="H454" s="35" t="s">
        <v>183</v>
      </c>
    </row>
    <row r="455" spans="1:8" ht="15.75">
      <c r="A455" s="31" t="s">
        <v>179</v>
      </c>
      <c r="B455" s="32" t="s">
        <v>208</v>
      </c>
      <c r="C455" s="32" t="s">
        <v>208</v>
      </c>
      <c r="D455" s="33">
        <v>3950</v>
      </c>
      <c r="E455" s="32" t="s">
        <v>673</v>
      </c>
      <c r="F455" s="33" t="s">
        <v>190</v>
      </c>
      <c r="G455" s="34">
        <v>1506897</v>
      </c>
      <c r="H455" s="35" t="s">
        <v>183</v>
      </c>
    </row>
    <row r="456" spans="1:8" ht="15.75">
      <c r="A456" s="31" t="s">
        <v>179</v>
      </c>
      <c r="B456" s="32" t="s">
        <v>208</v>
      </c>
      <c r="C456" s="32" t="s">
        <v>208</v>
      </c>
      <c r="D456" s="33">
        <v>3951</v>
      </c>
      <c r="E456" s="32" t="s">
        <v>674</v>
      </c>
      <c r="F456" s="33" t="s">
        <v>190</v>
      </c>
      <c r="G456" s="34">
        <v>1701696</v>
      </c>
      <c r="H456" s="35" t="s">
        <v>183</v>
      </c>
    </row>
    <row r="457" spans="1:8" ht="15.75">
      <c r="A457" s="31" t="s">
        <v>179</v>
      </c>
      <c r="B457" s="32" t="s">
        <v>208</v>
      </c>
      <c r="C457" s="32" t="s">
        <v>208</v>
      </c>
      <c r="D457" s="33">
        <v>3952</v>
      </c>
      <c r="E457" s="32" t="s">
        <v>675</v>
      </c>
      <c r="F457" s="33" t="s">
        <v>190</v>
      </c>
      <c r="G457" s="34">
        <v>1941126</v>
      </c>
      <c r="H457" s="35" t="s">
        <v>183</v>
      </c>
    </row>
    <row r="458" spans="1:8" ht="15.75">
      <c r="A458" s="31" t="s">
        <v>179</v>
      </c>
      <c r="B458" s="32" t="s">
        <v>208</v>
      </c>
      <c r="C458" s="32" t="s">
        <v>208</v>
      </c>
      <c r="D458" s="33">
        <v>3953</v>
      </c>
      <c r="E458" s="32" t="s">
        <v>676</v>
      </c>
      <c r="F458" s="33" t="s">
        <v>190</v>
      </c>
      <c r="G458" s="34">
        <v>2156949</v>
      </c>
      <c r="H458" s="35" t="s">
        <v>183</v>
      </c>
    </row>
    <row r="459" spans="1:8" ht="15.75">
      <c r="A459" s="31" t="s">
        <v>179</v>
      </c>
      <c r="B459" s="32" t="s">
        <v>208</v>
      </c>
      <c r="C459" s="32" t="s">
        <v>208</v>
      </c>
      <c r="D459" s="33">
        <v>3954</v>
      </c>
      <c r="E459" s="32" t="s">
        <v>677</v>
      </c>
      <c r="F459" s="33" t="s">
        <v>190</v>
      </c>
      <c r="G459" s="34">
        <v>2382996</v>
      </c>
      <c r="H459" s="35" t="s">
        <v>183</v>
      </c>
    </row>
    <row r="460" spans="1:8" ht="15.75">
      <c r="A460" s="31" t="s">
        <v>179</v>
      </c>
      <c r="B460" s="32" t="s">
        <v>208</v>
      </c>
      <c r="C460" s="32" t="s">
        <v>208</v>
      </c>
      <c r="D460" s="33">
        <v>3955</v>
      </c>
      <c r="E460" s="32" t="s">
        <v>678</v>
      </c>
      <c r="F460" s="33" t="s">
        <v>190</v>
      </c>
      <c r="G460" s="34">
        <v>2753993</v>
      </c>
      <c r="H460" s="35" t="s">
        <v>183</v>
      </c>
    </row>
    <row r="461" spans="1:8" ht="15.75">
      <c r="A461" s="31" t="s">
        <v>179</v>
      </c>
      <c r="B461" s="32" t="s">
        <v>208</v>
      </c>
      <c r="C461" s="32" t="s">
        <v>208</v>
      </c>
      <c r="D461" s="33">
        <v>3956</v>
      </c>
      <c r="E461" s="32" t="s">
        <v>679</v>
      </c>
      <c r="F461" s="33" t="s">
        <v>190</v>
      </c>
      <c r="G461" s="34">
        <v>3024110</v>
      </c>
      <c r="H461" s="35" t="s">
        <v>183</v>
      </c>
    </row>
    <row r="462" spans="1:8" ht="15.75">
      <c r="A462" s="31" t="s">
        <v>179</v>
      </c>
      <c r="B462" s="32" t="s">
        <v>208</v>
      </c>
      <c r="C462" s="32" t="s">
        <v>208</v>
      </c>
      <c r="D462" s="33">
        <v>3957</v>
      </c>
      <c r="E462" s="32" t="s">
        <v>680</v>
      </c>
      <c r="F462" s="33" t="s">
        <v>190</v>
      </c>
      <c r="G462" s="34">
        <v>3697978</v>
      </c>
      <c r="H462" s="35" t="s">
        <v>183</v>
      </c>
    </row>
    <row r="463" spans="1:8" ht="15.75">
      <c r="A463" s="31" t="s">
        <v>179</v>
      </c>
      <c r="B463" s="32" t="s">
        <v>208</v>
      </c>
      <c r="C463" s="32" t="s">
        <v>208</v>
      </c>
      <c r="D463" s="33">
        <v>3958</v>
      </c>
      <c r="E463" s="32" t="s">
        <v>681</v>
      </c>
      <c r="F463" s="33" t="s">
        <v>190</v>
      </c>
      <c r="G463" s="34">
        <v>4809621</v>
      </c>
      <c r="H463" s="35" t="s">
        <v>183</v>
      </c>
    </row>
    <row r="464" spans="1:8" ht="15.75">
      <c r="A464" s="31" t="s">
        <v>179</v>
      </c>
      <c r="B464" s="32" t="s">
        <v>208</v>
      </c>
      <c r="C464" s="32" t="s">
        <v>208</v>
      </c>
      <c r="D464" s="33">
        <v>3959</v>
      </c>
      <c r="E464" s="32" t="s">
        <v>682</v>
      </c>
      <c r="F464" s="33" t="s">
        <v>190</v>
      </c>
      <c r="G464" s="34">
        <v>5381506</v>
      </c>
      <c r="H464" s="35" t="s">
        <v>183</v>
      </c>
    </row>
    <row r="465" spans="1:8" ht="15.75">
      <c r="A465" s="31" t="s">
        <v>179</v>
      </c>
      <c r="B465" s="32" t="s">
        <v>208</v>
      </c>
      <c r="C465" s="32" t="s">
        <v>208</v>
      </c>
      <c r="D465" s="33">
        <v>3960</v>
      </c>
      <c r="E465" s="32" t="s">
        <v>683</v>
      </c>
      <c r="F465" s="33" t="s">
        <v>190</v>
      </c>
      <c r="G465" s="34">
        <v>567260</v>
      </c>
      <c r="H465" s="35" t="s">
        <v>183</v>
      </c>
    </row>
    <row r="466" spans="1:8" ht="15.75">
      <c r="A466" s="31" t="s">
        <v>179</v>
      </c>
      <c r="B466" s="32" t="s">
        <v>208</v>
      </c>
      <c r="C466" s="32" t="s">
        <v>208</v>
      </c>
      <c r="D466" s="33">
        <v>3961</v>
      </c>
      <c r="E466" s="32" t="s">
        <v>684</v>
      </c>
      <c r="F466" s="33" t="s">
        <v>190</v>
      </c>
      <c r="G466" s="34">
        <v>705393</v>
      </c>
      <c r="H466" s="35" t="s">
        <v>183</v>
      </c>
    </row>
    <row r="467" spans="1:8" ht="15.75">
      <c r="A467" s="31" t="s">
        <v>179</v>
      </c>
      <c r="B467" s="32" t="s">
        <v>208</v>
      </c>
      <c r="C467" s="32" t="s">
        <v>208</v>
      </c>
      <c r="D467" s="33">
        <v>3963</v>
      </c>
      <c r="E467" s="32" t="s">
        <v>685</v>
      </c>
      <c r="F467" s="33" t="s">
        <v>190</v>
      </c>
      <c r="G467" s="34">
        <v>1069597</v>
      </c>
      <c r="H467" s="35" t="s">
        <v>183</v>
      </c>
    </row>
    <row r="468" spans="1:8" ht="15.75">
      <c r="A468" s="31" t="s">
        <v>179</v>
      </c>
      <c r="B468" s="32" t="s">
        <v>208</v>
      </c>
      <c r="C468" s="32" t="s">
        <v>208</v>
      </c>
      <c r="D468" s="33">
        <v>3964</v>
      </c>
      <c r="E468" s="32" t="s">
        <v>686</v>
      </c>
      <c r="F468" s="33" t="s">
        <v>190</v>
      </c>
      <c r="G468" s="34">
        <v>1325104</v>
      </c>
      <c r="H468" s="35" t="s">
        <v>183</v>
      </c>
    </row>
    <row r="469" spans="1:8" ht="15.75">
      <c r="A469" s="31" t="s">
        <v>179</v>
      </c>
      <c r="B469" s="32" t="s">
        <v>208</v>
      </c>
      <c r="C469" s="32" t="s">
        <v>208</v>
      </c>
      <c r="D469" s="33">
        <v>3965</v>
      </c>
      <c r="E469" s="32" t="s">
        <v>687</v>
      </c>
      <c r="F469" s="33" t="s">
        <v>190</v>
      </c>
      <c r="G469" s="34">
        <v>1315936</v>
      </c>
      <c r="H469" s="35" t="s">
        <v>183</v>
      </c>
    </row>
    <row r="470" spans="1:8" ht="15.75">
      <c r="A470" s="31" t="s">
        <v>179</v>
      </c>
      <c r="B470" s="32" t="s">
        <v>208</v>
      </c>
      <c r="C470" s="32" t="s">
        <v>208</v>
      </c>
      <c r="D470" s="33">
        <v>3966</v>
      </c>
      <c r="E470" s="32" t="s">
        <v>688</v>
      </c>
      <c r="F470" s="33" t="s">
        <v>190</v>
      </c>
      <c r="G470" s="34">
        <v>1781301</v>
      </c>
      <c r="H470" s="35" t="s">
        <v>183</v>
      </c>
    </row>
    <row r="471" spans="1:8" ht="15.75">
      <c r="A471" s="31" t="s">
        <v>179</v>
      </c>
      <c r="B471" s="32" t="s">
        <v>208</v>
      </c>
      <c r="C471" s="32" t="s">
        <v>208</v>
      </c>
      <c r="D471" s="33">
        <v>3967</v>
      </c>
      <c r="E471" s="32" t="s">
        <v>689</v>
      </c>
      <c r="F471" s="33" t="s">
        <v>190</v>
      </c>
      <c r="G471" s="34">
        <v>2007669</v>
      </c>
      <c r="H471" s="35" t="s">
        <v>183</v>
      </c>
    </row>
    <row r="472" spans="1:8" ht="15.75">
      <c r="A472" s="31" t="s">
        <v>179</v>
      </c>
      <c r="B472" s="32" t="s">
        <v>208</v>
      </c>
      <c r="C472" s="32" t="s">
        <v>208</v>
      </c>
      <c r="D472" s="33">
        <v>3968</v>
      </c>
      <c r="E472" s="32" t="s">
        <v>690</v>
      </c>
      <c r="F472" s="33" t="s">
        <v>190</v>
      </c>
      <c r="G472" s="34">
        <v>1967983</v>
      </c>
      <c r="H472" s="35" t="s">
        <v>183</v>
      </c>
    </row>
    <row r="473" spans="1:8" ht="15.75">
      <c r="A473" s="31" t="s">
        <v>179</v>
      </c>
      <c r="B473" s="32" t="s">
        <v>208</v>
      </c>
      <c r="C473" s="32" t="s">
        <v>208</v>
      </c>
      <c r="D473" s="33">
        <v>3969</v>
      </c>
      <c r="E473" s="32" t="s">
        <v>691</v>
      </c>
      <c r="F473" s="33" t="s">
        <v>190</v>
      </c>
      <c r="G473" s="34">
        <v>2816810</v>
      </c>
      <c r="H473" s="35" t="s">
        <v>183</v>
      </c>
    </row>
    <row r="474" spans="1:8" ht="15.75">
      <c r="A474" s="31" t="s">
        <v>179</v>
      </c>
      <c r="B474" s="32" t="s">
        <v>208</v>
      </c>
      <c r="C474" s="32" t="s">
        <v>208</v>
      </c>
      <c r="D474" s="33">
        <v>3970</v>
      </c>
      <c r="E474" s="32" t="s">
        <v>692</v>
      </c>
      <c r="F474" s="33" t="s">
        <v>190</v>
      </c>
      <c r="G474" s="34">
        <v>2516989</v>
      </c>
      <c r="H474" s="35" t="s">
        <v>183</v>
      </c>
    </row>
    <row r="475" spans="1:8" ht="15.75">
      <c r="A475" s="31" t="s">
        <v>179</v>
      </c>
      <c r="B475" s="32" t="s">
        <v>208</v>
      </c>
      <c r="C475" s="32" t="s">
        <v>208</v>
      </c>
      <c r="D475" s="33">
        <v>3971</v>
      </c>
      <c r="E475" s="32" t="s">
        <v>693</v>
      </c>
      <c r="F475" s="33" t="s">
        <v>190</v>
      </c>
      <c r="G475" s="34">
        <v>2934297</v>
      </c>
      <c r="H475" s="35" t="s">
        <v>183</v>
      </c>
    </row>
    <row r="476" spans="1:8" ht="15.75">
      <c r="A476" s="31" t="s">
        <v>179</v>
      </c>
      <c r="B476" s="32" t="s">
        <v>208</v>
      </c>
      <c r="C476" s="32" t="s">
        <v>208</v>
      </c>
      <c r="D476" s="33">
        <v>3972</v>
      </c>
      <c r="E476" s="32" t="s">
        <v>694</v>
      </c>
      <c r="F476" s="33" t="s">
        <v>190</v>
      </c>
      <c r="G476" s="34">
        <v>3040169</v>
      </c>
      <c r="H476" s="35" t="s">
        <v>183</v>
      </c>
    </row>
    <row r="477" spans="1:8" ht="15.75">
      <c r="A477" s="31" t="s">
        <v>179</v>
      </c>
      <c r="B477" s="32" t="s">
        <v>208</v>
      </c>
      <c r="C477" s="32" t="s">
        <v>208</v>
      </c>
      <c r="D477" s="33">
        <v>3973</v>
      </c>
      <c r="E477" s="32" t="s">
        <v>695</v>
      </c>
      <c r="F477" s="33" t="s">
        <v>190</v>
      </c>
      <c r="G477" s="34">
        <v>3714351</v>
      </c>
      <c r="H477" s="35" t="s">
        <v>183</v>
      </c>
    </row>
    <row r="478" spans="1:8" ht="15.75">
      <c r="A478" s="31" t="s">
        <v>179</v>
      </c>
      <c r="B478" s="32" t="s">
        <v>208</v>
      </c>
      <c r="C478" s="32" t="s">
        <v>208</v>
      </c>
      <c r="D478" s="33">
        <v>3974</v>
      </c>
      <c r="E478" s="32" t="s">
        <v>696</v>
      </c>
      <c r="F478" s="33" t="s">
        <v>190</v>
      </c>
      <c r="G478" s="34">
        <v>4884353</v>
      </c>
      <c r="H478" s="35" t="s">
        <v>183</v>
      </c>
    </row>
    <row r="479" spans="1:8" ht="15.75">
      <c r="A479" s="31" t="s">
        <v>179</v>
      </c>
      <c r="B479" s="32" t="s">
        <v>208</v>
      </c>
      <c r="C479" s="32" t="s">
        <v>208</v>
      </c>
      <c r="D479" s="33">
        <v>3975</v>
      </c>
      <c r="E479" s="32" t="s">
        <v>697</v>
      </c>
      <c r="F479" s="33" t="s">
        <v>190</v>
      </c>
      <c r="G479" s="34">
        <v>567260</v>
      </c>
      <c r="H479" s="35" t="s">
        <v>183</v>
      </c>
    </row>
    <row r="480" spans="1:8" ht="15.75">
      <c r="A480" s="31" t="s">
        <v>179</v>
      </c>
      <c r="B480" s="32" t="s">
        <v>208</v>
      </c>
      <c r="C480" s="32" t="s">
        <v>208</v>
      </c>
      <c r="D480" s="33">
        <v>3976</v>
      </c>
      <c r="E480" s="32" t="s">
        <v>698</v>
      </c>
      <c r="F480" s="33" t="s">
        <v>190</v>
      </c>
      <c r="G480" s="34">
        <v>742949</v>
      </c>
      <c r="H480" s="35" t="s">
        <v>183</v>
      </c>
    </row>
    <row r="481" spans="1:8" ht="15.75">
      <c r="A481" s="31" t="s">
        <v>179</v>
      </c>
      <c r="B481" s="32" t="s">
        <v>208</v>
      </c>
      <c r="C481" s="32" t="s">
        <v>208</v>
      </c>
      <c r="D481" s="33">
        <v>3978</v>
      </c>
      <c r="E481" s="32" t="s">
        <v>699</v>
      </c>
      <c r="F481" s="33" t="s">
        <v>190</v>
      </c>
      <c r="G481" s="34">
        <v>1126384</v>
      </c>
      <c r="H481" s="35" t="s">
        <v>183</v>
      </c>
    </row>
    <row r="482" spans="1:8" ht="15.75">
      <c r="A482" s="31" t="s">
        <v>179</v>
      </c>
      <c r="B482" s="32" t="s">
        <v>208</v>
      </c>
      <c r="C482" s="32" t="s">
        <v>208</v>
      </c>
      <c r="D482" s="33">
        <v>3979</v>
      </c>
      <c r="E482" s="32" t="s">
        <v>700</v>
      </c>
      <c r="F482" s="33" t="s">
        <v>190</v>
      </c>
      <c r="G482" s="34">
        <v>1398361</v>
      </c>
      <c r="H482" s="35" t="s">
        <v>183</v>
      </c>
    </row>
    <row r="483" spans="1:8" ht="15.75">
      <c r="A483" s="31" t="s">
        <v>179</v>
      </c>
      <c r="B483" s="32" t="s">
        <v>208</v>
      </c>
      <c r="C483" s="32" t="s">
        <v>208</v>
      </c>
      <c r="D483" s="33">
        <v>3980</v>
      </c>
      <c r="E483" s="32" t="s">
        <v>701</v>
      </c>
      <c r="F483" s="33" t="s">
        <v>190</v>
      </c>
      <c r="G483" s="34">
        <v>1385559</v>
      </c>
      <c r="H483" s="35" t="s">
        <v>183</v>
      </c>
    </row>
    <row r="484" spans="1:8" ht="15.75">
      <c r="A484" s="31" t="s">
        <v>179</v>
      </c>
      <c r="B484" s="32" t="s">
        <v>208</v>
      </c>
      <c r="C484" s="32" t="s">
        <v>208</v>
      </c>
      <c r="D484" s="33">
        <v>3981</v>
      </c>
      <c r="E484" s="32" t="s">
        <v>702</v>
      </c>
      <c r="F484" s="33" t="s">
        <v>190</v>
      </c>
      <c r="G484" s="34">
        <v>1876835</v>
      </c>
      <c r="H484" s="35" t="s">
        <v>183</v>
      </c>
    </row>
    <row r="485" spans="1:8" ht="15.75">
      <c r="A485" s="31" t="s">
        <v>179</v>
      </c>
      <c r="B485" s="32" t="s">
        <v>208</v>
      </c>
      <c r="C485" s="32" t="s">
        <v>208</v>
      </c>
      <c r="D485" s="33">
        <v>3982</v>
      </c>
      <c r="E485" s="32" t="s">
        <v>703</v>
      </c>
      <c r="F485" s="33" t="s">
        <v>190</v>
      </c>
      <c r="G485" s="34">
        <v>2112865</v>
      </c>
      <c r="H485" s="35" t="s">
        <v>183</v>
      </c>
    </row>
    <row r="486" spans="1:8" ht="15.75">
      <c r="A486" s="31" t="s">
        <v>179</v>
      </c>
      <c r="B486" s="32" t="s">
        <v>208</v>
      </c>
      <c r="C486" s="32" t="s">
        <v>208</v>
      </c>
      <c r="D486" s="33">
        <v>3983</v>
      </c>
      <c r="E486" s="32" t="s">
        <v>704</v>
      </c>
      <c r="F486" s="33" t="s">
        <v>190</v>
      </c>
      <c r="G486" s="34">
        <v>2065224</v>
      </c>
      <c r="H486" s="35" t="s">
        <v>183</v>
      </c>
    </row>
    <row r="487" spans="1:8" ht="15.75">
      <c r="A487" s="31" t="s">
        <v>179</v>
      </c>
      <c r="B487" s="32" t="s">
        <v>208</v>
      </c>
      <c r="C487" s="32" t="s">
        <v>208</v>
      </c>
      <c r="D487" s="33">
        <v>3984</v>
      </c>
      <c r="E487" s="32" t="s">
        <v>705</v>
      </c>
      <c r="F487" s="33" t="s">
        <v>190</v>
      </c>
      <c r="G487" s="34">
        <v>2530353</v>
      </c>
      <c r="H487" s="35" t="s">
        <v>183</v>
      </c>
    </row>
    <row r="488" spans="1:8" ht="15.75">
      <c r="A488" s="31" t="s">
        <v>179</v>
      </c>
      <c r="B488" s="32" t="s">
        <v>208</v>
      </c>
      <c r="C488" s="32" t="s">
        <v>208</v>
      </c>
      <c r="D488" s="33">
        <v>3985</v>
      </c>
      <c r="E488" s="32" t="s">
        <v>706</v>
      </c>
      <c r="F488" s="33" t="s">
        <v>190</v>
      </c>
      <c r="G488" s="34">
        <v>2616889</v>
      </c>
      <c r="H488" s="35" t="s">
        <v>183</v>
      </c>
    </row>
    <row r="489" spans="1:8" ht="15.75">
      <c r="A489" s="31" t="s">
        <v>179</v>
      </c>
      <c r="B489" s="32" t="s">
        <v>208</v>
      </c>
      <c r="C489" s="32" t="s">
        <v>208</v>
      </c>
      <c r="D489" s="33">
        <v>3986</v>
      </c>
      <c r="E489" s="32" t="s">
        <v>707</v>
      </c>
      <c r="F489" s="33" t="s">
        <v>190</v>
      </c>
      <c r="G489" s="34">
        <v>3326066</v>
      </c>
      <c r="H489" s="35" t="s">
        <v>183</v>
      </c>
    </row>
    <row r="490" spans="1:8" ht="15.75">
      <c r="A490" s="31" t="s">
        <v>179</v>
      </c>
      <c r="B490" s="32" t="s">
        <v>208</v>
      </c>
      <c r="C490" s="32" t="s">
        <v>208</v>
      </c>
      <c r="D490" s="33">
        <v>3987</v>
      </c>
      <c r="E490" s="32" t="s">
        <v>708</v>
      </c>
      <c r="F490" s="33" t="s">
        <v>190</v>
      </c>
      <c r="G490" s="34">
        <v>2819491</v>
      </c>
      <c r="H490" s="35" t="s">
        <v>183</v>
      </c>
    </row>
    <row r="491" spans="1:8" ht="15.75">
      <c r="A491" s="31" t="s">
        <v>179</v>
      </c>
      <c r="B491" s="32" t="s">
        <v>208</v>
      </c>
      <c r="C491" s="32" t="s">
        <v>208</v>
      </c>
      <c r="D491" s="33">
        <v>3988</v>
      </c>
      <c r="E491" s="32" t="s">
        <v>709</v>
      </c>
      <c r="F491" s="33" t="s">
        <v>190</v>
      </c>
      <c r="G491" s="34">
        <v>3863398</v>
      </c>
      <c r="H491" s="35" t="s">
        <v>183</v>
      </c>
    </row>
    <row r="492" spans="1:8" ht="15.75">
      <c r="A492" s="31" t="s">
        <v>179</v>
      </c>
      <c r="B492" s="32" t="s">
        <v>208</v>
      </c>
      <c r="C492" s="32" t="s">
        <v>208</v>
      </c>
      <c r="D492" s="33">
        <v>3989</v>
      </c>
      <c r="E492" s="32" t="s">
        <v>710</v>
      </c>
      <c r="F492" s="33" t="s">
        <v>190</v>
      </c>
      <c r="G492" s="34">
        <v>5004686</v>
      </c>
      <c r="H492" s="35" t="s">
        <v>183</v>
      </c>
    </row>
    <row r="493" spans="1:8" ht="15.75">
      <c r="A493" s="31" t="s">
        <v>179</v>
      </c>
      <c r="B493" s="32" t="s">
        <v>208</v>
      </c>
      <c r="C493" s="32" t="s">
        <v>208</v>
      </c>
      <c r="D493" s="33">
        <v>3990</v>
      </c>
      <c r="E493" s="32" t="s">
        <v>711</v>
      </c>
      <c r="F493" s="33" t="s">
        <v>190</v>
      </c>
      <c r="G493" s="34">
        <v>5464568</v>
      </c>
      <c r="H493" s="35" t="s">
        <v>183</v>
      </c>
    </row>
    <row r="494" spans="1:8" ht="15.75">
      <c r="A494" s="31" t="s">
        <v>179</v>
      </c>
      <c r="B494" s="32" t="s">
        <v>208</v>
      </c>
      <c r="C494" s="32" t="s">
        <v>208</v>
      </c>
      <c r="D494" s="33">
        <v>3991</v>
      </c>
      <c r="E494" s="32" t="s">
        <v>712</v>
      </c>
      <c r="F494" s="33" t="s">
        <v>190</v>
      </c>
      <c r="G494" s="34">
        <v>5554484</v>
      </c>
      <c r="H494" s="35" t="s">
        <v>183</v>
      </c>
    </row>
    <row r="495" spans="1:8" ht="15.75">
      <c r="A495" s="31" t="s">
        <v>179</v>
      </c>
      <c r="B495" s="32" t="s">
        <v>208</v>
      </c>
      <c r="C495" s="32" t="s">
        <v>208</v>
      </c>
      <c r="D495" s="33">
        <v>3992</v>
      </c>
      <c r="E495" s="32" t="s">
        <v>713</v>
      </c>
      <c r="F495" s="33" t="s">
        <v>190</v>
      </c>
      <c r="G495" s="34">
        <v>635042</v>
      </c>
      <c r="H495" s="35" t="s">
        <v>183</v>
      </c>
    </row>
    <row r="496" spans="1:8" ht="15.75">
      <c r="A496" s="31" t="s">
        <v>179</v>
      </c>
      <c r="B496" s="32" t="s">
        <v>208</v>
      </c>
      <c r="C496" s="32" t="s">
        <v>208</v>
      </c>
      <c r="D496" s="33">
        <v>3993</v>
      </c>
      <c r="E496" s="32" t="s">
        <v>714</v>
      </c>
      <c r="F496" s="33" t="s">
        <v>190</v>
      </c>
      <c r="G496" s="34">
        <v>835483</v>
      </c>
      <c r="H496" s="35" t="s">
        <v>183</v>
      </c>
    </row>
    <row r="497" spans="1:8" ht="15.75">
      <c r="A497" s="31" t="s">
        <v>179</v>
      </c>
      <c r="B497" s="32" t="s">
        <v>208</v>
      </c>
      <c r="C497" s="32" t="s">
        <v>208</v>
      </c>
      <c r="D497" s="33">
        <v>3994</v>
      </c>
      <c r="E497" s="32" t="s">
        <v>715</v>
      </c>
      <c r="F497" s="33" t="s">
        <v>190</v>
      </c>
      <c r="G497" s="34">
        <v>1019504</v>
      </c>
      <c r="H497" s="35" t="s">
        <v>183</v>
      </c>
    </row>
    <row r="498" spans="1:8" ht="15.75">
      <c r="A498" s="31" t="s">
        <v>179</v>
      </c>
      <c r="B498" s="32" t="s">
        <v>208</v>
      </c>
      <c r="C498" s="32" t="s">
        <v>208</v>
      </c>
      <c r="D498" s="33">
        <v>3995</v>
      </c>
      <c r="E498" s="32" t="s">
        <v>716</v>
      </c>
      <c r="F498" s="33" t="s">
        <v>190</v>
      </c>
      <c r="G498" s="34">
        <v>1277038</v>
      </c>
      <c r="H498" s="35" t="s">
        <v>183</v>
      </c>
    </row>
    <row r="499" spans="1:8" ht="15.75">
      <c r="A499" s="31" t="s">
        <v>179</v>
      </c>
      <c r="B499" s="32" t="s">
        <v>208</v>
      </c>
      <c r="C499" s="32" t="s">
        <v>208</v>
      </c>
      <c r="D499" s="33">
        <v>3996</v>
      </c>
      <c r="E499" s="32" t="s">
        <v>717</v>
      </c>
      <c r="F499" s="33" t="s">
        <v>190</v>
      </c>
      <c r="G499" s="34">
        <v>1585238</v>
      </c>
      <c r="H499" s="35" t="s">
        <v>183</v>
      </c>
    </row>
    <row r="500" spans="1:8" ht="15.75">
      <c r="A500" s="31" t="s">
        <v>179</v>
      </c>
      <c r="B500" s="32" t="s">
        <v>208</v>
      </c>
      <c r="C500" s="32" t="s">
        <v>208</v>
      </c>
      <c r="D500" s="33">
        <v>3997</v>
      </c>
      <c r="E500" s="32" t="s">
        <v>718</v>
      </c>
      <c r="F500" s="33" t="s">
        <v>190</v>
      </c>
      <c r="G500" s="34">
        <v>1568343</v>
      </c>
      <c r="H500" s="35" t="s">
        <v>183</v>
      </c>
    </row>
    <row r="501" spans="1:8" ht="15.75">
      <c r="A501" s="31" t="s">
        <v>179</v>
      </c>
      <c r="B501" s="32" t="s">
        <v>208</v>
      </c>
      <c r="C501" s="32" t="s">
        <v>208</v>
      </c>
      <c r="D501" s="33">
        <v>3998</v>
      </c>
      <c r="E501" s="32" t="s">
        <v>719</v>
      </c>
      <c r="F501" s="33" t="s">
        <v>190</v>
      </c>
      <c r="G501" s="34">
        <v>2123260</v>
      </c>
      <c r="H501" s="35" t="s">
        <v>183</v>
      </c>
    </row>
    <row r="502" spans="1:8" ht="15.75">
      <c r="A502" s="31" t="s">
        <v>179</v>
      </c>
      <c r="B502" s="32" t="s">
        <v>208</v>
      </c>
      <c r="C502" s="32" t="s">
        <v>208</v>
      </c>
      <c r="D502" s="33">
        <v>3999</v>
      </c>
      <c r="E502" s="32" t="s">
        <v>720</v>
      </c>
      <c r="F502" s="33" t="s">
        <v>190</v>
      </c>
      <c r="G502" s="34">
        <v>2403415</v>
      </c>
      <c r="H502" s="35" t="s">
        <v>183</v>
      </c>
    </row>
    <row r="503" spans="1:8" ht="15.75">
      <c r="A503" s="31" t="s">
        <v>179</v>
      </c>
      <c r="B503" s="32" t="s">
        <v>208</v>
      </c>
      <c r="C503" s="32" t="s">
        <v>208</v>
      </c>
      <c r="D503" s="33">
        <v>4000</v>
      </c>
      <c r="E503" s="32" t="s">
        <v>721</v>
      </c>
      <c r="F503" s="33" t="s">
        <v>190</v>
      </c>
      <c r="G503" s="34">
        <v>2252591</v>
      </c>
      <c r="H503" s="35" t="s">
        <v>183</v>
      </c>
    </row>
    <row r="504" spans="1:8" ht="15.75">
      <c r="A504" s="31" t="s">
        <v>179</v>
      </c>
      <c r="B504" s="32" t="s">
        <v>208</v>
      </c>
      <c r="C504" s="32" t="s">
        <v>208</v>
      </c>
      <c r="D504" s="33">
        <v>4001</v>
      </c>
      <c r="E504" s="32" t="s">
        <v>722</v>
      </c>
      <c r="F504" s="33" t="s">
        <v>190</v>
      </c>
      <c r="G504" s="34">
        <v>2967559</v>
      </c>
      <c r="H504" s="35" t="s">
        <v>183</v>
      </c>
    </row>
    <row r="505" spans="1:8" ht="15.75">
      <c r="A505" s="31" t="s">
        <v>179</v>
      </c>
      <c r="B505" s="32" t="s">
        <v>208</v>
      </c>
      <c r="C505" s="32" t="s">
        <v>208</v>
      </c>
      <c r="D505" s="33">
        <v>4002</v>
      </c>
      <c r="E505" s="32" t="s">
        <v>723</v>
      </c>
      <c r="F505" s="33" t="s">
        <v>190</v>
      </c>
      <c r="G505" s="34">
        <v>2950171</v>
      </c>
      <c r="H505" s="35" t="s">
        <v>183</v>
      </c>
    </row>
    <row r="506" spans="1:8" ht="15.75">
      <c r="A506" s="31" t="s">
        <v>179</v>
      </c>
      <c r="B506" s="32" t="s">
        <v>208</v>
      </c>
      <c r="C506" s="32" t="s">
        <v>208</v>
      </c>
      <c r="D506" s="33">
        <v>4004</v>
      </c>
      <c r="E506" s="32" t="s">
        <v>724</v>
      </c>
      <c r="F506" s="33" t="s">
        <v>190</v>
      </c>
      <c r="G506" s="34">
        <v>3314902</v>
      </c>
      <c r="H506" s="35" t="s">
        <v>183</v>
      </c>
    </row>
    <row r="507" spans="1:8" ht="15.75">
      <c r="A507" s="31" t="s">
        <v>179</v>
      </c>
      <c r="B507" s="32" t="s">
        <v>208</v>
      </c>
      <c r="C507" s="32" t="s">
        <v>208</v>
      </c>
      <c r="D507" s="33">
        <v>4005</v>
      </c>
      <c r="E507" s="32" t="s">
        <v>725</v>
      </c>
      <c r="F507" s="33" t="s">
        <v>190</v>
      </c>
      <c r="G507" s="34">
        <v>4154564</v>
      </c>
      <c r="H507" s="35" t="s">
        <v>183</v>
      </c>
    </row>
    <row r="508" spans="1:8" ht="15.75">
      <c r="A508" s="31" t="s">
        <v>179</v>
      </c>
      <c r="B508" s="32" t="s">
        <v>208</v>
      </c>
      <c r="C508" s="32" t="s">
        <v>208</v>
      </c>
      <c r="D508" s="33">
        <v>4006</v>
      </c>
      <c r="E508" s="32" t="s">
        <v>726</v>
      </c>
      <c r="F508" s="33" t="s">
        <v>190</v>
      </c>
      <c r="G508" s="34">
        <v>4372766</v>
      </c>
      <c r="H508" s="35" t="s">
        <v>183</v>
      </c>
    </row>
    <row r="509" spans="1:8" ht="15.75">
      <c r="A509" s="31" t="s">
        <v>179</v>
      </c>
      <c r="B509" s="32" t="s">
        <v>208</v>
      </c>
      <c r="C509" s="32" t="s">
        <v>208</v>
      </c>
      <c r="D509" s="33">
        <v>4007</v>
      </c>
      <c r="E509" s="32" t="s">
        <v>727</v>
      </c>
      <c r="F509" s="33" t="s">
        <v>190</v>
      </c>
      <c r="G509" s="34">
        <v>6045175</v>
      </c>
      <c r="H509" s="35" t="s">
        <v>183</v>
      </c>
    </row>
    <row r="510" spans="1:8" ht="15.75">
      <c r="A510" s="31" t="s">
        <v>179</v>
      </c>
      <c r="B510" s="32" t="s">
        <v>208</v>
      </c>
      <c r="C510" s="32" t="s">
        <v>208</v>
      </c>
      <c r="D510" s="33">
        <v>4008</v>
      </c>
      <c r="E510" s="32" t="s">
        <v>728</v>
      </c>
      <c r="F510" s="33" t="s">
        <v>190</v>
      </c>
      <c r="G510" s="34">
        <v>6583882</v>
      </c>
      <c r="H510" s="35" t="s">
        <v>183</v>
      </c>
    </row>
    <row r="511" spans="1:8" ht="15.75">
      <c r="A511" s="31" t="s">
        <v>179</v>
      </c>
      <c r="B511" s="32" t="s">
        <v>729</v>
      </c>
      <c r="C511" s="32" t="s">
        <v>730</v>
      </c>
      <c r="D511" s="33">
        <v>4009</v>
      </c>
      <c r="E511" s="32" t="s">
        <v>731</v>
      </c>
      <c r="F511" s="33" t="s">
        <v>182</v>
      </c>
      <c r="G511" s="34">
        <v>8678</v>
      </c>
      <c r="H511" s="35" t="s">
        <v>183</v>
      </c>
    </row>
    <row r="512" spans="1:8" ht="15.75">
      <c r="A512" s="31" t="s">
        <v>179</v>
      </c>
      <c r="B512" s="32" t="s">
        <v>729</v>
      </c>
      <c r="C512" s="32" t="s">
        <v>730</v>
      </c>
      <c r="D512" s="33">
        <v>4010</v>
      </c>
      <c r="E512" s="32" t="s">
        <v>732</v>
      </c>
      <c r="F512" s="33" t="s">
        <v>182</v>
      </c>
      <c r="G512" s="34">
        <v>10868</v>
      </c>
      <c r="H512" s="35" t="s">
        <v>183</v>
      </c>
    </row>
    <row r="513" spans="1:8" ht="15.75">
      <c r="A513" s="31" t="s">
        <v>179</v>
      </c>
      <c r="B513" s="32" t="s">
        <v>729</v>
      </c>
      <c r="C513" s="32" t="s">
        <v>730</v>
      </c>
      <c r="D513" s="33">
        <v>4011</v>
      </c>
      <c r="E513" s="32" t="s">
        <v>733</v>
      </c>
      <c r="F513" s="33" t="s">
        <v>182</v>
      </c>
      <c r="G513" s="34">
        <v>12702</v>
      </c>
      <c r="H513" s="35" t="s">
        <v>183</v>
      </c>
    </row>
    <row r="514" spans="1:8" ht="15.75">
      <c r="A514" s="31" t="s">
        <v>179</v>
      </c>
      <c r="B514" s="32" t="s">
        <v>729</v>
      </c>
      <c r="C514" s="32" t="s">
        <v>730</v>
      </c>
      <c r="D514" s="33">
        <v>4012</v>
      </c>
      <c r="E514" s="32" t="s">
        <v>734</v>
      </c>
      <c r="F514" s="33" t="s">
        <v>182</v>
      </c>
      <c r="G514" s="34">
        <v>12702</v>
      </c>
      <c r="H514" s="35" t="s">
        <v>183</v>
      </c>
    </row>
    <row r="515" spans="1:8" ht="15.75">
      <c r="A515" s="31" t="s">
        <v>179</v>
      </c>
      <c r="B515" s="32" t="s">
        <v>729</v>
      </c>
      <c r="C515" s="32" t="s">
        <v>730</v>
      </c>
      <c r="D515" s="33">
        <v>4013</v>
      </c>
      <c r="E515" s="32" t="s">
        <v>735</v>
      </c>
      <c r="F515" s="33" t="s">
        <v>182</v>
      </c>
      <c r="G515" s="34">
        <v>21268</v>
      </c>
      <c r="H515" s="35" t="s">
        <v>183</v>
      </c>
    </row>
    <row r="516" spans="1:8" ht="15.75">
      <c r="A516" s="31" t="s">
        <v>179</v>
      </c>
      <c r="B516" s="32" t="s">
        <v>729</v>
      </c>
      <c r="C516" s="32" t="s">
        <v>730</v>
      </c>
      <c r="D516" s="33">
        <v>4014</v>
      </c>
      <c r="E516" s="32" t="s">
        <v>736</v>
      </c>
      <c r="F516" s="33" t="s">
        <v>182</v>
      </c>
      <c r="G516" s="34">
        <v>8678</v>
      </c>
      <c r="H516" s="35" t="s">
        <v>183</v>
      </c>
    </row>
    <row r="517" spans="1:8" ht="15.75">
      <c r="A517" s="31" t="s">
        <v>179</v>
      </c>
      <c r="B517" s="32" t="s">
        <v>729</v>
      </c>
      <c r="C517" s="32" t="s">
        <v>730</v>
      </c>
      <c r="D517" s="33">
        <v>4015</v>
      </c>
      <c r="E517" s="32" t="s">
        <v>737</v>
      </c>
      <c r="F517" s="33" t="s">
        <v>182</v>
      </c>
      <c r="G517" s="34">
        <v>10868</v>
      </c>
      <c r="H517" s="35" t="s">
        <v>183</v>
      </c>
    </row>
    <row r="518" spans="1:8" ht="15.75">
      <c r="A518" s="31" t="s">
        <v>179</v>
      </c>
      <c r="B518" s="32" t="s">
        <v>729</v>
      </c>
      <c r="C518" s="32" t="s">
        <v>730</v>
      </c>
      <c r="D518" s="33">
        <v>4016</v>
      </c>
      <c r="E518" s="32" t="s">
        <v>738</v>
      </c>
      <c r="F518" s="33" t="s">
        <v>182</v>
      </c>
      <c r="G518" s="34">
        <v>12702</v>
      </c>
      <c r="H518" s="35" t="s">
        <v>183</v>
      </c>
    </row>
    <row r="519" spans="1:8" ht="15.75">
      <c r="A519" s="31" t="s">
        <v>179</v>
      </c>
      <c r="B519" s="32" t="s">
        <v>729</v>
      </c>
      <c r="C519" s="32" t="s">
        <v>730</v>
      </c>
      <c r="D519" s="33">
        <v>4017</v>
      </c>
      <c r="E519" s="32" t="s">
        <v>739</v>
      </c>
      <c r="F519" s="33" t="s">
        <v>182</v>
      </c>
      <c r="G519" s="34">
        <v>12702</v>
      </c>
      <c r="H519" s="35" t="s">
        <v>183</v>
      </c>
    </row>
    <row r="520" spans="1:8" ht="15.75">
      <c r="A520" s="31" t="s">
        <v>179</v>
      </c>
      <c r="B520" s="32" t="s">
        <v>729</v>
      </c>
      <c r="C520" s="32" t="s">
        <v>730</v>
      </c>
      <c r="D520" s="33">
        <v>4018</v>
      </c>
      <c r="E520" s="32" t="s">
        <v>740</v>
      </c>
      <c r="F520" s="33" t="s">
        <v>182</v>
      </c>
      <c r="G520" s="34">
        <v>21268</v>
      </c>
      <c r="H520" s="35" t="s">
        <v>183</v>
      </c>
    </row>
    <row r="521" spans="1:8" ht="15.75">
      <c r="A521" s="31" t="s">
        <v>179</v>
      </c>
      <c r="B521" s="32" t="s">
        <v>729</v>
      </c>
      <c r="C521" s="32" t="s">
        <v>730</v>
      </c>
      <c r="D521" s="33">
        <v>4019</v>
      </c>
      <c r="E521" s="32" t="s">
        <v>741</v>
      </c>
      <c r="F521" s="33" t="s">
        <v>182</v>
      </c>
      <c r="G521" s="34">
        <v>7036</v>
      </c>
      <c r="H521" s="35" t="s">
        <v>183</v>
      </c>
    </row>
    <row r="522" spans="1:8" ht="15.75">
      <c r="A522" s="31" t="s">
        <v>179</v>
      </c>
      <c r="B522" s="32" t="s">
        <v>729</v>
      </c>
      <c r="C522" s="32" t="s">
        <v>730</v>
      </c>
      <c r="D522" s="33">
        <v>4020</v>
      </c>
      <c r="E522" s="32" t="s">
        <v>742</v>
      </c>
      <c r="F522" s="33" t="s">
        <v>182</v>
      </c>
      <c r="G522" s="34">
        <v>7994</v>
      </c>
      <c r="H522" s="35" t="s">
        <v>183</v>
      </c>
    </row>
    <row r="523" spans="1:8" ht="15.75">
      <c r="A523" s="31" t="s">
        <v>179</v>
      </c>
      <c r="B523" s="32" t="s">
        <v>729</v>
      </c>
      <c r="C523" s="32" t="s">
        <v>730</v>
      </c>
      <c r="D523" s="33">
        <v>4021</v>
      </c>
      <c r="E523" s="32" t="s">
        <v>743</v>
      </c>
      <c r="F523" s="33" t="s">
        <v>182</v>
      </c>
      <c r="G523" s="34">
        <v>10868</v>
      </c>
      <c r="H523" s="35" t="s">
        <v>183</v>
      </c>
    </row>
    <row r="524" spans="1:8" ht="15.75">
      <c r="A524" s="31" t="s">
        <v>179</v>
      </c>
      <c r="B524" s="32" t="s">
        <v>729</v>
      </c>
      <c r="C524" s="32" t="s">
        <v>730</v>
      </c>
      <c r="D524" s="33">
        <v>4022</v>
      </c>
      <c r="E524" s="32" t="s">
        <v>744</v>
      </c>
      <c r="F524" s="33" t="s">
        <v>182</v>
      </c>
      <c r="G524" s="34">
        <v>12702</v>
      </c>
      <c r="H524" s="35" t="s">
        <v>183</v>
      </c>
    </row>
    <row r="525" spans="1:8" ht="15.75">
      <c r="A525" s="31" t="s">
        <v>179</v>
      </c>
      <c r="B525" s="32" t="s">
        <v>729</v>
      </c>
      <c r="C525" s="32" t="s">
        <v>730</v>
      </c>
      <c r="D525" s="33">
        <v>4023</v>
      </c>
      <c r="E525" s="32" t="s">
        <v>745</v>
      </c>
      <c r="F525" s="33" t="s">
        <v>182</v>
      </c>
      <c r="G525" s="34">
        <v>12702</v>
      </c>
      <c r="H525" s="35" t="s">
        <v>183</v>
      </c>
    </row>
    <row r="526" spans="1:8" ht="15.75">
      <c r="A526" s="31" t="s">
        <v>179</v>
      </c>
      <c r="B526" s="32" t="s">
        <v>729</v>
      </c>
      <c r="C526" s="32" t="s">
        <v>730</v>
      </c>
      <c r="D526" s="33">
        <v>4024</v>
      </c>
      <c r="E526" s="32" t="s">
        <v>746</v>
      </c>
      <c r="F526" s="33" t="s">
        <v>182</v>
      </c>
      <c r="G526" s="34">
        <v>21268</v>
      </c>
      <c r="H526" s="35" t="s">
        <v>183</v>
      </c>
    </row>
    <row r="527" spans="1:8" ht="15.75">
      <c r="A527" s="31" t="s">
        <v>179</v>
      </c>
      <c r="B527" s="32" t="s">
        <v>729</v>
      </c>
      <c r="C527" s="32" t="s">
        <v>730</v>
      </c>
      <c r="D527" s="33">
        <v>4026</v>
      </c>
      <c r="E527" s="32" t="s">
        <v>747</v>
      </c>
      <c r="F527" s="33" t="s">
        <v>182</v>
      </c>
      <c r="G527" s="34">
        <v>8209</v>
      </c>
      <c r="H527" s="35" t="s">
        <v>183</v>
      </c>
    </row>
    <row r="528" spans="1:8" ht="15.75">
      <c r="A528" s="31" t="s">
        <v>179</v>
      </c>
      <c r="B528" s="32" t="s">
        <v>729</v>
      </c>
      <c r="C528" s="32" t="s">
        <v>730</v>
      </c>
      <c r="D528" s="33">
        <v>4027</v>
      </c>
      <c r="E528" s="32" t="s">
        <v>748</v>
      </c>
      <c r="F528" s="33" t="s">
        <v>182</v>
      </c>
      <c r="G528" s="34">
        <v>8268</v>
      </c>
      <c r="H528" s="35" t="s">
        <v>183</v>
      </c>
    </row>
    <row r="529" spans="1:8" ht="15.75">
      <c r="A529" s="31" t="s">
        <v>179</v>
      </c>
      <c r="B529" s="32" t="s">
        <v>729</v>
      </c>
      <c r="C529" s="32" t="s">
        <v>730</v>
      </c>
      <c r="D529" s="33">
        <v>4028</v>
      </c>
      <c r="E529" s="32" t="s">
        <v>749</v>
      </c>
      <c r="F529" s="33" t="s">
        <v>182</v>
      </c>
      <c r="G529" s="34">
        <v>14015</v>
      </c>
      <c r="H529" s="35" t="s">
        <v>183</v>
      </c>
    </row>
    <row r="530" spans="1:8" ht="15.75">
      <c r="A530" s="31" t="s">
        <v>179</v>
      </c>
      <c r="B530" s="32" t="s">
        <v>729</v>
      </c>
      <c r="C530" s="32" t="s">
        <v>730</v>
      </c>
      <c r="D530" s="33">
        <v>4029</v>
      </c>
      <c r="E530" s="32" t="s">
        <v>750</v>
      </c>
      <c r="F530" s="33" t="s">
        <v>182</v>
      </c>
      <c r="G530" s="34">
        <v>24279</v>
      </c>
      <c r="H530" s="35" t="s">
        <v>183</v>
      </c>
    </row>
    <row r="531" spans="1:8" ht="15.75">
      <c r="A531" s="31" t="s">
        <v>179</v>
      </c>
      <c r="B531" s="32" t="s">
        <v>729</v>
      </c>
      <c r="C531" s="32" t="s">
        <v>730</v>
      </c>
      <c r="D531" s="33">
        <v>4030</v>
      </c>
      <c r="E531" s="32" t="s">
        <v>751</v>
      </c>
      <c r="F531" s="33" t="s">
        <v>182</v>
      </c>
      <c r="G531" s="34">
        <v>8209</v>
      </c>
      <c r="H531" s="35" t="s">
        <v>183</v>
      </c>
    </row>
    <row r="532" spans="1:8" ht="15.75">
      <c r="A532" s="31" t="s">
        <v>179</v>
      </c>
      <c r="B532" s="32" t="s">
        <v>729</v>
      </c>
      <c r="C532" s="32" t="s">
        <v>730</v>
      </c>
      <c r="D532" s="33">
        <v>4032</v>
      </c>
      <c r="E532" s="32" t="s">
        <v>752</v>
      </c>
      <c r="F532" s="33" t="s">
        <v>182</v>
      </c>
      <c r="G532" s="34">
        <v>8268</v>
      </c>
      <c r="H532" s="35" t="s">
        <v>183</v>
      </c>
    </row>
    <row r="533" spans="1:8" ht="15.75">
      <c r="A533" s="31" t="s">
        <v>179</v>
      </c>
      <c r="B533" s="32" t="s">
        <v>729</v>
      </c>
      <c r="C533" s="32" t="s">
        <v>730</v>
      </c>
      <c r="D533" s="33">
        <v>4033</v>
      </c>
      <c r="E533" s="32" t="s">
        <v>753</v>
      </c>
      <c r="F533" s="33" t="s">
        <v>182</v>
      </c>
      <c r="G533" s="34">
        <v>14015</v>
      </c>
      <c r="H533" s="35" t="s">
        <v>183</v>
      </c>
    </row>
    <row r="534" spans="1:8" ht="15.75">
      <c r="A534" s="31" t="s">
        <v>179</v>
      </c>
      <c r="B534" s="32" t="s">
        <v>729</v>
      </c>
      <c r="C534" s="32" t="s">
        <v>730</v>
      </c>
      <c r="D534" s="33">
        <v>4034</v>
      </c>
      <c r="E534" s="32" t="s">
        <v>754</v>
      </c>
      <c r="F534" s="33" t="s">
        <v>182</v>
      </c>
      <c r="G534" s="34">
        <v>24279</v>
      </c>
      <c r="H534" s="35" t="s">
        <v>183</v>
      </c>
    </row>
    <row r="535" spans="1:8" ht="15.75">
      <c r="A535" s="31" t="s">
        <v>179</v>
      </c>
      <c r="B535" s="32" t="s">
        <v>729</v>
      </c>
      <c r="C535" s="32" t="s">
        <v>730</v>
      </c>
      <c r="D535" s="33">
        <v>4036</v>
      </c>
      <c r="E535" s="32" t="s">
        <v>755</v>
      </c>
      <c r="F535" s="33" t="s">
        <v>182</v>
      </c>
      <c r="G535" s="34">
        <v>8268</v>
      </c>
      <c r="H535" s="35" t="s">
        <v>183</v>
      </c>
    </row>
    <row r="536" spans="1:8" ht="15.75">
      <c r="A536" s="31" t="s">
        <v>179</v>
      </c>
      <c r="B536" s="32" t="s">
        <v>729</v>
      </c>
      <c r="C536" s="32" t="s">
        <v>730</v>
      </c>
      <c r="D536" s="33">
        <v>4037</v>
      </c>
      <c r="E536" s="32" t="s">
        <v>756</v>
      </c>
      <c r="F536" s="33" t="s">
        <v>182</v>
      </c>
      <c r="G536" s="34">
        <v>14015</v>
      </c>
      <c r="H536" s="35" t="s">
        <v>183</v>
      </c>
    </row>
    <row r="537" spans="1:8" ht="15.75">
      <c r="A537" s="31" t="s">
        <v>179</v>
      </c>
      <c r="B537" s="32" t="s">
        <v>729</v>
      </c>
      <c r="C537" s="32" t="s">
        <v>730</v>
      </c>
      <c r="D537" s="33">
        <v>4038</v>
      </c>
      <c r="E537" s="32" t="s">
        <v>757</v>
      </c>
      <c r="F537" s="33" t="s">
        <v>182</v>
      </c>
      <c r="G537" s="34">
        <v>24279</v>
      </c>
      <c r="H537" s="35" t="s">
        <v>183</v>
      </c>
    </row>
    <row r="538" spans="1:8" ht="15.75">
      <c r="A538" s="31" t="s">
        <v>179</v>
      </c>
      <c r="B538" s="32" t="s">
        <v>205</v>
      </c>
      <c r="C538" s="32" t="s">
        <v>206</v>
      </c>
      <c r="D538" s="33">
        <v>4039</v>
      </c>
      <c r="E538" s="32" t="s">
        <v>758</v>
      </c>
      <c r="F538" s="33" t="s">
        <v>190</v>
      </c>
      <c r="G538" s="34">
        <v>24811</v>
      </c>
      <c r="H538" s="35" t="s">
        <v>183</v>
      </c>
    </row>
    <row r="539" spans="1:8" ht="15.75">
      <c r="A539" s="31" t="s">
        <v>179</v>
      </c>
      <c r="B539" s="32" t="s">
        <v>205</v>
      </c>
      <c r="C539" s="32" t="s">
        <v>206</v>
      </c>
      <c r="D539" s="33">
        <v>4040</v>
      </c>
      <c r="E539" s="32" t="s">
        <v>759</v>
      </c>
      <c r="F539" s="33" t="s">
        <v>190</v>
      </c>
      <c r="G539" s="34">
        <v>28461</v>
      </c>
      <c r="H539" s="35" t="s">
        <v>183</v>
      </c>
    </row>
    <row r="540" spans="1:8" ht="15.75">
      <c r="A540" s="31" t="s">
        <v>179</v>
      </c>
      <c r="B540" s="32" t="s">
        <v>205</v>
      </c>
      <c r="C540" s="32" t="s">
        <v>206</v>
      </c>
      <c r="D540" s="33">
        <v>4041</v>
      </c>
      <c r="E540" s="32" t="s">
        <v>760</v>
      </c>
      <c r="F540" s="33" t="s">
        <v>190</v>
      </c>
      <c r="G540" s="34">
        <v>39363</v>
      </c>
      <c r="H540" s="35" t="s">
        <v>183</v>
      </c>
    </row>
    <row r="541" spans="1:8" ht="15.75">
      <c r="A541" s="31" t="s">
        <v>179</v>
      </c>
      <c r="B541" s="32" t="s">
        <v>205</v>
      </c>
      <c r="C541" s="32" t="s">
        <v>206</v>
      </c>
      <c r="D541" s="33">
        <v>4042</v>
      </c>
      <c r="E541" s="32" t="s">
        <v>761</v>
      </c>
      <c r="F541" s="33" t="s">
        <v>190</v>
      </c>
      <c r="G541" s="34">
        <v>30905</v>
      </c>
      <c r="H541" s="35" t="s">
        <v>183</v>
      </c>
    </row>
    <row r="542" spans="1:8" ht="15.75">
      <c r="A542" s="31" t="s">
        <v>179</v>
      </c>
      <c r="B542" s="32" t="s">
        <v>205</v>
      </c>
      <c r="C542" s="32" t="s">
        <v>206</v>
      </c>
      <c r="D542" s="33">
        <v>4043</v>
      </c>
      <c r="E542" s="32" t="s">
        <v>762</v>
      </c>
      <c r="F542" s="33" t="s">
        <v>190</v>
      </c>
      <c r="G542" s="34">
        <v>32110</v>
      </c>
      <c r="H542" s="35" t="s">
        <v>183</v>
      </c>
    </row>
    <row r="543" spans="1:8" ht="15.75">
      <c r="A543" s="31" t="s">
        <v>179</v>
      </c>
      <c r="B543" s="32" t="s">
        <v>205</v>
      </c>
      <c r="C543" s="32" t="s">
        <v>206</v>
      </c>
      <c r="D543" s="33">
        <v>4044</v>
      </c>
      <c r="E543" s="32" t="s">
        <v>763</v>
      </c>
      <c r="F543" s="33" t="s">
        <v>190</v>
      </c>
      <c r="G543" s="34">
        <v>345920</v>
      </c>
      <c r="H543" s="35" t="s">
        <v>183</v>
      </c>
    </row>
    <row r="544" spans="1:8" ht="15.75">
      <c r="A544" s="31" t="s">
        <v>179</v>
      </c>
      <c r="B544" s="32" t="s">
        <v>205</v>
      </c>
      <c r="C544" s="32" t="s">
        <v>206</v>
      </c>
      <c r="D544" s="33">
        <v>4045</v>
      </c>
      <c r="E544" s="32" t="s">
        <v>764</v>
      </c>
      <c r="F544" s="33" t="s">
        <v>190</v>
      </c>
      <c r="G544" s="34">
        <v>324969</v>
      </c>
      <c r="H544" s="35" t="s">
        <v>183</v>
      </c>
    </row>
    <row r="545" spans="1:8" ht="15.75">
      <c r="A545" s="31" t="s">
        <v>179</v>
      </c>
      <c r="B545" s="32" t="s">
        <v>205</v>
      </c>
      <c r="C545" s="32" t="s">
        <v>206</v>
      </c>
      <c r="D545" s="33">
        <v>4046</v>
      </c>
      <c r="E545" s="32" t="s">
        <v>765</v>
      </c>
      <c r="F545" s="33" t="s">
        <v>190</v>
      </c>
      <c r="G545" s="34">
        <v>340472</v>
      </c>
      <c r="H545" s="35" t="s">
        <v>183</v>
      </c>
    </row>
    <row r="546" spans="1:8" ht="15.75">
      <c r="A546" s="31" t="s">
        <v>179</v>
      </c>
      <c r="B546" s="32" t="s">
        <v>205</v>
      </c>
      <c r="C546" s="32" t="s">
        <v>206</v>
      </c>
      <c r="D546" s="33">
        <v>4047</v>
      </c>
      <c r="E546" s="32" t="s">
        <v>766</v>
      </c>
      <c r="F546" s="33" t="s">
        <v>190</v>
      </c>
      <c r="G546" s="34">
        <v>53781</v>
      </c>
      <c r="H546" s="35" t="s">
        <v>183</v>
      </c>
    </row>
    <row r="547" spans="1:8" ht="15.75">
      <c r="A547" s="31" t="s">
        <v>179</v>
      </c>
      <c r="B547" s="32" t="s">
        <v>205</v>
      </c>
      <c r="C547" s="32" t="s">
        <v>206</v>
      </c>
      <c r="D547" s="33">
        <v>4048</v>
      </c>
      <c r="E547" s="32" t="s">
        <v>767</v>
      </c>
      <c r="F547" s="33" t="s">
        <v>190</v>
      </c>
      <c r="G547" s="34">
        <v>51930</v>
      </c>
      <c r="H547" s="35" t="s">
        <v>183</v>
      </c>
    </row>
    <row r="548" spans="1:8" ht="15.75">
      <c r="A548" s="31" t="s">
        <v>179</v>
      </c>
      <c r="B548" s="32" t="s">
        <v>205</v>
      </c>
      <c r="C548" s="32" t="s">
        <v>206</v>
      </c>
      <c r="D548" s="33">
        <v>4049</v>
      </c>
      <c r="E548" s="32" t="s">
        <v>768</v>
      </c>
      <c r="F548" s="33" t="s">
        <v>190</v>
      </c>
      <c r="G548" s="34">
        <v>56526</v>
      </c>
      <c r="H548" s="35" t="s">
        <v>183</v>
      </c>
    </row>
    <row r="549" spans="1:8" ht="15.75">
      <c r="A549" s="31" t="s">
        <v>179</v>
      </c>
      <c r="B549" s="32" t="s">
        <v>205</v>
      </c>
      <c r="C549" s="32" t="s">
        <v>206</v>
      </c>
      <c r="D549" s="33">
        <v>4050</v>
      </c>
      <c r="E549" s="32" t="s">
        <v>769</v>
      </c>
      <c r="F549" s="33" t="s">
        <v>190</v>
      </c>
      <c r="G549" s="34">
        <v>51916</v>
      </c>
      <c r="H549" s="35" t="s">
        <v>183</v>
      </c>
    </row>
    <row r="550" spans="1:8" ht="15.75">
      <c r="A550" s="31" t="s">
        <v>179</v>
      </c>
      <c r="B550" s="32" t="s">
        <v>205</v>
      </c>
      <c r="C550" s="32" t="s">
        <v>417</v>
      </c>
      <c r="D550" s="33">
        <v>4051</v>
      </c>
      <c r="E550" s="32" t="s">
        <v>770</v>
      </c>
      <c r="F550" s="33" t="s">
        <v>182</v>
      </c>
      <c r="G550" s="34">
        <v>63030</v>
      </c>
      <c r="H550" s="35" t="s">
        <v>183</v>
      </c>
    </row>
    <row r="551" spans="1:8" ht="15.75">
      <c r="A551" s="31" t="s">
        <v>179</v>
      </c>
      <c r="B551" s="32" t="s">
        <v>205</v>
      </c>
      <c r="C551" s="32" t="s">
        <v>206</v>
      </c>
      <c r="D551" s="33">
        <v>4052</v>
      </c>
      <c r="E551" s="32" t="s">
        <v>771</v>
      </c>
      <c r="F551" s="33" t="s">
        <v>157</v>
      </c>
      <c r="G551" s="34">
        <v>57786</v>
      </c>
      <c r="H551" s="35" t="s">
        <v>183</v>
      </c>
    </row>
    <row r="552" spans="1:8" ht="15.75">
      <c r="A552" s="31" t="s">
        <v>179</v>
      </c>
      <c r="B552" s="32" t="s">
        <v>205</v>
      </c>
      <c r="C552" s="32" t="s">
        <v>206</v>
      </c>
      <c r="D552" s="33">
        <v>4053</v>
      </c>
      <c r="E552" s="32" t="s">
        <v>772</v>
      </c>
      <c r="F552" s="33" t="s">
        <v>157</v>
      </c>
      <c r="G552" s="34">
        <v>55923</v>
      </c>
      <c r="H552" s="35" t="s">
        <v>183</v>
      </c>
    </row>
    <row r="553" spans="1:8" ht="15.75">
      <c r="A553" s="31" t="s">
        <v>179</v>
      </c>
      <c r="B553" s="32" t="s">
        <v>205</v>
      </c>
      <c r="C553" s="32" t="s">
        <v>206</v>
      </c>
      <c r="D553" s="33">
        <v>4054</v>
      </c>
      <c r="E553" s="32" t="s">
        <v>773</v>
      </c>
      <c r="F553" s="33" t="s">
        <v>190</v>
      </c>
      <c r="G553" s="34">
        <v>61630</v>
      </c>
      <c r="H553" s="35" t="s">
        <v>183</v>
      </c>
    </row>
    <row r="554" spans="1:8" ht="15.75">
      <c r="A554" s="31" t="s">
        <v>179</v>
      </c>
      <c r="B554" s="32" t="s">
        <v>205</v>
      </c>
      <c r="C554" s="32" t="s">
        <v>206</v>
      </c>
      <c r="D554" s="33">
        <v>4055</v>
      </c>
      <c r="E554" s="32" t="s">
        <v>774</v>
      </c>
      <c r="F554" s="33" t="s">
        <v>190</v>
      </c>
      <c r="G554" s="34">
        <v>58557</v>
      </c>
      <c r="H554" s="35" t="s">
        <v>183</v>
      </c>
    </row>
    <row r="555" spans="1:8" ht="15.75">
      <c r="A555" s="31" t="s">
        <v>179</v>
      </c>
      <c r="B555" s="32" t="s">
        <v>259</v>
      </c>
      <c r="C555" s="32" t="s">
        <v>775</v>
      </c>
      <c r="D555" s="33">
        <v>4061</v>
      </c>
      <c r="E555" s="32" t="s">
        <v>776</v>
      </c>
      <c r="F555" s="33" t="s">
        <v>182</v>
      </c>
      <c r="G555" s="34">
        <v>75681</v>
      </c>
      <c r="H555" s="35" t="s">
        <v>183</v>
      </c>
    </row>
    <row r="556" spans="1:8" ht="15.75">
      <c r="A556" s="31" t="s">
        <v>179</v>
      </c>
      <c r="B556" s="32" t="s">
        <v>205</v>
      </c>
      <c r="C556" s="32" t="s">
        <v>224</v>
      </c>
      <c r="D556" s="33">
        <v>4064</v>
      </c>
      <c r="E556" s="32" t="s">
        <v>777</v>
      </c>
      <c r="F556" s="33" t="s">
        <v>182</v>
      </c>
      <c r="G556" s="34">
        <v>58245</v>
      </c>
      <c r="H556" s="35" t="s">
        <v>183</v>
      </c>
    </row>
    <row r="557" spans="1:8" ht="15.75">
      <c r="A557" s="31" t="s">
        <v>179</v>
      </c>
      <c r="B557" s="32" t="s">
        <v>205</v>
      </c>
      <c r="C557" s="32" t="s">
        <v>224</v>
      </c>
      <c r="D557" s="33">
        <v>4068</v>
      </c>
      <c r="E557" s="32" t="s">
        <v>778</v>
      </c>
      <c r="F557" s="33" t="s">
        <v>182</v>
      </c>
      <c r="G557" s="34">
        <v>72236</v>
      </c>
      <c r="H557" s="35" t="s">
        <v>183</v>
      </c>
    </row>
    <row r="558" spans="1:8" ht="15.75">
      <c r="A558" s="31" t="s">
        <v>179</v>
      </c>
      <c r="B558" s="32" t="s">
        <v>205</v>
      </c>
      <c r="C558" s="32" t="s">
        <v>224</v>
      </c>
      <c r="D558" s="33">
        <v>4069</v>
      </c>
      <c r="E558" s="32" t="s">
        <v>779</v>
      </c>
      <c r="F558" s="33" t="s">
        <v>182</v>
      </c>
      <c r="G558" s="34">
        <v>80386</v>
      </c>
      <c r="H558" s="35" t="s">
        <v>183</v>
      </c>
    </row>
    <row r="559" spans="1:8" ht="15.75">
      <c r="A559" s="31" t="s">
        <v>179</v>
      </c>
      <c r="B559" s="32" t="s">
        <v>205</v>
      </c>
      <c r="C559" s="32" t="s">
        <v>224</v>
      </c>
      <c r="D559" s="33">
        <v>4073</v>
      </c>
      <c r="E559" s="32" t="s">
        <v>780</v>
      </c>
      <c r="F559" s="33" t="s">
        <v>182</v>
      </c>
      <c r="G559" s="34">
        <v>78639</v>
      </c>
      <c r="H559" s="35" t="s">
        <v>183</v>
      </c>
    </row>
    <row r="560" spans="1:8" ht="15.75">
      <c r="A560" s="31" t="s">
        <v>179</v>
      </c>
      <c r="B560" s="32" t="s">
        <v>205</v>
      </c>
      <c r="C560" s="32" t="s">
        <v>224</v>
      </c>
      <c r="D560" s="33">
        <v>4074</v>
      </c>
      <c r="E560" s="32" t="s">
        <v>781</v>
      </c>
      <c r="F560" s="33" t="s">
        <v>182</v>
      </c>
      <c r="G560" s="34">
        <v>63992</v>
      </c>
      <c r="H560" s="35" t="s">
        <v>183</v>
      </c>
    </row>
    <row r="561" spans="1:8" ht="15.75">
      <c r="A561" s="31" t="s">
        <v>179</v>
      </c>
      <c r="B561" s="32" t="s">
        <v>205</v>
      </c>
      <c r="C561" s="32" t="s">
        <v>224</v>
      </c>
      <c r="D561" s="33">
        <v>4075</v>
      </c>
      <c r="E561" s="32" t="s">
        <v>782</v>
      </c>
      <c r="F561" s="33" t="s">
        <v>182</v>
      </c>
      <c r="G561" s="34">
        <v>71420</v>
      </c>
      <c r="H561" s="35" t="s">
        <v>183</v>
      </c>
    </row>
    <row r="562" spans="1:8" ht="15.75">
      <c r="A562" s="31" t="s">
        <v>179</v>
      </c>
      <c r="B562" s="32" t="s">
        <v>205</v>
      </c>
      <c r="C562" s="32" t="s">
        <v>224</v>
      </c>
      <c r="D562" s="33">
        <v>4077</v>
      </c>
      <c r="E562" s="32" t="s">
        <v>783</v>
      </c>
      <c r="F562" s="33" t="s">
        <v>182</v>
      </c>
      <c r="G562" s="34">
        <v>76729</v>
      </c>
      <c r="H562" s="35" t="s">
        <v>183</v>
      </c>
    </row>
    <row r="563" spans="1:8" ht="15.75">
      <c r="A563" s="31" t="s">
        <v>179</v>
      </c>
      <c r="B563" s="32" t="s">
        <v>205</v>
      </c>
      <c r="C563" s="32" t="s">
        <v>224</v>
      </c>
      <c r="D563" s="33">
        <v>4078</v>
      </c>
      <c r="E563" s="32" t="s">
        <v>784</v>
      </c>
      <c r="F563" s="33" t="s">
        <v>182</v>
      </c>
      <c r="G563" s="34">
        <v>84157</v>
      </c>
      <c r="H563" s="35" t="s">
        <v>183</v>
      </c>
    </row>
    <row r="564" spans="1:8" ht="15.75">
      <c r="A564" s="31" t="s">
        <v>179</v>
      </c>
      <c r="B564" s="32" t="s">
        <v>205</v>
      </c>
      <c r="C564" s="32" t="s">
        <v>224</v>
      </c>
      <c r="D564" s="33">
        <v>4079</v>
      </c>
      <c r="E564" s="32" t="s">
        <v>785</v>
      </c>
      <c r="F564" s="33" t="s">
        <v>182</v>
      </c>
      <c r="G564" s="34">
        <v>92307</v>
      </c>
      <c r="H564" s="35" t="s">
        <v>183</v>
      </c>
    </row>
    <row r="565" spans="1:8" ht="15.75">
      <c r="A565" s="31" t="s">
        <v>179</v>
      </c>
      <c r="B565" s="32" t="s">
        <v>238</v>
      </c>
      <c r="C565" s="32" t="s">
        <v>402</v>
      </c>
      <c r="D565" s="33">
        <v>4080</v>
      </c>
      <c r="E565" s="32" t="s">
        <v>786</v>
      </c>
      <c r="F565" s="33" t="s">
        <v>157</v>
      </c>
      <c r="G565" s="34">
        <v>147953</v>
      </c>
      <c r="H565" s="35" t="s">
        <v>183</v>
      </c>
    </row>
    <row r="566" spans="1:8" ht="15.75">
      <c r="A566" s="31" t="s">
        <v>179</v>
      </c>
      <c r="B566" s="32" t="s">
        <v>238</v>
      </c>
      <c r="C566" s="32" t="s">
        <v>402</v>
      </c>
      <c r="D566" s="33">
        <v>4081</v>
      </c>
      <c r="E566" s="32" t="s">
        <v>787</v>
      </c>
      <c r="F566" s="33" t="s">
        <v>157</v>
      </c>
      <c r="G566" s="34">
        <v>156223</v>
      </c>
      <c r="H566" s="35" t="s">
        <v>183</v>
      </c>
    </row>
    <row r="567" spans="1:8" ht="15.75">
      <c r="A567" s="31" t="s">
        <v>179</v>
      </c>
      <c r="B567" s="32" t="s">
        <v>238</v>
      </c>
      <c r="C567" s="32" t="s">
        <v>402</v>
      </c>
      <c r="D567" s="33">
        <v>4082</v>
      </c>
      <c r="E567" s="32" t="s">
        <v>788</v>
      </c>
      <c r="F567" s="33" t="s">
        <v>157</v>
      </c>
      <c r="G567" s="34">
        <v>181986</v>
      </c>
      <c r="H567" s="35" t="s">
        <v>183</v>
      </c>
    </row>
    <row r="568" spans="1:8" ht="15.75">
      <c r="A568" s="31" t="s">
        <v>179</v>
      </c>
      <c r="B568" s="32" t="s">
        <v>238</v>
      </c>
      <c r="C568" s="32" t="s">
        <v>402</v>
      </c>
      <c r="D568" s="33">
        <v>4083</v>
      </c>
      <c r="E568" s="32" t="s">
        <v>789</v>
      </c>
      <c r="F568" s="33" t="s">
        <v>157</v>
      </c>
      <c r="G568" s="34">
        <v>175848</v>
      </c>
      <c r="H568" s="35" t="s">
        <v>183</v>
      </c>
    </row>
    <row r="569" spans="1:8" ht="15.75">
      <c r="A569" s="31" t="s">
        <v>179</v>
      </c>
      <c r="B569" s="32" t="s">
        <v>205</v>
      </c>
      <c r="C569" s="32" t="s">
        <v>206</v>
      </c>
      <c r="D569" s="33">
        <v>4085</v>
      </c>
      <c r="E569" s="32" t="s">
        <v>790</v>
      </c>
      <c r="F569" s="33" t="s">
        <v>157</v>
      </c>
      <c r="G569" s="34">
        <v>78734</v>
      </c>
      <c r="H569" s="35" t="s">
        <v>183</v>
      </c>
    </row>
    <row r="570" spans="1:8" ht="15.75">
      <c r="A570" s="31" t="s">
        <v>179</v>
      </c>
      <c r="B570" s="32" t="s">
        <v>205</v>
      </c>
      <c r="C570" s="32" t="s">
        <v>206</v>
      </c>
      <c r="D570" s="33">
        <v>4086</v>
      </c>
      <c r="E570" s="32" t="s">
        <v>791</v>
      </c>
      <c r="F570" s="33" t="s">
        <v>157</v>
      </c>
      <c r="G570" s="34">
        <v>73752</v>
      </c>
      <c r="H570" s="35" t="s">
        <v>183</v>
      </c>
    </row>
    <row r="571" spans="1:8" ht="15.75">
      <c r="A571" s="31" t="s">
        <v>179</v>
      </c>
      <c r="B571" s="32" t="s">
        <v>205</v>
      </c>
      <c r="C571" s="32" t="s">
        <v>206</v>
      </c>
      <c r="D571" s="33">
        <v>4087</v>
      </c>
      <c r="E571" s="32" t="s">
        <v>792</v>
      </c>
      <c r="F571" s="33" t="s">
        <v>157</v>
      </c>
      <c r="G571" s="34">
        <v>76752</v>
      </c>
      <c r="H571" s="35" t="s">
        <v>183</v>
      </c>
    </row>
    <row r="572" spans="1:8" ht="15.75">
      <c r="A572" s="31" t="s">
        <v>179</v>
      </c>
      <c r="B572" s="32" t="s">
        <v>205</v>
      </c>
      <c r="C572" s="32" t="s">
        <v>206</v>
      </c>
      <c r="D572" s="33">
        <v>4088</v>
      </c>
      <c r="E572" s="32" t="s">
        <v>793</v>
      </c>
      <c r="F572" s="33" t="s">
        <v>190</v>
      </c>
      <c r="G572" s="34">
        <v>61043</v>
      </c>
      <c r="H572" s="35" t="s">
        <v>183</v>
      </c>
    </row>
    <row r="573" spans="1:8" ht="15.75">
      <c r="A573" s="31" t="s">
        <v>179</v>
      </c>
      <c r="B573" s="32" t="s">
        <v>205</v>
      </c>
      <c r="C573" s="32" t="s">
        <v>206</v>
      </c>
      <c r="D573" s="33">
        <v>4089</v>
      </c>
      <c r="E573" s="32" t="s">
        <v>794</v>
      </c>
      <c r="F573" s="33" t="s">
        <v>190</v>
      </c>
      <c r="G573" s="34">
        <v>59821</v>
      </c>
      <c r="H573" s="35" t="s">
        <v>183</v>
      </c>
    </row>
    <row r="574" spans="1:8" ht="15.75">
      <c r="A574" s="31" t="s">
        <v>179</v>
      </c>
      <c r="B574" s="32" t="s">
        <v>205</v>
      </c>
      <c r="C574" s="32" t="s">
        <v>206</v>
      </c>
      <c r="D574" s="33">
        <v>4090</v>
      </c>
      <c r="E574" s="32" t="s">
        <v>795</v>
      </c>
      <c r="F574" s="33" t="s">
        <v>190</v>
      </c>
      <c r="G574" s="34">
        <v>57970</v>
      </c>
      <c r="H574" s="35" t="s">
        <v>183</v>
      </c>
    </row>
    <row r="575" spans="1:8" ht="15.75">
      <c r="A575" s="31" t="s">
        <v>179</v>
      </c>
      <c r="B575" s="32" t="s">
        <v>238</v>
      </c>
      <c r="C575" s="32" t="s">
        <v>402</v>
      </c>
      <c r="D575" s="33">
        <v>4091</v>
      </c>
      <c r="E575" s="32" t="s">
        <v>796</v>
      </c>
      <c r="F575" s="33" t="s">
        <v>157</v>
      </c>
      <c r="G575" s="34">
        <v>764299</v>
      </c>
      <c r="H575" s="35" t="s">
        <v>183</v>
      </c>
    </row>
    <row r="576" spans="1:8" ht="15.75">
      <c r="A576" s="31" t="s">
        <v>179</v>
      </c>
      <c r="B576" s="32" t="s">
        <v>238</v>
      </c>
      <c r="C576" s="32" t="s">
        <v>402</v>
      </c>
      <c r="D576" s="33">
        <v>4100</v>
      </c>
      <c r="E576" s="32" t="s">
        <v>797</v>
      </c>
      <c r="F576" s="33" t="s">
        <v>157</v>
      </c>
      <c r="G576" s="34">
        <v>836739</v>
      </c>
      <c r="H576" s="35" t="s">
        <v>183</v>
      </c>
    </row>
    <row r="577" spans="1:8" ht="15.75">
      <c r="A577" s="31" t="s">
        <v>179</v>
      </c>
      <c r="B577" s="32" t="s">
        <v>238</v>
      </c>
      <c r="C577" s="32" t="s">
        <v>239</v>
      </c>
      <c r="D577" s="33">
        <v>4101</v>
      </c>
      <c r="E577" s="32" t="s">
        <v>798</v>
      </c>
      <c r="F577" s="33" t="s">
        <v>157</v>
      </c>
      <c r="G577" s="34">
        <v>299828</v>
      </c>
      <c r="H577" s="35" t="s">
        <v>183</v>
      </c>
    </row>
    <row r="578" spans="1:8" ht="15.75">
      <c r="A578" s="31" t="s">
        <v>179</v>
      </c>
      <c r="B578" s="32" t="s">
        <v>192</v>
      </c>
      <c r="C578" s="32" t="s">
        <v>193</v>
      </c>
      <c r="D578" s="33">
        <v>4102</v>
      </c>
      <c r="E578" s="32" t="s">
        <v>799</v>
      </c>
      <c r="F578" s="33" t="s">
        <v>190</v>
      </c>
      <c r="G578" s="34">
        <v>132616</v>
      </c>
      <c r="H578" s="35" t="s">
        <v>183</v>
      </c>
    </row>
    <row r="579" spans="1:8" ht="15.75">
      <c r="A579" s="31" t="s">
        <v>179</v>
      </c>
      <c r="B579" s="32" t="s">
        <v>192</v>
      </c>
      <c r="C579" s="32" t="s">
        <v>193</v>
      </c>
      <c r="D579" s="33">
        <v>4103</v>
      </c>
      <c r="E579" s="32" t="s">
        <v>800</v>
      </c>
      <c r="F579" s="33" t="s">
        <v>190</v>
      </c>
      <c r="G579" s="34">
        <v>146399</v>
      </c>
      <c r="H579" s="35" t="s">
        <v>183</v>
      </c>
    </row>
    <row r="580" spans="1:8" ht="15.75">
      <c r="A580" s="31" t="s">
        <v>179</v>
      </c>
      <c r="B580" s="32" t="s">
        <v>192</v>
      </c>
      <c r="C580" s="32" t="s">
        <v>193</v>
      </c>
      <c r="D580" s="33">
        <v>4104</v>
      </c>
      <c r="E580" s="32" t="s">
        <v>801</v>
      </c>
      <c r="F580" s="33" t="s">
        <v>157</v>
      </c>
      <c r="G580" s="34">
        <v>601437</v>
      </c>
      <c r="H580" s="35" t="s">
        <v>183</v>
      </c>
    </row>
    <row r="581" spans="1:8" ht="15.75">
      <c r="A581" s="31" t="s">
        <v>179</v>
      </c>
      <c r="B581" s="32" t="s">
        <v>192</v>
      </c>
      <c r="C581" s="32" t="s">
        <v>193</v>
      </c>
      <c r="D581" s="33">
        <v>4105</v>
      </c>
      <c r="E581" s="32" t="s">
        <v>802</v>
      </c>
      <c r="F581" s="33" t="s">
        <v>157</v>
      </c>
      <c r="G581" s="34">
        <v>1032191</v>
      </c>
      <c r="H581" s="35" t="s">
        <v>183</v>
      </c>
    </row>
    <row r="582" spans="1:8" ht="15.75">
      <c r="A582" s="31" t="s">
        <v>179</v>
      </c>
      <c r="B582" s="32" t="s">
        <v>192</v>
      </c>
      <c r="C582" s="32" t="s">
        <v>193</v>
      </c>
      <c r="D582" s="33">
        <v>4106</v>
      </c>
      <c r="E582" s="32" t="s">
        <v>803</v>
      </c>
      <c r="F582" s="33" t="s">
        <v>157</v>
      </c>
      <c r="G582" s="34">
        <v>1005747</v>
      </c>
      <c r="H582" s="35" t="s">
        <v>183</v>
      </c>
    </row>
    <row r="583" spans="1:8" ht="15.75">
      <c r="A583" s="31" t="s">
        <v>179</v>
      </c>
      <c r="B583" s="32" t="s">
        <v>192</v>
      </c>
      <c r="C583" s="32" t="s">
        <v>193</v>
      </c>
      <c r="D583" s="33">
        <v>4107</v>
      </c>
      <c r="E583" s="32" t="s">
        <v>804</v>
      </c>
      <c r="F583" s="33" t="s">
        <v>157</v>
      </c>
      <c r="G583" s="34">
        <v>1499964</v>
      </c>
      <c r="H583" s="35" t="s">
        <v>183</v>
      </c>
    </row>
    <row r="584" spans="1:8" ht="15.75">
      <c r="A584" s="31" t="s">
        <v>179</v>
      </c>
      <c r="B584" s="32" t="s">
        <v>192</v>
      </c>
      <c r="C584" s="32" t="s">
        <v>193</v>
      </c>
      <c r="D584" s="33">
        <v>4108</v>
      </c>
      <c r="E584" s="32" t="s">
        <v>805</v>
      </c>
      <c r="F584" s="33" t="s">
        <v>157</v>
      </c>
      <c r="G584" s="34">
        <v>1419187</v>
      </c>
      <c r="H584" s="35" t="s">
        <v>183</v>
      </c>
    </row>
    <row r="585" spans="1:8" ht="15.75">
      <c r="A585" s="31" t="s">
        <v>179</v>
      </c>
      <c r="B585" s="32" t="s">
        <v>192</v>
      </c>
      <c r="C585" s="32" t="s">
        <v>193</v>
      </c>
      <c r="D585" s="33">
        <v>4110</v>
      </c>
      <c r="E585" s="32" t="s">
        <v>806</v>
      </c>
      <c r="F585" s="33" t="s">
        <v>157</v>
      </c>
      <c r="G585" s="34">
        <v>2608828</v>
      </c>
      <c r="H585" s="35" t="s">
        <v>183</v>
      </c>
    </row>
    <row r="586" spans="1:8" ht="15.75">
      <c r="A586" s="31" t="s">
        <v>179</v>
      </c>
      <c r="B586" s="32" t="s">
        <v>255</v>
      </c>
      <c r="C586" s="32" t="s">
        <v>437</v>
      </c>
      <c r="D586" s="33">
        <v>4111</v>
      </c>
      <c r="E586" s="32" t="s">
        <v>807</v>
      </c>
      <c r="F586" s="33" t="s">
        <v>186</v>
      </c>
      <c r="G586" s="34">
        <v>483078</v>
      </c>
      <c r="H586" s="35" t="s">
        <v>183</v>
      </c>
    </row>
    <row r="587" spans="1:8" ht="15.75">
      <c r="A587" s="31" t="s">
        <v>179</v>
      </c>
      <c r="B587" s="32" t="s">
        <v>192</v>
      </c>
      <c r="C587" s="32" t="s">
        <v>193</v>
      </c>
      <c r="D587" s="33">
        <v>4113</v>
      </c>
      <c r="E587" s="32" t="s">
        <v>808</v>
      </c>
      <c r="F587" s="33" t="s">
        <v>157</v>
      </c>
      <c r="G587" s="34">
        <v>372714</v>
      </c>
      <c r="H587" s="35" t="s">
        <v>183</v>
      </c>
    </row>
    <row r="588" spans="1:8" ht="15.75">
      <c r="A588" s="31" t="s">
        <v>179</v>
      </c>
      <c r="B588" s="32" t="s">
        <v>192</v>
      </c>
      <c r="C588" s="32" t="s">
        <v>193</v>
      </c>
      <c r="D588" s="33">
        <v>4114</v>
      </c>
      <c r="E588" s="32" t="s">
        <v>809</v>
      </c>
      <c r="F588" s="33" t="s">
        <v>157</v>
      </c>
      <c r="G588" s="34">
        <v>304569</v>
      </c>
      <c r="H588" s="35" t="s">
        <v>183</v>
      </c>
    </row>
    <row r="589" spans="1:8" ht="15.75">
      <c r="A589" s="31" t="s">
        <v>179</v>
      </c>
      <c r="B589" s="32" t="s">
        <v>192</v>
      </c>
      <c r="C589" s="32" t="s">
        <v>193</v>
      </c>
      <c r="D589" s="33">
        <v>4115</v>
      </c>
      <c r="E589" s="32" t="s">
        <v>810</v>
      </c>
      <c r="F589" s="33" t="s">
        <v>157</v>
      </c>
      <c r="G589" s="34">
        <v>330975</v>
      </c>
      <c r="H589" s="35" t="s">
        <v>183</v>
      </c>
    </row>
    <row r="590" spans="1:8" ht="15.75">
      <c r="A590" s="31" t="s">
        <v>179</v>
      </c>
      <c r="B590" s="32" t="s">
        <v>192</v>
      </c>
      <c r="C590" s="32" t="s">
        <v>193</v>
      </c>
      <c r="D590" s="33">
        <v>4116</v>
      </c>
      <c r="E590" s="32" t="s">
        <v>811</v>
      </c>
      <c r="F590" s="33" t="s">
        <v>157</v>
      </c>
      <c r="G590" s="34">
        <v>385491</v>
      </c>
      <c r="H590" s="35" t="s">
        <v>183</v>
      </c>
    </row>
    <row r="591" spans="1:8" ht="15.75">
      <c r="A591" s="31" t="s">
        <v>179</v>
      </c>
      <c r="B591" s="32" t="s">
        <v>192</v>
      </c>
      <c r="C591" s="32" t="s">
        <v>193</v>
      </c>
      <c r="D591" s="33">
        <v>4117</v>
      </c>
      <c r="E591" s="32" t="s">
        <v>812</v>
      </c>
      <c r="F591" s="33" t="s">
        <v>157</v>
      </c>
      <c r="G591" s="34">
        <v>412749</v>
      </c>
      <c r="H591" s="35" t="s">
        <v>183</v>
      </c>
    </row>
    <row r="592" spans="1:8" ht="15.75">
      <c r="A592" s="31" t="s">
        <v>179</v>
      </c>
      <c r="B592" s="32" t="s">
        <v>192</v>
      </c>
      <c r="C592" s="32" t="s">
        <v>193</v>
      </c>
      <c r="D592" s="33">
        <v>4118</v>
      </c>
      <c r="E592" s="32" t="s">
        <v>813</v>
      </c>
      <c r="F592" s="33" t="s">
        <v>157</v>
      </c>
      <c r="G592" s="34">
        <v>337790</v>
      </c>
      <c r="H592" s="35" t="s">
        <v>183</v>
      </c>
    </row>
    <row r="593" spans="1:8" ht="15.75">
      <c r="A593" s="31" t="s">
        <v>179</v>
      </c>
      <c r="B593" s="32" t="s">
        <v>192</v>
      </c>
      <c r="C593" s="32" t="s">
        <v>193</v>
      </c>
      <c r="D593" s="33">
        <v>4119</v>
      </c>
      <c r="E593" s="32" t="s">
        <v>814</v>
      </c>
      <c r="F593" s="33" t="s">
        <v>157</v>
      </c>
      <c r="G593" s="34">
        <v>399120</v>
      </c>
      <c r="H593" s="35" t="s">
        <v>183</v>
      </c>
    </row>
    <row r="594" spans="1:8" ht="15.75">
      <c r="A594" s="31" t="s">
        <v>179</v>
      </c>
      <c r="B594" s="32" t="s">
        <v>192</v>
      </c>
      <c r="C594" s="32" t="s">
        <v>193</v>
      </c>
      <c r="D594" s="33">
        <v>4120</v>
      </c>
      <c r="E594" s="32" t="s">
        <v>815</v>
      </c>
      <c r="F594" s="33" t="s">
        <v>157</v>
      </c>
      <c r="G594" s="34">
        <v>428933</v>
      </c>
      <c r="H594" s="35" t="s">
        <v>183</v>
      </c>
    </row>
    <row r="595" spans="1:8" ht="15.75">
      <c r="A595" s="31" t="s">
        <v>179</v>
      </c>
      <c r="B595" s="32" t="s">
        <v>192</v>
      </c>
      <c r="C595" s="32" t="s">
        <v>193</v>
      </c>
      <c r="D595" s="33">
        <v>4121</v>
      </c>
      <c r="E595" s="32" t="s">
        <v>816</v>
      </c>
      <c r="F595" s="33" t="s">
        <v>157</v>
      </c>
      <c r="G595" s="34">
        <v>322457</v>
      </c>
      <c r="H595" s="35" t="s">
        <v>183</v>
      </c>
    </row>
    <row r="596" spans="1:8" ht="15.75">
      <c r="A596" s="31" t="s">
        <v>179</v>
      </c>
      <c r="B596" s="32" t="s">
        <v>192</v>
      </c>
      <c r="C596" s="32" t="s">
        <v>193</v>
      </c>
      <c r="D596" s="33">
        <v>4122</v>
      </c>
      <c r="E596" s="32" t="s">
        <v>817</v>
      </c>
      <c r="F596" s="33" t="s">
        <v>157</v>
      </c>
      <c r="G596" s="34">
        <v>300310</v>
      </c>
      <c r="H596" s="35" t="s">
        <v>183</v>
      </c>
    </row>
    <row r="597" spans="1:8" ht="15.75">
      <c r="A597" s="31" t="s">
        <v>179</v>
      </c>
      <c r="B597" s="32" t="s">
        <v>192</v>
      </c>
      <c r="C597" s="32" t="s">
        <v>193</v>
      </c>
      <c r="D597" s="33">
        <v>4123</v>
      </c>
      <c r="E597" s="32" t="s">
        <v>818</v>
      </c>
      <c r="F597" s="33" t="s">
        <v>157</v>
      </c>
      <c r="G597" s="34">
        <v>314791</v>
      </c>
      <c r="H597" s="35" t="s">
        <v>183</v>
      </c>
    </row>
    <row r="598" spans="1:8" ht="15.75">
      <c r="A598" s="31" t="s">
        <v>179</v>
      </c>
      <c r="B598" s="32" t="s">
        <v>192</v>
      </c>
      <c r="C598" s="32" t="s">
        <v>193</v>
      </c>
      <c r="D598" s="33">
        <v>4124</v>
      </c>
      <c r="E598" s="32" t="s">
        <v>819</v>
      </c>
      <c r="F598" s="33" t="s">
        <v>157</v>
      </c>
      <c r="G598" s="34">
        <v>359085</v>
      </c>
      <c r="H598" s="35" t="s">
        <v>183</v>
      </c>
    </row>
    <row r="599" spans="1:8" ht="15.75">
      <c r="A599" s="31" t="s">
        <v>179</v>
      </c>
      <c r="B599" s="32" t="s">
        <v>192</v>
      </c>
      <c r="C599" s="32" t="s">
        <v>193</v>
      </c>
      <c r="D599" s="33">
        <v>4125</v>
      </c>
      <c r="E599" s="32" t="s">
        <v>820</v>
      </c>
      <c r="F599" s="33" t="s">
        <v>157</v>
      </c>
      <c r="G599" s="34">
        <v>253978</v>
      </c>
      <c r="H599" s="35" t="s">
        <v>183</v>
      </c>
    </row>
    <row r="600" spans="1:8" ht="15.75">
      <c r="A600" s="31" t="s">
        <v>179</v>
      </c>
      <c r="B600" s="32" t="s">
        <v>192</v>
      </c>
      <c r="C600" s="32" t="s">
        <v>193</v>
      </c>
      <c r="D600" s="33">
        <v>4126</v>
      </c>
      <c r="E600" s="32" t="s">
        <v>821</v>
      </c>
      <c r="F600" s="33" t="s">
        <v>157</v>
      </c>
      <c r="G600" s="34">
        <v>227604</v>
      </c>
      <c r="H600" s="35" t="s">
        <v>183</v>
      </c>
    </row>
    <row r="601" spans="1:8" ht="15.75">
      <c r="A601" s="31" t="s">
        <v>179</v>
      </c>
      <c r="B601" s="32" t="s">
        <v>192</v>
      </c>
      <c r="C601" s="32" t="s">
        <v>193</v>
      </c>
      <c r="D601" s="33">
        <v>4127</v>
      </c>
      <c r="E601" s="32" t="s">
        <v>822</v>
      </c>
      <c r="F601" s="33" t="s">
        <v>157</v>
      </c>
      <c r="G601" s="34">
        <v>338328</v>
      </c>
      <c r="H601" s="35" t="s">
        <v>183</v>
      </c>
    </row>
    <row r="602" spans="1:8" ht="15.75">
      <c r="A602" s="31" t="s">
        <v>179</v>
      </c>
      <c r="B602" s="32" t="s">
        <v>217</v>
      </c>
      <c r="C602" s="32" t="s">
        <v>218</v>
      </c>
      <c r="D602" s="33">
        <v>4128</v>
      </c>
      <c r="E602" s="32" t="s">
        <v>823</v>
      </c>
      <c r="F602" s="33" t="s">
        <v>190</v>
      </c>
      <c r="G602" s="34">
        <v>98710</v>
      </c>
      <c r="H602" s="35" t="s">
        <v>183</v>
      </c>
    </row>
    <row r="603" spans="1:8" ht="15.75">
      <c r="A603" s="31" t="s">
        <v>179</v>
      </c>
      <c r="B603" s="32" t="s">
        <v>217</v>
      </c>
      <c r="C603" s="32" t="s">
        <v>218</v>
      </c>
      <c r="D603" s="33">
        <v>4129</v>
      </c>
      <c r="E603" s="32" t="s">
        <v>824</v>
      </c>
      <c r="F603" s="33" t="s">
        <v>190</v>
      </c>
      <c r="G603" s="34">
        <v>199528</v>
      </c>
      <c r="H603" s="35" t="s">
        <v>183</v>
      </c>
    </row>
    <row r="604" spans="1:8" ht="15.75">
      <c r="A604" s="31" t="s">
        <v>179</v>
      </c>
      <c r="B604" s="32" t="s">
        <v>217</v>
      </c>
      <c r="C604" s="32" t="s">
        <v>218</v>
      </c>
      <c r="D604" s="33">
        <v>4130</v>
      </c>
      <c r="E604" s="32" t="s">
        <v>825</v>
      </c>
      <c r="F604" s="33" t="s">
        <v>157</v>
      </c>
      <c r="G604" s="34">
        <v>675714</v>
      </c>
      <c r="H604" s="35" t="s">
        <v>183</v>
      </c>
    </row>
    <row r="605" spans="1:8" ht="15.75">
      <c r="A605" s="31" t="s">
        <v>179</v>
      </c>
      <c r="B605" s="32" t="s">
        <v>217</v>
      </c>
      <c r="C605" s="32" t="s">
        <v>218</v>
      </c>
      <c r="D605" s="33">
        <v>4131</v>
      </c>
      <c r="E605" s="32" t="s">
        <v>826</v>
      </c>
      <c r="F605" s="33" t="s">
        <v>157</v>
      </c>
      <c r="G605" s="34">
        <v>1056886</v>
      </c>
      <c r="H605" s="35" t="s">
        <v>183</v>
      </c>
    </row>
    <row r="606" spans="1:8" ht="15.75">
      <c r="A606" s="31" t="s">
        <v>179</v>
      </c>
      <c r="B606" s="32" t="s">
        <v>217</v>
      </c>
      <c r="C606" s="32" t="s">
        <v>218</v>
      </c>
      <c r="D606" s="33">
        <v>4132</v>
      </c>
      <c r="E606" s="32" t="s">
        <v>827</v>
      </c>
      <c r="F606" s="33" t="s">
        <v>157</v>
      </c>
      <c r="G606" s="34">
        <v>1186014</v>
      </c>
      <c r="H606" s="35" t="s">
        <v>183</v>
      </c>
    </row>
    <row r="607" spans="1:8" ht="15.75">
      <c r="A607" s="31" t="s">
        <v>179</v>
      </c>
      <c r="B607" s="32" t="s">
        <v>217</v>
      </c>
      <c r="C607" s="32" t="s">
        <v>218</v>
      </c>
      <c r="D607" s="33">
        <v>4133</v>
      </c>
      <c r="E607" s="32" t="s">
        <v>828</v>
      </c>
      <c r="F607" s="33" t="s">
        <v>157</v>
      </c>
      <c r="G607" s="34">
        <v>1624630</v>
      </c>
      <c r="H607" s="35" t="s">
        <v>183</v>
      </c>
    </row>
    <row r="608" spans="1:8" ht="15.75">
      <c r="A608" s="31" t="s">
        <v>179</v>
      </c>
      <c r="B608" s="32" t="s">
        <v>255</v>
      </c>
      <c r="C608" s="32" t="s">
        <v>256</v>
      </c>
      <c r="D608" s="33">
        <v>4134</v>
      </c>
      <c r="E608" s="32" t="s">
        <v>829</v>
      </c>
      <c r="F608" s="33" t="s">
        <v>186</v>
      </c>
      <c r="G608" s="34">
        <v>500480</v>
      </c>
      <c r="H608" s="35" t="s">
        <v>183</v>
      </c>
    </row>
    <row r="609" spans="1:8" ht="15.75">
      <c r="A609" s="31" t="s">
        <v>179</v>
      </c>
      <c r="B609" s="32" t="s">
        <v>255</v>
      </c>
      <c r="C609" s="32" t="s">
        <v>256</v>
      </c>
      <c r="D609" s="33">
        <v>4135</v>
      </c>
      <c r="E609" s="32" t="s">
        <v>830</v>
      </c>
      <c r="F609" s="33" t="s">
        <v>186</v>
      </c>
      <c r="G609" s="34">
        <v>518849</v>
      </c>
      <c r="H609" s="35" t="s">
        <v>183</v>
      </c>
    </row>
    <row r="610" spans="1:8" ht="15.75">
      <c r="A610" s="31" t="s">
        <v>179</v>
      </c>
      <c r="B610" s="32" t="s">
        <v>248</v>
      </c>
      <c r="C610" s="32" t="s">
        <v>248</v>
      </c>
      <c r="D610" s="33">
        <v>4136</v>
      </c>
      <c r="E610" s="32" t="s">
        <v>831</v>
      </c>
      <c r="F610" s="33" t="s">
        <v>157</v>
      </c>
      <c r="G610" s="34">
        <v>5188</v>
      </c>
      <c r="H610" s="35" t="s">
        <v>183</v>
      </c>
    </row>
    <row r="611" spans="1:8" ht="15.75">
      <c r="A611" s="31" t="s">
        <v>179</v>
      </c>
      <c r="B611" s="32" t="s">
        <v>259</v>
      </c>
      <c r="C611" s="32" t="s">
        <v>775</v>
      </c>
      <c r="D611" s="33">
        <v>4137</v>
      </c>
      <c r="E611" s="32" t="s">
        <v>832</v>
      </c>
      <c r="F611" s="33" t="s">
        <v>182</v>
      </c>
      <c r="G611" s="34">
        <v>98301</v>
      </c>
      <c r="H611" s="35" t="s">
        <v>183</v>
      </c>
    </row>
    <row r="612" spans="1:8" ht="15.75">
      <c r="A612" s="31" t="s">
        <v>179</v>
      </c>
      <c r="B612" s="32" t="s">
        <v>248</v>
      </c>
      <c r="C612" s="32" t="s">
        <v>248</v>
      </c>
      <c r="D612" s="33">
        <v>4138</v>
      </c>
      <c r="E612" s="32" t="s">
        <v>833</v>
      </c>
      <c r="F612" s="33" t="s">
        <v>157</v>
      </c>
      <c r="G612" s="34">
        <v>162775</v>
      </c>
      <c r="H612" s="35" t="s">
        <v>183</v>
      </c>
    </row>
    <row r="613" spans="1:8" ht="15.75">
      <c r="A613" s="31" t="s">
        <v>179</v>
      </c>
      <c r="B613" s="32" t="s">
        <v>198</v>
      </c>
      <c r="C613" s="32" t="s">
        <v>429</v>
      </c>
      <c r="D613" s="33">
        <v>4140</v>
      </c>
      <c r="E613" s="32" t="s">
        <v>834</v>
      </c>
      <c r="F613" s="33" t="s">
        <v>186</v>
      </c>
      <c r="G613" s="34">
        <v>159376</v>
      </c>
      <c r="H613" s="35" t="s">
        <v>183</v>
      </c>
    </row>
    <row r="614" spans="1:8" ht="15.75">
      <c r="A614" s="31" t="s">
        <v>179</v>
      </c>
      <c r="B614" s="32" t="s">
        <v>198</v>
      </c>
      <c r="C614" s="32" t="s">
        <v>429</v>
      </c>
      <c r="D614" s="33">
        <v>4142</v>
      </c>
      <c r="E614" s="32" t="s">
        <v>835</v>
      </c>
      <c r="F614" s="33" t="s">
        <v>186</v>
      </c>
      <c r="G614" s="34">
        <v>142685</v>
      </c>
      <c r="H614" s="35" t="s">
        <v>183</v>
      </c>
    </row>
    <row r="615" spans="1:8" ht="15.75">
      <c r="A615" s="31" t="s">
        <v>179</v>
      </c>
      <c r="B615" s="32" t="s">
        <v>208</v>
      </c>
      <c r="C615" s="32" t="s">
        <v>208</v>
      </c>
      <c r="D615" s="33">
        <v>4143</v>
      </c>
      <c r="E615" s="32" t="s">
        <v>836</v>
      </c>
      <c r="F615" s="33" t="s">
        <v>190</v>
      </c>
      <c r="G615" s="34">
        <v>37728</v>
      </c>
      <c r="H615" s="35" t="s">
        <v>183</v>
      </c>
    </row>
    <row r="616" spans="1:8" ht="15.75">
      <c r="A616" s="31" t="s">
        <v>179</v>
      </c>
      <c r="B616" s="32" t="s">
        <v>208</v>
      </c>
      <c r="C616" s="32" t="s">
        <v>208</v>
      </c>
      <c r="D616" s="33">
        <v>4144</v>
      </c>
      <c r="E616" s="32" t="s">
        <v>837</v>
      </c>
      <c r="F616" s="33" t="s">
        <v>190</v>
      </c>
      <c r="G616" s="34">
        <v>76444</v>
      </c>
      <c r="H616" s="35" t="s">
        <v>183</v>
      </c>
    </row>
    <row r="617" spans="1:8" ht="15.75">
      <c r="A617" s="31" t="s">
        <v>179</v>
      </c>
      <c r="B617" s="32" t="s">
        <v>180</v>
      </c>
      <c r="C617" s="32" t="s">
        <v>181</v>
      </c>
      <c r="D617" s="33">
        <v>4154</v>
      </c>
      <c r="E617" s="32" t="s">
        <v>838</v>
      </c>
      <c r="F617" s="33" t="s">
        <v>182</v>
      </c>
      <c r="G617" s="34">
        <v>805</v>
      </c>
      <c r="H617" s="35" t="s">
        <v>183</v>
      </c>
    </row>
    <row r="618" spans="1:8" ht="15.75">
      <c r="A618" s="31" t="s">
        <v>179</v>
      </c>
      <c r="B618" s="32" t="s">
        <v>180</v>
      </c>
      <c r="C618" s="32" t="s">
        <v>181</v>
      </c>
      <c r="D618" s="33">
        <v>4155</v>
      </c>
      <c r="E618" s="32" t="s">
        <v>839</v>
      </c>
      <c r="F618" s="33" t="s">
        <v>186</v>
      </c>
      <c r="G618" s="34">
        <v>77602</v>
      </c>
      <c r="H618" s="35" t="s">
        <v>183</v>
      </c>
    </row>
    <row r="619" spans="1:8" ht="15.75">
      <c r="A619" s="31" t="s">
        <v>179</v>
      </c>
      <c r="B619" s="32" t="s">
        <v>198</v>
      </c>
      <c r="C619" s="32" t="s">
        <v>429</v>
      </c>
      <c r="D619" s="33">
        <v>4156</v>
      </c>
      <c r="E619" s="32" t="s">
        <v>840</v>
      </c>
      <c r="F619" s="33" t="s">
        <v>186</v>
      </c>
      <c r="G619" s="34">
        <v>138884</v>
      </c>
      <c r="H619" s="35" t="s">
        <v>183</v>
      </c>
    </row>
    <row r="620" spans="1:8" ht="15.75">
      <c r="A620" s="31" t="s">
        <v>179</v>
      </c>
      <c r="B620" s="32" t="s">
        <v>198</v>
      </c>
      <c r="C620" s="32" t="s">
        <v>429</v>
      </c>
      <c r="D620" s="33">
        <v>4157</v>
      </c>
      <c r="E620" s="32" t="s">
        <v>841</v>
      </c>
      <c r="F620" s="33" t="s">
        <v>186</v>
      </c>
      <c r="G620" s="34">
        <v>145072</v>
      </c>
      <c r="H620" s="35" t="s">
        <v>183</v>
      </c>
    </row>
    <row r="621" spans="1:8" ht="15.75">
      <c r="A621" s="31" t="s">
        <v>179</v>
      </c>
      <c r="B621" s="32" t="s">
        <v>198</v>
      </c>
      <c r="C621" s="32" t="s">
        <v>429</v>
      </c>
      <c r="D621" s="33">
        <v>4158</v>
      </c>
      <c r="E621" s="32" t="s">
        <v>842</v>
      </c>
      <c r="F621" s="33" t="s">
        <v>186</v>
      </c>
      <c r="G621" s="34">
        <v>145072</v>
      </c>
      <c r="H621" s="35" t="s">
        <v>183</v>
      </c>
    </row>
    <row r="622" spans="1:8" ht="15.75">
      <c r="A622" s="31" t="s">
        <v>179</v>
      </c>
      <c r="B622" s="32" t="s">
        <v>198</v>
      </c>
      <c r="C622" s="32" t="s">
        <v>429</v>
      </c>
      <c r="D622" s="33">
        <v>4159</v>
      </c>
      <c r="E622" s="32" t="s">
        <v>843</v>
      </c>
      <c r="F622" s="33" t="s">
        <v>186</v>
      </c>
      <c r="G622" s="34">
        <v>128055</v>
      </c>
      <c r="H622" s="35" t="s">
        <v>183</v>
      </c>
    </row>
    <row r="623" spans="1:8" ht="15.75">
      <c r="A623" s="31" t="s">
        <v>179</v>
      </c>
      <c r="B623" s="32" t="s">
        <v>198</v>
      </c>
      <c r="C623" s="32" t="s">
        <v>429</v>
      </c>
      <c r="D623" s="33">
        <v>4160</v>
      </c>
      <c r="E623" s="32" t="s">
        <v>844</v>
      </c>
      <c r="F623" s="33" t="s">
        <v>186</v>
      </c>
      <c r="G623" s="34">
        <v>129602</v>
      </c>
      <c r="H623" s="35" t="s">
        <v>183</v>
      </c>
    </row>
    <row r="624" spans="1:8" ht="15.75">
      <c r="A624" s="31" t="s">
        <v>179</v>
      </c>
      <c r="B624" s="32" t="s">
        <v>198</v>
      </c>
      <c r="C624" s="32" t="s">
        <v>429</v>
      </c>
      <c r="D624" s="33">
        <v>4161</v>
      </c>
      <c r="E624" s="32" t="s">
        <v>845</v>
      </c>
      <c r="F624" s="33" t="s">
        <v>186</v>
      </c>
      <c r="G624" s="34">
        <v>129602</v>
      </c>
      <c r="H624" s="35" t="s">
        <v>183</v>
      </c>
    </row>
    <row r="625" spans="1:8" ht="15.75">
      <c r="A625" s="31" t="s">
        <v>179</v>
      </c>
      <c r="B625" s="32" t="s">
        <v>259</v>
      </c>
      <c r="C625" s="32" t="s">
        <v>607</v>
      </c>
      <c r="D625" s="33">
        <v>4195</v>
      </c>
      <c r="E625" s="32" t="s">
        <v>846</v>
      </c>
      <c r="F625" s="33" t="s">
        <v>182</v>
      </c>
      <c r="G625" s="34">
        <v>501</v>
      </c>
      <c r="H625" s="35" t="s">
        <v>183</v>
      </c>
    </row>
    <row r="626" spans="1:8" ht="15.75">
      <c r="A626" s="31" t="s">
        <v>179</v>
      </c>
      <c r="B626" s="32" t="s">
        <v>259</v>
      </c>
      <c r="C626" s="32" t="s">
        <v>607</v>
      </c>
      <c r="D626" s="33">
        <v>4197</v>
      </c>
      <c r="E626" s="32" t="s">
        <v>847</v>
      </c>
      <c r="F626" s="33" t="s">
        <v>182</v>
      </c>
      <c r="G626" s="34">
        <v>2838</v>
      </c>
      <c r="H626" s="35" t="s">
        <v>183</v>
      </c>
    </row>
    <row r="627" spans="1:8" ht="15.75">
      <c r="A627" s="31" t="s">
        <v>179</v>
      </c>
      <c r="B627" s="32" t="s">
        <v>259</v>
      </c>
      <c r="C627" s="32" t="s">
        <v>607</v>
      </c>
      <c r="D627" s="33">
        <v>4198</v>
      </c>
      <c r="E627" s="32" t="s">
        <v>848</v>
      </c>
      <c r="F627" s="33" t="s">
        <v>182</v>
      </c>
      <c r="G627" s="34">
        <v>3003</v>
      </c>
      <c r="H627" s="35" t="s">
        <v>183</v>
      </c>
    </row>
    <row r="628" spans="1:8" ht="15.75">
      <c r="A628" s="31" t="s">
        <v>179</v>
      </c>
      <c r="B628" s="32" t="s">
        <v>259</v>
      </c>
      <c r="C628" s="32" t="s">
        <v>607</v>
      </c>
      <c r="D628" s="33">
        <v>4200</v>
      </c>
      <c r="E628" s="32" t="s">
        <v>849</v>
      </c>
      <c r="F628" s="33" t="s">
        <v>186</v>
      </c>
      <c r="G628" s="34">
        <v>744095</v>
      </c>
      <c r="H628" s="35" t="s">
        <v>183</v>
      </c>
    </row>
    <row r="629" spans="1:8" ht="15.75">
      <c r="A629" s="31" t="s">
        <v>179</v>
      </c>
      <c r="B629" s="32" t="s">
        <v>259</v>
      </c>
      <c r="C629" s="32" t="s">
        <v>607</v>
      </c>
      <c r="D629" s="33">
        <v>4203</v>
      </c>
      <c r="E629" s="32" t="s">
        <v>850</v>
      </c>
      <c r="F629" s="33" t="s">
        <v>186</v>
      </c>
      <c r="G629" s="34">
        <v>800414</v>
      </c>
      <c r="H629" s="35" t="s">
        <v>183</v>
      </c>
    </row>
    <row r="630" spans="1:8" ht="15.75">
      <c r="A630" s="31" t="s">
        <v>179</v>
      </c>
      <c r="B630" s="32" t="s">
        <v>259</v>
      </c>
      <c r="C630" s="32" t="s">
        <v>607</v>
      </c>
      <c r="D630" s="33">
        <v>4207</v>
      </c>
      <c r="E630" s="32" t="s">
        <v>851</v>
      </c>
      <c r="F630" s="33" t="s">
        <v>186</v>
      </c>
      <c r="G630" s="34">
        <v>848519</v>
      </c>
      <c r="H630" s="35" t="s">
        <v>183</v>
      </c>
    </row>
    <row r="631" spans="1:8" ht="15.75">
      <c r="A631" s="31" t="s">
        <v>179</v>
      </c>
      <c r="B631" s="32" t="s">
        <v>259</v>
      </c>
      <c r="C631" s="32" t="s">
        <v>260</v>
      </c>
      <c r="D631" s="33">
        <v>4229</v>
      </c>
      <c r="E631" s="32" t="s">
        <v>852</v>
      </c>
      <c r="F631" s="33" t="s">
        <v>186</v>
      </c>
      <c r="G631" s="34">
        <v>632086</v>
      </c>
      <c r="H631" s="35" t="s">
        <v>183</v>
      </c>
    </row>
    <row r="632" spans="1:8" ht="15.75">
      <c r="A632" s="31" t="s">
        <v>179</v>
      </c>
      <c r="B632" s="32" t="s">
        <v>259</v>
      </c>
      <c r="C632" s="32" t="s">
        <v>260</v>
      </c>
      <c r="D632" s="33">
        <v>4230</v>
      </c>
      <c r="E632" s="32" t="s">
        <v>853</v>
      </c>
      <c r="F632" s="33" t="s">
        <v>186</v>
      </c>
      <c r="G632" s="34">
        <v>615277</v>
      </c>
      <c r="H632" s="35" t="s">
        <v>183</v>
      </c>
    </row>
    <row r="633" spans="1:8" ht="15.75">
      <c r="A633" s="31" t="s">
        <v>179</v>
      </c>
      <c r="B633" s="32" t="s">
        <v>562</v>
      </c>
      <c r="C633" s="32" t="s">
        <v>562</v>
      </c>
      <c r="D633" s="33">
        <v>4232</v>
      </c>
      <c r="E633" s="32" t="s">
        <v>854</v>
      </c>
      <c r="F633" s="33" t="s">
        <v>564</v>
      </c>
      <c r="G633" s="34">
        <v>4710</v>
      </c>
      <c r="H633" s="35" t="s">
        <v>183</v>
      </c>
    </row>
    <row r="634" spans="1:8" ht="15.75">
      <c r="A634" s="31" t="s">
        <v>179</v>
      </c>
      <c r="B634" s="32" t="s">
        <v>562</v>
      </c>
      <c r="C634" s="32" t="s">
        <v>562</v>
      </c>
      <c r="D634" s="33">
        <v>4233</v>
      </c>
      <c r="E634" s="32" t="s">
        <v>855</v>
      </c>
      <c r="F634" s="33" t="s">
        <v>564</v>
      </c>
      <c r="G634" s="34">
        <v>4585</v>
      </c>
      <c r="H634" s="35" t="s">
        <v>183</v>
      </c>
    </row>
    <row r="635" spans="1:8" ht="15.75">
      <c r="A635" s="31" t="s">
        <v>179</v>
      </c>
      <c r="B635" s="32" t="s">
        <v>562</v>
      </c>
      <c r="C635" s="32" t="s">
        <v>562</v>
      </c>
      <c r="D635" s="33">
        <v>4234</v>
      </c>
      <c r="E635" s="32" t="s">
        <v>856</v>
      </c>
      <c r="F635" s="33" t="s">
        <v>564</v>
      </c>
      <c r="G635" s="34">
        <v>4585</v>
      </c>
      <c r="H635" s="35" t="s">
        <v>183</v>
      </c>
    </row>
    <row r="636" spans="1:8" ht="15.75">
      <c r="A636" s="31" t="s">
        <v>179</v>
      </c>
      <c r="B636" s="32" t="s">
        <v>562</v>
      </c>
      <c r="C636" s="32" t="s">
        <v>562</v>
      </c>
      <c r="D636" s="33">
        <v>4235</v>
      </c>
      <c r="E636" s="32" t="s">
        <v>857</v>
      </c>
      <c r="F636" s="33" t="s">
        <v>564</v>
      </c>
      <c r="G636" s="34">
        <v>4585</v>
      </c>
      <c r="H636" s="35" t="s">
        <v>183</v>
      </c>
    </row>
    <row r="637" spans="1:8" ht="15.75">
      <c r="A637" s="31" t="s">
        <v>179</v>
      </c>
      <c r="B637" s="32" t="s">
        <v>562</v>
      </c>
      <c r="C637" s="32" t="s">
        <v>562</v>
      </c>
      <c r="D637" s="33">
        <v>4236</v>
      </c>
      <c r="E637" s="32" t="s">
        <v>858</v>
      </c>
      <c r="F637" s="33" t="s">
        <v>564</v>
      </c>
      <c r="G637" s="34">
        <v>4285</v>
      </c>
      <c r="H637" s="35" t="s">
        <v>183</v>
      </c>
    </row>
    <row r="638" spans="1:8" ht="15.75">
      <c r="A638" s="31" t="s">
        <v>179</v>
      </c>
      <c r="B638" s="32" t="s">
        <v>562</v>
      </c>
      <c r="C638" s="32" t="s">
        <v>562</v>
      </c>
      <c r="D638" s="33">
        <v>4237</v>
      </c>
      <c r="E638" s="32" t="s">
        <v>859</v>
      </c>
      <c r="F638" s="33" t="s">
        <v>564</v>
      </c>
      <c r="G638" s="34">
        <v>4710</v>
      </c>
      <c r="H638" s="35" t="s">
        <v>183</v>
      </c>
    </row>
    <row r="639" spans="1:8" ht="15.75">
      <c r="A639" s="31" t="s">
        <v>179</v>
      </c>
      <c r="B639" s="32" t="s">
        <v>562</v>
      </c>
      <c r="C639" s="32" t="s">
        <v>562</v>
      </c>
      <c r="D639" s="33">
        <v>4238</v>
      </c>
      <c r="E639" s="32" t="s">
        <v>860</v>
      </c>
      <c r="F639" s="33" t="s">
        <v>564</v>
      </c>
      <c r="G639" s="34">
        <v>4710</v>
      </c>
      <c r="H639" s="35" t="s">
        <v>183</v>
      </c>
    </row>
    <row r="640" spans="1:8" ht="15.75">
      <c r="A640" s="31" t="s">
        <v>179</v>
      </c>
      <c r="B640" s="32" t="s">
        <v>259</v>
      </c>
      <c r="C640" s="32" t="s">
        <v>602</v>
      </c>
      <c r="D640" s="33">
        <v>4239</v>
      </c>
      <c r="E640" s="32" t="s">
        <v>861</v>
      </c>
      <c r="F640" s="33" t="s">
        <v>190</v>
      </c>
      <c r="G640" s="34">
        <v>5058</v>
      </c>
      <c r="H640" s="35" t="s">
        <v>183</v>
      </c>
    </row>
    <row r="641" spans="1:8" ht="15.75">
      <c r="A641" s="31" t="s">
        <v>179</v>
      </c>
      <c r="B641" s="32" t="s">
        <v>241</v>
      </c>
      <c r="C641" s="32" t="s">
        <v>242</v>
      </c>
      <c r="D641" s="33">
        <v>4240</v>
      </c>
      <c r="E641" s="32" t="s">
        <v>862</v>
      </c>
      <c r="F641" s="33" t="s">
        <v>190</v>
      </c>
      <c r="G641" s="34">
        <v>14531</v>
      </c>
      <c r="H641" s="35" t="s">
        <v>197</v>
      </c>
    </row>
    <row r="642" spans="1:8" ht="15.75">
      <c r="A642" s="31" t="s">
        <v>179</v>
      </c>
      <c r="B642" s="32" t="s">
        <v>241</v>
      </c>
      <c r="C642" s="32" t="s">
        <v>242</v>
      </c>
      <c r="D642" s="33">
        <v>4241</v>
      </c>
      <c r="E642" s="32" t="s">
        <v>863</v>
      </c>
      <c r="F642" s="33" t="s">
        <v>190</v>
      </c>
      <c r="G642" s="34">
        <v>14531</v>
      </c>
      <c r="H642" s="35" t="s">
        <v>197</v>
      </c>
    </row>
    <row r="643" spans="1:8" ht="15.75">
      <c r="A643" s="31" t="s">
        <v>179</v>
      </c>
      <c r="B643" s="32" t="s">
        <v>241</v>
      </c>
      <c r="C643" s="32" t="s">
        <v>242</v>
      </c>
      <c r="D643" s="33">
        <v>4242</v>
      </c>
      <c r="E643" s="32" t="s">
        <v>864</v>
      </c>
      <c r="F643" s="33" t="s">
        <v>190</v>
      </c>
      <c r="G643" s="34">
        <v>18163</v>
      </c>
      <c r="H643" s="35" t="s">
        <v>197</v>
      </c>
    </row>
    <row r="644" spans="1:8" ht="15.75">
      <c r="A644" s="31" t="s">
        <v>179</v>
      </c>
      <c r="B644" s="32" t="s">
        <v>241</v>
      </c>
      <c r="C644" s="32" t="s">
        <v>242</v>
      </c>
      <c r="D644" s="33">
        <v>4243</v>
      </c>
      <c r="E644" s="32" t="s">
        <v>865</v>
      </c>
      <c r="F644" s="33" t="s">
        <v>190</v>
      </c>
      <c r="G644" s="34">
        <v>18163</v>
      </c>
      <c r="H644" s="35" t="s">
        <v>197</v>
      </c>
    </row>
    <row r="645" spans="1:8" ht="15.75">
      <c r="A645" s="31" t="s">
        <v>179</v>
      </c>
      <c r="B645" s="32" t="s">
        <v>241</v>
      </c>
      <c r="C645" s="32" t="s">
        <v>242</v>
      </c>
      <c r="D645" s="33">
        <v>4244</v>
      </c>
      <c r="E645" s="32" t="s">
        <v>866</v>
      </c>
      <c r="F645" s="33" t="s">
        <v>157</v>
      </c>
      <c r="G645" s="34">
        <v>182839</v>
      </c>
      <c r="H645" s="35" t="s">
        <v>197</v>
      </c>
    </row>
    <row r="646" spans="1:8" ht="15.75">
      <c r="A646" s="31" t="s">
        <v>179</v>
      </c>
      <c r="B646" s="32" t="s">
        <v>241</v>
      </c>
      <c r="C646" s="32" t="s">
        <v>242</v>
      </c>
      <c r="D646" s="33">
        <v>4245</v>
      </c>
      <c r="E646" s="32" t="s">
        <v>867</v>
      </c>
      <c r="F646" s="33" t="s">
        <v>157</v>
      </c>
      <c r="G646" s="34">
        <v>263966</v>
      </c>
      <c r="H646" s="35" t="s">
        <v>197</v>
      </c>
    </row>
    <row r="647" spans="1:8" ht="15.75">
      <c r="A647" s="31" t="s">
        <v>179</v>
      </c>
      <c r="B647" s="32" t="s">
        <v>241</v>
      </c>
      <c r="C647" s="32" t="s">
        <v>242</v>
      </c>
      <c r="D647" s="33">
        <v>4246</v>
      </c>
      <c r="E647" s="32" t="s">
        <v>868</v>
      </c>
      <c r="F647" s="33" t="s">
        <v>157</v>
      </c>
      <c r="G647" s="34">
        <v>145303</v>
      </c>
      <c r="H647" s="35" t="s">
        <v>197</v>
      </c>
    </row>
    <row r="648" spans="1:8" ht="15.75">
      <c r="A648" s="31" t="s">
        <v>179</v>
      </c>
      <c r="B648" s="32" t="s">
        <v>241</v>
      </c>
      <c r="C648" s="32" t="s">
        <v>242</v>
      </c>
      <c r="D648" s="33">
        <v>4247</v>
      </c>
      <c r="E648" s="32" t="s">
        <v>869</v>
      </c>
      <c r="F648" s="33" t="s">
        <v>182</v>
      </c>
      <c r="G648" s="34">
        <v>121085</v>
      </c>
      <c r="H648" s="35" t="s">
        <v>197</v>
      </c>
    </row>
    <row r="649" spans="1:8" ht="15.75">
      <c r="A649" s="31" t="s">
        <v>179</v>
      </c>
      <c r="B649" s="32" t="s">
        <v>241</v>
      </c>
      <c r="C649" s="32" t="s">
        <v>242</v>
      </c>
      <c r="D649" s="33">
        <v>4248</v>
      </c>
      <c r="E649" s="32" t="s">
        <v>870</v>
      </c>
      <c r="F649" s="33" t="s">
        <v>182</v>
      </c>
      <c r="G649" s="34">
        <v>121085</v>
      </c>
      <c r="H649" s="35" t="s">
        <v>197</v>
      </c>
    </row>
    <row r="650" spans="1:8" ht="15.75">
      <c r="A650" s="31" t="s">
        <v>179</v>
      </c>
      <c r="B650" s="32" t="s">
        <v>241</v>
      </c>
      <c r="C650" s="32" t="s">
        <v>242</v>
      </c>
      <c r="D650" s="33">
        <v>4249</v>
      </c>
      <c r="E650" s="32" t="s">
        <v>871</v>
      </c>
      <c r="F650" s="33" t="s">
        <v>190</v>
      </c>
      <c r="G650" s="34">
        <v>18163</v>
      </c>
      <c r="H650" s="35" t="s">
        <v>197</v>
      </c>
    </row>
    <row r="651" spans="1:8" ht="15.75">
      <c r="A651" s="31" t="s">
        <v>179</v>
      </c>
      <c r="B651" s="32" t="s">
        <v>208</v>
      </c>
      <c r="C651" s="32" t="s">
        <v>208</v>
      </c>
      <c r="D651" s="33">
        <v>4252</v>
      </c>
      <c r="E651" s="32" t="s">
        <v>872</v>
      </c>
      <c r="F651" s="33" t="s">
        <v>157</v>
      </c>
      <c r="G651" s="34">
        <v>1909553</v>
      </c>
      <c r="H651" s="35" t="s">
        <v>183</v>
      </c>
    </row>
    <row r="652" spans="1:8" ht="15.75">
      <c r="A652" s="31" t="s">
        <v>179</v>
      </c>
      <c r="B652" s="32" t="s">
        <v>208</v>
      </c>
      <c r="C652" s="32" t="s">
        <v>208</v>
      </c>
      <c r="D652" s="33">
        <v>4253</v>
      </c>
      <c r="E652" s="32" t="s">
        <v>873</v>
      </c>
      <c r="F652" s="33" t="s">
        <v>157</v>
      </c>
      <c r="G652" s="34">
        <v>700221</v>
      </c>
      <c r="H652" s="35" t="s">
        <v>183</v>
      </c>
    </row>
    <row r="653" spans="1:8" ht="15.75">
      <c r="A653" s="31" t="s">
        <v>179</v>
      </c>
      <c r="B653" s="32" t="s">
        <v>255</v>
      </c>
      <c r="C653" s="32" t="s">
        <v>437</v>
      </c>
      <c r="D653" s="33">
        <v>4261</v>
      </c>
      <c r="E653" s="32" t="s">
        <v>874</v>
      </c>
      <c r="F653" s="33" t="s">
        <v>186</v>
      </c>
      <c r="G653" s="34">
        <v>565486</v>
      </c>
      <c r="H653" s="35" t="s">
        <v>183</v>
      </c>
    </row>
    <row r="654" spans="1:8" ht="15.75">
      <c r="A654" s="31" t="s">
        <v>179</v>
      </c>
      <c r="B654" s="32" t="s">
        <v>180</v>
      </c>
      <c r="C654" s="32" t="s">
        <v>184</v>
      </c>
      <c r="D654" s="33">
        <v>4262</v>
      </c>
      <c r="E654" s="32" t="s">
        <v>875</v>
      </c>
      <c r="F654" s="33" t="s">
        <v>186</v>
      </c>
      <c r="G654" s="34">
        <v>4920</v>
      </c>
      <c r="H654" s="35" t="s">
        <v>183</v>
      </c>
    </row>
    <row r="655" spans="1:8" ht="15.75">
      <c r="A655" s="31" t="s">
        <v>179</v>
      </c>
      <c r="B655" s="32" t="s">
        <v>208</v>
      </c>
      <c r="C655" s="32" t="s">
        <v>208</v>
      </c>
      <c r="D655" s="33">
        <v>4264</v>
      </c>
      <c r="E655" s="32" t="s">
        <v>876</v>
      </c>
      <c r="F655" s="33" t="s">
        <v>190</v>
      </c>
      <c r="G655" s="34">
        <v>46079</v>
      </c>
      <c r="H655" s="35" t="s">
        <v>183</v>
      </c>
    </row>
    <row r="656" spans="1:8" ht="15.75">
      <c r="A656" s="31" t="s">
        <v>179</v>
      </c>
      <c r="B656" s="32" t="s">
        <v>208</v>
      </c>
      <c r="C656" s="32" t="s">
        <v>208</v>
      </c>
      <c r="D656" s="33">
        <v>4265</v>
      </c>
      <c r="E656" s="32" t="s">
        <v>877</v>
      </c>
      <c r="F656" s="33" t="s">
        <v>190</v>
      </c>
      <c r="G656" s="34">
        <v>101377</v>
      </c>
      <c r="H656" s="35" t="s">
        <v>183</v>
      </c>
    </row>
    <row r="657" spans="1:8" ht="15.75">
      <c r="A657" s="31" t="s">
        <v>179</v>
      </c>
      <c r="B657" s="32" t="s">
        <v>180</v>
      </c>
      <c r="C657" s="32" t="s">
        <v>184</v>
      </c>
      <c r="D657" s="33">
        <v>4266</v>
      </c>
      <c r="E657" s="32" t="s">
        <v>878</v>
      </c>
      <c r="F657" s="33" t="s">
        <v>186</v>
      </c>
      <c r="G657" s="34">
        <v>47630</v>
      </c>
      <c r="H657" s="35" t="s">
        <v>183</v>
      </c>
    </row>
    <row r="658" spans="1:8" ht="15.75">
      <c r="A658" s="31" t="s">
        <v>179</v>
      </c>
      <c r="B658" s="32" t="s">
        <v>587</v>
      </c>
      <c r="C658" s="32" t="s">
        <v>588</v>
      </c>
      <c r="D658" s="33">
        <v>4273</v>
      </c>
      <c r="E658" s="32" t="s">
        <v>879</v>
      </c>
      <c r="F658" s="33" t="s">
        <v>590</v>
      </c>
      <c r="G658" s="34">
        <v>155437</v>
      </c>
      <c r="H658" s="35" t="s">
        <v>183</v>
      </c>
    </row>
    <row r="659" spans="1:8" ht="15.75">
      <c r="A659" s="31" t="s">
        <v>179</v>
      </c>
      <c r="B659" s="32" t="s">
        <v>587</v>
      </c>
      <c r="C659" s="32" t="s">
        <v>588</v>
      </c>
      <c r="D659" s="33">
        <v>4274</v>
      </c>
      <c r="E659" s="32" t="s">
        <v>880</v>
      </c>
      <c r="F659" s="33" t="s">
        <v>590</v>
      </c>
      <c r="G659" s="34">
        <v>219159</v>
      </c>
      <c r="H659" s="35" t="s">
        <v>183</v>
      </c>
    </row>
    <row r="660" spans="1:8" ht="15.75">
      <c r="A660" s="31" t="s">
        <v>179</v>
      </c>
      <c r="B660" s="32" t="s">
        <v>587</v>
      </c>
      <c r="C660" s="32" t="s">
        <v>588</v>
      </c>
      <c r="D660" s="33">
        <v>4275</v>
      </c>
      <c r="E660" s="32" t="s">
        <v>881</v>
      </c>
      <c r="F660" s="33" t="s">
        <v>590</v>
      </c>
      <c r="G660" s="34">
        <v>169435</v>
      </c>
      <c r="H660" s="35" t="s">
        <v>183</v>
      </c>
    </row>
    <row r="661" spans="1:8" ht="15.75">
      <c r="A661" s="31" t="s">
        <v>179</v>
      </c>
      <c r="B661" s="32" t="s">
        <v>587</v>
      </c>
      <c r="C661" s="32" t="s">
        <v>588</v>
      </c>
      <c r="D661" s="33">
        <v>4276</v>
      </c>
      <c r="E661" s="32" t="s">
        <v>882</v>
      </c>
      <c r="F661" s="33" t="s">
        <v>590</v>
      </c>
      <c r="G661" s="34">
        <v>233157</v>
      </c>
      <c r="H661" s="35" t="s">
        <v>183</v>
      </c>
    </row>
    <row r="662" spans="1:8" ht="15.75">
      <c r="A662" s="31" t="s">
        <v>179</v>
      </c>
      <c r="B662" s="32" t="s">
        <v>587</v>
      </c>
      <c r="C662" s="32" t="s">
        <v>588</v>
      </c>
      <c r="D662" s="33">
        <v>4277</v>
      </c>
      <c r="E662" s="32" t="s">
        <v>883</v>
      </c>
      <c r="F662" s="33" t="s">
        <v>590</v>
      </c>
      <c r="G662" s="34">
        <v>169435</v>
      </c>
      <c r="H662" s="35" t="s">
        <v>183</v>
      </c>
    </row>
    <row r="663" spans="1:8" ht="15.75">
      <c r="A663" s="31" t="s">
        <v>179</v>
      </c>
      <c r="B663" s="32" t="s">
        <v>587</v>
      </c>
      <c r="C663" s="32" t="s">
        <v>588</v>
      </c>
      <c r="D663" s="33">
        <v>4278</v>
      </c>
      <c r="E663" s="32" t="s">
        <v>884</v>
      </c>
      <c r="F663" s="33" t="s">
        <v>885</v>
      </c>
      <c r="G663" s="34">
        <v>19429</v>
      </c>
      <c r="H663" s="35" t="s">
        <v>183</v>
      </c>
    </row>
    <row r="664" spans="1:8" ht="15.75">
      <c r="A664" s="31" t="s">
        <v>179</v>
      </c>
      <c r="B664" s="32" t="s">
        <v>587</v>
      </c>
      <c r="C664" s="32" t="s">
        <v>588</v>
      </c>
      <c r="D664" s="33">
        <v>4279</v>
      </c>
      <c r="E664" s="32" t="s">
        <v>886</v>
      </c>
      <c r="F664" s="33" t="s">
        <v>885</v>
      </c>
      <c r="G664" s="34">
        <v>27394</v>
      </c>
      <c r="H664" s="35" t="s">
        <v>183</v>
      </c>
    </row>
    <row r="665" spans="1:8" ht="15.75">
      <c r="A665" s="31" t="s">
        <v>179</v>
      </c>
      <c r="B665" s="32" t="s">
        <v>587</v>
      </c>
      <c r="C665" s="32" t="s">
        <v>588</v>
      </c>
      <c r="D665" s="33">
        <v>4280</v>
      </c>
      <c r="E665" s="32" t="s">
        <v>887</v>
      </c>
      <c r="F665" s="33" t="s">
        <v>885</v>
      </c>
      <c r="G665" s="34">
        <v>21180</v>
      </c>
      <c r="H665" s="35" t="s">
        <v>183</v>
      </c>
    </row>
    <row r="666" spans="1:8" ht="15.75">
      <c r="A666" s="31" t="s">
        <v>179</v>
      </c>
      <c r="B666" s="32" t="s">
        <v>587</v>
      </c>
      <c r="C666" s="32" t="s">
        <v>588</v>
      </c>
      <c r="D666" s="33">
        <v>4281</v>
      </c>
      <c r="E666" s="32" t="s">
        <v>888</v>
      </c>
      <c r="F666" s="33" t="s">
        <v>885</v>
      </c>
      <c r="G666" s="34">
        <v>29145</v>
      </c>
      <c r="H666" s="35" t="s">
        <v>183</v>
      </c>
    </row>
    <row r="667" spans="1:8" ht="15.75">
      <c r="A667" s="31" t="s">
        <v>179</v>
      </c>
      <c r="B667" s="32" t="s">
        <v>587</v>
      </c>
      <c r="C667" s="32" t="s">
        <v>588</v>
      </c>
      <c r="D667" s="33">
        <v>4282</v>
      </c>
      <c r="E667" s="32" t="s">
        <v>889</v>
      </c>
      <c r="F667" s="33" t="s">
        <v>885</v>
      </c>
      <c r="G667" s="34">
        <v>21180</v>
      </c>
      <c r="H667" s="35" t="s">
        <v>183</v>
      </c>
    </row>
    <row r="668" spans="1:8" ht="15.75">
      <c r="A668" s="31" t="s">
        <v>179</v>
      </c>
      <c r="B668" s="32" t="s">
        <v>587</v>
      </c>
      <c r="C668" s="32" t="s">
        <v>588</v>
      </c>
      <c r="D668" s="33">
        <v>4283</v>
      </c>
      <c r="E668" s="32" t="s">
        <v>890</v>
      </c>
      <c r="F668" s="33" t="s">
        <v>590</v>
      </c>
      <c r="G668" s="34">
        <v>233157</v>
      </c>
      <c r="H668" s="35" t="s">
        <v>183</v>
      </c>
    </row>
    <row r="669" spans="1:8" ht="15.75">
      <c r="A669" s="31" t="s">
        <v>179</v>
      </c>
      <c r="B669" s="32" t="s">
        <v>587</v>
      </c>
      <c r="C669" s="32" t="s">
        <v>588</v>
      </c>
      <c r="D669" s="33">
        <v>4284</v>
      </c>
      <c r="E669" s="32" t="s">
        <v>891</v>
      </c>
      <c r="F669" s="33" t="s">
        <v>885</v>
      </c>
      <c r="G669" s="34">
        <v>43322</v>
      </c>
      <c r="H669" s="35" t="s">
        <v>183</v>
      </c>
    </row>
    <row r="670" spans="1:8" ht="15.75">
      <c r="A670" s="31" t="s">
        <v>179</v>
      </c>
      <c r="B670" s="32" t="s">
        <v>587</v>
      </c>
      <c r="C670" s="32" t="s">
        <v>588</v>
      </c>
      <c r="D670" s="33">
        <v>4285</v>
      </c>
      <c r="E670" s="32" t="s">
        <v>892</v>
      </c>
      <c r="F670" s="33" t="s">
        <v>590</v>
      </c>
      <c r="G670" s="34">
        <v>346603</v>
      </c>
      <c r="H670" s="35" t="s">
        <v>183</v>
      </c>
    </row>
    <row r="671" spans="1:8" ht="15.75">
      <c r="A671" s="31" t="s">
        <v>179</v>
      </c>
      <c r="B671" s="32" t="s">
        <v>587</v>
      </c>
      <c r="C671" s="32" t="s">
        <v>588</v>
      </c>
      <c r="D671" s="33">
        <v>4286</v>
      </c>
      <c r="E671" s="32" t="s">
        <v>893</v>
      </c>
      <c r="F671" s="33" t="s">
        <v>590</v>
      </c>
      <c r="G671" s="34">
        <v>657475</v>
      </c>
      <c r="H671" s="35" t="s">
        <v>183</v>
      </c>
    </row>
    <row r="672" spans="1:8" ht="15.75">
      <c r="A672" s="31" t="s">
        <v>179</v>
      </c>
      <c r="B672" s="32" t="s">
        <v>587</v>
      </c>
      <c r="C672" s="32" t="s">
        <v>588</v>
      </c>
      <c r="D672" s="33">
        <v>4287</v>
      </c>
      <c r="E672" s="32" t="s">
        <v>894</v>
      </c>
      <c r="F672" s="33" t="s">
        <v>885</v>
      </c>
      <c r="G672" s="34">
        <v>35359</v>
      </c>
      <c r="H672" s="35" t="s">
        <v>183</v>
      </c>
    </row>
    <row r="673" spans="1:8" ht="15.75">
      <c r="A673" s="31" t="s">
        <v>179</v>
      </c>
      <c r="B673" s="32" t="s">
        <v>587</v>
      </c>
      <c r="C673" s="32" t="s">
        <v>588</v>
      </c>
      <c r="D673" s="33">
        <v>4288</v>
      </c>
      <c r="E673" s="32" t="s">
        <v>895</v>
      </c>
      <c r="F673" s="33" t="s">
        <v>590</v>
      </c>
      <c r="G673" s="34">
        <v>282881</v>
      </c>
      <c r="H673" s="35" t="s">
        <v>183</v>
      </c>
    </row>
    <row r="674" spans="1:8" ht="15.75">
      <c r="A674" s="31" t="s">
        <v>179</v>
      </c>
      <c r="B674" s="32" t="s">
        <v>187</v>
      </c>
      <c r="C674" s="32" t="s">
        <v>187</v>
      </c>
      <c r="D674" s="33">
        <v>4289</v>
      </c>
      <c r="E674" s="32" t="s">
        <v>896</v>
      </c>
      <c r="F674" s="33" t="s">
        <v>182</v>
      </c>
      <c r="G674" s="34">
        <v>22916</v>
      </c>
      <c r="H674" s="35" t="s">
        <v>183</v>
      </c>
    </row>
    <row r="675" spans="1:8" ht="15.75">
      <c r="A675" s="31" t="s">
        <v>179</v>
      </c>
      <c r="B675" s="32" t="s">
        <v>187</v>
      </c>
      <c r="C675" s="32" t="s">
        <v>187</v>
      </c>
      <c r="D675" s="33">
        <v>4290</v>
      </c>
      <c r="E675" s="32" t="s">
        <v>897</v>
      </c>
      <c r="F675" s="33" t="s">
        <v>182</v>
      </c>
      <c r="G675" s="34">
        <v>32318</v>
      </c>
      <c r="H675" s="35" t="s">
        <v>183</v>
      </c>
    </row>
    <row r="676" spans="1:8" ht="15.75">
      <c r="A676" s="31" t="s">
        <v>179</v>
      </c>
      <c r="B676" s="32" t="s">
        <v>248</v>
      </c>
      <c r="C676" s="32" t="s">
        <v>248</v>
      </c>
      <c r="D676" s="33">
        <v>4291</v>
      </c>
      <c r="E676" s="32" t="s">
        <v>898</v>
      </c>
      <c r="F676" s="33" t="s">
        <v>190</v>
      </c>
      <c r="G676" s="34">
        <v>446993</v>
      </c>
      <c r="H676" s="35" t="s">
        <v>183</v>
      </c>
    </row>
    <row r="677" spans="1:8" ht="15.75">
      <c r="A677" s="31" t="s">
        <v>179</v>
      </c>
      <c r="B677" s="32" t="s">
        <v>248</v>
      </c>
      <c r="C677" s="32" t="s">
        <v>248</v>
      </c>
      <c r="D677" s="33">
        <v>4292</v>
      </c>
      <c r="E677" s="32" t="s">
        <v>899</v>
      </c>
      <c r="F677" s="33" t="s">
        <v>190</v>
      </c>
      <c r="G677" s="34">
        <v>465927</v>
      </c>
      <c r="H677" s="35" t="s">
        <v>183</v>
      </c>
    </row>
    <row r="678" spans="1:8" ht="15.75">
      <c r="A678" s="31" t="s">
        <v>179</v>
      </c>
      <c r="B678" s="32" t="s">
        <v>248</v>
      </c>
      <c r="C678" s="32" t="s">
        <v>248</v>
      </c>
      <c r="D678" s="33">
        <v>4294</v>
      </c>
      <c r="E678" s="32" t="s">
        <v>900</v>
      </c>
      <c r="F678" s="33" t="s">
        <v>190</v>
      </c>
      <c r="G678" s="34">
        <v>571863</v>
      </c>
      <c r="H678" s="35" t="s">
        <v>183</v>
      </c>
    </row>
    <row r="679" spans="1:8" ht="15.75">
      <c r="A679" s="31" t="s">
        <v>179</v>
      </c>
      <c r="B679" s="32" t="s">
        <v>248</v>
      </c>
      <c r="C679" s="32" t="s">
        <v>248</v>
      </c>
      <c r="D679" s="33">
        <v>4295</v>
      </c>
      <c r="E679" s="32" t="s">
        <v>901</v>
      </c>
      <c r="F679" s="33" t="s">
        <v>190</v>
      </c>
      <c r="G679" s="34">
        <v>592134</v>
      </c>
      <c r="H679" s="35" t="s">
        <v>183</v>
      </c>
    </row>
    <row r="680" spans="1:8" ht="15.75">
      <c r="A680" s="31" t="s">
        <v>179</v>
      </c>
      <c r="B680" s="32" t="s">
        <v>248</v>
      </c>
      <c r="C680" s="32" t="s">
        <v>248</v>
      </c>
      <c r="D680" s="33">
        <v>4296</v>
      </c>
      <c r="E680" s="32" t="s">
        <v>902</v>
      </c>
      <c r="F680" s="33" t="s">
        <v>190</v>
      </c>
      <c r="G680" s="34">
        <v>619307</v>
      </c>
      <c r="H680" s="35" t="s">
        <v>183</v>
      </c>
    </row>
    <row r="681" spans="1:8" ht="15.75">
      <c r="A681" s="31" t="s">
        <v>179</v>
      </c>
      <c r="B681" s="32" t="s">
        <v>248</v>
      </c>
      <c r="C681" s="32" t="s">
        <v>248</v>
      </c>
      <c r="D681" s="33">
        <v>4297</v>
      </c>
      <c r="E681" s="32" t="s">
        <v>903</v>
      </c>
      <c r="F681" s="33" t="s">
        <v>190</v>
      </c>
      <c r="G681" s="34">
        <v>840902</v>
      </c>
      <c r="H681" s="35" t="s">
        <v>183</v>
      </c>
    </row>
    <row r="682" spans="1:8" ht="15.75">
      <c r="A682" s="31" t="s">
        <v>179</v>
      </c>
      <c r="B682" s="32" t="s">
        <v>248</v>
      </c>
      <c r="C682" s="32" t="s">
        <v>248</v>
      </c>
      <c r="D682" s="33">
        <v>4298</v>
      </c>
      <c r="E682" s="32" t="s">
        <v>904</v>
      </c>
      <c r="F682" s="33" t="s">
        <v>190</v>
      </c>
      <c r="G682" s="34">
        <v>1090913</v>
      </c>
      <c r="H682" s="35" t="s">
        <v>183</v>
      </c>
    </row>
    <row r="683" spans="1:8" ht="15.75">
      <c r="A683" s="31" t="s">
        <v>179</v>
      </c>
      <c r="B683" s="32" t="s">
        <v>248</v>
      </c>
      <c r="C683" s="32" t="s">
        <v>248</v>
      </c>
      <c r="D683" s="33">
        <v>4299</v>
      </c>
      <c r="E683" s="32" t="s">
        <v>905</v>
      </c>
      <c r="F683" s="33" t="s">
        <v>190</v>
      </c>
      <c r="G683" s="34">
        <v>1211657</v>
      </c>
      <c r="H683" s="35" t="s">
        <v>183</v>
      </c>
    </row>
    <row r="684" spans="1:8" ht="15.75">
      <c r="A684" s="31" t="s">
        <v>179</v>
      </c>
      <c r="B684" s="32" t="s">
        <v>217</v>
      </c>
      <c r="C684" s="32" t="s">
        <v>906</v>
      </c>
      <c r="D684" s="33">
        <v>4300</v>
      </c>
      <c r="E684" s="32" t="s">
        <v>907</v>
      </c>
      <c r="F684" s="33" t="s">
        <v>190</v>
      </c>
      <c r="G684" s="34">
        <v>305825</v>
      </c>
      <c r="H684" s="35" t="s">
        <v>183</v>
      </c>
    </row>
    <row r="685" spans="1:8" ht="15.75">
      <c r="A685" s="31" t="s">
        <v>179</v>
      </c>
      <c r="B685" s="32" t="s">
        <v>217</v>
      </c>
      <c r="C685" s="32" t="s">
        <v>906</v>
      </c>
      <c r="D685" s="33">
        <v>4301</v>
      </c>
      <c r="E685" s="32" t="s">
        <v>908</v>
      </c>
      <c r="F685" s="33" t="s">
        <v>190</v>
      </c>
      <c r="G685" s="34">
        <v>340042</v>
      </c>
      <c r="H685" s="35" t="s">
        <v>183</v>
      </c>
    </row>
    <row r="686" spans="1:8" ht="15.75">
      <c r="A686" s="31" t="s">
        <v>179</v>
      </c>
      <c r="B686" s="32" t="s">
        <v>217</v>
      </c>
      <c r="C686" s="32" t="s">
        <v>906</v>
      </c>
      <c r="D686" s="33">
        <v>4302</v>
      </c>
      <c r="E686" s="32" t="s">
        <v>909</v>
      </c>
      <c r="F686" s="33" t="s">
        <v>190</v>
      </c>
      <c r="G686" s="34">
        <v>400124</v>
      </c>
      <c r="H686" s="35" t="s">
        <v>183</v>
      </c>
    </row>
    <row r="687" spans="1:8" ht="15.75">
      <c r="A687" s="31" t="s">
        <v>179</v>
      </c>
      <c r="B687" s="32" t="s">
        <v>217</v>
      </c>
      <c r="C687" s="32" t="s">
        <v>906</v>
      </c>
      <c r="D687" s="33">
        <v>4303</v>
      </c>
      <c r="E687" s="32" t="s">
        <v>910</v>
      </c>
      <c r="F687" s="33" t="s">
        <v>190</v>
      </c>
      <c r="G687" s="34">
        <v>458319</v>
      </c>
      <c r="H687" s="35" t="s">
        <v>183</v>
      </c>
    </row>
    <row r="688" spans="1:8" ht="15.75">
      <c r="A688" s="31" t="s">
        <v>179</v>
      </c>
      <c r="B688" s="32" t="s">
        <v>217</v>
      </c>
      <c r="C688" s="32" t="s">
        <v>906</v>
      </c>
      <c r="D688" s="33">
        <v>4304</v>
      </c>
      <c r="E688" s="32" t="s">
        <v>911</v>
      </c>
      <c r="F688" s="33" t="s">
        <v>190</v>
      </c>
      <c r="G688" s="34">
        <v>476169</v>
      </c>
      <c r="H688" s="35" t="s">
        <v>183</v>
      </c>
    </row>
    <row r="689" spans="1:8" ht="15.75">
      <c r="A689" s="31" t="s">
        <v>179</v>
      </c>
      <c r="B689" s="32" t="s">
        <v>217</v>
      </c>
      <c r="C689" s="32" t="s">
        <v>906</v>
      </c>
      <c r="D689" s="33">
        <v>4305</v>
      </c>
      <c r="E689" s="32" t="s">
        <v>912</v>
      </c>
      <c r="F689" s="33" t="s">
        <v>157</v>
      </c>
      <c r="G689" s="34">
        <v>327640</v>
      </c>
      <c r="H689" s="35" t="s">
        <v>183</v>
      </c>
    </row>
    <row r="690" spans="1:8" ht="15.75">
      <c r="A690" s="31" t="s">
        <v>179</v>
      </c>
      <c r="B690" s="32" t="s">
        <v>217</v>
      </c>
      <c r="C690" s="32" t="s">
        <v>906</v>
      </c>
      <c r="D690" s="33">
        <v>4306</v>
      </c>
      <c r="E690" s="32" t="s">
        <v>913</v>
      </c>
      <c r="F690" s="33" t="s">
        <v>157</v>
      </c>
      <c r="G690" s="34">
        <v>723157</v>
      </c>
      <c r="H690" s="35" t="s">
        <v>183</v>
      </c>
    </row>
    <row r="691" spans="1:8" ht="15.75">
      <c r="A691" s="31" t="s">
        <v>179</v>
      </c>
      <c r="B691" s="32" t="s">
        <v>217</v>
      </c>
      <c r="C691" s="32" t="s">
        <v>906</v>
      </c>
      <c r="D691" s="33">
        <v>4307</v>
      </c>
      <c r="E691" s="32" t="s">
        <v>914</v>
      </c>
      <c r="F691" s="33" t="s">
        <v>157</v>
      </c>
      <c r="G691" s="34">
        <v>444064</v>
      </c>
      <c r="H691" s="35" t="s">
        <v>183</v>
      </c>
    </row>
    <row r="692" spans="1:8" ht="15.75">
      <c r="A692" s="31" t="s">
        <v>179</v>
      </c>
      <c r="B692" s="32" t="s">
        <v>217</v>
      </c>
      <c r="C692" s="32" t="s">
        <v>906</v>
      </c>
      <c r="D692" s="33">
        <v>4308</v>
      </c>
      <c r="E692" s="32" t="s">
        <v>915</v>
      </c>
      <c r="F692" s="33" t="s">
        <v>157</v>
      </c>
      <c r="G692" s="34">
        <v>4457905</v>
      </c>
      <c r="H692" s="35" t="s">
        <v>183</v>
      </c>
    </row>
    <row r="693" spans="1:8" ht="15.75">
      <c r="A693" s="31" t="s">
        <v>179</v>
      </c>
      <c r="B693" s="32" t="s">
        <v>217</v>
      </c>
      <c r="C693" s="32" t="s">
        <v>906</v>
      </c>
      <c r="D693" s="33">
        <v>4309</v>
      </c>
      <c r="E693" s="32" t="s">
        <v>916</v>
      </c>
      <c r="F693" s="33" t="s">
        <v>157</v>
      </c>
      <c r="G693" s="34">
        <v>4457905</v>
      </c>
      <c r="H693" s="35" t="s">
        <v>183</v>
      </c>
    </row>
    <row r="694" spans="1:8" ht="15.75">
      <c r="A694" s="31" t="s">
        <v>179</v>
      </c>
      <c r="B694" s="32" t="s">
        <v>217</v>
      </c>
      <c r="C694" s="32" t="s">
        <v>906</v>
      </c>
      <c r="D694" s="33">
        <v>4310</v>
      </c>
      <c r="E694" s="32" t="s">
        <v>917</v>
      </c>
      <c r="F694" s="33" t="s">
        <v>157</v>
      </c>
      <c r="G694" s="34">
        <v>4830656</v>
      </c>
      <c r="H694" s="35" t="s">
        <v>183</v>
      </c>
    </row>
    <row r="695" spans="1:8" ht="15.75">
      <c r="A695" s="31" t="s">
        <v>179</v>
      </c>
      <c r="B695" s="32" t="s">
        <v>217</v>
      </c>
      <c r="C695" s="32" t="s">
        <v>906</v>
      </c>
      <c r="D695" s="33">
        <v>4311</v>
      </c>
      <c r="E695" s="32" t="s">
        <v>918</v>
      </c>
      <c r="F695" s="33" t="s">
        <v>157</v>
      </c>
      <c r="G695" s="34">
        <v>4451513</v>
      </c>
      <c r="H695" s="35" t="s">
        <v>183</v>
      </c>
    </row>
    <row r="696" spans="1:8" ht="15.75">
      <c r="A696" s="31" t="s">
        <v>179</v>
      </c>
      <c r="B696" s="32" t="s">
        <v>217</v>
      </c>
      <c r="C696" s="32" t="s">
        <v>906</v>
      </c>
      <c r="D696" s="33">
        <v>4312</v>
      </c>
      <c r="E696" s="32" t="s">
        <v>919</v>
      </c>
      <c r="F696" s="33" t="s">
        <v>157</v>
      </c>
      <c r="G696" s="34">
        <v>4451513</v>
      </c>
      <c r="H696" s="35" t="s">
        <v>183</v>
      </c>
    </row>
    <row r="697" spans="1:8" ht="15.75">
      <c r="A697" s="31" t="s">
        <v>179</v>
      </c>
      <c r="B697" s="32" t="s">
        <v>217</v>
      </c>
      <c r="C697" s="32" t="s">
        <v>906</v>
      </c>
      <c r="D697" s="33">
        <v>4313</v>
      </c>
      <c r="E697" s="32" t="s">
        <v>920</v>
      </c>
      <c r="F697" s="33" t="s">
        <v>157</v>
      </c>
      <c r="G697" s="34">
        <v>4445121</v>
      </c>
      <c r="H697" s="35" t="s">
        <v>183</v>
      </c>
    </row>
    <row r="698" spans="1:8" ht="15.75">
      <c r="A698" s="31" t="s">
        <v>179</v>
      </c>
      <c r="B698" s="32" t="s">
        <v>217</v>
      </c>
      <c r="C698" s="32" t="s">
        <v>906</v>
      </c>
      <c r="D698" s="33">
        <v>4314</v>
      </c>
      <c r="E698" s="32" t="s">
        <v>921</v>
      </c>
      <c r="F698" s="33" t="s">
        <v>157</v>
      </c>
      <c r="G698" s="34">
        <v>4051140</v>
      </c>
      <c r="H698" s="35" t="s">
        <v>183</v>
      </c>
    </row>
    <row r="699" spans="1:8" ht="15.75">
      <c r="A699" s="31" t="s">
        <v>179</v>
      </c>
      <c r="B699" s="32" t="s">
        <v>217</v>
      </c>
      <c r="C699" s="32" t="s">
        <v>906</v>
      </c>
      <c r="D699" s="33">
        <v>4315</v>
      </c>
      <c r="E699" s="32" t="s">
        <v>922</v>
      </c>
      <c r="F699" s="33" t="s">
        <v>157</v>
      </c>
      <c r="G699" s="34">
        <v>4051140</v>
      </c>
      <c r="H699" s="35" t="s">
        <v>183</v>
      </c>
    </row>
    <row r="700" spans="1:8" ht="15.75">
      <c r="A700" s="31" t="s">
        <v>179</v>
      </c>
      <c r="B700" s="32" t="s">
        <v>217</v>
      </c>
      <c r="C700" s="32" t="s">
        <v>906</v>
      </c>
      <c r="D700" s="33">
        <v>4316</v>
      </c>
      <c r="E700" s="32" t="s">
        <v>923</v>
      </c>
      <c r="F700" s="33" t="s">
        <v>157</v>
      </c>
      <c r="G700" s="34">
        <v>4457829</v>
      </c>
      <c r="H700" s="35" t="s">
        <v>183</v>
      </c>
    </row>
    <row r="701" spans="1:8" ht="15.75">
      <c r="A701" s="31" t="s">
        <v>179</v>
      </c>
      <c r="B701" s="32" t="s">
        <v>217</v>
      </c>
      <c r="C701" s="32" t="s">
        <v>906</v>
      </c>
      <c r="D701" s="33">
        <v>4317</v>
      </c>
      <c r="E701" s="32" t="s">
        <v>924</v>
      </c>
      <c r="F701" s="33" t="s">
        <v>157</v>
      </c>
      <c r="G701" s="34">
        <v>4035130</v>
      </c>
      <c r="H701" s="35" t="s">
        <v>183</v>
      </c>
    </row>
    <row r="702" spans="1:8" ht="15.75">
      <c r="A702" s="31" t="s">
        <v>179</v>
      </c>
      <c r="B702" s="32" t="s">
        <v>217</v>
      </c>
      <c r="C702" s="32" t="s">
        <v>906</v>
      </c>
      <c r="D702" s="33">
        <v>4318</v>
      </c>
      <c r="E702" s="32" t="s">
        <v>925</v>
      </c>
      <c r="F702" s="33" t="s">
        <v>157</v>
      </c>
      <c r="G702" s="34">
        <v>4035130</v>
      </c>
      <c r="H702" s="35" t="s">
        <v>183</v>
      </c>
    </row>
    <row r="703" spans="1:8" ht="15.75">
      <c r="A703" s="31" t="s">
        <v>179</v>
      </c>
      <c r="B703" s="32" t="s">
        <v>217</v>
      </c>
      <c r="C703" s="32" t="s">
        <v>906</v>
      </c>
      <c r="D703" s="33">
        <v>4319</v>
      </c>
      <c r="E703" s="32" t="s">
        <v>926</v>
      </c>
      <c r="F703" s="33" t="s">
        <v>157</v>
      </c>
      <c r="G703" s="34">
        <v>4026571</v>
      </c>
      <c r="H703" s="35" t="s">
        <v>183</v>
      </c>
    </row>
    <row r="704" spans="1:8" ht="15.75">
      <c r="A704" s="31" t="s">
        <v>179</v>
      </c>
      <c r="B704" s="32" t="s">
        <v>217</v>
      </c>
      <c r="C704" s="32" t="s">
        <v>906</v>
      </c>
      <c r="D704" s="33">
        <v>4320</v>
      </c>
      <c r="E704" s="32" t="s">
        <v>927</v>
      </c>
      <c r="F704" s="33" t="s">
        <v>157</v>
      </c>
      <c r="G704" s="34">
        <v>3415921</v>
      </c>
      <c r="H704" s="35" t="s">
        <v>183</v>
      </c>
    </row>
    <row r="705" spans="1:8" ht="15.75">
      <c r="A705" s="31" t="s">
        <v>179</v>
      </c>
      <c r="B705" s="32" t="s">
        <v>217</v>
      </c>
      <c r="C705" s="32" t="s">
        <v>906</v>
      </c>
      <c r="D705" s="33">
        <v>4321</v>
      </c>
      <c r="E705" s="32" t="s">
        <v>928</v>
      </c>
      <c r="F705" s="33" t="s">
        <v>157</v>
      </c>
      <c r="G705" s="34">
        <v>3415921</v>
      </c>
      <c r="H705" s="35" t="s">
        <v>183</v>
      </c>
    </row>
    <row r="706" spans="1:8" ht="15.75">
      <c r="A706" s="31" t="s">
        <v>179</v>
      </c>
      <c r="B706" s="32" t="s">
        <v>217</v>
      </c>
      <c r="C706" s="32" t="s">
        <v>906</v>
      </c>
      <c r="D706" s="33">
        <v>4322</v>
      </c>
      <c r="E706" s="32" t="s">
        <v>929</v>
      </c>
      <c r="F706" s="33" t="s">
        <v>157</v>
      </c>
      <c r="G706" s="34">
        <v>3415921</v>
      </c>
      <c r="H706" s="35" t="s">
        <v>183</v>
      </c>
    </row>
    <row r="707" spans="1:8" ht="15.75">
      <c r="A707" s="31" t="s">
        <v>179</v>
      </c>
      <c r="B707" s="32" t="s">
        <v>217</v>
      </c>
      <c r="C707" s="32" t="s">
        <v>906</v>
      </c>
      <c r="D707" s="33">
        <v>4323</v>
      </c>
      <c r="E707" s="32" t="s">
        <v>930</v>
      </c>
      <c r="F707" s="33" t="s">
        <v>157</v>
      </c>
      <c r="G707" s="34">
        <v>3395291</v>
      </c>
      <c r="H707" s="35" t="s">
        <v>183</v>
      </c>
    </row>
    <row r="708" spans="1:8" ht="15.75">
      <c r="A708" s="31" t="s">
        <v>179</v>
      </c>
      <c r="B708" s="32" t="s">
        <v>217</v>
      </c>
      <c r="C708" s="32" t="s">
        <v>906</v>
      </c>
      <c r="D708" s="33">
        <v>4324</v>
      </c>
      <c r="E708" s="32" t="s">
        <v>931</v>
      </c>
      <c r="F708" s="33" t="s">
        <v>157</v>
      </c>
      <c r="G708" s="34">
        <v>3395291</v>
      </c>
      <c r="H708" s="35" t="s">
        <v>183</v>
      </c>
    </row>
    <row r="709" spans="1:8" ht="15.75">
      <c r="A709" s="31" t="s">
        <v>179</v>
      </c>
      <c r="B709" s="32" t="s">
        <v>217</v>
      </c>
      <c r="C709" s="32" t="s">
        <v>906</v>
      </c>
      <c r="D709" s="33">
        <v>4325</v>
      </c>
      <c r="E709" s="32" t="s">
        <v>932</v>
      </c>
      <c r="F709" s="33" t="s">
        <v>157</v>
      </c>
      <c r="G709" s="34">
        <v>3386732</v>
      </c>
      <c r="H709" s="35" t="s">
        <v>183</v>
      </c>
    </row>
    <row r="710" spans="1:8" ht="15.75">
      <c r="A710" s="31" t="s">
        <v>179</v>
      </c>
      <c r="B710" s="32" t="s">
        <v>217</v>
      </c>
      <c r="C710" s="32" t="s">
        <v>906</v>
      </c>
      <c r="D710" s="33">
        <v>4326</v>
      </c>
      <c r="E710" s="32" t="s">
        <v>933</v>
      </c>
      <c r="F710" s="33" t="s">
        <v>157</v>
      </c>
      <c r="G710" s="34">
        <v>5620750</v>
      </c>
      <c r="H710" s="35" t="s">
        <v>183</v>
      </c>
    </row>
    <row r="711" spans="1:8" ht="15.75">
      <c r="A711" s="31" t="s">
        <v>179</v>
      </c>
      <c r="B711" s="32" t="s">
        <v>217</v>
      </c>
      <c r="C711" s="32" t="s">
        <v>906</v>
      </c>
      <c r="D711" s="33">
        <v>4327</v>
      </c>
      <c r="E711" s="32" t="s">
        <v>934</v>
      </c>
      <c r="F711" s="33" t="s">
        <v>157</v>
      </c>
      <c r="G711" s="34">
        <v>5581707</v>
      </c>
      <c r="H711" s="35" t="s">
        <v>183</v>
      </c>
    </row>
    <row r="712" spans="1:8" ht="15.75">
      <c r="A712" s="31" t="s">
        <v>179</v>
      </c>
      <c r="B712" s="32" t="s">
        <v>217</v>
      </c>
      <c r="C712" s="32" t="s">
        <v>906</v>
      </c>
      <c r="D712" s="33">
        <v>4328</v>
      </c>
      <c r="E712" s="32" t="s">
        <v>935</v>
      </c>
      <c r="F712" s="33" t="s">
        <v>157</v>
      </c>
      <c r="G712" s="34">
        <v>3128979</v>
      </c>
      <c r="H712" s="35" t="s">
        <v>183</v>
      </c>
    </row>
    <row r="713" spans="1:8" ht="15.75">
      <c r="A713" s="31" t="s">
        <v>179</v>
      </c>
      <c r="B713" s="32" t="s">
        <v>217</v>
      </c>
      <c r="C713" s="32" t="s">
        <v>906</v>
      </c>
      <c r="D713" s="33">
        <v>4329</v>
      </c>
      <c r="E713" s="32" t="s">
        <v>936</v>
      </c>
      <c r="F713" s="33" t="s">
        <v>157</v>
      </c>
      <c r="G713" s="34">
        <v>566200</v>
      </c>
      <c r="H713" s="35" t="s">
        <v>183</v>
      </c>
    </row>
    <row r="714" spans="1:8" ht="15.75">
      <c r="A714" s="31" t="s">
        <v>179</v>
      </c>
      <c r="B714" s="32" t="s">
        <v>217</v>
      </c>
      <c r="C714" s="32" t="s">
        <v>906</v>
      </c>
      <c r="D714" s="33">
        <v>4330</v>
      </c>
      <c r="E714" s="32" t="s">
        <v>937</v>
      </c>
      <c r="F714" s="33" t="s">
        <v>157</v>
      </c>
      <c r="G714" s="34">
        <v>858966</v>
      </c>
      <c r="H714" s="35" t="s">
        <v>183</v>
      </c>
    </row>
    <row r="715" spans="1:8" ht="15.75">
      <c r="A715" s="31" t="s">
        <v>179</v>
      </c>
      <c r="B715" s="32" t="s">
        <v>217</v>
      </c>
      <c r="C715" s="32" t="s">
        <v>906</v>
      </c>
      <c r="D715" s="33">
        <v>4331</v>
      </c>
      <c r="E715" s="32" t="s">
        <v>938</v>
      </c>
      <c r="F715" s="33" t="s">
        <v>157</v>
      </c>
      <c r="G715" s="34">
        <v>889615</v>
      </c>
      <c r="H715" s="35" t="s">
        <v>183</v>
      </c>
    </row>
    <row r="716" spans="1:8" ht="15.75">
      <c r="A716" s="31" t="s">
        <v>179</v>
      </c>
      <c r="B716" s="32" t="s">
        <v>217</v>
      </c>
      <c r="C716" s="32" t="s">
        <v>906</v>
      </c>
      <c r="D716" s="33">
        <v>4332</v>
      </c>
      <c r="E716" s="32" t="s">
        <v>939</v>
      </c>
      <c r="F716" s="33" t="s">
        <v>157</v>
      </c>
      <c r="G716" s="34">
        <v>2944293</v>
      </c>
      <c r="H716" s="35" t="s">
        <v>183</v>
      </c>
    </row>
    <row r="717" spans="1:8" ht="15.75">
      <c r="A717" s="31" t="s">
        <v>179</v>
      </c>
      <c r="B717" s="32" t="s">
        <v>217</v>
      </c>
      <c r="C717" s="32" t="s">
        <v>906</v>
      </c>
      <c r="D717" s="33">
        <v>4333</v>
      </c>
      <c r="E717" s="32" t="s">
        <v>940</v>
      </c>
      <c r="F717" s="33" t="s">
        <v>157</v>
      </c>
      <c r="G717" s="34">
        <v>2932965</v>
      </c>
      <c r="H717" s="35" t="s">
        <v>183</v>
      </c>
    </row>
    <row r="718" spans="1:8" ht="15.75">
      <c r="A718" s="31" t="s">
        <v>179</v>
      </c>
      <c r="B718" s="32" t="s">
        <v>217</v>
      </c>
      <c r="C718" s="32" t="s">
        <v>906</v>
      </c>
      <c r="D718" s="33">
        <v>4334</v>
      </c>
      <c r="E718" s="32" t="s">
        <v>941</v>
      </c>
      <c r="F718" s="33" t="s">
        <v>157</v>
      </c>
      <c r="G718" s="34">
        <v>2940733</v>
      </c>
      <c r="H718" s="35" t="s">
        <v>183</v>
      </c>
    </row>
    <row r="719" spans="1:8" ht="15.75">
      <c r="A719" s="31" t="s">
        <v>179</v>
      </c>
      <c r="B719" s="32" t="s">
        <v>217</v>
      </c>
      <c r="C719" s="32" t="s">
        <v>906</v>
      </c>
      <c r="D719" s="33">
        <v>4335</v>
      </c>
      <c r="E719" s="32" t="s">
        <v>942</v>
      </c>
      <c r="F719" s="33" t="s">
        <v>157</v>
      </c>
      <c r="G719" s="34">
        <v>2935433</v>
      </c>
      <c r="H719" s="35" t="s">
        <v>183</v>
      </c>
    </row>
    <row r="720" spans="1:8" ht="15.75">
      <c r="A720" s="31" t="s">
        <v>179</v>
      </c>
      <c r="B720" s="32" t="s">
        <v>217</v>
      </c>
      <c r="C720" s="32" t="s">
        <v>906</v>
      </c>
      <c r="D720" s="33">
        <v>4336</v>
      </c>
      <c r="E720" s="32" t="s">
        <v>943</v>
      </c>
      <c r="F720" s="33" t="s">
        <v>157</v>
      </c>
      <c r="G720" s="34">
        <v>1855346</v>
      </c>
      <c r="H720" s="35" t="s">
        <v>183</v>
      </c>
    </row>
    <row r="721" spans="1:8" ht="15.75">
      <c r="A721" s="31" t="s">
        <v>179</v>
      </c>
      <c r="B721" s="32" t="s">
        <v>217</v>
      </c>
      <c r="C721" s="32" t="s">
        <v>906</v>
      </c>
      <c r="D721" s="33">
        <v>4337</v>
      </c>
      <c r="E721" s="32" t="s">
        <v>944</v>
      </c>
      <c r="F721" s="33" t="s">
        <v>157</v>
      </c>
      <c r="G721" s="34">
        <v>367995</v>
      </c>
      <c r="H721" s="35" t="s">
        <v>183</v>
      </c>
    </row>
    <row r="722" spans="1:8" ht="15.75">
      <c r="A722" s="31" t="s">
        <v>179</v>
      </c>
      <c r="B722" s="32" t="s">
        <v>217</v>
      </c>
      <c r="C722" s="32" t="s">
        <v>906</v>
      </c>
      <c r="D722" s="33">
        <v>4338</v>
      </c>
      <c r="E722" s="32" t="s">
        <v>945</v>
      </c>
      <c r="F722" s="33" t="s">
        <v>157</v>
      </c>
      <c r="G722" s="34">
        <v>2932965</v>
      </c>
      <c r="H722" s="35" t="s">
        <v>183</v>
      </c>
    </row>
    <row r="723" spans="1:8" ht="15.75">
      <c r="A723" s="31" t="s">
        <v>179</v>
      </c>
      <c r="B723" s="32" t="s">
        <v>217</v>
      </c>
      <c r="C723" s="32" t="s">
        <v>218</v>
      </c>
      <c r="D723" s="33">
        <v>4340</v>
      </c>
      <c r="E723" s="32" t="s">
        <v>946</v>
      </c>
      <c r="F723" s="33" t="s">
        <v>190</v>
      </c>
      <c r="G723" s="34">
        <v>3433</v>
      </c>
      <c r="H723" s="35" t="s">
        <v>183</v>
      </c>
    </row>
    <row r="724" spans="1:8" ht="15.75">
      <c r="A724" s="31" t="s">
        <v>179</v>
      </c>
      <c r="B724" s="32" t="s">
        <v>192</v>
      </c>
      <c r="C724" s="32" t="s">
        <v>947</v>
      </c>
      <c r="D724" s="33">
        <v>4341</v>
      </c>
      <c r="E724" s="32" t="s">
        <v>948</v>
      </c>
      <c r="F724" s="33" t="s">
        <v>190</v>
      </c>
      <c r="G724" s="34">
        <v>196590</v>
      </c>
      <c r="H724" s="35" t="s">
        <v>183</v>
      </c>
    </row>
    <row r="725" spans="1:8" ht="15.75">
      <c r="A725" s="31" t="s">
        <v>179</v>
      </c>
      <c r="B725" s="32" t="s">
        <v>192</v>
      </c>
      <c r="C725" s="32" t="s">
        <v>947</v>
      </c>
      <c r="D725" s="33">
        <v>4342</v>
      </c>
      <c r="E725" s="32" t="s">
        <v>949</v>
      </c>
      <c r="F725" s="33" t="s">
        <v>190</v>
      </c>
      <c r="G725" s="34">
        <v>270905</v>
      </c>
      <c r="H725" s="35" t="s">
        <v>183</v>
      </c>
    </row>
    <row r="726" spans="1:8" ht="15.75">
      <c r="A726" s="31" t="s">
        <v>179</v>
      </c>
      <c r="B726" s="32" t="s">
        <v>192</v>
      </c>
      <c r="C726" s="32" t="s">
        <v>947</v>
      </c>
      <c r="D726" s="33">
        <v>4343</v>
      </c>
      <c r="E726" s="32" t="s">
        <v>950</v>
      </c>
      <c r="F726" s="33" t="s">
        <v>190</v>
      </c>
      <c r="G726" s="34">
        <v>439250</v>
      </c>
      <c r="H726" s="35" t="s">
        <v>183</v>
      </c>
    </row>
    <row r="727" spans="1:8" ht="15.75">
      <c r="A727" s="31" t="s">
        <v>179</v>
      </c>
      <c r="B727" s="32" t="s">
        <v>192</v>
      </c>
      <c r="C727" s="32" t="s">
        <v>947</v>
      </c>
      <c r="D727" s="33">
        <v>4344</v>
      </c>
      <c r="E727" s="32" t="s">
        <v>951</v>
      </c>
      <c r="F727" s="33" t="s">
        <v>190</v>
      </c>
      <c r="G727" s="34">
        <v>499343</v>
      </c>
      <c r="H727" s="35" t="s">
        <v>183</v>
      </c>
    </row>
    <row r="728" spans="1:8" ht="15.75">
      <c r="A728" s="31" t="s">
        <v>179</v>
      </c>
      <c r="B728" s="32" t="s">
        <v>192</v>
      </c>
      <c r="C728" s="32" t="s">
        <v>947</v>
      </c>
      <c r="D728" s="33">
        <v>4345</v>
      </c>
      <c r="E728" s="32" t="s">
        <v>952</v>
      </c>
      <c r="F728" s="33" t="s">
        <v>190</v>
      </c>
      <c r="G728" s="34">
        <v>520224</v>
      </c>
      <c r="H728" s="35" t="s">
        <v>183</v>
      </c>
    </row>
    <row r="729" spans="1:8" ht="15.75">
      <c r="A729" s="31" t="s">
        <v>179</v>
      </c>
      <c r="B729" s="32" t="s">
        <v>192</v>
      </c>
      <c r="C729" s="32" t="s">
        <v>947</v>
      </c>
      <c r="D729" s="33">
        <v>4346</v>
      </c>
      <c r="E729" s="32" t="s">
        <v>953</v>
      </c>
      <c r="F729" s="33" t="s">
        <v>190</v>
      </c>
      <c r="G729" s="34">
        <v>710964</v>
      </c>
      <c r="H729" s="35" t="s">
        <v>183</v>
      </c>
    </row>
    <row r="730" spans="1:8" ht="15.75">
      <c r="A730" s="31" t="s">
        <v>179</v>
      </c>
      <c r="B730" s="32" t="s">
        <v>192</v>
      </c>
      <c r="C730" s="32" t="s">
        <v>947</v>
      </c>
      <c r="D730" s="33">
        <v>4347</v>
      </c>
      <c r="E730" s="32" t="s">
        <v>954</v>
      </c>
      <c r="F730" s="33" t="s">
        <v>190</v>
      </c>
      <c r="G730" s="34">
        <v>931906</v>
      </c>
      <c r="H730" s="35" t="s">
        <v>183</v>
      </c>
    </row>
    <row r="731" spans="1:8" ht="15.75">
      <c r="A731" s="31" t="s">
        <v>179</v>
      </c>
      <c r="B731" s="32" t="s">
        <v>192</v>
      </c>
      <c r="C731" s="32" t="s">
        <v>947</v>
      </c>
      <c r="D731" s="33">
        <v>4348</v>
      </c>
      <c r="E731" s="32" t="s">
        <v>955</v>
      </c>
      <c r="F731" s="33" t="s">
        <v>190</v>
      </c>
      <c r="G731" s="34">
        <v>993336</v>
      </c>
      <c r="H731" s="35" t="s">
        <v>183</v>
      </c>
    </row>
    <row r="732" spans="1:8" ht="15.75">
      <c r="A732" s="31" t="s">
        <v>179</v>
      </c>
      <c r="B732" s="32" t="s">
        <v>192</v>
      </c>
      <c r="C732" s="32" t="s">
        <v>947</v>
      </c>
      <c r="D732" s="33">
        <v>4349</v>
      </c>
      <c r="E732" s="32" t="s">
        <v>956</v>
      </c>
      <c r="F732" s="33" t="s">
        <v>190</v>
      </c>
      <c r="G732" s="34">
        <v>1186807</v>
      </c>
      <c r="H732" s="35" t="s">
        <v>183</v>
      </c>
    </row>
    <row r="733" spans="1:8" ht="15.75">
      <c r="A733" s="31" t="s">
        <v>179</v>
      </c>
      <c r="B733" s="32" t="s">
        <v>192</v>
      </c>
      <c r="C733" s="32" t="s">
        <v>947</v>
      </c>
      <c r="D733" s="33">
        <v>4350</v>
      </c>
      <c r="E733" s="32" t="s">
        <v>957</v>
      </c>
      <c r="F733" s="33" t="s">
        <v>190</v>
      </c>
      <c r="G733" s="34">
        <v>1675021</v>
      </c>
      <c r="H733" s="35" t="s">
        <v>183</v>
      </c>
    </row>
    <row r="734" spans="1:8" ht="15.75">
      <c r="A734" s="31" t="s">
        <v>179</v>
      </c>
      <c r="B734" s="32" t="s">
        <v>192</v>
      </c>
      <c r="C734" s="32" t="s">
        <v>947</v>
      </c>
      <c r="D734" s="33">
        <v>4351</v>
      </c>
      <c r="E734" s="32" t="s">
        <v>958</v>
      </c>
      <c r="F734" s="33" t="s">
        <v>190</v>
      </c>
      <c r="G734" s="34">
        <v>279148</v>
      </c>
      <c r="H734" s="35" t="s">
        <v>183</v>
      </c>
    </row>
    <row r="735" spans="1:8" ht="15.75">
      <c r="A735" s="31" t="s">
        <v>179</v>
      </c>
      <c r="B735" s="32" t="s">
        <v>192</v>
      </c>
      <c r="C735" s="32" t="s">
        <v>947</v>
      </c>
      <c r="D735" s="33">
        <v>4352</v>
      </c>
      <c r="E735" s="32" t="s">
        <v>959</v>
      </c>
      <c r="F735" s="33" t="s">
        <v>190</v>
      </c>
      <c r="G735" s="34">
        <v>304205</v>
      </c>
      <c r="H735" s="35" t="s">
        <v>183</v>
      </c>
    </row>
    <row r="736" spans="1:8" ht="15.75">
      <c r="A736" s="31" t="s">
        <v>179</v>
      </c>
      <c r="B736" s="32" t="s">
        <v>192</v>
      </c>
      <c r="C736" s="32" t="s">
        <v>947</v>
      </c>
      <c r="D736" s="33">
        <v>4353</v>
      </c>
      <c r="E736" s="32" t="s">
        <v>960</v>
      </c>
      <c r="F736" s="33" t="s">
        <v>190</v>
      </c>
      <c r="G736" s="34">
        <v>423253</v>
      </c>
      <c r="H736" s="35" t="s">
        <v>183</v>
      </c>
    </row>
    <row r="737" spans="1:8" ht="15.75">
      <c r="A737" s="31" t="s">
        <v>179</v>
      </c>
      <c r="B737" s="32" t="s">
        <v>192</v>
      </c>
      <c r="C737" s="32" t="s">
        <v>947</v>
      </c>
      <c r="D737" s="33">
        <v>4354</v>
      </c>
      <c r="E737" s="32" t="s">
        <v>961</v>
      </c>
      <c r="F737" s="33" t="s">
        <v>190</v>
      </c>
      <c r="G737" s="34">
        <v>568284</v>
      </c>
      <c r="H737" s="35" t="s">
        <v>183</v>
      </c>
    </row>
    <row r="738" spans="1:8" ht="15.75">
      <c r="A738" s="31" t="s">
        <v>179</v>
      </c>
      <c r="B738" s="32" t="s">
        <v>192</v>
      </c>
      <c r="C738" s="32" t="s">
        <v>947</v>
      </c>
      <c r="D738" s="33">
        <v>4355</v>
      </c>
      <c r="E738" s="32" t="s">
        <v>962</v>
      </c>
      <c r="F738" s="33" t="s">
        <v>190</v>
      </c>
      <c r="G738" s="34">
        <v>540684</v>
      </c>
      <c r="H738" s="35" t="s">
        <v>183</v>
      </c>
    </row>
    <row r="739" spans="1:8" ht="15.75">
      <c r="A739" s="31" t="s">
        <v>179</v>
      </c>
      <c r="B739" s="32" t="s">
        <v>192</v>
      </c>
      <c r="C739" s="32" t="s">
        <v>947</v>
      </c>
      <c r="D739" s="33">
        <v>4356</v>
      </c>
      <c r="E739" s="32" t="s">
        <v>963</v>
      </c>
      <c r="F739" s="33" t="s">
        <v>190</v>
      </c>
      <c r="G739" s="34">
        <v>722311</v>
      </c>
      <c r="H739" s="35" t="s">
        <v>183</v>
      </c>
    </row>
    <row r="740" spans="1:8" ht="15.75">
      <c r="A740" s="31" t="s">
        <v>179</v>
      </c>
      <c r="B740" s="32" t="s">
        <v>192</v>
      </c>
      <c r="C740" s="32" t="s">
        <v>947</v>
      </c>
      <c r="D740" s="33">
        <v>4357</v>
      </c>
      <c r="E740" s="32" t="s">
        <v>964</v>
      </c>
      <c r="F740" s="33" t="s">
        <v>190</v>
      </c>
      <c r="G740" s="34">
        <v>397543</v>
      </c>
      <c r="H740" s="35" t="s">
        <v>183</v>
      </c>
    </row>
    <row r="741" spans="1:8" ht="15.75">
      <c r="A741" s="31" t="s">
        <v>179</v>
      </c>
      <c r="B741" s="32" t="s">
        <v>192</v>
      </c>
      <c r="C741" s="32" t="s">
        <v>947</v>
      </c>
      <c r="D741" s="33">
        <v>4358</v>
      </c>
      <c r="E741" s="32" t="s">
        <v>965</v>
      </c>
      <c r="F741" s="33" t="s">
        <v>190</v>
      </c>
      <c r="G741" s="34">
        <v>542496</v>
      </c>
      <c r="H741" s="35" t="s">
        <v>183</v>
      </c>
    </row>
    <row r="742" spans="1:8" ht="15.75">
      <c r="A742" s="31" t="s">
        <v>179</v>
      </c>
      <c r="B742" s="32" t="s">
        <v>192</v>
      </c>
      <c r="C742" s="32" t="s">
        <v>947</v>
      </c>
      <c r="D742" s="33">
        <v>4359</v>
      </c>
      <c r="E742" s="32" t="s">
        <v>966</v>
      </c>
      <c r="F742" s="33" t="s">
        <v>190</v>
      </c>
      <c r="G742" s="34">
        <v>430401</v>
      </c>
      <c r="H742" s="35" t="s">
        <v>183</v>
      </c>
    </row>
    <row r="743" spans="1:8" ht="15.75">
      <c r="A743" s="31" t="s">
        <v>179</v>
      </c>
      <c r="B743" s="32" t="s">
        <v>192</v>
      </c>
      <c r="C743" s="32" t="s">
        <v>947</v>
      </c>
      <c r="D743" s="33">
        <v>4360</v>
      </c>
      <c r="E743" s="32" t="s">
        <v>967</v>
      </c>
      <c r="F743" s="33" t="s">
        <v>190</v>
      </c>
      <c r="G743" s="34">
        <v>621316</v>
      </c>
      <c r="H743" s="35" t="s">
        <v>183</v>
      </c>
    </row>
    <row r="744" spans="1:8" ht="15.75">
      <c r="A744" s="31" t="s">
        <v>179</v>
      </c>
      <c r="B744" s="32" t="s">
        <v>192</v>
      </c>
      <c r="C744" s="32" t="s">
        <v>947</v>
      </c>
      <c r="D744" s="33">
        <v>4361</v>
      </c>
      <c r="E744" s="32" t="s">
        <v>968</v>
      </c>
      <c r="F744" s="33" t="s">
        <v>190</v>
      </c>
      <c r="G744" s="34">
        <v>639536</v>
      </c>
      <c r="H744" s="35" t="s">
        <v>183</v>
      </c>
    </row>
    <row r="745" spans="1:8" ht="15.75">
      <c r="A745" s="31" t="s">
        <v>179</v>
      </c>
      <c r="B745" s="32" t="s">
        <v>192</v>
      </c>
      <c r="C745" s="32" t="s">
        <v>947</v>
      </c>
      <c r="D745" s="33">
        <v>4362</v>
      </c>
      <c r="E745" s="32" t="s">
        <v>969</v>
      </c>
      <c r="F745" s="33" t="s">
        <v>190</v>
      </c>
      <c r="G745" s="34">
        <v>829878</v>
      </c>
      <c r="H745" s="35" t="s">
        <v>183</v>
      </c>
    </row>
    <row r="746" spans="1:8" ht="15.75">
      <c r="A746" s="31" t="s">
        <v>179</v>
      </c>
      <c r="B746" s="32" t="s">
        <v>192</v>
      </c>
      <c r="C746" s="32" t="s">
        <v>947</v>
      </c>
      <c r="D746" s="33">
        <v>4363</v>
      </c>
      <c r="E746" s="32" t="s">
        <v>970</v>
      </c>
      <c r="F746" s="33" t="s">
        <v>190</v>
      </c>
      <c r="G746" s="34">
        <v>668072</v>
      </c>
      <c r="H746" s="35" t="s">
        <v>183</v>
      </c>
    </row>
    <row r="747" spans="1:8" ht="15.75">
      <c r="A747" s="31" t="s">
        <v>179</v>
      </c>
      <c r="B747" s="32" t="s">
        <v>248</v>
      </c>
      <c r="C747" s="32" t="s">
        <v>248</v>
      </c>
      <c r="D747" s="33">
        <v>4384</v>
      </c>
      <c r="E747" s="32" t="s">
        <v>971</v>
      </c>
      <c r="F747" s="33" t="s">
        <v>157</v>
      </c>
      <c r="G747" s="34">
        <v>132850</v>
      </c>
      <c r="H747" s="35" t="s">
        <v>183</v>
      </c>
    </row>
    <row r="748" spans="1:8" ht="15.75">
      <c r="A748" s="31" t="s">
        <v>179</v>
      </c>
      <c r="B748" s="32" t="s">
        <v>248</v>
      </c>
      <c r="C748" s="32" t="s">
        <v>248</v>
      </c>
      <c r="D748" s="33">
        <v>4385</v>
      </c>
      <c r="E748" s="32" t="s">
        <v>972</v>
      </c>
      <c r="F748" s="33" t="s">
        <v>157</v>
      </c>
      <c r="G748" s="34">
        <v>159030</v>
      </c>
      <c r="H748" s="35" t="s">
        <v>183</v>
      </c>
    </row>
    <row r="749" spans="1:8" ht="15.75">
      <c r="A749" s="31" t="s">
        <v>179</v>
      </c>
      <c r="B749" s="32" t="s">
        <v>248</v>
      </c>
      <c r="C749" s="32" t="s">
        <v>248</v>
      </c>
      <c r="D749" s="33">
        <v>4386</v>
      </c>
      <c r="E749" s="32" t="s">
        <v>973</v>
      </c>
      <c r="F749" s="33" t="s">
        <v>157</v>
      </c>
      <c r="G749" s="34">
        <v>253014</v>
      </c>
      <c r="H749" s="35" t="s">
        <v>183</v>
      </c>
    </row>
    <row r="750" spans="1:8" ht="15.75">
      <c r="A750" s="31" t="s">
        <v>179</v>
      </c>
      <c r="B750" s="32" t="s">
        <v>248</v>
      </c>
      <c r="C750" s="32" t="s">
        <v>248</v>
      </c>
      <c r="D750" s="33">
        <v>4387</v>
      </c>
      <c r="E750" s="32" t="s">
        <v>974</v>
      </c>
      <c r="F750" s="33" t="s">
        <v>157</v>
      </c>
      <c r="G750" s="34">
        <v>400360</v>
      </c>
      <c r="H750" s="35" t="s">
        <v>183</v>
      </c>
    </row>
    <row r="751" spans="1:8" ht="15.75">
      <c r="A751" s="31" t="s">
        <v>179</v>
      </c>
      <c r="B751" s="32" t="s">
        <v>248</v>
      </c>
      <c r="C751" s="32" t="s">
        <v>248</v>
      </c>
      <c r="D751" s="33">
        <v>4388</v>
      </c>
      <c r="E751" s="32" t="s">
        <v>975</v>
      </c>
      <c r="F751" s="33" t="s">
        <v>157</v>
      </c>
      <c r="G751" s="34">
        <v>564162</v>
      </c>
      <c r="H751" s="35" t="s">
        <v>183</v>
      </c>
    </row>
    <row r="752" spans="1:8" ht="15.75">
      <c r="A752" s="31" t="s">
        <v>179</v>
      </c>
      <c r="B752" s="32" t="s">
        <v>248</v>
      </c>
      <c r="C752" s="32" t="s">
        <v>248</v>
      </c>
      <c r="D752" s="33">
        <v>4389</v>
      </c>
      <c r="E752" s="32" t="s">
        <v>976</v>
      </c>
      <c r="F752" s="33" t="s">
        <v>157</v>
      </c>
      <c r="G752" s="34">
        <v>917882</v>
      </c>
      <c r="H752" s="35" t="s">
        <v>183</v>
      </c>
    </row>
    <row r="753" spans="1:8" ht="15.75">
      <c r="A753" s="31" t="s">
        <v>179</v>
      </c>
      <c r="B753" s="32" t="s">
        <v>180</v>
      </c>
      <c r="C753" s="32" t="s">
        <v>181</v>
      </c>
      <c r="D753" s="33">
        <v>4390</v>
      </c>
      <c r="E753" s="32" t="s">
        <v>977</v>
      </c>
      <c r="F753" s="33" t="s">
        <v>186</v>
      </c>
      <c r="G753" s="34">
        <v>82116</v>
      </c>
      <c r="H753" s="35" t="s">
        <v>183</v>
      </c>
    </row>
    <row r="754" spans="1:8" ht="15.75">
      <c r="A754" s="31" t="s">
        <v>179</v>
      </c>
      <c r="B754" s="32" t="s">
        <v>198</v>
      </c>
      <c r="C754" s="32" t="s">
        <v>429</v>
      </c>
      <c r="D754" s="33">
        <v>4391</v>
      </c>
      <c r="E754" s="32" t="s">
        <v>978</v>
      </c>
      <c r="F754" s="33" t="s">
        <v>186</v>
      </c>
      <c r="G754" s="34">
        <v>135887</v>
      </c>
      <c r="H754" s="35" t="s">
        <v>183</v>
      </c>
    </row>
    <row r="755" spans="1:8" ht="15.75">
      <c r="A755" s="31" t="s">
        <v>179</v>
      </c>
      <c r="B755" s="32" t="s">
        <v>587</v>
      </c>
      <c r="C755" s="32" t="s">
        <v>588</v>
      </c>
      <c r="D755" s="33">
        <v>4392</v>
      </c>
      <c r="E755" s="32" t="s">
        <v>979</v>
      </c>
      <c r="F755" s="33" t="s">
        <v>885</v>
      </c>
      <c r="G755" s="34">
        <v>59251</v>
      </c>
      <c r="H755" s="35" t="s">
        <v>183</v>
      </c>
    </row>
    <row r="756" spans="1:8" ht="15.75">
      <c r="A756" s="31" t="s">
        <v>179</v>
      </c>
      <c r="B756" s="32" t="s">
        <v>587</v>
      </c>
      <c r="C756" s="32" t="s">
        <v>588</v>
      </c>
      <c r="D756" s="33">
        <v>4393</v>
      </c>
      <c r="E756" s="32" t="s">
        <v>980</v>
      </c>
      <c r="F756" s="33" t="s">
        <v>885</v>
      </c>
      <c r="G756" s="34">
        <v>82180</v>
      </c>
      <c r="H756" s="35" t="s">
        <v>183</v>
      </c>
    </row>
    <row r="757" spans="1:8" ht="15.75">
      <c r="A757" s="31" t="s">
        <v>179</v>
      </c>
      <c r="B757" s="32" t="s">
        <v>259</v>
      </c>
      <c r="C757" s="32" t="s">
        <v>775</v>
      </c>
      <c r="D757" s="33">
        <v>4394</v>
      </c>
      <c r="E757" s="32" t="s">
        <v>981</v>
      </c>
      <c r="F757" s="33" t="s">
        <v>182</v>
      </c>
      <c r="G757" s="34">
        <v>88681</v>
      </c>
      <c r="H757" s="35" t="s">
        <v>183</v>
      </c>
    </row>
    <row r="758" spans="1:8" ht="15.75">
      <c r="A758" s="31" t="s">
        <v>179</v>
      </c>
      <c r="B758" s="32" t="s">
        <v>259</v>
      </c>
      <c r="C758" s="32" t="s">
        <v>775</v>
      </c>
      <c r="D758" s="33">
        <v>4395</v>
      </c>
      <c r="E758" s="32" t="s">
        <v>982</v>
      </c>
      <c r="F758" s="33" t="s">
        <v>182</v>
      </c>
      <c r="G758" s="34">
        <v>79373</v>
      </c>
      <c r="H758" s="35" t="s">
        <v>183</v>
      </c>
    </row>
    <row r="759" spans="1:8" ht="15.75">
      <c r="A759" s="31" t="s">
        <v>179</v>
      </c>
      <c r="B759" s="32" t="s">
        <v>259</v>
      </c>
      <c r="C759" s="32" t="s">
        <v>775</v>
      </c>
      <c r="D759" s="33">
        <v>4396</v>
      </c>
      <c r="E759" s="32" t="s">
        <v>983</v>
      </c>
      <c r="F759" s="33" t="s">
        <v>182</v>
      </c>
      <c r="G759" s="34">
        <v>59197</v>
      </c>
      <c r="H759" s="35" t="s">
        <v>183</v>
      </c>
    </row>
    <row r="760" spans="1:8" ht="15.75">
      <c r="A760" s="31" t="s">
        <v>179</v>
      </c>
      <c r="B760" s="32" t="s">
        <v>248</v>
      </c>
      <c r="C760" s="32" t="s">
        <v>248</v>
      </c>
      <c r="D760" s="33">
        <v>4402</v>
      </c>
      <c r="E760" s="32" t="s">
        <v>984</v>
      </c>
      <c r="F760" s="33" t="s">
        <v>157</v>
      </c>
      <c r="G760" s="34">
        <v>980829</v>
      </c>
      <c r="H760" s="35" t="s">
        <v>183</v>
      </c>
    </row>
    <row r="761" spans="1:8" ht="15.75">
      <c r="A761" s="31" t="s">
        <v>179</v>
      </c>
      <c r="B761" s="32" t="s">
        <v>248</v>
      </c>
      <c r="C761" s="32" t="s">
        <v>248</v>
      </c>
      <c r="D761" s="33">
        <v>4403</v>
      </c>
      <c r="E761" s="32" t="s">
        <v>985</v>
      </c>
      <c r="F761" s="33" t="s">
        <v>157</v>
      </c>
      <c r="G761" s="34">
        <v>4684296</v>
      </c>
      <c r="H761" s="35" t="s">
        <v>183</v>
      </c>
    </row>
    <row r="762" spans="1:8" ht="15.75">
      <c r="A762" s="31" t="s">
        <v>179</v>
      </c>
      <c r="B762" s="32" t="s">
        <v>248</v>
      </c>
      <c r="C762" s="32" t="s">
        <v>248</v>
      </c>
      <c r="D762" s="33">
        <v>4404</v>
      </c>
      <c r="E762" s="32" t="s">
        <v>986</v>
      </c>
      <c r="F762" s="33" t="s">
        <v>157</v>
      </c>
      <c r="G762" s="34">
        <v>117910</v>
      </c>
      <c r="H762" s="35" t="s">
        <v>183</v>
      </c>
    </row>
    <row r="763" spans="1:8" ht="15.75">
      <c r="A763" s="31" t="s">
        <v>179</v>
      </c>
      <c r="B763" s="32" t="s">
        <v>248</v>
      </c>
      <c r="C763" s="32" t="s">
        <v>248</v>
      </c>
      <c r="D763" s="33">
        <v>4405</v>
      </c>
      <c r="E763" s="32" t="s">
        <v>987</v>
      </c>
      <c r="F763" s="33" t="s">
        <v>157</v>
      </c>
      <c r="G763" s="34">
        <v>164356</v>
      </c>
      <c r="H763" s="35" t="s">
        <v>183</v>
      </c>
    </row>
    <row r="764" spans="1:8" ht="15.75">
      <c r="A764" s="31" t="s">
        <v>179</v>
      </c>
      <c r="B764" s="32" t="s">
        <v>248</v>
      </c>
      <c r="C764" s="32" t="s">
        <v>248</v>
      </c>
      <c r="D764" s="33">
        <v>4406</v>
      </c>
      <c r="E764" s="32" t="s">
        <v>988</v>
      </c>
      <c r="F764" s="33" t="s">
        <v>157</v>
      </c>
      <c r="G764" s="34">
        <v>378878</v>
      </c>
      <c r="H764" s="35" t="s">
        <v>183</v>
      </c>
    </row>
    <row r="765" spans="1:8" ht="15.75">
      <c r="A765" s="31" t="s">
        <v>179</v>
      </c>
      <c r="B765" s="32" t="s">
        <v>248</v>
      </c>
      <c r="C765" s="32" t="s">
        <v>248</v>
      </c>
      <c r="D765" s="33">
        <v>4407</v>
      </c>
      <c r="E765" s="32" t="s">
        <v>989</v>
      </c>
      <c r="F765" s="33" t="s">
        <v>157</v>
      </c>
      <c r="G765" s="34">
        <v>220269</v>
      </c>
      <c r="H765" s="35" t="s">
        <v>183</v>
      </c>
    </row>
    <row r="766" spans="1:8" ht="15.75">
      <c r="A766" s="31" t="s">
        <v>179</v>
      </c>
      <c r="B766" s="32" t="s">
        <v>248</v>
      </c>
      <c r="C766" s="32" t="s">
        <v>248</v>
      </c>
      <c r="D766" s="33">
        <v>4408</v>
      </c>
      <c r="E766" s="32" t="s">
        <v>990</v>
      </c>
      <c r="F766" s="33" t="s">
        <v>157</v>
      </c>
      <c r="G766" s="34">
        <v>627776</v>
      </c>
      <c r="H766" s="35" t="s">
        <v>183</v>
      </c>
    </row>
    <row r="767" spans="1:8" ht="15.75">
      <c r="A767" s="31" t="s">
        <v>179</v>
      </c>
      <c r="B767" s="32" t="s">
        <v>248</v>
      </c>
      <c r="C767" s="32" t="s">
        <v>248</v>
      </c>
      <c r="D767" s="33">
        <v>4409</v>
      </c>
      <c r="E767" s="32" t="s">
        <v>991</v>
      </c>
      <c r="F767" s="33" t="s">
        <v>157</v>
      </c>
      <c r="G767" s="34">
        <v>122394</v>
      </c>
      <c r="H767" s="35" t="s">
        <v>183</v>
      </c>
    </row>
    <row r="768" spans="1:8" ht="15.75">
      <c r="A768" s="31" t="s">
        <v>179</v>
      </c>
      <c r="B768" s="32" t="s">
        <v>248</v>
      </c>
      <c r="C768" s="32" t="s">
        <v>248</v>
      </c>
      <c r="D768" s="33">
        <v>4410</v>
      </c>
      <c r="E768" s="32" t="s">
        <v>992</v>
      </c>
      <c r="F768" s="33" t="s">
        <v>157</v>
      </c>
      <c r="G768" s="34">
        <v>141434</v>
      </c>
      <c r="H768" s="35" t="s">
        <v>183</v>
      </c>
    </row>
    <row r="769" spans="1:8" ht="15.75">
      <c r="A769" s="31" t="s">
        <v>179</v>
      </c>
      <c r="B769" s="32" t="s">
        <v>248</v>
      </c>
      <c r="C769" s="32" t="s">
        <v>248</v>
      </c>
      <c r="D769" s="33">
        <v>4411</v>
      </c>
      <c r="E769" s="32" t="s">
        <v>993</v>
      </c>
      <c r="F769" s="33" t="s">
        <v>157</v>
      </c>
      <c r="G769" s="34">
        <v>335351</v>
      </c>
      <c r="H769" s="35" t="s">
        <v>183</v>
      </c>
    </row>
    <row r="770" spans="1:8" ht="15.75">
      <c r="A770" s="31" t="s">
        <v>179</v>
      </c>
      <c r="B770" s="32" t="s">
        <v>248</v>
      </c>
      <c r="C770" s="32" t="s">
        <v>248</v>
      </c>
      <c r="D770" s="33">
        <v>4412</v>
      </c>
      <c r="E770" s="32" t="s">
        <v>994</v>
      </c>
      <c r="F770" s="33" t="s">
        <v>157</v>
      </c>
      <c r="G770" s="34">
        <v>343310</v>
      </c>
      <c r="H770" s="35" t="s">
        <v>183</v>
      </c>
    </row>
    <row r="771" spans="1:8" ht="15.75">
      <c r="A771" s="31" t="s">
        <v>179</v>
      </c>
      <c r="B771" s="32" t="s">
        <v>248</v>
      </c>
      <c r="C771" s="32" t="s">
        <v>248</v>
      </c>
      <c r="D771" s="33">
        <v>4413</v>
      </c>
      <c r="E771" s="32" t="s">
        <v>995</v>
      </c>
      <c r="F771" s="33" t="s">
        <v>157</v>
      </c>
      <c r="G771" s="34">
        <v>1239769</v>
      </c>
      <c r="H771" s="35" t="s">
        <v>183</v>
      </c>
    </row>
    <row r="772" spans="1:8" ht="15.75">
      <c r="A772" s="31" t="s">
        <v>179</v>
      </c>
      <c r="B772" s="32" t="s">
        <v>248</v>
      </c>
      <c r="C772" s="32" t="s">
        <v>248</v>
      </c>
      <c r="D772" s="33">
        <v>4414</v>
      </c>
      <c r="E772" s="32" t="s">
        <v>996</v>
      </c>
      <c r="F772" s="33" t="s">
        <v>157</v>
      </c>
      <c r="G772" s="34">
        <v>1239769</v>
      </c>
      <c r="H772" s="35" t="s">
        <v>183</v>
      </c>
    </row>
    <row r="773" spans="1:8" ht="15.75">
      <c r="A773" s="31" t="s">
        <v>179</v>
      </c>
      <c r="B773" s="32" t="s">
        <v>248</v>
      </c>
      <c r="C773" s="32" t="s">
        <v>248</v>
      </c>
      <c r="D773" s="33">
        <v>4415</v>
      </c>
      <c r="E773" s="32" t="s">
        <v>997</v>
      </c>
      <c r="F773" s="33" t="s">
        <v>157</v>
      </c>
      <c r="G773" s="34">
        <v>40868</v>
      </c>
      <c r="H773" s="35" t="s">
        <v>183</v>
      </c>
    </row>
    <row r="774" spans="1:8" ht="15.75">
      <c r="A774" s="31" t="s">
        <v>179</v>
      </c>
      <c r="B774" s="32" t="s">
        <v>248</v>
      </c>
      <c r="C774" s="32" t="s">
        <v>248</v>
      </c>
      <c r="D774" s="33">
        <v>4416</v>
      </c>
      <c r="E774" s="32" t="s">
        <v>998</v>
      </c>
      <c r="F774" s="33" t="s">
        <v>157</v>
      </c>
      <c r="G774" s="34">
        <v>72747</v>
      </c>
      <c r="H774" s="35" t="s">
        <v>183</v>
      </c>
    </row>
    <row r="775" spans="1:8" ht="15.75">
      <c r="A775" s="31" t="s">
        <v>179</v>
      </c>
      <c r="B775" s="32" t="s">
        <v>248</v>
      </c>
      <c r="C775" s="32" t="s">
        <v>248</v>
      </c>
      <c r="D775" s="33">
        <v>4417</v>
      </c>
      <c r="E775" s="32" t="s">
        <v>999</v>
      </c>
      <c r="F775" s="33" t="s">
        <v>157</v>
      </c>
      <c r="G775" s="34">
        <v>180341</v>
      </c>
      <c r="H775" s="35" t="s">
        <v>183</v>
      </c>
    </row>
    <row r="776" spans="1:8" ht="15.75">
      <c r="A776" s="31" t="s">
        <v>179</v>
      </c>
      <c r="B776" s="32" t="s">
        <v>248</v>
      </c>
      <c r="C776" s="32" t="s">
        <v>248</v>
      </c>
      <c r="D776" s="33">
        <v>4418</v>
      </c>
      <c r="E776" s="32" t="s">
        <v>1000</v>
      </c>
      <c r="F776" s="33" t="s">
        <v>157</v>
      </c>
      <c r="G776" s="34">
        <v>43665</v>
      </c>
      <c r="H776" s="35" t="s">
        <v>183</v>
      </c>
    </row>
    <row r="777" spans="1:8" ht="15.75">
      <c r="A777" s="31" t="s">
        <v>179</v>
      </c>
      <c r="B777" s="32" t="s">
        <v>248</v>
      </c>
      <c r="C777" s="32" t="s">
        <v>248</v>
      </c>
      <c r="D777" s="33">
        <v>4419</v>
      </c>
      <c r="E777" s="32" t="s">
        <v>1001</v>
      </c>
      <c r="F777" s="33" t="s">
        <v>157</v>
      </c>
      <c r="G777" s="34">
        <v>67139</v>
      </c>
      <c r="H777" s="35" t="s">
        <v>183</v>
      </c>
    </row>
    <row r="778" spans="1:8" ht="15.75">
      <c r="A778" s="31" t="s">
        <v>179</v>
      </c>
      <c r="B778" s="32" t="s">
        <v>248</v>
      </c>
      <c r="C778" s="32" t="s">
        <v>248</v>
      </c>
      <c r="D778" s="33">
        <v>4420</v>
      </c>
      <c r="E778" s="32" t="s">
        <v>1002</v>
      </c>
      <c r="F778" s="33" t="s">
        <v>157</v>
      </c>
      <c r="G778" s="34">
        <v>102005</v>
      </c>
      <c r="H778" s="35" t="s">
        <v>183</v>
      </c>
    </row>
    <row r="779" spans="1:8" ht="15.75">
      <c r="A779" s="31" t="s">
        <v>179</v>
      </c>
      <c r="B779" s="32" t="s">
        <v>248</v>
      </c>
      <c r="C779" s="32" t="s">
        <v>248</v>
      </c>
      <c r="D779" s="33">
        <v>4421</v>
      </c>
      <c r="E779" s="32" t="s">
        <v>1003</v>
      </c>
      <c r="F779" s="33" t="s">
        <v>157</v>
      </c>
      <c r="G779" s="34">
        <v>160421</v>
      </c>
      <c r="H779" s="35" t="s">
        <v>183</v>
      </c>
    </row>
    <row r="780" spans="1:8" ht="15.75">
      <c r="A780" s="31" t="s">
        <v>179</v>
      </c>
      <c r="B780" s="32" t="s">
        <v>248</v>
      </c>
      <c r="C780" s="32" t="s">
        <v>248</v>
      </c>
      <c r="D780" s="33">
        <v>4422</v>
      </c>
      <c r="E780" s="32" t="s">
        <v>1004</v>
      </c>
      <c r="F780" s="33" t="s">
        <v>157</v>
      </c>
      <c r="G780" s="34">
        <v>177787</v>
      </c>
      <c r="H780" s="35" t="s">
        <v>183</v>
      </c>
    </row>
    <row r="781" spans="1:8" ht="15.75">
      <c r="A781" s="31" t="s">
        <v>179</v>
      </c>
      <c r="B781" s="32" t="s">
        <v>248</v>
      </c>
      <c r="C781" s="32" t="s">
        <v>248</v>
      </c>
      <c r="D781" s="33">
        <v>4423</v>
      </c>
      <c r="E781" s="32" t="s">
        <v>1005</v>
      </c>
      <c r="F781" s="33" t="s">
        <v>157</v>
      </c>
      <c r="G781" s="34">
        <v>333545</v>
      </c>
      <c r="H781" s="35" t="s">
        <v>183</v>
      </c>
    </row>
    <row r="782" spans="1:8" ht="15.75">
      <c r="A782" s="31" t="s">
        <v>179</v>
      </c>
      <c r="B782" s="32" t="s">
        <v>248</v>
      </c>
      <c r="C782" s="32" t="s">
        <v>248</v>
      </c>
      <c r="D782" s="33">
        <v>4424</v>
      </c>
      <c r="E782" s="32" t="s">
        <v>1006</v>
      </c>
      <c r="F782" s="33" t="s">
        <v>157</v>
      </c>
      <c r="G782" s="34">
        <v>515000</v>
      </c>
      <c r="H782" s="35" t="s">
        <v>183</v>
      </c>
    </row>
    <row r="783" spans="1:8" ht="15.75">
      <c r="A783" s="31" t="s">
        <v>179</v>
      </c>
      <c r="B783" s="32" t="s">
        <v>248</v>
      </c>
      <c r="C783" s="32" t="s">
        <v>248</v>
      </c>
      <c r="D783" s="33">
        <v>4425</v>
      </c>
      <c r="E783" s="32" t="s">
        <v>1007</v>
      </c>
      <c r="F783" s="33" t="s">
        <v>157</v>
      </c>
      <c r="G783" s="34">
        <v>875942</v>
      </c>
      <c r="H783" s="35" t="s">
        <v>183</v>
      </c>
    </row>
    <row r="784" spans="1:8" ht="15.75">
      <c r="A784" s="31" t="s">
        <v>179</v>
      </c>
      <c r="B784" s="32" t="s">
        <v>248</v>
      </c>
      <c r="C784" s="32" t="s">
        <v>248</v>
      </c>
      <c r="D784" s="33">
        <v>4426</v>
      </c>
      <c r="E784" s="32" t="s">
        <v>1008</v>
      </c>
      <c r="F784" s="33" t="s">
        <v>157</v>
      </c>
      <c r="G784" s="34">
        <v>941559</v>
      </c>
      <c r="H784" s="35" t="s">
        <v>183</v>
      </c>
    </row>
    <row r="785" spans="1:8" ht="15.75">
      <c r="A785" s="31" t="s">
        <v>179</v>
      </c>
      <c r="B785" s="32" t="s">
        <v>255</v>
      </c>
      <c r="C785" s="32" t="s">
        <v>256</v>
      </c>
      <c r="D785" s="33">
        <v>4427</v>
      </c>
      <c r="E785" s="32" t="s">
        <v>1009</v>
      </c>
      <c r="F785" s="33" t="s">
        <v>186</v>
      </c>
      <c r="G785" s="34">
        <v>635774</v>
      </c>
      <c r="H785" s="35" t="s">
        <v>183</v>
      </c>
    </row>
    <row r="786" spans="1:8" ht="15.75">
      <c r="A786" s="31" t="s">
        <v>179</v>
      </c>
      <c r="B786" s="32" t="s">
        <v>255</v>
      </c>
      <c r="C786" s="32" t="s">
        <v>256</v>
      </c>
      <c r="D786" s="33">
        <v>4428</v>
      </c>
      <c r="E786" s="32" t="s">
        <v>1010</v>
      </c>
      <c r="F786" s="33" t="s">
        <v>190</v>
      </c>
      <c r="G786" s="34">
        <v>39038</v>
      </c>
      <c r="H786" s="35" t="s">
        <v>183</v>
      </c>
    </row>
    <row r="787" spans="1:8" ht="15.75">
      <c r="A787" s="31" t="s">
        <v>179</v>
      </c>
      <c r="B787" s="32" t="s">
        <v>255</v>
      </c>
      <c r="C787" s="32" t="s">
        <v>256</v>
      </c>
      <c r="D787" s="33">
        <v>4429</v>
      </c>
      <c r="E787" s="32" t="s">
        <v>1011</v>
      </c>
      <c r="F787" s="33" t="s">
        <v>190</v>
      </c>
      <c r="G787" s="34">
        <v>45951</v>
      </c>
      <c r="H787" s="35" t="s">
        <v>183</v>
      </c>
    </row>
    <row r="788" spans="1:8" ht="15.75">
      <c r="A788" s="31" t="s">
        <v>179</v>
      </c>
      <c r="B788" s="32" t="s">
        <v>255</v>
      </c>
      <c r="C788" s="32" t="s">
        <v>437</v>
      </c>
      <c r="D788" s="33">
        <v>4431</v>
      </c>
      <c r="E788" s="32" t="s">
        <v>1012</v>
      </c>
      <c r="F788" s="33" t="s">
        <v>182</v>
      </c>
      <c r="G788" s="34">
        <v>23949</v>
      </c>
      <c r="H788" s="35" t="s">
        <v>183</v>
      </c>
    </row>
    <row r="789" spans="1:8" ht="15.75">
      <c r="A789" s="31" t="s">
        <v>179</v>
      </c>
      <c r="B789" s="32" t="s">
        <v>192</v>
      </c>
      <c r="C789" s="32" t="s">
        <v>947</v>
      </c>
      <c r="D789" s="33">
        <v>4433</v>
      </c>
      <c r="E789" s="32" t="s">
        <v>1013</v>
      </c>
      <c r="F789" s="33" t="s">
        <v>190</v>
      </c>
      <c r="G789" s="34">
        <v>819788</v>
      </c>
      <c r="H789" s="35" t="s">
        <v>183</v>
      </c>
    </row>
    <row r="790" spans="1:8" ht="15.75">
      <c r="A790" s="31" t="s">
        <v>179</v>
      </c>
      <c r="B790" s="32" t="s">
        <v>192</v>
      </c>
      <c r="C790" s="32" t="s">
        <v>947</v>
      </c>
      <c r="D790" s="33">
        <v>4434</v>
      </c>
      <c r="E790" s="32" t="s">
        <v>1014</v>
      </c>
      <c r="F790" s="33" t="s">
        <v>190</v>
      </c>
      <c r="G790" s="34">
        <v>815241</v>
      </c>
      <c r="H790" s="35" t="s">
        <v>183</v>
      </c>
    </row>
    <row r="791" spans="1:8" ht="15.75">
      <c r="A791" s="31" t="s">
        <v>179</v>
      </c>
      <c r="B791" s="32" t="s">
        <v>192</v>
      </c>
      <c r="C791" s="32" t="s">
        <v>947</v>
      </c>
      <c r="D791" s="33">
        <v>4435</v>
      </c>
      <c r="E791" s="32" t="s">
        <v>1015</v>
      </c>
      <c r="F791" s="33" t="s">
        <v>190</v>
      </c>
      <c r="G791" s="34">
        <v>1052233</v>
      </c>
      <c r="H791" s="35" t="s">
        <v>183</v>
      </c>
    </row>
    <row r="792" spans="1:8" ht="15.75">
      <c r="A792" s="31" t="s">
        <v>179</v>
      </c>
      <c r="B792" s="32" t="s">
        <v>192</v>
      </c>
      <c r="C792" s="32" t="s">
        <v>947</v>
      </c>
      <c r="D792" s="33">
        <v>4436</v>
      </c>
      <c r="E792" s="32" t="s">
        <v>1016</v>
      </c>
      <c r="F792" s="33" t="s">
        <v>190</v>
      </c>
      <c r="G792" s="34">
        <v>917720</v>
      </c>
      <c r="H792" s="35" t="s">
        <v>183</v>
      </c>
    </row>
    <row r="793" spans="1:8" ht="15.75">
      <c r="A793" s="31" t="s">
        <v>179</v>
      </c>
      <c r="B793" s="32" t="s">
        <v>192</v>
      </c>
      <c r="C793" s="32" t="s">
        <v>947</v>
      </c>
      <c r="D793" s="33">
        <v>4437</v>
      </c>
      <c r="E793" s="32" t="s">
        <v>1017</v>
      </c>
      <c r="F793" s="33" t="s">
        <v>190</v>
      </c>
      <c r="G793" s="34">
        <v>1116023</v>
      </c>
      <c r="H793" s="35" t="s">
        <v>183</v>
      </c>
    </row>
    <row r="794" spans="1:8" ht="15.75">
      <c r="A794" s="31" t="s">
        <v>179</v>
      </c>
      <c r="B794" s="32" t="s">
        <v>192</v>
      </c>
      <c r="C794" s="32" t="s">
        <v>947</v>
      </c>
      <c r="D794" s="33">
        <v>4438</v>
      </c>
      <c r="E794" s="32" t="s">
        <v>1018</v>
      </c>
      <c r="F794" s="33" t="s">
        <v>190</v>
      </c>
      <c r="G794" s="34">
        <v>1181928</v>
      </c>
      <c r="H794" s="35" t="s">
        <v>183</v>
      </c>
    </row>
    <row r="795" spans="1:8" ht="15.75">
      <c r="A795" s="31" t="s">
        <v>179</v>
      </c>
      <c r="B795" s="32" t="s">
        <v>192</v>
      </c>
      <c r="C795" s="32" t="s">
        <v>947</v>
      </c>
      <c r="D795" s="33">
        <v>4439</v>
      </c>
      <c r="E795" s="32" t="s">
        <v>1019</v>
      </c>
      <c r="F795" s="33" t="s">
        <v>190</v>
      </c>
      <c r="G795" s="34">
        <v>1429412</v>
      </c>
      <c r="H795" s="35" t="s">
        <v>183</v>
      </c>
    </row>
    <row r="796" spans="1:8" ht="15.75">
      <c r="A796" s="31" t="s">
        <v>179</v>
      </c>
      <c r="B796" s="32" t="s">
        <v>192</v>
      </c>
      <c r="C796" s="32" t="s">
        <v>947</v>
      </c>
      <c r="D796" s="33">
        <v>4440</v>
      </c>
      <c r="E796" s="32" t="s">
        <v>1020</v>
      </c>
      <c r="F796" s="33" t="s">
        <v>190</v>
      </c>
      <c r="G796" s="34">
        <v>1194921</v>
      </c>
      <c r="H796" s="35" t="s">
        <v>183</v>
      </c>
    </row>
    <row r="797" spans="1:8" ht="15.75">
      <c r="A797" s="31" t="s">
        <v>179</v>
      </c>
      <c r="B797" s="32" t="s">
        <v>192</v>
      </c>
      <c r="C797" s="32" t="s">
        <v>947</v>
      </c>
      <c r="D797" s="33">
        <v>4441</v>
      </c>
      <c r="E797" s="32" t="s">
        <v>1021</v>
      </c>
      <c r="F797" s="33" t="s">
        <v>190</v>
      </c>
      <c r="G797" s="34">
        <v>1547503</v>
      </c>
      <c r="H797" s="35" t="s">
        <v>183</v>
      </c>
    </row>
    <row r="798" spans="1:8" ht="15.75">
      <c r="A798" s="31" t="s">
        <v>179</v>
      </c>
      <c r="B798" s="32" t="s">
        <v>192</v>
      </c>
      <c r="C798" s="32" t="s">
        <v>947</v>
      </c>
      <c r="D798" s="33">
        <v>4442</v>
      </c>
      <c r="E798" s="32" t="s">
        <v>1022</v>
      </c>
      <c r="F798" s="33" t="s">
        <v>190</v>
      </c>
      <c r="G798" s="34">
        <v>352457</v>
      </c>
      <c r="H798" s="35" t="s">
        <v>183</v>
      </c>
    </row>
    <row r="799" spans="1:8" ht="15.75">
      <c r="A799" s="31" t="s">
        <v>179</v>
      </c>
      <c r="B799" s="32" t="s">
        <v>192</v>
      </c>
      <c r="C799" s="32" t="s">
        <v>947</v>
      </c>
      <c r="D799" s="33">
        <v>4447</v>
      </c>
      <c r="E799" s="32" t="s">
        <v>1023</v>
      </c>
      <c r="F799" s="33" t="s">
        <v>190</v>
      </c>
      <c r="G799" s="34">
        <v>512328</v>
      </c>
      <c r="H799" s="35" t="s">
        <v>183</v>
      </c>
    </row>
    <row r="800" spans="1:8" ht="15.75">
      <c r="A800" s="31" t="s">
        <v>179</v>
      </c>
      <c r="B800" s="32" t="s">
        <v>192</v>
      </c>
      <c r="C800" s="32" t="s">
        <v>947</v>
      </c>
      <c r="D800" s="33">
        <v>4461</v>
      </c>
      <c r="E800" s="32" t="s">
        <v>1024</v>
      </c>
      <c r="F800" s="33" t="s">
        <v>190</v>
      </c>
      <c r="G800" s="34">
        <v>432609</v>
      </c>
      <c r="H800" s="35" t="s">
        <v>183</v>
      </c>
    </row>
    <row r="801" spans="1:8" ht="15.75">
      <c r="A801" s="31" t="s">
        <v>179</v>
      </c>
      <c r="B801" s="32" t="s">
        <v>198</v>
      </c>
      <c r="C801" s="32" t="s">
        <v>429</v>
      </c>
      <c r="D801" s="33">
        <v>4477</v>
      </c>
      <c r="E801" s="32" t="s">
        <v>1025</v>
      </c>
      <c r="F801" s="33" t="s">
        <v>186</v>
      </c>
      <c r="G801" s="34">
        <v>78551</v>
      </c>
      <c r="H801" s="35" t="s">
        <v>183</v>
      </c>
    </row>
    <row r="802" spans="1:8" ht="15.75">
      <c r="A802" s="31" t="s">
        <v>179</v>
      </c>
      <c r="B802" s="32" t="s">
        <v>587</v>
      </c>
      <c r="C802" s="32" t="s">
        <v>588</v>
      </c>
      <c r="D802" s="33">
        <v>4478</v>
      </c>
      <c r="E802" s="32" t="s">
        <v>1026</v>
      </c>
      <c r="F802" s="33" t="s">
        <v>590</v>
      </c>
      <c r="G802" s="34">
        <v>127444</v>
      </c>
      <c r="H802" s="35" t="s">
        <v>183</v>
      </c>
    </row>
    <row r="803" spans="1:8" ht="15.75">
      <c r="A803" s="31" t="s">
        <v>179</v>
      </c>
      <c r="B803" s="32" t="s">
        <v>587</v>
      </c>
      <c r="C803" s="32" t="s">
        <v>588</v>
      </c>
      <c r="D803" s="33">
        <v>4479</v>
      </c>
      <c r="E803" s="32" t="s">
        <v>1027</v>
      </c>
      <c r="F803" s="33" t="s">
        <v>885</v>
      </c>
      <c r="G803" s="34">
        <v>15930</v>
      </c>
      <c r="H803" s="35" t="s">
        <v>183</v>
      </c>
    </row>
    <row r="804" spans="1:8" ht="15.75">
      <c r="A804" s="31" t="s">
        <v>179</v>
      </c>
      <c r="B804" s="32" t="s">
        <v>217</v>
      </c>
      <c r="C804" s="32" t="s">
        <v>218</v>
      </c>
      <c r="D804" s="33">
        <v>4481</v>
      </c>
      <c r="E804" s="32" t="s">
        <v>1028</v>
      </c>
      <c r="F804" s="33" t="s">
        <v>190</v>
      </c>
      <c r="G804" s="34">
        <v>249199</v>
      </c>
      <c r="H804" s="35" t="s">
        <v>183</v>
      </c>
    </row>
    <row r="805" spans="1:8" ht="15.75">
      <c r="A805" s="31" t="s">
        <v>179</v>
      </c>
      <c r="B805" s="32" t="s">
        <v>259</v>
      </c>
      <c r="C805" s="32" t="s">
        <v>607</v>
      </c>
      <c r="D805" s="33">
        <v>4485</v>
      </c>
      <c r="E805" s="32" t="s">
        <v>1029</v>
      </c>
      <c r="F805" s="33" t="s">
        <v>186</v>
      </c>
      <c r="G805" s="34">
        <v>812091</v>
      </c>
      <c r="H805" s="35" t="s">
        <v>183</v>
      </c>
    </row>
    <row r="806" spans="1:8" ht="15.75">
      <c r="A806" s="31" t="s">
        <v>179</v>
      </c>
      <c r="B806" s="32" t="s">
        <v>259</v>
      </c>
      <c r="C806" s="32" t="s">
        <v>607</v>
      </c>
      <c r="D806" s="33">
        <v>4486</v>
      </c>
      <c r="E806" s="32" t="s">
        <v>1030</v>
      </c>
      <c r="F806" s="33" t="s">
        <v>186</v>
      </c>
      <c r="G806" s="34">
        <v>854603</v>
      </c>
      <c r="H806" s="35" t="s">
        <v>183</v>
      </c>
    </row>
    <row r="807" spans="1:8" ht="15.75">
      <c r="A807" s="31" t="s">
        <v>179</v>
      </c>
      <c r="B807" s="32" t="s">
        <v>198</v>
      </c>
      <c r="C807" s="32" t="s">
        <v>429</v>
      </c>
      <c r="D807" s="33">
        <v>4487</v>
      </c>
      <c r="E807" s="32" t="s">
        <v>1031</v>
      </c>
      <c r="F807" s="33" t="s">
        <v>186</v>
      </c>
      <c r="G807" s="34">
        <v>151234</v>
      </c>
      <c r="H807" s="35" t="s">
        <v>183</v>
      </c>
    </row>
    <row r="808" spans="1:8" ht="15.75">
      <c r="A808" s="31" t="s">
        <v>179</v>
      </c>
      <c r="B808" s="32" t="s">
        <v>198</v>
      </c>
      <c r="C808" s="32" t="s">
        <v>429</v>
      </c>
      <c r="D808" s="33">
        <v>4488</v>
      </c>
      <c r="E808" s="32" t="s">
        <v>1032</v>
      </c>
      <c r="F808" s="33" t="s">
        <v>186</v>
      </c>
      <c r="G808" s="34">
        <v>151234</v>
      </c>
      <c r="H808" s="35" t="s">
        <v>183</v>
      </c>
    </row>
    <row r="809" spans="1:8" ht="15.75">
      <c r="A809" s="31" t="s">
        <v>179</v>
      </c>
      <c r="B809" s="32" t="s">
        <v>198</v>
      </c>
      <c r="C809" s="32" t="s">
        <v>429</v>
      </c>
      <c r="D809" s="33">
        <v>4489</v>
      </c>
      <c r="E809" s="32" t="s">
        <v>1033</v>
      </c>
      <c r="F809" s="33" t="s">
        <v>186</v>
      </c>
      <c r="G809" s="34">
        <v>135764</v>
      </c>
      <c r="H809" s="35" t="s">
        <v>183</v>
      </c>
    </row>
    <row r="810" spans="1:8" ht="15.75">
      <c r="A810" s="31" t="s">
        <v>179</v>
      </c>
      <c r="B810" s="32" t="s">
        <v>579</v>
      </c>
      <c r="C810" s="32" t="s">
        <v>1034</v>
      </c>
      <c r="D810" s="33">
        <v>4490</v>
      </c>
      <c r="E810" s="32" t="s">
        <v>1035</v>
      </c>
      <c r="F810" s="33" t="s">
        <v>182</v>
      </c>
      <c r="G810" s="34">
        <v>173960</v>
      </c>
      <c r="H810" s="35" t="s">
        <v>183</v>
      </c>
    </row>
    <row r="811" spans="1:8" ht="15.75">
      <c r="A811" s="31" t="s">
        <v>179</v>
      </c>
      <c r="B811" s="32" t="s">
        <v>579</v>
      </c>
      <c r="C811" s="32" t="s">
        <v>1034</v>
      </c>
      <c r="D811" s="33">
        <v>4501</v>
      </c>
      <c r="E811" s="32" t="s">
        <v>1036</v>
      </c>
      <c r="F811" s="33" t="s">
        <v>182</v>
      </c>
      <c r="G811" s="34">
        <v>116543</v>
      </c>
      <c r="H811" s="35" t="s">
        <v>183</v>
      </c>
    </row>
    <row r="812" spans="1:8" ht="15.75">
      <c r="A812" s="31" t="s">
        <v>179</v>
      </c>
      <c r="B812" s="32" t="s">
        <v>579</v>
      </c>
      <c r="C812" s="32" t="s">
        <v>1034</v>
      </c>
      <c r="D812" s="33">
        <v>4502</v>
      </c>
      <c r="E812" s="32" t="s">
        <v>1037</v>
      </c>
      <c r="F812" s="33" t="s">
        <v>182</v>
      </c>
      <c r="G812" s="34">
        <v>216051</v>
      </c>
      <c r="H812" s="35" t="s">
        <v>183</v>
      </c>
    </row>
    <row r="813" spans="1:8" ht="15.75">
      <c r="A813" s="31" t="s">
        <v>179</v>
      </c>
      <c r="B813" s="32" t="s">
        <v>579</v>
      </c>
      <c r="C813" s="32" t="s">
        <v>1038</v>
      </c>
      <c r="D813" s="33">
        <v>4505</v>
      </c>
      <c r="E813" s="32" t="s">
        <v>1039</v>
      </c>
      <c r="F813" s="33" t="s">
        <v>182</v>
      </c>
      <c r="G813" s="34">
        <v>107083</v>
      </c>
      <c r="H813" s="35" t="s">
        <v>183</v>
      </c>
    </row>
    <row r="814" spans="1:8" ht="15.75">
      <c r="A814" s="31" t="s">
        <v>179</v>
      </c>
      <c r="B814" s="32" t="s">
        <v>579</v>
      </c>
      <c r="C814" s="32" t="s">
        <v>1038</v>
      </c>
      <c r="D814" s="33">
        <v>4506</v>
      </c>
      <c r="E814" s="32" t="s">
        <v>1040</v>
      </c>
      <c r="F814" s="33" t="s">
        <v>182</v>
      </c>
      <c r="G814" s="34">
        <v>163012</v>
      </c>
      <c r="H814" s="35" t="s">
        <v>183</v>
      </c>
    </row>
    <row r="815" spans="1:8" ht="15.75">
      <c r="A815" s="31" t="s">
        <v>179</v>
      </c>
      <c r="B815" s="32" t="s">
        <v>579</v>
      </c>
      <c r="C815" s="32" t="s">
        <v>1038</v>
      </c>
      <c r="D815" s="33">
        <v>4510</v>
      </c>
      <c r="E815" s="32" t="s">
        <v>1041</v>
      </c>
      <c r="F815" s="33" t="s">
        <v>182</v>
      </c>
      <c r="G815" s="34">
        <v>98905</v>
      </c>
      <c r="H815" s="35" t="s">
        <v>183</v>
      </c>
    </row>
    <row r="816" spans="1:8" ht="15.75">
      <c r="A816" s="31" t="s">
        <v>179</v>
      </c>
      <c r="B816" s="32" t="s">
        <v>198</v>
      </c>
      <c r="C816" s="32" t="s">
        <v>429</v>
      </c>
      <c r="D816" s="33">
        <v>4513</v>
      </c>
      <c r="E816" s="32" t="s">
        <v>1042</v>
      </c>
      <c r="F816" s="33" t="s">
        <v>186</v>
      </c>
      <c r="G816" s="34">
        <v>145046</v>
      </c>
      <c r="H816" s="35" t="s">
        <v>183</v>
      </c>
    </row>
    <row r="817" spans="1:8" ht="15.75">
      <c r="A817" s="31" t="s">
        <v>179</v>
      </c>
      <c r="B817" s="32" t="s">
        <v>579</v>
      </c>
      <c r="C817" s="32" t="s">
        <v>580</v>
      </c>
      <c r="D817" s="33">
        <v>4514</v>
      </c>
      <c r="E817" s="32" t="s">
        <v>1043</v>
      </c>
      <c r="F817" s="33" t="s">
        <v>182</v>
      </c>
      <c r="G817" s="34">
        <v>141382</v>
      </c>
      <c r="H817" s="35" t="s">
        <v>183</v>
      </c>
    </row>
    <row r="818" spans="1:8" ht="15.75">
      <c r="A818" s="31" t="s">
        <v>179</v>
      </c>
      <c r="B818" s="32" t="s">
        <v>579</v>
      </c>
      <c r="C818" s="32" t="s">
        <v>580</v>
      </c>
      <c r="D818" s="33">
        <v>4515</v>
      </c>
      <c r="E818" s="32" t="s">
        <v>1044</v>
      </c>
      <c r="F818" s="33" t="s">
        <v>182</v>
      </c>
      <c r="G818" s="34">
        <v>189459</v>
      </c>
      <c r="H818" s="35" t="s">
        <v>183</v>
      </c>
    </row>
    <row r="819" spans="1:8" ht="15.75">
      <c r="A819" s="31" t="s">
        <v>179</v>
      </c>
      <c r="B819" s="32" t="s">
        <v>579</v>
      </c>
      <c r="C819" s="32" t="s">
        <v>580</v>
      </c>
      <c r="D819" s="33">
        <v>4516</v>
      </c>
      <c r="E819" s="32" t="s">
        <v>1045</v>
      </c>
      <c r="F819" s="33" t="s">
        <v>182</v>
      </c>
      <c r="G819" s="34">
        <v>134184</v>
      </c>
      <c r="H819" s="35" t="s">
        <v>183</v>
      </c>
    </row>
    <row r="820" spans="1:8" ht="15.75">
      <c r="A820" s="31" t="s">
        <v>179</v>
      </c>
      <c r="B820" s="32" t="s">
        <v>579</v>
      </c>
      <c r="C820" s="32" t="s">
        <v>1046</v>
      </c>
      <c r="D820" s="33">
        <v>4518</v>
      </c>
      <c r="E820" s="32" t="s">
        <v>1047</v>
      </c>
      <c r="F820" s="33" t="s">
        <v>182</v>
      </c>
      <c r="G820" s="34">
        <v>37072</v>
      </c>
      <c r="H820" s="35" t="s">
        <v>183</v>
      </c>
    </row>
    <row r="821" spans="1:8" ht="15.75">
      <c r="A821" s="31" t="s">
        <v>179</v>
      </c>
      <c r="B821" s="32" t="s">
        <v>579</v>
      </c>
      <c r="C821" s="32" t="s">
        <v>1046</v>
      </c>
      <c r="D821" s="33">
        <v>4519</v>
      </c>
      <c r="E821" s="32" t="s">
        <v>1048</v>
      </c>
      <c r="F821" s="33" t="s">
        <v>182</v>
      </c>
      <c r="G821" s="34">
        <v>51156</v>
      </c>
      <c r="H821" s="35" t="s">
        <v>183</v>
      </c>
    </row>
    <row r="822" spans="1:8" ht="15.75">
      <c r="A822" s="31" t="s">
        <v>179</v>
      </c>
      <c r="B822" s="32" t="s">
        <v>579</v>
      </c>
      <c r="C822" s="32" t="s">
        <v>1046</v>
      </c>
      <c r="D822" s="33">
        <v>4520</v>
      </c>
      <c r="E822" s="32" t="s">
        <v>1049</v>
      </c>
      <c r="F822" s="33" t="s">
        <v>182</v>
      </c>
      <c r="G822" s="34">
        <v>62659</v>
      </c>
      <c r="H822" s="35" t="s">
        <v>183</v>
      </c>
    </row>
    <row r="823" spans="1:8" ht="15.75">
      <c r="A823" s="31" t="s">
        <v>179</v>
      </c>
      <c r="B823" s="32" t="s">
        <v>579</v>
      </c>
      <c r="C823" s="32" t="s">
        <v>1046</v>
      </c>
      <c r="D823" s="33">
        <v>4522</v>
      </c>
      <c r="E823" s="32" t="s">
        <v>1050</v>
      </c>
      <c r="F823" s="33" t="s">
        <v>182</v>
      </c>
      <c r="G823" s="34">
        <v>178892</v>
      </c>
      <c r="H823" s="35" t="s">
        <v>183</v>
      </c>
    </row>
    <row r="824" spans="1:8" ht="15.75">
      <c r="A824" s="31" t="s">
        <v>179</v>
      </c>
      <c r="B824" s="32" t="s">
        <v>259</v>
      </c>
      <c r="C824" s="32" t="s">
        <v>602</v>
      </c>
      <c r="D824" s="33">
        <v>4525</v>
      </c>
      <c r="E824" s="32" t="s">
        <v>1051</v>
      </c>
      <c r="F824" s="33" t="s">
        <v>190</v>
      </c>
      <c r="G824" s="34">
        <v>6315</v>
      </c>
      <c r="H824" s="35" t="s">
        <v>183</v>
      </c>
    </row>
    <row r="825" spans="1:8" ht="15.75">
      <c r="A825" s="31" t="s">
        <v>179</v>
      </c>
      <c r="B825" s="32" t="s">
        <v>579</v>
      </c>
      <c r="C825" s="32" t="s">
        <v>1034</v>
      </c>
      <c r="D825" s="33">
        <v>4541</v>
      </c>
      <c r="E825" s="32" t="s">
        <v>1052</v>
      </c>
      <c r="F825" s="33" t="s">
        <v>186</v>
      </c>
      <c r="G825" s="34">
        <v>948160</v>
      </c>
      <c r="H825" s="35" t="s">
        <v>183</v>
      </c>
    </row>
    <row r="826" spans="1:8" ht="15.75">
      <c r="A826" s="31" t="s">
        <v>179</v>
      </c>
      <c r="B826" s="32" t="s">
        <v>579</v>
      </c>
      <c r="C826" s="32" t="s">
        <v>1034</v>
      </c>
      <c r="D826" s="33">
        <v>4542</v>
      </c>
      <c r="E826" s="32" t="s">
        <v>1053</v>
      </c>
      <c r="F826" s="33" t="s">
        <v>186</v>
      </c>
      <c r="G826" s="34">
        <v>948152</v>
      </c>
      <c r="H826" s="35" t="s">
        <v>183</v>
      </c>
    </row>
    <row r="827" spans="1:8" ht="15.75">
      <c r="A827" s="31" t="s">
        <v>179</v>
      </c>
      <c r="B827" s="32" t="s">
        <v>205</v>
      </c>
      <c r="C827" s="32" t="s">
        <v>206</v>
      </c>
      <c r="D827" s="33">
        <v>4543</v>
      </c>
      <c r="E827" s="32" t="s">
        <v>1054</v>
      </c>
      <c r="F827" s="33" t="s">
        <v>190</v>
      </c>
      <c r="G827" s="34">
        <v>60564</v>
      </c>
      <c r="H827" s="35" t="s">
        <v>183</v>
      </c>
    </row>
    <row r="828" spans="1:8" ht="15.75">
      <c r="A828" s="31" t="s">
        <v>179</v>
      </c>
      <c r="B828" s="32" t="s">
        <v>205</v>
      </c>
      <c r="C828" s="32" t="s">
        <v>206</v>
      </c>
      <c r="D828" s="33">
        <v>4544</v>
      </c>
      <c r="E828" s="32" t="s">
        <v>1055</v>
      </c>
      <c r="F828" s="33" t="s">
        <v>190</v>
      </c>
      <c r="G828" s="34">
        <v>61786</v>
      </c>
      <c r="H828" s="35" t="s">
        <v>183</v>
      </c>
    </row>
    <row r="829" spans="1:8" ht="15.75">
      <c r="A829" s="31" t="s">
        <v>179</v>
      </c>
      <c r="B829" s="32" t="s">
        <v>205</v>
      </c>
      <c r="C829" s="32" t="s">
        <v>206</v>
      </c>
      <c r="D829" s="33">
        <v>4545</v>
      </c>
      <c r="E829" s="32" t="s">
        <v>1056</v>
      </c>
      <c r="F829" s="33" t="s">
        <v>190</v>
      </c>
      <c r="G829" s="34">
        <v>58713</v>
      </c>
      <c r="H829" s="35" t="s">
        <v>183</v>
      </c>
    </row>
    <row r="830" spans="1:8" ht="15.75">
      <c r="A830" s="31" t="s">
        <v>179</v>
      </c>
      <c r="B830" s="32" t="s">
        <v>208</v>
      </c>
      <c r="C830" s="32" t="s">
        <v>208</v>
      </c>
      <c r="D830" s="33">
        <v>4549</v>
      </c>
      <c r="E830" s="32" t="s">
        <v>1057</v>
      </c>
      <c r="F830" s="33" t="s">
        <v>157</v>
      </c>
      <c r="G830" s="34">
        <v>5730876</v>
      </c>
      <c r="H830" s="35" t="s">
        <v>183</v>
      </c>
    </row>
    <row r="831" spans="1:8" ht="15.75">
      <c r="A831" s="31" t="s">
        <v>179</v>
      </c>
      <c r="B831" s="32" t="s">
        <v>208</v>
      </c>
      <c r="C831" s="32" t="s">
        <v>208</v>
      </c>
      <c r="D831" s="33">
        <v>4550</v>
      </c>
      <c r="E831" s="32" t="s">
        <v>1058</v>
      </c>
      <c r="F831" s="33" t="s">
        <v>157</v>
      </c>
      <c r="G831" s="34">
        <v>4040022</v>
      </c>
      <c r="H831" s="35" t="s">
        <v>183</v>
      </c>
    </row>
    <row r="832" spans="1:8" ht="15.75">
      <c r="A832" s="31" t="s">
        <v>179</v>
      </c>
      <c r="B832" s="32" t="s">
        <v>208</v>
      </c>
      <c r="C832" s="32" t="s">
        <v>208</v>
      </c>
      <c r="D832" s="33">
        <v>4551</v>
      </c>
      <c r="E832" s="32" t="s">
        <v>1059</v>
      </c>
      <c r="F832" s="33" t="s">
        <v>157</v>
      </c>
      <c r="G832" s="34">
        <v>4470918</v>
      </c>
      <c r="H832" s="35" t="s">
        <v>183</v>
      </c>
    </row>
    <row r="833" spans="1:8" ht="15.75">
      <c r="A833" s="31" t="s">
        <v>179</v>
      </c>
      <c r="B833" s="32" t="s">
        <v>208</v>
      </c>
      <c r="C833" s="32" t="s">
        <v>208</v>
      </c>
      <c r="D833" s="33">
        <v>4553</v>
      </c>
      <c r="E833" s="32" t="s">
        <v>1060</v>
      </c>
      <c r="F833" s="33" t="s">
        <v>157</v>
      </c>
      <c r="G833" s="34">
        <v>2994537</v>
      </c>
      <c r="H833" s="35" t="s">
        <v>183</v>
      </c>
    </row>
    <row r="834" spans="1:8" ht="15.75">
      <c r="A834" s="31" t="s">
        <v>179</v>
      </c>
      <c r="B834" s="32" t="s">
        <v>259</v>
      </c>
      <c r="C834" s="32" t="s">
        <v>260</v>
      </c>
      <c r="D834" s="33">
        <v>4555</v>
      </c>
      <c r="E834" s="32" t="s">
        <v>1061</v>
      </c>
      <c r="F834" s="33" t="s">
        <v>186</v>
      </c>
      <c r="G834" s="34">
        <v>706638</v>
      </c>
      <c r="H834" s="35" t="s">
        <v>183</v>
      </c>
    </row>
    <row r="835" spans="1:8" ht="15.75">
      <c r="A835" s="31" t="s">
        <v>179</v>
      </c>
      <c r="B835" s="32" t="s">
        <v>198</v>
      </c>
      <c r="C835" s="32" t="s">
        <v>429</v>
      </c>
      <c r="D835" s="33">
        <v>4556</v>
      </c>
      <c r="E835" s="32" t="s">
        <v>1062</v>
      </c>
      <c r="F835" s="33" t="s">
        <v>186</v>
      </c>
      <c r="G835" s="34">
        <v>135764</v>
      </c>
      <c r="H835" s="35" t="s">
        <v>183</v>
      </c>
    </row>
    <row r="836" spans="1:8" ht="15.75">
      <c r="A836" s="31" t="s">
        <v>179</v>
      </c>
      <c r="B836" s="32" t="s">
        <v>198</v>
      </c>
      <c r="C836" s="32" t="s">
        <v>429</v>
      </c>
      <c r="D836" s="33">
        <v>4557</v>
      </c>
      <c r="E836" s="32" t="s">
        <v>1063</v>
      </c>
      <c r="F836" s="33" t="s">
        <v>186</v>
      </c>
      <c r="G836" s="34">
        <v>134217</v>
      </c>
      <c r="H836" s="35" t="s">
        <v>183</v>
      </c>
    </row>
    <row r="837" spans="1:8" ht="15.75">
      <c r="A837" s="31" t="s">
        <v>179</v>
      </c>
      <c r="B837" s="32" t="s">
        <v>208</v>
      </c>
      <c r="C837" s="32" t="s">
        <v>208</v>
      </c>
      <c r="D837" s="33">
        <v>4558</v>
      </c>
      <c r="E837" s="32" t="s">
        <v>1064</v>
      </c>
      <c r="F837" s="33" t="s">
        <v>157</v>
      </c>
      <c r="G837" s="34">
        <v>5526054</v>
      </c>
      <c r="H837" s="35" t="s">
        <v>183</v>
      </c>
    </row>
    <row r="838" spans="1:8" ht="15.75">
      <c r="A838" s="31" t="s">
        <v>179</v>
      </c>
      <c r="B838" s="32" t="s">
        <v>255</v>
      </c>
      <c r="C838" s="32" t="s">
        <v>437</v>
      </c>
      <c r="D838" s="33">
        <v>4559</v>
      </c>
      <c r="E838" s="32" t="s">
        <v>1065</v>
      </c>
      <c r="F838" s="33" t="s">
        <v>186</v>
      </c>
      <c r="G838" s="34">
        <v>338951</v>
      </c>
      <c r="H838" s="35" t="s">
        <v>183</v>
      </c>
    </row>
    <row r="839" spans="1:8" ht="15.75">
      <c r="A839" s="31" t="s">
        <v>179</v>
      </c>
      <c r="B839" s="32" t="s">
        <v>255</v>
      </c>
      <c r="C839" s="32" t="s">
        <v>437</v>
      </c>
      <c r="D839" s="33">
        <v>4560</v>
      </c>
      <c r="E839" s="32" t="s">
        <v>1066</v>
      </c>
      <c r="F839" s="33" t="s">
        <v>186</v>
      </c>
      <c r="G839" s="34">
        <v>368289</v>
      </c>
      <c r="H839" s="35" t="s">
        <v>183</v>
      </c>
    </row>
    <row r="840" spans="1:8" ht="15.75">
      <c r="A840" s="31" t="s">
        <v>179</v>
      </c>
      <c r="B840" s="32" t="s">
        <v>255</v>
      </c>
      <c r="C840" s="32" t="s">
        <v>437</v>
      </c>
      <c r="D840" s="33">
        <v>4561</v>
      </c>
      <c r="E840" s="32" t="s">
        <v>1067</v>
      </c>
      <c r="F840" s="33" t="s">
        <v>186</v>
      </c>
      <c r="G840" s="34">
        <v>437925</v>
      </c>
      <c r="H840" s="35" t="s">
        <v>183</v>
      </c>
    </row>
    <row r="841" spans="1:8" ht="15.75">
      <c r="A841" s="31" t="s">
        <v>179</v>
      </c>
      <c r="B841" s="32" t="s">
        <v>198</v>
      </c>
      <c r="C841" s="32" t="s">
        <v>203</v>
      </c>
      <c r="D841" s="33">
        <v>4562</v>
      </c>
      <c r="E841" s="32" t="s">
        <v>1068</v>
      </c>
      <c r="F841" s="33" t="s">
        <v>186</v>
      </c>
      <c r="G841" s="34">
        <v>111012</v>
      </c>
      <c r="H841" s="35" t="s">
        <v>183</v>
      </c>
    </row>
    <row r="842" spans="1:8" ht="15.75">
      <c r="A842" s="31" t="s">
        <v>179</v>
      </c>
      <c r="B842" s="32" t="s">
        <v>198</v>
      </c>
      <c r="C842" s="32" t="s">
        <v>203</v>
      </c>
      <c r="D842" s="33">
        <v>4563</v>
      </c>
      <c r="E842" s="32" t="s">
        <v>1069</v>
      </c>
      <c r="F842" s="33" t="s">
        <v>186</v>
      </c>
      <c r="G842" s="34">
        <v>77752</v>
      </c>
      <c r="H842" s="35" t="s">
        <v>183</v>
      </c>
    </row>
    <row r="843" spans="1:8" ht="15.75">
      <c r="A843" s="31" t="s">
        <v>179</v>
      </c>
      <c r="B843" s="32" t="s">
        <v>255</v>
      </c>
      <c r="C843" s="32" t="s">
        <v>437</v>
      </c>
      <c r="D843" s="33">
        <v>4564</v>
      </c>
      <c r="E843" s="32" t="s">
        <v>1070</v>
      </c>
      <c r="F843" s="33" t="s">
        <v>186</v>
      </c>
      <c r="G843" s="34">
        <v>382448</v>
      </c>
      <c r="H843" s="35" t="s">
        <v>183</v>
      </c>
    </row>
    <row r="844" spans="1:8" ht="15.75">
      <c r="A844" s="31" t="s">
        <v>179</v>
      </c>
      <c r="B844" s="32" t="s">
        <v>255</v>
      </c>
      <c r="C844" s="32" t="s">
        <v>437</v>
      </c>
      <c r="D844" s="33">
        <v>4565</v>
      </c>
      <c r="E844" s="32" t="s">
        <v>1071</v>
      </c>
      <c r="F844" s="33" t="s">
        <v>186</v>
      </c>
      <c r="G844" s="34">
        <v>437416</v>
      </c>
      <c r="H844" s="35" t="s">
        <v>183</v>
      </c>
    </row>
    <row r="845" spans="1:8" ht="15.75">
      <c r="A845" s="31" t="s">
        <v>179</v>
      </c>
      <c r="B845" s="32" t="s">
        <v>255</v>
      </c>
      <c r="C845" s="32" t="s">
        <v>437</v>
      </c>
      <c r="D845" s="33">
        <v>4566</v>
      </c>
      <c r="E845" s="32" t="s">
        <v>1072</v>
      </c>
      <c r="F845" s="33" t="s">
        <v>186</v>
      </c>
      <c r="G845" s="34">
        <v>450841</v>
      </c>
      <c r="H845" s="35" t="s">
        <v>183</v>
      </c>
    </row>
    <row r="846" spans="1:8" ht="15.75">
      <c r="A846" s="31" t="s">
        <v>179</v>
      </c>
      <c r="B846" s="32" t="s">
        <v>259</v>
      </c>
      <c r="C846" s="32" t="s">
        <v>607</v>
      </c>
      <c r="D846" s="33">
        <v>4567</v>
      </c>
      <c r="E846" s="32" t="s">
        <v>1073</v>
      </c>
      <c r="F846" s="33" t="s">
        <v>186</v>
      </c>
      <c r="G846" s="34">
        <v>819455</v>
      </c>
      <c r="H846" s="35" t="s">
        <v>183</v>
      </c>
    </row>
    <row r="847" spans="1:8" ht="15.75">
      <c r="A847" s="31" t="s">
        <v>179</v>
      </c>
      <c r="B847" s="32" t="s">
        <v>259</v>
      </c>
      <c r="C847" s="32" t="s">
        <v>607</v>
      </c>
      <c r="D847" s="33">
        <v>4568</v>
      </c>
      <c r="E847" s="32" t="s">
        <v>1074</v>
      </c>
      <c r="F847" s="33" t="s">
        <v>186</v>
      </c>
      <c r="G847" s="34">
        <v>819455</v>
      </c>
      <c r="H847" s="35" t="s">
        <v>183</v>
      </c>
    </row>
    <row r="848" spans="1:8" ht="15.75">
      <c r="A848" s="31" t="s">
        <v>179</v>
      </c>
      <c r="B848" s="32" t="s">
        <v>241</v>
      </c>
      <c r="C848" s="32" t="s">
        <v>242</v>
      </c>
      <c r="D848" s="33">
        <v>4569</v>
      </c>
      <c r="E848" s="32" t="s">
        <v>1075</v>
      </c>
      <c r="F848" s="33" t="s">
        <v>157</v>
      </c>
      <c r="G848" s="34">
        <v>8084</v>
      </c>
      <c r="H848" s="35" t="s">
        <v>183</v>
      </c>
    </row>
    <row r="849" spans="1:8" ht="15.75">
      <c r="A849" s="31" t="s">
        <v>179</v>
      </c>
      <c r="B849" s="32" t="s">
        <v>1076</v>
      </c>
      <c r="C849" s="32" t="s">
        <v>1077</v>
      </c>
      <c r="D849" s="33">
        <v>4578</v>
      </c>
      <c r="E849" s="32" t="s">
        <v>1078</v>
      </c>
      <c r="F849" s="33" t="s">
        <v>190</v>
      </c>
      <c r="G849" s="34">
        <v>75089</v>
      </c>
      <c r="H849" s="35" t="s">
        <v>183</v>
      </c>
    </row>
    <row r="850" spans="1:8" ht="15.75">
      <c r="A850" s="31" t="s">
        <v>179</v>
      </c>
      <c r="B850" s="32" t="s">
        <v>205</v>
      </c>
      <c r="C850" s="32" t="s">
        <v>224</v>
      </c>
      <c r="D850" s="33">
        <v>4581</v>
      </c>
      <c r="E850" s="32" t="s">
        <v>81</v>
      </c>
      <c r="F850" s="33" t="s">
        <v>182</v>
      </c>
      <c r="G850" s="34">
        <v>2429</v>
      </c>
      <c r="H850" s="35" t="s">
        <v>183</v>
      </c>
    </row>
    <row r="851" spans="1:8" ht="15.75">
      <c r="A851" s="31" t="s">
        <v>179</v>
      </c>
      <c r="B851" s="32" t="s">
        <v>1076</v>
      </c>
      <c r="C851" s="32" t="s">
        <v>1079</v>
      </c>
      <c r="D851" s="33">
        <v>4588</v>
      </c>
      <c r="E851" s="32" t="s">
        <v>1080</v>
      </c>
      <c r="F851" s="33" t="s">
        <v>182</v>
      </c>
      <c r="G851" s="34">
        <v>367595</v>
      </c>
      <c r="H851" s="35" t="s">
        <v>183</v>
      </c>
    </row>
    <row r="852" spans="1:8" ht="15.75">
      <c r="A852" s="31" t="s">
        <v>179</v>
      </c>
      <c r="B852" s="32" t="s">
        <v>205</v>
      </c>
      <c r="C852" s="32" t="s">
        <v>224</v>
      </c>
      <c r="D852" s="33">
        <v>4592</v>
      </c>
      <c r="E852" s="32" t="s">
        <v>82</v>
      </c>
      <c r="F852" s="33" t="s">
        <v>182</v>
      </c>
      <c r="G852" s="34">
        <v>1514</v>
      </c>
      <c r="H852" s="35" t="s">
        <v>183</v>
      </c>
    </row>
    <row r="853" spans="1:8" ht="15.75">
      <c r="A853" s="31" t="s">
        <v>179</v>
      </c>
      <c r="B853" s="32" t="s">
        <v>259</v>
      </c>
      <c r="C853" s="32" t="s">
        <v>775</v>
      </c>
      <c r="D853" s="33">
        <v>4593</v>
      </c>
      <c r="E853" s="32" t="s">
        <v>1081</v>
      </c>
      <c r="F853" s="33" t="s">
        <v>182</v>
      </c>
      <c r="G853" s="34">
        <v>78422</v>
      </c>
      <c r="H853" s="35" t="s">
        <v>183</v>
      </c>
    </row>
    <row r="854" spans="1:8" ht="15.75">
      <c r="A854" s="31" t="s">
        <v>179</v>
      </c>
      <c r="B854" s="32" t="s">
        <v>587</v>
      </c>
      <c r="C854" s="32" t="s">
        <v>1082</v>
      </c>
      <c r="D854" s="33">
        <v>4598</v>
      </c>
      <c r="E854" s="32" t="s">
        <v>65</v>
      </c>
      <c r="F854" s="33" t="s">
        <v>190</v>
      </c>
      <c r="G854" s="34">
        <v>9036</v>
      </c>
      <c r="H854" s="35" t="s">
        <v>183</v>
      </c>
    </row>
    <row r="855" spans="1:8" ht="15.75">
      <c r="A855" s="31" t="s">
        <v>179</v>
      </c>
      <c r="B855" s="32" t="s">
        <v>587</v>
      </c>
      <c r="C855" s="32" t="s">
        <v>1082</v>
      </c>
      <c r="D855" s="33">
        <v>4599</v>
      </c>
      <c r="E855" s="32" t="s">
        <v>1083</v>
      </c>
      <c r="F855" s="33" t="s">
        <v>182</v>
      </c>
      <c r="G855" s="34">
        <v>43682</v>
      </c>
      <c r="H855" s="35" t="s">
        <v>183</v>
      </c>
    </row>
    <row r="856" spans="1:8" ht="15.75">
      <c r="A856" s="31" t="s">
        <v>179</v>
      </c>
      <c r="B856" s="32" t="s">
        <v>587</v>
      </c>
      <c r="C856" s="32" t="s">
        <v>1082</v>
      </c>
      <c r="D856" s="33">
        <v>4600</v>
      </c>
      <c r="E856" s="32" t="s">
        <v>1084</v>
      </c>
      <c r="F856" s="33" t="s">
        <v>182</v>
      </c>
      <c r="G856" s="34">
        <v>96130</v>
      </c>
      <c r="H856" s="35" t="s">
        <v>183</v>
      </c>
    </row>
    <row r="857" spans="1:8" ht="15.75">
      <c r="A857" s="31" t="s">
        <v>179</v>
      </c>
      <c r="B857" s="32" t="s">
        <v>587</v>
      </c>
      <c r="C857" s="32" t="s">
        <v>1082</v>
      </c>
      <c r="D857" s="33">
        <v>4601</v>
      </c>
      <c r="E857" s="32" t="s">
        <v>1085</v>
      </c>
      <c r="F857" s="33" t="s">
        <v>182</v>
      </c>
      <c r="G857" s="34">
        <v>43152</v>
      </c>
      <c r="H857" s="35" t="s">
        <v>183</v>
      </c>
    </row>
    <row r="858" spans="1:8" ht="15.75">
      <c r="A858" s="31" t="s">
        <v>179</v>
      </c>
      <c r="B858" s="32" t="s">
        <v>587</v>
      </c>
      <c r="C858" s="32" t="s">
        <v>1082</v>
      </c>
      <c r="D858" s="33">
        <v>4602</v>
      </c>
      <c r="E858" s="32" t="s">
        <v>1086</v>
      </c>
      <c r="F858" s="33" t="s">
        <v>182</v>
      </c>
      <c r="G858" s="34">
        <v>114831</v>
      </c>
      <c r="H858" s="35" t="s">
        <v>183</v>
      </c>
    </row>
    <row r="859" spans="1:8" ht="15.75">
      <c r="A859" s="31" t="s">
        <v>179</v>
      </c>
      <c r="B859" s="32" t="s">
        <v>180</v>
      </c>
      <c r="C859" s="32" t="s">
        <v>181</v>
      </c>
      <c r="D859" s="33">
        <v>4604</v>
      </c>
      <c r="E859" s="32" t="s">
        <v>1087</v>
      </c>
      <c r="F859" s="33" t="s">
        <v>182</v>
      </c>
      <c r="G859" s="34">
        <v>5342</v>
      </c>
      <c r="H859" s="35" t="s">
        <v>183</v>
      </c>
    </row>
    <row r="860" spans="1:8" ht="15.75">
      <c r="A860" s="31" t="s">
        <v>179</v>
      </c>
      <c r="B860" s="32" t="s">
        <v>198</v>
      </c>
      <c r="C860" s="32" t="s">
        <v>203</v>
      </c>
      <c r="D860" s="33">
        <v>4606</v>
      </c>
      <c r="E860" s="32" t="s">
        <v>1088</v>
      </c>
      <c r="F860" s="33" t="s">
        <v>182</v>
      </c>
      <c r="G860" s="34">
        <v>20683</v>
      </c>
      <c r="H860" s="35" t="s">
        <v>183</v>
      </c>
    </row>
    <row r="861" spans="1:8" ht="15.75">
      <c r="A861" s="31" t="s">
        <v>179</v>
      </c>
      <c r="B861" s="32" t="s">
        <v>248</v>
      </c>
      <c r="C861" s="32" t="s">
        <v>248</v>
      </c>
      <c r="D861" s="33">
        <v>4611</v>
      </c>
      <c r="E861" s="32" t="s">
        <v>1089</v>
      </c>
      <c r="F861" s="33" t="s">
        <v>190</v>
      </c>
      <c r="G861" s="34">
        <v>152287</v>
      </c>
      <c r="H861" s="35" t="s">
        <v>183</v>
      </c>
    </row>
    <row r="862" spans="1:8" ht="15.75">
      <c r="A862" s="31" t="s">
        <v>179</v>
      </c>
      <c r="B862" s="32" t="s">
        <v>248</v>
      </c>
      <c r="C862" s="32" t="s">
        <v>248</v>
      </c>
      <c r="D862" s="33">
        <v>4612</v>
      </c>
      <c r="E862" s="32" t="s">
        <v>1090</v>
      </c>
      <c r="F862" s="33" t="s">
        <v>190</v>
      </c>
      <c r="G862" s="34">
        <v>152743</v>
      </c>
      <c r="H862" s="35" t="s">
        <v>183</v>
      </c>
    </row>
    <row r="863" spans="1:8" ht="15.75">
      <c r="A863" s="31" t="s">
        <v>179</v>
      </c>
      <c r="B863" s="32" t="s">
        <v>195</v>
      </c>
      <c r="C863" s="32" t="s">
        <v>195</v>
      </c>
      <c r="D863" s="33">
        <v>4613</v>
      </c>
      <c r="E863" s="32" t="s">
        <v>1091</v>
      </c>
      <c r="F863" s="33" t="s">
        <v>186</v>
      </c>
      <c r="G863" s="34">
        <v>45039</v>
      </c>
      <c r="H863" s="35" t="s">
        <v>197</v>
      </c>
    </row>
    <row r="864" spans="1:8" ht="15.75">
      <c r="A864" s="31" t="s">
        <v>179</v>
      </c>
      <c r="B864" s="32" t="s">
        <v>248</v>
      </c>
      <c r="C864" s="32" t="s">
        <v>248</v>
      </c>
      <c r="D864" s="33">
        <v>4614</v>
      </c>
      <c r="E864" s="32" t="s">
        <v>1092</v>
      </c>
      <c r="F864" s="33" t="s">
        <v>190</v>
      </c>
      <c r="G864" s="34">
        <v>153192</v>
      </c>
      <c r="H864" s="35" t="s">
        <v>183</v>
      </c>
    </row>
    <row r="865" spans="1:8" ht="15.75">
      <c r="A865" s="31" t="s">
        <v>179</v>
      </c>
      <c r="B865" s="32" t="s">
        <v>248</v>
      </c>
      <c r="C865" s="32" t="s">
        <v>248</v>
      </c>
      <c r="D865" s="33">
        <v>4615</v>
      </c>
      <c r="E865" s="32" t="s">
        <v>1093</v>
      </c>
      <c r="F865" s="33" t="s">
        <v>190</v>
      </c>
      <c r="G865" s="34">
        <v>196616</v>
      </c>
      <c r="H865" s="35" t="s">
        <v>183</v>
      </c>
    </row>
    <row r="866" spans="1:8" ht="15.75">
      <c r="A866" s="31" t="s">
        <v>179</v>
      </c>
      <c r="B866" s="32" t="s">
        <v>248</v>
      </c>
      <c r="C866" s="32" t="s">
        <v>248</v>
      </c>
      <c r="D866" s="33">
        <v>4616</v>
      </c>
      <c r="E866" s="32" t="s">
        <v>1094</v>
      </c>
      <c r="F866" s="33" t="s">
        <v>190</v>
      </c>
      <c r="G866" s="34">
        <v>197069</v>
      </c>
      <c r="H866" s="35" t="s">
        <v>183</v>
      </c>
    </row>
    <row r="867" spans="1:8" ht="15.75">
      <c r="A867" s="31" t="s">
        <v>179</v>
      </c>
      <c r="B867" s="32" t="s">
        <v>248</v>
      </c>
      <c r="C867" s="32" t="s">
        <v>248</v>
      </c>
      <c r="D867" s="33">
        <v>4617</v>
      </c>
      <c r="E867" s="32" t="s">
        <v>1095</v>
      </c>
      <c r="F867" s="33" t="s">
        <v>190</v>
      </c>
      <c r="G867" s="34">
        <v>235305</v>
      </c>
      <c r="H867" s="35" t="s">
        <v>183</v>
      </c>
    </row>
    <row r="868" spans="1:8" ht="15.75">
      <c r="A868" s="31" t="s">
        <v>179</v>
      </c>
      <c r="B868" s="32" t="s">
        <v>248</v>
      </c>
      <c r="C868" s="32" t="s">
        <v>248</v>
      </c>
      <c r="D868" s="33">
        <v>4618</v>
      </c>
      <c r="E868" s="32" t="s">
        <v>1096</v>
      </c>
      <c r="F868" s="33" t="s">
        <v>190</v>
      </c>
      <c r="G868" s="34">
        <v>244603</v>
      </c>
      <c r="H868" s="35" t="s">
        <v>183</v>
      </c>
    </row>
    <row r="869" spans="1:8" ht="15.75">
      <c r="A869" s="31" t="s">
        <v>179</v>
      </c>
      <c r="B869" s="32" t="s">
        <v>248</v>
      </c>
      <c r="C869" s="32" t="s">
        <v>248</v>
      </c>
      <c r="D869" s="33">
        <v>4619</v>
      </c>
      <c r="E869" s="32" t="s">
        <v>1097</v>
      </c>
      <c r="F869" s="33" t="s">
        <v>190</v>
      </c>
      <c r="G869" s="34">
        <v>268649</v>
      </c>
      <c r="H869" s="35" t="s">
        <v>183</v>
      </c>
    </row>
    <row r="870" spans="1:8" ht="15.75">
      <c r="A870" s="31" t="s">
        <v>179</v>
      </c>
      <c r="B870" s="32" t="s">
        <v>248</v>
      </c>
      <c r="C870" s="32" t="s">
        <v>248</v>
      </c>
      <c r="D870" s="33">
        <v>4620</v>
      </c>
      <c r="E870" s="32" t="s">
        <v>1098</v>
      </c>
      <c r="F870" s="33" t="s">
        <v>190</v>
      </c>
      <c r="G870" s="34">
        <v>290298</v>
      </c>
      <c r="H870" s="35" t="s">
        <v>183</v>
      </c>
    </row>
    <row r="871" spans="1:8" ht="15.75">
      <c r="A871" s="31" t="s">
        <v>179</v>
      </c>
      <c r="B871" s="32" t="s">
        <v>248</v>
      </c>
      <c r="C871" s="32" t="s">
        <v>248</v>
      </c>
      <c r="D871" s="33">
        <v>4621</v>
      </c>
      <c r="E871" s="32" t="s">
        <v>1099</v>
      </c>
      <c r="F871" s="33" t="s">
        <v>190</v>
      </c>
      <c r="G871" s="34">
        <v>322903</v>
      </c>
      <c r="H871" s="35" t="s">
        <v>183</v>
      </c>
    </row>
    <row r="872" spans="1:8" ht="15.75">
      <c r="A872" s="31" t="s">
        <v>179</v>
      </c>
      <c r="B872" s="32" t="s">
        <v>248</v>
      </c>
      <c r="C872" s="32" t="s">
        <v>248</v>
      </c>
      <c r="D872" s="33">
        <v>4622</v>
      </c>
      <c r="E872" s="32" t="s">
        <v>1100</v>
      </c>
      <c r="F872" s="33" t="s">
        <v>190</v>
      </c>
      <c r="G872" s="34">
        <v>339603</v>
      </c>
      <c r="H872" s="35" t="s">
        <v>183</v>
      </c>
    </row>
    <row r="873" spans="1:8" ht="15.75">
      <c r="A873" s="31" t="s">
        <v>179</v>
      </c>
      <c r="B873" s="32" t="s">
        <v>248</v>
      </c>
      <c r="C873" s="32" t="s">
        <v>248</v>
      </c>
      <c r="D873" s="33">
        <v>4624</v>
      </c>
      <c r="E873" s="32" t="s">
        <v>1101</v>
      </c>
      <c r="F873" s="33" t="s">
        <v>190</v>
      </c>
      <c r="G873" s="34">
        <v>490833</v>
      </c>
      <c r="H873" s="35" t="s">
        <v>183</v>
      </c>
    </row>
    <row r="874" spans="1:8" ht="15.75">
      <c r="A874" s="31" t="s">
        <v>179</v>
      </c>
      <c r="B874" s="32" t="s">
        <v>248</v>
      </c>
      <c r="C874" s="32" t="s">
        <v>248</v>
      </c>
      <c r="D874" s="33">
        <v>4625</v>
      </c>
      <c r="E874" s="32" t="s">
        <v>1102</v>
      </c>
      <c r="F874" s="33" t="s">
        <v>190</v>
      </c>
      <c r="G874" s="34">
        <v>645428</v>
      </c>
      <c r="H874" s="35" t="s">
        <v>183</v>
      </c>
    </row>
    <row r="875" spans="1:8" ht="15.75">
      <c r="A875" s="31" t="s">
        <v>179</v>
      </c>
      <c r="B875" s="32" t="s">
        <v>248</v>
      </c>
      <c r="C875" s="32" t="s">
        <v>248</v>
      </c>
      <c r="D875" s="33">
        <v>4626</v>
      </c>
      <c r="E875" s="32" t="s">
        <v>1103</v>
      </c>
      <c r="F875" s="33" t="s">
        <v>190</v>
      </c>
      <c r="G875" s="34">
        <v>840665</v>
      </c>
      <c r="H875" s="35" t="s">
        <v>183</v>
      </c>
    </row>
    <row r="876" spans="1:8" ht="15.75">
      <c r="A876" s="31" t="s">
        <v>179</v>
      </c>
      <c r="B876" s="32" t="s">
        <v>248</v>
      </c>
      <c r="C876" s="32" t="s">
        <v>248</v>
      </c>
      <c r="D876" s="33">
        <v>4627</v>
      </c>
      <c r="E876" s="32" t="s">
        <v>1104</v>
      </c>
      <c r="F876" s="33" t="s">
        <v>190</v>
      </c>
      <c r="G876" s="34">
        <v>980335</v>
      </c>
      <c r="H876" s="35" t="s">
        <v>183</v>
      </c>
    </row>
    <row r="877" spans="1:8" ht="15.75">
      <c r="A877" s="31" t="s">
        <v>179</v>
      </c>
      <c r="B877" s="32" t="s">
        <v>248</v>
      </c>
      <c r="C877" s="32" t="s">
        <v>248</v>
      </c>
      <c r="D877" s="33">
        <v>4628</v>
      </c>
      <c r="E877" s="32" t="s">
        <v>1105</v>
      </c>
      <c r="F877" s="33" t="s">
        <v>190</v>
      </c>
      <c r="G877" s="34">
        <v>1226682</v>
      </c>
      <c r="H877" s="35" t="s">
        <v>183</v>
      </c>
    </row>
    <row r="878" spans="1:8" ht="15.75">
      <c r="A878" s="31" t="s">
        <v>179</v>
      </c>
      <c r="B878" s="32" t="s">
        <v>248</v>
      </c>
      <c r="C878" s="32" t="s">
        <v>248</v>
      </c>
      <c r="D878" s="33">
        <v>4629</v>
      </c>
      <c r="E878" s="32" t="s">
        <v>1106</v>
      </c>
      <c r="F878" s="33" t="s">
        <v>190</v>
      </c>
      <c r="G878" s="34">
        <v>1490849</v>
      </c>
      <c r="H878" s="35" t="s">
        <v>183</v>
      </c>
    </row>
    <row r="879" spans="1:8" ht="15.75">
      <c r="A879" s="31" t="s">
        <v>179</v>
      </c>
      <c r="B879" s="32" t="s">
        <v>248</v>
      </c>
      <c r="C879" s="32" t="s">
        <v>248</v>
      </c>
      <c r="D879" s="33">
        <v>4630</v>
      </c>
      <c r="E879" s="32" t="s">
        <v>1107</v>
      </c>
      <c r="F879" s="33" t="s">
        <v>190</v>
      </c>
      <c r="G879" s="34">
        <v>1803194</v>
      </c>
      <c r="H879" s="35" t="s">
        <v>183</v>
      </c>
    </row>
    <row r="880" spans="1:8" ht="15.75">
      <c r="A880" s="31" t="s">
        <v>179</v>
      </c>
      <c r="B880" s="32" t="s">
        <v>248</v>
      </c>
      <c r="C880" s="32" t="s">
        <v>248</v>
      </c>
      <c r="D880" s="33">
        <v>4631</v>
      </c>
      <c r="E880" s="32" t="s">
        <v>1108</v>
      </c>
      <c r="F880" s="33" t="s">
        <v>190</v>
      </c>
      <c r="G880" s="34">
        <v>2029703</v>
      </c>
      <c r="H880" s="35" t="s">
        <v>183</v>
      </c>
    </row>
    <row r="881" spans="1:8" ht="15.75">
      <c r="A881" s="31" t="s">
        <v>179</v>
      </c>
      <c r="B881" s="32" t="s">
        <v>248</v>
      </c>
      <c r="C881" s="32" t="s">
        <v>248</v>
      </c>
      <c r="D881" s="33">
        <v>4632</v>
      </c>
      <c r="E881" s="32" t="s">
        <v>1109</v>
      </c>
      <c r="F881" s="33" t="s">
        <v>190</v>
      </c>
      <c r="G881" s="34">
        <v>2376414</v>
      </c>
      <c r="H881" s="35" t="s">
        <v>183</v>
      </c>
    </row>
    <row r="882" spans="1:8" ht="15.75">
      <c r="A882" s="31" t="s">
        <v>179</v>
      </c>
      <c r="B882" s="32" t="s">
        <v>248</v>
      </c>
      <c r="C882" s="32" t="s">
        <v>248</v>
      </c>
      <c r="D882" s="33">
        <v>4633</v>
      </c>
      <c r="E882" s="32" t="s">
        <v>1110</v>
      </c>
      <c r="F882" s="33" t="s">
        <v>190</v>
      </c>
      <c r="G882" s="34">
        <v>2756802</v>
      </c>
      <c r="H882" s="35" t="s">
        <v>183</v>
      </c>
    </row>
    <row r="883" spans="1:8" ht="15.75">
      <c r="A883" s="31" t="s">
        <v>179</v>
      </c>
      <c r="B883" s="32" t="s">
        <v>248</v>
      </c>
      <c r="C883" s="32" t="s">
        <v>248</v>
      </c>
      <c r="D883" s="33">
        <v>4634</v>
      </c>
      <c r="E883" s="32" t="s">
        <v>1111</v>
      </c>
      <c r="F883" s="33" t="s">
        <v>190</v>
      </c>
      <c r="G883" s="34">
        <v>3164974</v>
      </c>
      <c r="H883" s="35" t="s">
        <v>183</v>
      </c>
    </row>
    <row r="884" spans="1:8" ht="15.75">
      <c r="A884" s="31" t="s">
        <v>179</v>
      </c>
      <c r="B884" s="32" t="s">
        <v>248</v>
      </c>
      <c r="C884" s="32" t="s">
        <v>248</v>
      </c>
      <c r="D884" s="33">
        <v>4635</v>
      </c>
      <c r="E884" s="32" t="s">
        <v>1112</v>
      </c>
      <c r="F884" s="33" t="s">
        <v>190</v>
      </c>
      <c r="G884" s="34">
        <v>3576377</v>
      </c>
      <c r="H884" s="35" t="s">
        <v>183</v>
      </c>
    </row>
    <row r="885" spans="1:8" ht="15.75">
      <c r="A885" s="31" t="s">
        <v>179</v>
      </c>
      <c r="B885" s="32" t="s">
        <v>248</v>
      </c>
      <c r="C885" s="32" t="s">
        <v>248</v>
      </c>
      <c r="D885" s="33">
        <v>4636</v>
      </c>
      <c r="E885" s="32" t="s">
        <v>1113</v>
      </c>
      <c r="F885" s="33" t="s">
        <v>190</v>
      </c>
      <c r="G885" s="34">
        <v>4067825</v>
      </c>
      <c r="H885" s="35" t="s">
        <v>183</v>
      </c>
    </row>
    <row r="886" spans="1:8" ht="15.75">
      <c r="A886" s="31" t="s">
        <v>179</v>
      </c>
      <c r="B886" s="32" t="s">
        <v>248</v>
      </c>
      <c r="C886" s="32" t="s">
        <v>248</v>
      </c>
      <c r="D886" s="33">
        <v>4637</v>
      </c>
      <c r="E886" s="32" t="s">
        <v>1114</v>
      </c>
      <c r="F886" s="33" t="s">
        <v>190</v>
      </c>
      <c r="G886" s="34">
        <v>4577605</v>
      </c>
      <c r="H886" s="35" t="s">
        <v>183</v>
      </c>
    </row>
    <row r="887" spans="1:8" ht="15.75">
      <c r="A887" s="31" t="s">
        <v>179</v>
      </c>
      <c r="B887" s="32" t="s">
        <v>248</v>
      </c>
      <c r="C887" s="32" t="s">
        <v>248</v>
      </c>
      <c r="D887" s="33">
        <v>4638</v>
      </c>
      <c r="E887" s="32" t="s">
        <v>1115</v>
      </c>
      <c r="F887" s="33" t="s">
        <v>190</v>
      </c>
      <c r="G887" s="34">
        <v>5120668</v>
      </c>
      <c r="H887" s="35" t="s">
        <v>183</v>
      </c>
    </row>
    <row r="888" spans="1:8" ht="15.75">
      <c r="A888" s="31" t="s">
        <v>179</v>
      </c>
      <c r="B888" s="32" t="s">
        <v>579</v>
      </c>
      <c r="C888" s="32" t="s">
        <v>580</v>
      </c>
      <c r="D888" s="33">
        <v>4639</v>
      </c>
      <c r="E888" s="32" t="s">
        <v>1116</v>
      </c>
      <c r="F888" s="33" t="s">
        <v>182</v>
      </c>
      <c r="G888" s="34">
        <v>323916</v>
      </c>
      <c r="H888" s="35" t="s">
        <v>183</v>
      </c>
    </row>
    <row r="889" spans="1:8" ht="15.75">
      <c r="A889" s="31" t="s">
        <v>179</v>
      </c>
      <c r="B889" s="32" t="s">
        <v>579</v>
      </c>
      <c r="C889" s="32" t="s">
        <v>580</v>
      </c>
      <c r="D889" s="33">
        <v>4640</v>
      </c>
      <c r="E889" s="32" t="s">
        <v>1117</v>
      </c>
      <c r="F889" s="33" t="s">
        <v>182</v>
      </c>
      <c r="G889" s="34">
        <v>303041</v>
      </c>
      <c r="H889" s="35" t="s">
        <v>183</v>
      </c>
    </row>
    <row r="890" spans="1:8" ht="15.75">
      <c r="A890" s="31" t="s">
        <v>179</v>
      </c>
      <c r="B890" s="32" t="s">
        <v>248</v>
      </c>
      <c r="C890" s="32" t="s">
        <v>248</v>
      </c>
      <c r="D890" s="33">
        <v>4641</v>
      </c>
      <c r="E890" s="32" t="s">
        <v>1118</v>
      </c>
      <c r="F890" s="33" t="s">
        <v>157</v>
      </c>
      <c r="G890" s="34">
        <v>703105</v>
      </c>
      <c r="H890" s="35" t="s">
        <v>183</v>
      </c>
    </row>
    <row r="891" spans="1:8" ht="15.75">
      <c r="A891" s="31" t="s">
        <v>179</v>
      </c>
      <c r="B891" s="32" t="s">
        <v>248</v>
      </c>
      <c r="C891" s="32" t="s">
        <v>248</v>
      </c>
      <c r="D891" s="33">
        <v>4642</v>
      </c>
      <c r="E891" s="32" t="s">
        <v>1119</v>
      </c>
      <c r="F891" s="33" t="s">
        <v>157</v>
      </c>
      <c r="G891" s="34">
        <v>747448</v>
      </c>
      <c r="H891" s="35" t="s">
        <v>183</v>
      </c>
    </row>
    <row r="892" spans="1:8" ht="15.75">
      <c r="A892" s="31" t="s">
        <v>179</v>
      </c>
      <c r="B892" s="32" t="s">
        <v>248</v>
      </c>
      <c r="C892" s="32" t="s">
        <v>248</v>
      </c>
      <c r="D892" s="33">
        <v>4643</v>
      </c>
      <c r="E892" s="32" t="s">
        <v>1120</v>
      </c>
      <c r="F892" s="33" t="s">
        <v>157</v>
      </c>
      <c r="G892" s="34">
        <v>796740</v>
      </c>
      <c r="H892" s="35" t="s">
        <v>183</v>
      </c>
    </row>
    <row r="893" spans="1:8" ht="15.75">
      <c r="A893" s="31" t="s">
        <v>179</v>
      </c>
      <c r="B893" s="32" t="s">
        <v>248</v>
      </c>
      <c r="C893" s="32" t="s">
        <v>248</v>
      </c>
      <c r="D893" s="33">
        <v>4644</v>
      </c>
      <c r="E893" s="32" t="s">
        <v>1121</v>
      </c>
      <c r="F893" s="33" t="s">
        <v>157</v>
      </c>
      <c r="G893" s="34">
        <v>865400</v>
      </c>
      <c r="H893" s="35" t="s">
        <v>183</v>
      </c>
    </row>
    <row r="894" spans="1:8" ht="15.75">
      <c r="A894" s="31" t="s">
        <v>179</v>
      </c>
      <c r="B894" s="32" t="s">
        <v>248</v>
      </c>
      <c r="C894" s="32" t="s">
        <v>248</v>
      </c>
      <c r="D894" s="33">
        <v>4645</v>
      </c>
      <c r="E894" s="32" t="s">
        <v>1122</v>
      </c>
      <c r="F894" s="33" t="s">
        <v>157</v>
      </c>
      <c r="G894" s="34">
        <v>1181920</v>
      </c>
      <c r="H894" s="35" t="s">
        <v>183</v>
      </c>
    </row>
    <row r="895" spans="1:8" ht="15.75">
      <c r="A895" s="31" t="s">
        <v>179</v>
      </c>
      <c r="B895" s="32" t="s">
        <v>248</v>
      </c>
      <c r="C895" s="32" t="s">
        <v>248</v>
      </c>
      <c r="D895" s="33">
        <v>4646</v>
      </c>
      <c r="E895" s="32" t="s">
        <v>1123</v>
      </c>
      <c r="F895" s="33" t="s">
        <v>157</v>
      </c>
      <c r="G895" s="34">
        <v>1302224</v>
      </c>
      <c r="H895" s="35" t="s">
        <v>183</v>
      </c>
    </row>
    <row r="896" spans="1:8" ht="15.75">
      <c r="A896" s="31" t="s">
        <v>179</v>
      </c>
      <c r="B896" s="32" t="s">
        <v>248</v>
      </c>
      <c r="C896" s="32" t="s">
        <v>248</v>
      </c>
      <c r="D896" s="33">
        <v>4647</v>
      </c>
      <c r="E896" s="32" t="s">
        <v>1124</v>
      </c>
      <c r="F896" s="33" t="s">
        <v>157</v>
      </c>
      <c r="G896" s="34">
        <v>1459934</v>
      </c>
      <c r="H896" s="35" t="s">
        <v>183</v>
      </c>
    </row>
    <row r="897" spans="1:8" ht="15.75">
      <c r="A897" s="31" t="s">
        <v>179</v>
      </c>
      <c r="B897" s="32" t="s">
        <v>248</v>
      </c>
      <c r="C897" s="32" t="s">
        <v>248</v>
      </c>
      <c r="D897" s="33">
        <v>4648</v>
      </c>
      <c r="E897" s="32" t="s">
        <v>1125</v>
      </c>
      <c r="F897" s="33" t="s">
        <v>157</v>
      </c>
      <c r="G897" s="34">
        <v>1622133</v>
      </c>
      <c r="H897" s="35" t="s">
        <v>183</v>
      </c>
    </row>
    <row r="898" spans="1:8" ht="15.75">
      <c r="A898" s="31" t="s">
        <v>179</v>
      </c>
      <c r="B898" s="32" t="s">
        <v>248</v>
      </c>
      <c r="C898" s="32" t="s">
        <v>248</v>
      </c>
      <c r="D898" s="33">
        <v>4649</v>
      </c>
      <c r="E898" s="32" t="s">
        <v>1126</v>
      </c>
      <c r="F898" s="33" t="s">
        <v>157</v>
      </c>
      <c r="G898" s="34">
        <v>982197</v>
      </c>
      <c r="H898" s="35" t="s">
        <v>183</v>
      </c>
    </row>
    <row r="899" spans="1:8" ht="15.75">
      <c r="A899" s="31" t="s">
        <v>179</v>
      </c>
      <c r="B899" s="32" t="s">
        <v>248</v>
      </c>
      <c r="C899" s="32" t="s">
        <v>248</v>
      </c>
      <c r="D899" s="33">
        <v>4650</v>
      </c>
      <c r="E899" s="32" t="s">
        <v>1127</v>
      </c>
      <c r="F899" s="33" t="s">
        <v>157</v>
      </c>
      <c r="G899" s="34">
        <v>1048540</v>
      </c>
      <c r="H899" s="35" t="s">
        <v>183</v>
      </c>
    </row>
    <row r="900" spans="1:8" ht="15.75">
      <c r="A900" s="31" t="s">
        <v>179</v>
      </c>
      <c r="B900" s="32" t="s">
        <v>248</v>
      </c>
      <c r="C900" s="32" t="s">
        <v>248</v>
      </c>
      <c r="D900" s="33">
        <v>4651</v>
      </c>
      <c r="E900" s="32" t="s">
        <v>1128</v>
      </c>
      <c r="F900" s="33" t="s">
        <v>157</v>
      </c>
      <c r="G900" s="34">
        <v>1234138</v>
      </c>
      <c r="H900" s="35" t="s">
        <v>183</v>
      </c>
    </row>
    <row r="901" spans="1:8" ht="15.75">
      <c r="A901" s="31" t="s">
        <v>179</v>
      </c>
      <c r="B901" s="32" t="s">
        <v>248</v>
      </c>
      <c r="C901" s="32" t="s">
        <v>248</v>
      </c>
      <c r="D901" s="33">
        <v>4652</v>
      </c>
      <c r="E901" s="32" t="s">
        <v>1129</v>
      </c>
      <c r="F901" s="33" t="s">
        <v>157</v>
      </c>
      <c r="G901" s="34">
        <v>1631095</v>
      </c>
      <c r="H901" s="35" t="s">
        <v>183</v>
      </c>
    </row>
    <row r="902" spans="1:8" ht="15.75">
      <c r="A902" s="31" t="s">
        <v>179</v>
      </c>
      <c r="B902" s="32" t="s">
        <v>248</v>
      </c>
      <c r="C902" s="32" t="s">
        <v>248</v>
      </c>
      <c r="D902" s="33">
        <v>4653</v>
      </c>
      <c r="E902" s="32" t="s">
        <v>1130</v>
      </c>
      <c r="F902" s="33" t="s">
        <v>157</v>
      </c>
      <c r="G902" s="34">
        <v>1737674</v>
      </c>
      <c r="H902" s="35" t="s">
        <v>183</v>
      </c>
    </row>
    <row r="903" spans="1:8" ht="15.75">
      <c r="A903" s="31" t="s">
        <v>179</v>
      </c>
      <c r="B903" s="32" t="s">
        <v>248</v>
      </c>
      <c r="C903" s="32" t="s">
        <v>248</v>
      </c>
      <c r="D903" s="33">
        <v>4654</v>
      </c>
      <c r="E903" s="32" t="s">
        <v>1131</v>
      </c>
      <c r="F903" s="33" t="s">
        <v>157</v>
      </c>
      <c r="G903" s="34">
        <v>1874063</v>
      </c>
      <c r="H903" s="35" t="s">
        <v>183</v>
      </c>
    </row>
    <row r="904" spans="1:8" ht="15.75">
      <c r="A904" s="31" t="s">
        <v>179</v>
      </c>
      <c r="B904" s="32" t="s">
        <v>248</v>
      </c>
      <c r="C904" s="32" t="s">
        <v>248</v>
      </c>
      <c r="D904" s="33">
        <v>4655</v>
      </c>
      <c r="E904" s="32" t="s">
        <v>1132</v>
      </c>
      <c r="F904" s="33" t="s">
        <v>157</v>
      </c>
      <c r="G904" s="34">
        <v>2064393</v>
      </c>
      <c r="H904" s="35" t="s">
        <v>183</v>
      </c>
    </row>
    <row r="905" spans="1:8" ht="15.75">
      <c r="A905" s="31" t="s">
        <v>179</v>
      </c>
      <c r="B905" s="32" t="s">
        <v>248</v>
      </c>
      <c r="C905" s="32" t="s">
        <v>248</v>
      </c>
      <c r="D905" s="33">
        <v>4656</v>
      </c>
      <c r="E905" s="32" t="s">
        <v>1133</v>
      </c>
      <c r="F905" s="33" t="s">
        <v>157</v>
      </c>
      <c r="G905" s="34">
        <v>2184551</v>
      </c>
      <c r="H905" s="35" t="s">
        <v>183</v>
      </c>
    </row>
    <row r="906" spans="1:8" ht="15.75">
      <c r="A906" s="31" t="s">
        <v>179</v>
      </c>
      <c r="B906" s="32" t="s">
        <v>248</v>
      </c>
      <c r="C906" s="32" t="s">
        <v>248</v>
      </c>
      <c r="D906" s="33">
        <v>4657</v>
      </c>
      <c r="E906" s="32" t="s">
        <v>1134</v>
      </c>
      <c r="F906" s="33" t="s">
        <v>157</v>
      </c>
      <c r="G906" s="34">
        <v>2424792</v>
      </c>
      <c r="H906" s="35" t="s">
        <v>183</v>
      </c>
    </row>
    <row r="907" spans="1:8" ht="15.75">
      <c r="A907" s="31" t="s">
        <v>179</v>
      </c>
      <c r="B907" s="32" t="s">
        <v>248</v>
      </c>
      <c r="C907" s="32" t="s">
        <v>248</v>
      </c>
      <c r="D907" s="33">
        <v>4658</v>
      </c>
      <c r="E907" s="32" t="s">
        <v>1135</v>
      </c>
      <c r="F907" s="33" t="s">
        <v>157</v>
      </c>
      <c r="G907" s="34">
        <v>2654547</v>
      </c>
      <c r="H907" s="35" t="s">
        <v>183</v>
      </c>
    </row>
    <row r="908" spans="1:8" ht="15.75">
      <c r="A908" s="31" t="s">
        <v>179</v>
      </c>
      <c r="B908" s="32" t="s">
        <v>248</v>
      </c>
      <c r="C908" s="32" t="s">
        <v>248</v>
      </c>
      <c r="D908" s="33">
        <v>4659</v>
      </c>
      <c r="E908" s="32" t="s">
        <v>1136</v>
      </c>
      <c r="F908" s="33" t="s">
        <v>190</v>
      </c>
      <c r="G908" s="34">
        <v>5702385</v>
      </c>
      <c r="H908" s="35" t="s">
        <v>183</v>
      </c>
    </row>
    <row r="909" spans="1:8" ht="15.75">
      <c r="A909" s="31" t="s">
        <v>179</v>
      </c>
      <c r="B909" s="32" t="s">
        <v>248</v>
      </c>
      <c r="C909" s="32" t="s">
        <v>248</v>
      </c>
      <c r="D909" s="33">
        <v>4660</v>
      </c>
      <c r="E909" s="32" t="s">
        <v>1137</v>
      </c>
      <c r="F909" s="33" t="s">
        <v>190</v>
      </c>
      <c r="G909" s="34">
        <v>6926155</v>
      </c>
      <c r="H909" s="35" t="s">
        <v>183</v>
      </c>
    </row>
    <row r="910" spans="1:8" ht="15.75">
      <c r="A910" s="31" t="s">
        <v>179</v>
      </c>
      <c r="B910" s="32" t="s">
        <v>248</v>
      </c>
      <c r="C910" s="32" t="s">
        <v>248</v>
      </c>
      <c r="D910" s="33">
        <v>4661</v>
      </c>
      <c r="E910" s="32" t="s">
        <v>1138</v>
      </c>
      <c r="F910" s="33" t="s">
        <v>190</v>
      </c>
      <c r="G910" s="34">
        <v>9757713</v>
      </c>
      <c r="H910" s="35" t="s">
        <v>183</v>
      </c>
    </row>
    <row r="911" spans="1:8" ht="15.75">
      <c r="A911" s="31" t="s">
        <v>179</v>
      </c>
      <c r="B911" s="32" t="s">
        <v>248</v>
      </c>
      <c r="C911" s="32" t="s">
        <v>248</v>
      </c>
      <c r="D911" s="33">
        <v>4662</v>
      </c>
      <c r="E911" s="32" t="s">
        <v>1139</v>
      </c>
      <c r="F911" s="33" t="s">
        <v>157</v>
      </c>
      <c r="G911" s="34">
        <v>3174433</v>
      </c>
      <c r="H911" s="35" t="s">
        <v>183</v>
      </c>
    </row>
    <row r="912" spans="1:8" ht="15.75">
      <c r="A912" s="31" t="s">
        <v>179</v>
      </c>
      <c r="B912" s="32" t="s">
        <v>579</v>
      </c>
      <c r="C912" s="32" t="s">
        <v>1034</v>
      </c>
      <c r="D912" s="33">
        <v>4663</v>
      </c>
      <c r="E912" s="32" t="s">
        <v>1140</v>
      </c>
      <c r="F912" s="33" t="s">
        <v>182</v>
      </c>
      <c r="G912" s="34">
        <v>124232</v>
      </c>
      <c r="H912" s="35" t="s">
        <v>183</v>
      </c>
    </row>
    <row r="913" spans="1:8" ht="15.75">
      <c r="A913" s="31" t="s">
        <v>179</v>
      </c>
      <c r="B913" s="32" t="s">
        <v>729</v>
      </c>
      <c r="C913" s="32" t="s">
        <v>730</v>
      </c>
      <c r="D913" s="33">
        <v>4668</v>
      </c>
      <c r="E913" s="32" t="s">
        <v>1141</v>
      </c>
      <c r="F913" s="33" t="s">
        <v>182</v>
      </c>
      <c r="G913" s="34">
        <v>5667</v>
      </c>
      <c r="H913" s="35" t="s">
        <v>183</v>
      </c>
    </row>
    <row r="914" spans="1:8" ht="15.75">
      <c r="A914" s="31" t="s">
        <v>179</v>
      </c>
      <c r="B914" s="32" t="s">
        <v>729</v>
      </c>
      <c r="C914" s="32" t="s">
        <v>730</v>
      </c>
      <c r="D914" s="33">
        <v>4669</v>
      </c>
      <c r="E914" s="32" t="s">
        <v>1142</v>
      </c>
      <c r="F914" s="33" t="s">
        <v>182</v>
      </c>
      <c r="G914" s="34">
        <v>6625</v>
      </c>
      <c r="H914" s="35" t="s">
        <v>183</v>
      </c>
    </row>
    <row r="915" spans="1:8" ht="15.75">
      <c r="A915" s="31" t="s">
        <v>179</v>
      </c>
      <c r="B915" s="32" t="s">
        <v>729</v>
      </c>
      <c r="C915" s="32" t="s">
        <v>730</v>
      </c>
      <c r="D915" s="33">
        <v>4670</v>
      </c>
      <c r="E915" s="32" t="s">
        <v>1143</v>
      </c>
      <c r="F915" s="33" t="s">
        <v>182</v>
      </c>
      <c r="G915" s="34">
        <v>6494</v>
      </c>
      <c r="H915" s="35" t="s">
        <v>183</v>
      </c>
    </row>
    <row r="916" spans="1:8" ht="15.75">
      <c r="A916" s="31" t="s">
        <v>179</v>
      </c>
      <c r="B916" s="32" t="s">
        <v>729</v>
      </c>
      <c r="C916" s="32" t="s">
        <v>730</v>
      </c>
      <c r="D916" s="33">
        <v>4671</v>
      </c>
      <c r="E916" s="32" t="s">
        <v>1144</v>
      </c>
      <c r="F916" s="33" t="s">
        <v>182</v>
      </c>
      <c r="G916" s="34">
        <v>7720</v>
      </c>
      <c r="H916" s="35" t="s">
        <v>183</v>
      </c>
    </row>
    <row r="917" spans="1:8" ht="15.75">
      <c r="A917" s="31" t="s">
        <v>179</v>
      </c>
      <c r="B917" s="32" t="s">
        <v>729</v>
      </c>
      <c r="C917" s="32" t="s">
        <v>730</v>
      </c>
      <c r="D917" s="33">
        <v>4672</v>
      </c>
      <c r="E917" s="32" t="s">
        <v>1145</v>
      </c>
      <c r="F917" s="33" t="s">
        <v>182</v>
      </c>
      <c r="G917" s="34">
        <v>5667</v>
      </c>
      <c r="H917" s="35" t="s">
        <v>183</v>
      </c>
    </row>
    <row r="918" spans="1:8" ht="15.75">
      <c r="A918" s="31" t="s">
        <v>179</v>
      </c>
      <c r="B918" s="32" t="s">
        <v>729</v>
      </c>
      <c r="C918" s="32" t="s">
        <v>730</v>
      </c>
      <c r="D918" s="33">
        <v>4673</v>
      </c>
      <c r="E918" s="32" t="s">
        <v>1146</v>
      </c>
      <c r="F918" s="33" t="s">
        <v>182</v>
      </c>
      <c r="G918" s="34">
        <v>6625</v>
      </c>
      <c r="H918" s="35" t="s">
        <v>183</v>
      </c>
    </row>
    <row r="919" spans="1:8" ht="15.75">
      <c r="A919" s="31" t="s">
        <v>179</v>
      </c>
      <c r="B919" s="32" t="s">
        <v>729</v>
      </c>
      <c r="C919" s="32" t="s">
        <v>730</v>
      </c>
      <c r="D919" s="33">
        <v>4674</v>
      </c>
      <c r="E919" s="32" t="s">
        <v>1147</v>
      </c>
      <c r="F919" s="33" t="s">
        <v>182</v>
      </c>
      <c r="G919" s="34">
        <v>7173</v>
      </c>
      <c r="H919" s="35" t="s">
        <v>183</v>
      </c>
    </row>
    <row r="920" spans="1:8" ht="15.75">
      <c r="A920" s="31" t="s">
        <v>179</v>
      </c>
      <c r="B920" s="32" t="s">
        <v>238</v>
      </c>
      <c r="C920" s="32" t="s">
        <v>402</v>
      </c>
      <c r="D920" s="33">
        <v>4675</v>
      </c>
      <c r="E920" s="32" t="s">
        <v>1148</v>
      </c>
      <c r="F920" s="33" t="s">
        <v>157</v>
      </c>
      <c r="G920" s="34">
        <v>359757</v>
      </c>
      <c r="H920" s="35" t="s">
        <v>183</v>
      </c>
    </row>
    <row r="921" spans="1:8" ht="15.75">
      <c r="A921" s="31" t="s">
        <v>179</v>
      </c>
      <c r="B921" s="32" t="s">
        <v>729</v>
      </c>
      <c r="C921" s="32" t="s">
        <v>730</v>
      </c>
      <c r="D921" s="33">
        <v>4676</v>
      </c>
      <c r="E921" s="32" t="s">
        <v>1149</v>
      </c>
      <c r="F921" s="33" t="s">
        <v>182</v>
      </c>
      <c r="G921" s="34">
        <v>7720</v>
      </c>
      <c r="H921" s="35" t="s">
        <v>183</v>
      </c>
    </row>
    <row r="922" spans="1:8" ht="15.75">
      <c r="A922" s="31" t="s">
        <v>179</v>
      </c>
      <c r="B922" s="32" t="s">
        <v>259</v>
      </c>
      <c r="C922" s="32" t="s">
        <v>775</v>
      </c>
      <c r="D922" s="33">
        <v>4678</v>
      </c>
      <c r="E922" s="32" t="s">
        <v>1150</v>
      </c>
      <c r="F922" s="33" t="s">
        <v>182</v>
      </c>
      <c r="G922" s="34">
        <v>94906</v>
      </c>
      <c r="H922" s="35" t="s">
        <v>183</v>
      </c>
    </row>
    <row r="923" spans="1:8" ht="15.75">
      <c r="A923" s="31" t="s">
        <v>179</v>
      </c>
      <c r="B923" s="32" t="s">
        <v>238</v>
      </c>
      <c r="C923" s="32" t="s">
        <v>402</v>
      </c>
      <c r="D923" s="33">
        <v>4686</v>
      </c>
      <c r="E923" s="32" t="s">
        <v>1151</v>
      </c>
      <c r="F923" s="33" t="s">
        <v>157</v>
      </c>
      <c r="G923" s="34">
        <v>189839</v>
      </c>
      <c r="H923" s="35" t="s">
        <v>183</v>
      </c>
    </row>
    <row r="924" spans="1:8" ht="15.75">
      <c r="A924" s="31" t="s">
        <v>179</v>
      </c>
      <c r="B924" s="32" t="s">
        <v>1076</v>
      </c>
      <c r="C924" s="32" t="s">
        <v>1077</v>
      </c>
      <c r="D924" s="33">
        <v>4687</v>
      </c>
      <c r="E924" s="32" t="s">
        <v>1152</v>
      </c>
      <c r="F924" s="33" t="s">
        <v>157</v>
      </c>
      <c r="G924" s="34">
        <v>129145</v>
      </c>
      <c r="H924" s="35" t="s">
        <v>183</v>
      </c>
    </row>
    <row r="925" spans="1:8" ht="15.75">
      <c r="A925" s="31" t="s">
        <v>179</v>
      </c>
      <c r="B925" s="32" t="s">
        <v>238</v>
      </c>
      <c r="C925" s="32" t="s">
        <v>402</v>
      </c>
      <c r="D925" s="33">
        <v>4688</v>
      </c>
      <c r="E925" s="32" t="s">
        <v>1153</v>
      </c>
      <c r="F925" s="33" t="s">
        <v>157</v>
      </c>
      <c r="G925" s="34">
        <v>218600</v>
      </c>
      <c r="H925" s="35" t="s">
        <v>183</v>
      </c>
    </row>
    <row r="926" spans="1:8" ht="15.75">
      <c r="A926" s="31" t="s">
        <v>179</v>
      </c>
      <c r="B926" s="32" t="s">
        <v>238</v>
      </c>
      <c r="C926" s="32" t="s">
        <v>402</v>
      </c>
      <c r="D926" s="33">
        <v>4689</v>
      </c>
      <c r="E926" s="32" t="s">
        <v>1154</v>
      </c>
      <c r="F926" s="33" t="s">
        <v>157</v>
      </c>
      <c r="G926" s="34">
        <v>155585</v>
      </c>
      <c r="H926" s="35" t="s">
        <v>183</v>
      </c>
    </row>
    <row r="927" spans="1:8" ht="15.75">
      <c r="A927" s="31" t="s">
        <v>179</v>
      </c>
      <c r="B927" s="32" t="s">
        <v>238</v>
      </c>
      <c r="C927" s="32" t="s">
        <v>402</v>
      </c>
      <c r="D927" s="33">
        <v>4690</v>
      </c>
      <c r="E927" s="32" t="s">
        <v>1155</v>
      </c>
      <c r="F927" s="33" t="s">
        <v>157</v>
      </c>
      <c r="G927" s="34">
        <v>157402</v>
      </c>
      <c r="H927" s="35" t="s">
        <v>183</v>
      </c>
    </row>
    <row r="928" spans="1:8" ht="15.75">
      <c r="A928" s="31" t="s">
        <v>179</v>
      </c>
      <c r="B928" s="32" t="s">
        <v>238</v>
      </c>
      <c r="C928" s="32" t="s">
        <v>402</v>
      </c>
      <c r="D928" s="33">
        <v>4691</v>
      </c>
      <c r="E928" s="32" t="s">
        <v>1156</v>
      </c>
      <c r="F928" s="33" t="s">
        <v>157</v>
      </c>
      <c r="G928" s="34">
        <v>116648</v>
      </c>
      <c r="H928" s="35" t="s">
        <v>183</v>
      </c>
    </row>
    <row r="929" spans="1:8" ht="15.75">
      <c r="A929" s="31" t="s">
        <v>179</v>
      </c>
      <c r="B929" s="32" t="s">
        <v>238</v>
      </c>
      <c r="C929" s="32" t="s">
        <v>402</v>
      </c>
      <c r="D929" s="33">
        <v>4692</v>
      </c>
      <c r="E929" s="32" t="s">
        <v>1157</v>
      </c>
      <c r="F929" s="33" t="s">
        <v>157</v>
      </c>
      <c r="G929" s="34">
        <v>163855</v>
      </c>
      <c r="H929" s="35" t="s">
        <v>183</v>
      </c>
    </row>
    <row r="930" spans="1:8" ht="15.75">
      <c r="A930" s="31" t="s">
        <v>179</v>
      </c>
      <c r="B930" s="32" t="s">
        <v>238</v>
      </c>
      <c r="C930" s="32" t="s">
        <v>402</v>
      </c>
      <c r="D930" s="33">
        <v>4693</v>
      </c>
      <c r="E930" s="32" t="s">
        <v>1158</v>
      </c>
      <c r="F930" s="33" t="s">
        <v>157</v>
      </c>
      <c r="G930" s="34">
        <v>165672</v>
      </c>
      <c r="H930" s="35" t="s">
        <v>183</v>
      </c>
    </row>
    <row r="931" spans="1:8" ht="15.75">
      <c r="A931" s="31" t="s">
        <v>179</v>
      </c>
      <c r="B931" s="32" t="s">
        <v>238</v>
      </c>
      <c r="C931" s="32" t="s">
        <v>402</v>
      </c>
      <c r="D931" s="33">
        <v>4694</v>
      </c>
      <c r="E931" s="32" t="s">
        <v>1159</v>
      </c>
      <c r="F931" s="33" t="s">
        <v>157</v>
      </c>
      <c r="G931" s="34">
        <v>130747</v>
      </c>
      <c r="H931" s="35" t="s">
        <v>183</v>
      </c>
    </row>
    <row r="932" spans="1:8" ht="15.75">
      <c r="A932" s="31" t="s">
        <v>179</v>
      </c>
      <c r="B932" s="32" t="s">
        <v>255</v>
      </c>
      <c r="C932" s="32" t="s">
        <v>604</v>
      </c>
      <c r="D932" s="33">
        <v>4695</v>
      </c>
      <c r="E932" s="32" t="s">
        <v>1160</v>
      </c>
      <c r="F932" s="33" t="s">
        <v>564</v>
      </c>
      <c r="G932" s="34">
        <v>2126</v>
      </c>
      <c r="H932" s="35" t="s">
        <v>183</v>
      </c>
    </row>
    <row r="933" spans="1:8" ht="15.75">
      <c r="A933" s="31" t="s">
        <v>179</v>
      </c>
      <c r="B933" s="32" t="s">
        <v>255</v>
      </c>
      <c r="C933" s="32" t="s">
        <v>604</v>
      </c>
      <c r="D933" s="33">
        <v>4696</v>
      </c>
      <c r="E933" s="32" t="s">
        <v>1161</v>
      </c>
      <c r="F933" s="33" t="s">
        <v>564</v>
      </c>
      <c r="G933" s="34">
        <v>2612</v>
      </c>
      <c r="H933" s="35" t="s">
        <v>183</v>
      </c>
    </row>
    <row r="934" spans="1:8" ht="15.75">
      <c r="A934" s="31" t="s">
        <v>179</v>
      </c>
      <c r="B934" s="32" t="s">
        <v>238</v>
      </c>
      <c r="C934" s="32" t="s">
        <v>402</v>
      </c>
      <c r="D934" s="33">
        <v>4697</v>
      </c>
      <c r="E934" s="32" t="s">
        <v>1162</v>
      </c>
      <c r="F934" s="33" t="s">
        <v>157</v>
      </c>
      <c r="G934" s="34">
        <v>184085</v>
      </c>
      <c r="H934" s="35" t="s">
        <v>183</v>
      </c>
    </row>
    <row r="935" spans="1:8" ht="15.75">
      <c r="A935" s="31" t="s">
        <v>179</v>
      </c>
      <c r="B935" s="32" t="s">
        <v>238</v>
      </c>
      <c r="C935" s="32" t="s">
        <v>402</v>
      </c>
      <c r="D935" s="33">
        <v>4698</v>
      </c>
      <c r="E935" s="32" t="s">
        <v>1163</v>
      </c>
      <c r="F935" s="33" t="s">
        <v>157</v>
      </c>
      <c r="G935" s="34">
        <v>183658</v>
      </c>
      <c r="H935" s="35" t="s">
        <v>183</v>
      </c>
    </row>
    <row r="936" spans="1:8" ht="15.75">
      <c r="A936" s="31" t="s">
        <v>179</v>
      </c>
      <c r="B936" s="32" t="s">
        <v>238</v>
      </c>
      <c r="C936" s="32" t="s">
        <v>402</v>
      </c>
      <c r="D936" s="33">
        <v>4699</v>
      </c>
      <c r="E936" s="32" t="s">
        <v>1164</v>
      </c>
      <c r="F936" s="33" t="s">
        <v>157</v>
      </c>
      <c r="G936" s="34">
        <v>181437</v>
      </c>
      <c r="H936" s="35" t="s">
        <v>183</v>
      </c>
    </row>
    <row r="937" spans="1:8" ht="15.75">
      <c r="A937" s="31" t="s">
        <v>179</v>
      </c>
      <c r="B937" s="32" t="s">
        <v>238</v>
      </c>
      <c r="C937" s="32" t="s">
        <v>402</v>
      </c>
      <c r="D937" s="33">
        <v>4700</v>
      </c>
      <c r="E937" s="32" t="s">
        <v>1165</v>
      </c>
      <c r="F937" s="33" t="s">
        <v>157</v>
      </c>
      <c r="G937" s="34">
        <v>176271</v>
      </c>
      <c r="H937" s="35" t="s">
        <v>183</v>
      </c>
    </row>
    <row r="938" spans="1:8" ht="15.75">
      <c r="A938" s="31" t="s">
        <v>179</v>
      </c>
      <c r="B938" s="32" t="s">
        <v>205</v>
      </c>
      <c r="C938" s="32" t="s">
        <v>224</v>
      </c>
      <c r="D938" s="33">
        <v>4703</v>
      </c>
      <c r="E938" s="32" t="s">
        <v>83</v>
      </c>
      <c r="F938" s="33" t="s">
        <v>182</v>
      </c>
      <c r="G938" s="34">
        <v>2392</v>
      </c>
      <c r="H938" s="35" t="s">
        <v>183</v>
      </c>
    </row>
    <row r="939" spans="1:8" ht="15.75">
      <c r="A939" s="31" t="s">
        <v>179</v>
      </c>
      <c r="B939" s="32" t="s">
        <v>205</v>
      </c>
      <c r="C939" s="32" t="s">
        <v>224</v>
      </c>
      <c r="D939" s="33">
        <v>4704</v>
      </c>
      <c r="E939" s="32" t="s">
        <v>84</v>
      </c>
      <c r="F939" s="33" t="s">
        <v>182</v>
      </c>
      <c r="G939" s="34">
        <v>2548</v>
      </c>
      <c r="H939" s="35" t="s">
        <v>183</v>
      </c>
    </row>
    <row r="940" spans="1:8" ht="15.75">
      <c r="A940" s="31" t="s">
        <v>179</v>
      </c>
      <c r="B940" s="32" t="s">
        <v>579</v>
      </c>
      <c r="C940" s="32" t="s">
        <v>1038</v>
      </c>
      <c r="D940" s="33">
        <v>4709</v>
      </c>
      <c r="E940" s="32" t="s">
        <v>1166</v>
      </c>
      <c r="F940" s="33" t="s">
        <v>182</v>
      </c>
      <c r="G940" s="34">
        <v>105151</v>
      </c>
      <c r="H940" s="35" t="s">
        <v>183</v>
      </c>
    </row>
    <row r="941" spans="1:8" ht="15.75">
      <c r="A941" s="31" t="s">
        <v>179</v>
      </c>
      <c r="B941" s="32" t="s">
        <v>241</v>
      </c>
      <c r="C941" s="32" t="s">
        <v>242</v>
      </c>
      <c r="D941" s="33">
        <v>4710</v>
      </c>
      <c r="E941" s="32" t="s">
        <v>1167</v>
      </c>
      <c r="F941" s="33" t="s">
        <v>190</v>
      </c>
      <c r="G941" s="34">
        <v>12109</v>
      </c>
      <c r="H941" s="35" t="s">
        <v>197</v>
      </c>
    </row>
    <row r="942" spans="1:8" ht="15.75">
      <c r="A942" s="31" t="s">
        <v>179</v>
      </c>
      <c r="B942" s="32" t="s">
        <v>241</v>
      </c>
      <c r="C942" s="32" t="s">
        <v>242</v>
      </c>
      <c r="D942" s="33">
        <v>4711</v>
      </c>
      <c r="E942" s="32" t="s">
        <v>1168</v>
      </c>
      <c r="F942" s="33" t="s">
        <v>157</v>
      </c>
      <c r="G942" s="34">
        <v>35599</v>
      </c>
      <c r="H942" s="35" t="s">
        <v>197</v>
      </c>
    </row>
    <row r="943" spans="1:8" ht="15.75">
      <c r="A943" s="31" t="s">
        <v>179</v>
      </c>
      <c r="B943" s="32" t="s">
        <v>259</v>
      </c>
      <c r="C943" s="32" t="s">
        <v>607</v>
      </c>
      <c r="D943" s="33">
        <v>4712</v>
      </c>
      <c r="E943" s="32" t="s">
        <v>1169</v>
      </c>
      <c r="F943" s="33" t="s">
        <v>186</v>
      </c>
      <c r="G943" s="34">
        <v>1093413</v>
      </c>
      <c r="H943" s="35" t="s">
        <v>183</v>
      </c>
    </row>
    <row r="944" spans="1:8" ht="15.75">
      <c r="A944" s="31" t="s">
        <v>179</v>
      </c>
      <c r="B944" s="32" t="s">
        <v>255</v>
      </c>
      <c r="C944" s="32" t="s">
        <v>256</v>
      </c>
      <c r="D944" s="33">
        <v>4737</v>
      </c>
      <c r="E944" s="32" t="s">
        <v>1170</v>
      </c>
      <c r="F944" s="33" t="s">
        <v>190</v>
      </c>
      <c r="G944" s="34">
        <v>864787</v>
      </c>
      <c r="H944" s="35" t="s">
        <v>183</v>
      </c>
    </row>
    <row r="945" spans="1:8" ht="15.75">
      <c r="A945" s="31" t="s">
        <v>179</v>
      </c>
      <c r="B945" s="32" t="s">
        <v>255</v>
      </c>
      <c r="C945" s="32" t="s">
        <v>256</v>
      </c>
      <c r="D945" s="33">
        <v>4738</v>
      </c>
      <c r="E945" s="32" t="s">
        <v>1171</v>
      </c>
      <c r="F945" s="33" t="s">
        <v>190</v>
      </c>
      <c r="G945" s="34">
        <v>656122</v>
      </c>
      <c r="H945" s="35" t="s">
        <v>183</v>
      </c>
    </row>
    <row r="946" spans="1:8" ht="15.75">
      <c r="A946" s="31" t="s">
        <v>179</v>
      </c>
      <c r="B946" s="32" t="s">
        <v>255</v>
      </c>
      <c r="C946" s="32" t="s">
        <v>256</v>
      </c>
      <c r="D946" s="33">
        <v>4739</v>
      </c>
      <c r="E946" s="32" t="s">
        <v>1172</v>
      </c>
      <c r="F946" s="33" t="s">
        <v>190</v>
      </c>
      <c r="G946" s="34">
        <v>944325</v>
      </c>
      <c r="H946" s="35" t="s">
        <v>183</v>
      </c>
    </row>
    <row r="947" spans="1:8" ht="15.75">
      <c r="A947" s="31" t="s">
        <v>179</v>
      </c>
      <c r="B947" s="32" t="s">
        <v>255</v>
      </c>
      <c r="C947" s="32" t="s">
        <v>256</v>
      </c>
      <c r="D947" s="33">
        <v>4740</v>
      </c>
      <c r="E947" s="32" t="s">
        <v>1173</v>
      </c>
      <c r="F947" s="33" t="s">
        <v>190</v>
      </c>
      <c r="G947" s="34">
        <v>1033178</v>
      </c>
      <c r="H947" s="35" t="s">
        <v>183</v>
      </c>
    </row>
    <row r="948" spans="1:8" ht="15.75">
      <c r="A948" s="31" t="s">
        <v>179</v>
      </c>
      <c r="B948" s="32" t="s">
        <v>255</v>
      </c>
      <c r="C948" s="32" t="s">
        <v>256</v>
      </c>
      <c r="D948" s="33">
        <v>4741</v>
      </c>
      <c r="E948" s="32" t="s">
        <v>1174</v>
      </c>
      <c r="F948" s="33" t="s">
        <v>190</v>
      </c>
      <c r="G948" s="34">
        <v>1408355</v>
      </c>
      <c r="H948" s="35" t="s">
        <v>183</v>
      </c>
    </row>
    <row r="949" spans="1:8" ht="15.75">
      <c r="A949" s="31" t="s">
        <v>179</v>
      </c>
      <c r="B949" s="32" t="s">
        <v>255</v>
      </c>
      <c r="C949" s="32" t="s">
        <v>256</v>
      </c>
      <c r="D949" s="33">
        <v>4742</v>
      </c>
      <c r="E949" s="32" t="s">
        <v>1175</v>
      </c>
      <c r="F949" s="33" t="s">
        <v>190</v>
      </c>
      <c r="G949" s="34">
        <v>1515942</v>
      </c>
      <c r="H949" s="35" t="s">
        <v>183</v>
      </c>
    </row>
    <row r="950" spans="1:8" ht="15.75">
      <c r="A950" s="31" t="s">
        <v>179</v>
      </c>
      <c r="B950" s="32" t="s">
        <v>198</v>
      </c>
      <c r="C950" s="32" t="s">
        <v>429</v>
      </c>
      <c r="D950" s="33">
        <v>4743</v>
      </c>
      <c r="E950" s="32" t="s">
        <v>1176</v>
      </c>
      <c r="F950" s="33" t="s">
        <v>186</v>
      </c>
      <c r="G950" s="34">
        <v>143680</v>
      </c>
      <c r="H950" s="35" t="s">
        <v>183</v>
      </c>
    </row>
    <row r="951" spans="1:8" ht="15.75">
      <c r="A951" s="31" t="s">
        <v>179</v>
      </c>
      <c r="B951" s="32" t="s">
        <v>198</v>
      </c>
      <c r="C951" s="32" t="s">
        <v>429</v>
      </c>
      <c r="D951" s="33">
        <v>4744</v>
      </c>
      <c r="E951" s="32" t="s">
        <v>1177</v>
      </c>
      <c r="F951" s="33" t="s">
        <v>186</v>
      </c>
      <c r="G951" s="34">
        <v>160311</v>
      </c>
      <c r="H951" s="35" t="s">
        <v>183</v>
      </c>
    </row>
    <row r="952" spans="1:8" ht="15.75">
      <c r="A952" s="31" t="s">
        <v>179</v>
      </c>
      <c r="B952" s="32" t="s">
        <v>198</v>
      </c>
      <c r="C952" s="32" t="s">
        <v>429</v>
      </c>
      <c r="D952" s="33">
        <v>4745</v>
      </c>
      <c r="E952" s="32" t="s">
        <v>1178</v>
      </c>
      <c r="F952" s="33" t="s">
        <v>186</v>
      </c>
      <c r="G952" s="34">
        <v>141205</v>
      </c>
      <c r="H952" s="35" t="s">
        <v>183</v>
      </c>
    </row>
    <row r="953" spans="1:8" ht="15.75">
      <c r="A953" s="31" t="s">
        <v>179</v>
      </c>
      <c r="B953" s="32" t="s">
        <v>198</v>
      </c>
      <c r="C953" s="32" t="s">
        <v>429</v>
      </c>
      <c r="D953" s="33">
        <v>4746</v>
      </c>
      <c r="E953" s="32" t="s">
        <v>1179</v>
      </c>
      <c r="F953" s="33" t="s">
        <v>186</v>
      </c>
      <c r="G953" s="34">
        <v>144608</v>
      </c>
      <c r="H953" s="35" t="s">
        <v>183</v>
      </c>
    </row>
    <row r="954" spans="1:8" ht="15.75">
      <c r="A954" s="31" t="s">
        <v>179</v>
      </c>
      <c r="B954" s="32" t="s">
        <v>198</v>
      </c>
      <c r="C954" s="32" t="s">
        <v>429</v>
      </c>
      <c r="D954" s="33">
        <v>4747</v>
      </c>
      <c r="E954" s="32" t="s">
        <v>1180</v>
      </c>
      <c r="F954" s="33" t="s">
        <v>186</v>
      </c>
      <c r="G954" s="34">
        <v>135326</v>
      </c>
      <c r="H954" s="35" t="s">
        <v>183</v>
      </c>
    </row>
    <row r="955" spans="1:8" ht="15.75">
      <c r="A955" s="31" t="s">
        <v>179</v>
      </c>
      <c r="B955" s="32" t="s">
        <v>198</v>
      </c>
      <c r="C955" s="32" t="s">
        <v>429</v>
      </c>
      <c r="D955" s="33">
        <v>4748</v>
      </c>
      <c r="E955" s="32" t="s">
        <v>1181</v>
      </c>
      <c r="F955" s="33" t="s">
        <v>186</v>
      </c>
      <c r="G955" s="34">
        <v>135326</v>
      </c>
      <c r="H955" s="35" t="s">
        <v>183</v>
      </c>
    </row>
    <row r="956" spans="1:8" ht="15.75">
      <c r="A956" s="31" t="s">
        <v>179</v>
      </c>
      <c r="B956" s="32" t="s">
        <v>198</v>
      </c>
      <c r="C956" s="32" t="s">
        <v>429</v>
      </c>
      <c r="D956" s="33">
        <v>4749</v>
      </c>
      <c r="E956" s="32" t="s">
        <v>1182</v>
      </c>
      <c r="F956" s="33" t="s">
        <v>186</v>
      </c>
      <c r="G956" s="34">
        <v>126747</v>
      </c>
      <c r="H956" s="35" t="s">
        <v>183</v>
      </c>
    </row>
    <row r="957" spans="1:8" ht="15.75">
      <c r="A957" s="31" t="s">
        <v>179</v>
      </c>
      <c r="B957" s="32" t="s">
        <v>205</v>
      </c>
      <c r="C957" s="32" t="s">
        <v>417</v>
      </c>
      <c r="D957" s="33">
        <v>4751</v>
      </c>
      <c r="E957" s="32" t="s">
        <v>1183</v>
      </c>
      <c r="F957" s="33" t="s">
        <v>190</v>
      </c>
      <c r="G957" s="34">
        <v>12408</v>
      </c>
      <c r="H957" s="35" t="s">
        <v>183</v>
      </c>
    </row>
    <row r="958" spans="1:8" ht="15.75">
      <c r="A958" s="31" t="s">
        <v>179</v>
      </c>
      <c r="B958" s="32" t="s">
        <v>198</v>
      </c>
      <c r="C958" s="32" t="s">
        <v>429</v>
      </c>
      <c r="D958" s="33">
        <v>4753</v>
      </c>
      <c r="E958" s="32" t="s">
        <v>1184</v>
      </c>
      <c r="F958" s="33" t="s">
        <v>186</v>
      </c>
      <c r="G958" s="34">
        <v>150770</v>
      </c>
      <c r="H958" s="35" t="s">
        <v>183</v>
      </c>
    </row>
    <row r="959" spans="1:8" ht="15.75">
      <c r="A959" s="31" t="s">
        <v>179</v>
      </c>
      <c r="B959" s="32" t="s">
        <v>198</v>
      </c>
      <c r="C959" s="32" t="s">
        <v>429</v>
      </c>
      <c r="D959" s="33">
        <v>4754</v>
      </c>
      <c r="E959" s="32" t="s">
        <v>1185</v>
      </c>
      <c r="F959" s="33" t="s">
        <v>186</v>
      </c>
      <c r="G959" s="34">
        <v>141488</v>
      </c>
      <c r="H959" s="35" t="s">
        <v>183</v>
      </c>
    </row>
    <row r="960" spans="1:8" ht="15.75">
      <c r="A960" s="31" t="s">
        <v>179</v>
      </c>
      <c r="B960" s="32" t="s">
        <v>198</v>
      </c>
      <c r="C960" s="32" t="s">
        <v>429</v>
      </c>
      <c r="D960" s="33">
        <v>4755</v>
      </c>
      <c r="E960" s="32" t="s">
        <v>1186</v>
      </c>
      <c r="F960" s="33" t="s">
        <v>186</v>
      </c>
      <c r="G960" s="34">
        <v>141488</v>
      </c>
      <c r="H960" s="35" t="s">
        <v>183</v>
      </c>
    </row>
    <row r="961" spans="1:8" ht="15.75">
      <c r="A961" s="31" t="s">
        <v>179</v>
      </c>
      <c r="B961" s="32" t="s">
        <v>587</v>
      </c>
      <c r="C961" s="32" t="s">
        <v>1082</v>
      </c>
      <c r="D961" s="33">
        <v>4758</v>
      </c>
      <c r="E961" s="32" t="s">
        <v>66</v>
      </c>
      <c r="F961" s="33" t="s">
        <v>190</v>
      </c>
      <c r="G961" s="34">
        <v>7157</v>
      </c>
      <c r="H961" s="35" t="s">
        <v>183</v>
      </c>
    </row>
    <row r="962" spans="1:8" ht="15.75">
      <c r="A962" s="31" t="s">
        <v>179</v>
      </c>
      <c r="B962" s="32" t="s">
        <v>1187</v>
      </c>
      <c r="C962" s="32" t="s">
        <v>1188</v>
      </c>
      <c r="D962" s="33">
        <v>4759</v>
      </c>
      <c r="E962" s="32" t="s">
        <v>1189</v>
      </c>
      <c r="F962" s="33" t="s">
        <v>190</v>
      </c>
      <c r="G962" s="34">
        <v>39534</v>
      </c>
      <c r="H962" s="35" t="s">
        <v>183</v>
      </c>
    </row>
    <row r="963" spans="1:8" ht="15.75">
      <c r="A963" s="31" t="s">
        <v>179</v>
      </c>
      <c r="B963" s="32" t="s">
        <v>1187</v>
      </c>
      <c r="C963" s="32" t="s">
        <v>1188</v>
      </c>
      <c r="D963" s="33">
        <v>4760</v>
      </c>
      <c r="E963" s="32" t="s">
        <v>1190</v>
      </c>
      <c r="F963" s="33" t="s">
        <v>182</v>
      </c>
      <c r="G963" s="34">
        <v>494716</v>
      </c>
      <c r="H963" s="35" t="s">
        <v>183</v>
      </c>
    </row>
    <row r="964" spans="1:8" ht="15.75">
      <c r="A964" s="31" t="s">
        <v>179</v>
      </c>
      <c r="B964" s="32" t="s">
        <v>1187</v>
      </c>
      <c r="C964" s="32" t="s">
        <v>1188</v>
      </c>
      <c r="D964" s="33">
        <v>4761</v>
      </c>
      <c r="E964" s="32" t="s">
        <v>1191</v>
      </c>
      <c r="F964" s="33" t="s">
        <v>190</v>
      </c>
      <c r="G964" s="34">
        <v>234255</v>
      </c>
      <c r="H964" s="35" t="s">
        <v>183</v>
      </c>
    </row>
    <row r="965" spans="1:8" ht="15.75">
      <c r="A965" s="31" t="s">
        <v>179</v>
      </c>
      <c r="B965" s="32" t="s">
        <v>1187</v>
      </c>
      <c r="C965" s="32" t="s">
        <v>1188</v>
      </c>
      <c r="D965" s="33">
        <v>4762</v>
      </c>
      <c r="E965" s="32" t="s">
        <v>1192</v>
      </c>
      <c r="F965" s="33" t="s">
        <v>190</v>
      </c>
      <c r="G965" s="34">
        <v>36661</v>
      </c>
      <c r="H965" s="35" t="s">
        <v>183</v>
      </c>
    </row>
    <row r="966" spans="1:8" ht="15.75">
      <c r="A966" s="31" t="s">
        <v>179</v>
      </c>
      <c r="B966" s="32" t="s">
        <v>1187</v>
      </c>
      <c r="C966" s="32" t="s">
        <v>1188</v>
      </c>
      <c r="D966" s="33">
        <v>4764</v>
      </c>
      <c r="E966" s="32" t="s">
        <v>1193</v>
      </c>
      <c r="F966" s="33" t="s">
        <v>157</v>
      </c>
      <c r="G966" s="34">
        <v>1596</v>
      </c>
      <c r="H966" s="35" t="s">
        <v>183</v>
      </c>
    </row>
    <row r="967" spans="1:8" ht="15.75">
      <c r="A967" s="31" t="s">
        <v>179</v>
      </c>
      <c r="B967" s="32" t="s">
        <v>1187</v>
      </c>
      <c r="C967" s="32" t="s">
        <v>1188</v>
      </c>
      <c r="D967" s="33">
        <v>4765</v>
      </c>
      <c r="E967" s="32" t="s">
        <v>1194</v>
      </c>
      <c r="F967" s="33" t="s">
        <v>157</v>
      </c>
      <c r="G967" s="34">
        <v>1872</v>
      </c>
      <c r="H967" s="35" t="s">
        <v>183</v>
      </c>
    </row>
    <row r="968" spans="1:8" ht="15.75">
      <c r="A968" s="31" t="s">
        <v>179</v>
      </c>
      <c r="B968" s="32" t="s">
        <v>1195</v>
      </c>
      <c r="C968" s="32" t="s">
        <v>1196</v>
      </c>
      <c r="D968" s="33">
        <v>4776</v>
      </c>
      <c r="E968" s="32" t="s">
        <v>1197</v>
      </c>
      <c r="F968" s="33" t="s">
        <v>182</v>
      </c>
      <c r="G968" s="34">
        <v>2275</v>
      </c>
      <c r="H968" s="35" t="s">
        <v>183</v>
      </c>
    </row>
    <row r="969" spans="1:8" ht="15.75">
      <c r="A969" s="31" t="s">
        <v>179</v>
      </c>
      <c r="B969" s="32" t="s">
        <v>1195</v>
      </c>
      <c r="C969" s="32" t="s">
        <v>1196</v>
      </c>
      <c r="D969" s="33">
        <v>4777</v>
      </c>
      <c r="E969" s="32" t="s">
        <v>1198</v>
      </c>
      <c r="F969" s="33" t="s">
        <v>182</v>
      </c>
      <c r="G969" s="34">
        <v>4648</v>
      </c>
      <c r="H969" s="35" t="s">
        <v>183</v>
      </c>
    </row>
    <row r="970" spans="1:8" ht="15.75">
      <c r="A970" s="31" t="s">
        <v>179</v>
      </c>
      <c r="B970" s="32" t="s">
        <v>1195</v>
      </c>
      <c r="C970" s="32" t="s">
        <v>1196</v>
      </c>
      <c r="D970" s="33">
        <v>4778</v>
      </c>
      <c r="E970" s="32" t="s">
        <v>1199</v>
      </c>
      <c r="F970" s="33" t="s">
        <v>157</v>
      </c>
      <c r="G970" s="34">
        <v>56752</v>
      </c>
      <c r="H970" s="35" t="s">
        <v>183</v>
      </c>
    </row>
    <row r="971" spans="1:8" ht="15.75">
      <c r="A971" s="31" t="s">
        <v>179</v>
      </c>
      <c r="B971" s="32" t="s">
        <v>1195</v>
      </c>
      <c r="C971" s="32" t="s">
        <v>1196</v>
      </c>
      <c r="D971" s="33">
        <v>4779</v>
      </c>
      <c r="E971" s="32" t="s">
        <v>1200</v>
      </c>
      <c r="F971" s="33" t="s">
        <v>157</v>
      </c>
      <c r="G971" s="34">
        <v>128443</v>
      </c>
      <c r="H971" s="35" t="s">
        <v>183</v>
      </c>
    </row>
    <row r="972" spans="1:8" ht="15.75">
      <c r="A972" s="31" t="s">
        <v>179</v>
      </c>
      <c r="B972" s="32" t="s">
        <v>1195</v>
      </c>
      <c r="C972" s="32" t="s">
        <v>1196</v>
      </c>
      <c r="D972" s="33">
        <v>4780</v>
      </c>
      <c r="E972" s="32" t="s">
        <v>1201</v>
      </c>
      <c r="F972" s="33" t="s">
        <v>1202</v>
      </c>
      <c r="G972" s="34">
        <v>284958</v>
      </c>
      <c r="H972" s="35" t="s">
        <v>183</v>
      </c>
    </row>
    <row r="973" spans="1:8" ht="15.75">
      <c r="A973" s="31" t="s">
        <v>179</v>
      </c>
      <c r="B973" s="32" t="s">
        <v>1195</v>
      </c>
      <c r="C973" s="32" t="s">
        <v>1196</v>
      </c>
      <c r="D973" s="33">
        <v>4781</v>
      </c>
      <c r="E973" s="32" t="s">
        <v>1203</v>
      </c>
      <c r="F973" s="33" t="s">
        <v>186</v>
      </c>
      <c r="G973" s="34">
        <v>12947</v>
      </c>
      <c r="H973" s="35" t="s">
        <v>183</v>
      </c>
    </row>
    <row r="974" spans="1:8" ht="15.75">
      <c r="A974" s="31" t="s">
        <v>179</v>
      </c>
      <c r="B974" s="32" t="s">
        <v>1195</v>
      </c>
      <c r="C974" s="32" t="s">
        <v>1196</v>
      </c>
      <c r="D974" s="33">
        <v>4782</v>
      </c>
      <c r="E974" s="32" t="s">
        <v>1204</v>
      </c>
      <c r="F974" s="33" t="s">
        <v>182</v>
      </c>
      <c r="G974" s="34">
        <v>862</v>
      </c>
      <c r="H974" s="35" t="s">
        <v>183</v>
      </c>
    </row>
    <row r="975" spans="1:8" ht="15.75">
      <c r="A975" s="31" t="s">
        <v>179</v>
      </c>
      <c r="B975" s="32" t="s">
        <v>1195</v>
      </c>
      <c r="C975" s="32" t="s">
        <v>1196</v>
      </c>
      <c r="D975" s="33">
        <v>4783</v>
      </c>
      <c r="E975" s="32" t="s">
        <v>1205</v>
      </c>
      <c r="F975" s="33" t="s">
        <v>186</v>
      </c>
      <c r="G975" s="34">
        <v>603025</v>
      </c>
      <c r="H975" s="35" t="s">
        <v>183</v>
      </c>
    </row>
    <row r="976" spans="1:8" ht="15.75">
      <c r="A976" s="31" t="s">
        <v>179</v>
      </c>
      <c r="B976" s="32" t="s">
        <v>587</v>
      </c>
      <c r="C976" s="32" t="s">
        <v>1082</v>
      </c>
      <c r="D976" s="33">
        <v>4784</v>
      </c>
      <c r="E976" s="32" t="s">
        <v>1206</v>
      </c>
      <c r="F976" s="33" t="s">
        <v>186</v>
      </c>
      <c r="G976" s="34">
        <v>17440</v>
      </c>
      <c r="H976" s="35" t="s">
        <v>183</v>
      </c>
    </row>
    <row r="977" spans="1:8" ht="15.75">
      <c r="A977" s="31" t="s">
        <v>179</v>
      </c>
      <c r="B977" s="32" t="s">
        <v>208</v>
      </c>
      <c r="C977" s="32" t="s">
        <v>208</v>
      </c>
      <c r="D977" s="33">
        <v>4786</v>
      </c>
      <c r="E977" s="32" t="s">
        <v>1207</v>
      </c>
      <c r="F977" s="33" t="s">
        <v>190</v>
      </c>
      <c r="G977" s="34">
        <v>366647</v>
      </c>
      <c r="H977" s="35" t="s">
        <v>183</v>
      </c>
    </row>
    <row r="978" spans="1:8" ht="15.75">
      <c r="A978" s="31" t="s">
        <v>179</v>
      </c>
      <c r="B978" s="32" t="s">
        <v>248</v>
      </c>
      <c r="C978" s="32" t="s">
        <v>248</v>
      </c>
      <c r="D978" s="33">
        <v>4787</v>
      </c>
      <c r="E978" s="32" t="s">
        <v>1208</v>
      </c>
      <c r="F978" s="33" t="s">
        <v>157</v>
      </c>
      <c r="G978" s="34">
        <v>14055</v>
      </c>
      <c r="H978" s="35" t="s">
        <v>183</v>
      </c>
    </row>
    <row r="979" spans="1:8" ht="15.75">
      <c r="A979" s="31" t="s">
        <v>179</v>
      </c>
      <c r="B979" s="32" t="s">
        <v>729</v>
      </c>
      <c r="C979" s="32" t="s">
        <v>730</v>
      </c>
      <c r="D979" s="33">
        <v>4788</v>
      </c>
      <c r="E979" s="32" t="s">
        <v>1209</v>
      </c>
      <c r="F979" s="33" t="s">
        <v>190</v>
      </c>
      <c r="G979" s="34">
        <v>40152</v>
      </c>
      <c r="H979" s="35" t="s">
        <v>183</v>
      </c>
    </row>
    <row r="980" spans="1:8" ht="15.75">
      <c r="A980" s="31" t="s">
        <v>179</v>
      </c>
      <c r="B980" s="32" t="s">
        <v>217</v>
      </c>
      <c r="C980" s="32" t="s">
        <v>218</v>
      </c>
      <c r="D980" s="33">
        <v>4789</v>
      </c>
      <c r="E980" s="32" t="s">
        <v>1210</v>
      </c>
      <c r="F980" s="33" t="s">
        <v>190</v>
      </c>
      <c r="G980" s="34">
        <v>9602</v>
      </c>
      <c r="H980" s="35" t="s">
        <v>183</v>
      </c>
    </row>
    <row r="981" spans="1:8" ht="15.75">
      <c r="A981" s="31" t="s">
        <v>179</v>
      </c>
      <c r="B981" s="32" t="s">
        <v>192</v>
      </c>
      <c r="C981" s="32" t="s">
        <v>193</v>
      </c>
      <c r="D981" s="33">
        <v>4790</v>
      </c>
      <c r="E981" s="32" t="s">
        <v>1211</v>
      </c>
      <c r="F981" s="33" t="s">
        <v>190</v>
      </c>
      <c r="G981" s="34">
        <v>11466</v>
      </c>
      <c r="H981" s="35" t="s">
        <v>183</v>
      </c>
    </row>
    <row r="982" spans="1:8" ht="15.75">
      <c r="A982" s="31" t="s">
        <v>179</v>
      </c>
      <c r="B982" s="32" t="s">
        <v>192</v>
      </c>
      <c r="C982" s="32" t="s">
        <v>193</v>
      </c>
      <c r="D982" s="33">
        <v>4791</v>
      </c>
      <c r="E982" s="32" t="s">
        <v>1212</v>
      </c>
      <c r="F982" s="33" t="s">
        <v>190</v>
      </c>
      <c r="G982" s="34">
        <v>26925</v>
      </c>
      <c r="H982" s="35" t="s">
        <v>183</v>
      </c>
    </row>
    <row r="983" spans="1:8" ht="15.75">
      <c r="A983" s="31" t="s">
        <v>179</v>
      </c>
      <c r="B983" s="32" t="s">
        <v>198</v>
      </c>
      <c r="C983" s="32" t="s">
        <v>203</v>
      </c>
      <c r="D983" s="33">
        <v>4792</v>
      </c>
      <c r="E983" s="32" t="s">
        <v>1213</v>
      </c>
      <c r="F983" s="33" t="s">
        <v>186</v>
      </c>
      <c r="G983" s="34">
        <v>77910</v>
      </c>
      <c r="H983" s="35" t="s">
        <v>183</v>
      </c>
    </row>
    <row r="984" spans="1:8" ht="15.75">
      <c r="A984" s="31" t="s">
        <v>179</v>
      </c>
      <c r="B984" s="32" t="s">
        <v>238</v>
      </c>
      <c r="C984" s="32" t="s">
        <v>239</v>
      </c>
      <c r="D984" s="33">
        <v>4794</v>
      </c>
      <c r="E984" s="32" t="s">
        <v>1214</v>
      </c>
      <c r="F984" s="33" t="s">
        <v>182</v>
      </c>
      <c r="G984" s="34">
        <v>49067</v>
      </c>
      <c r="H984" s="35" t="s">
        <v>197</v>
      </c>
    </row>
    <row r="985" spans="1:8" ht="15.75">
      <c r="A985" s="31" t="s">
        <v>179</v>
      </c>
      <c r="B985" s="32" t="s">
        <v>238</v>
      </c>
      <c r="C985" s="32" t="s">
        <v>239</v>
      </c>
      <c r="D985" s="33">
        <v>4795</v>
      </c>
      <c r="E985" s="32" t="s">
        <v>1215</v>
      </c>
      <c r="F985" s="33" t="s">
        <v>182</v>
      </c>
      <c r="G985" s="34">
        <v>59067</v>
      </c>
      <c r="H985" s="35" t="s">
        <v>197</v>
      </c>
    </row>
    <row r="986" spans="1:8" ht="15.75">
      <c r="A986" s="31" t="s">
        <v>179</v>
      </c>
      <c r="B986" s="32" t="s">
        <v>238</v>
      </c>
      <c r="C986" s="32" t="s">
        <v>239</v>
      </c>
      <c r="D986" s="33">
        <v>4797</v>
      </c>
      <c r="E986" s="32" t="s">
        <v>1216</v>
      </c>
      <c r="F986" s="33" t="s">
        <v>157</v>
      </c>
      <c r="G986" s="34">
        <v>183365</v>
      </c>
      <c r="H986" s="35" t="s">
        <v>197</v>
      </c>
    </row>
    <row r="987" spans="1:8" ht="15.75">
      <c r="A987" s="31" t="s">
        <v>179</v>
      </c>
      <c r="B987" s="32" t="s">
        <v>238</v>
      </c>
      <c r="C987" s="32" t="s">
        <v>239</v>
      </c>
      <c r="D987" s="33">
        <v>4798</v>
      </c>
      <c r="E987" s="32" t="s">
        <v>1217</v>
      </c>
      <c r="F987" s="33" t="s">
        <v>157</v>
      </c>
      <c r="G987" s="34">
        <v>156051</v>
      </c>
      <c r="H987" s="35" t="s">
        <v>197</v>
      </c>
    </row>
    <row r="988" spans="1:8" ht="15.75">
      <c r="A988" s="31" t="s">
        <v>179</v>
      </c>
      <c r="B988" s="32" t="s">
        <v>238</v>
      </c>
      <c r="C988" s="32" t="s">
        <v>239</v>
      </c>
      <c r="D988" s="33">
        <v>4800</v>
      </c>
      <c r="E988" s="32" t="s">
        <v>1218</v>
      </c>
      <c r="F988" s="33" t="s">
        <v>157</v>
      </c>
      <c r="G988" s="34">
        <v>181051</v>
      </c>
      <c r="H988" s="35" t="s">
        <v>197</v>
      </c>
    </row>
    <row r="989" spans="1:8" ht="15.75">
      <c r="A989" s="31" t="s">
        <v>179</v>
      </c>
      <c r="B989" s="32" t="s">
        <v>248</v>
      </c>
      <c r="C989" s="32" t="s">
        <v>248</v>
      </c>
      <c r="D989" s="33">
        <v>4801</v>
      </c>
      <c r="E989" s="32" t="s">
        <v>1219</v>
      </c>
      <c r="F989" s="33" t="s">
        <v>190</v>
      </c>
      <c r="G989" s="34">
        <v>16668</v>
      </c>
      <c r="H989" s="35" t="s">
        <v>183</v>
      </c>
    </row>
    <row r="990" spans="1:8" ht="15.75">
      <c r="A990" s="31" t="s">
        <v>179</v>
      </c>
      <c r="B990" s="32" t="s">
        <v>238</v>
      </c>
      <c r="C990" s="32" t="s">
        <v>239</v>
      </c>
      <c r="D990" s="33">
        <v>4802</v>
      </c>
      <c r="E990" s="32" t="s">
        <v>1220</v>
      </c>
      <c r="F990" s="33" t="s">
        <v>157</v>
      </c>
      <c r="G990" s="34">
        <v>1000000</v>
      </c>
      <c r="H990" s="35" t="s">
        <v>197</v>
      </c>
    </row>
    <row r="991" spans="1:8" ht="15.75">
      <c r="A991" s="31" t="s">
        <v>179</v>
      </c>
      <c r="B991" s="32" t="s">
        <v>238</v>
      </c>
      <c r="C991" s="32" t="s">
        <v>239</v>
      </c>
      <c r="D991" s="33">
        <v>4803</v>
      </c>
      <c r="E991" s="32" t="s">
        <v>1221</v>
      </c>
      <c r="F991" s="33" t="s">
        <v>157</v>
      </c>
      <c r="G991" s="34">
        <v>1500000</v>
      </c>
      <c r="H991" s="35" t="s">
        <v>197</v>
      </c>
    </row>
    <row r="992" spans="1:8" ht="15.75">
      <c r="A992" s="31" t="s">
        <v>179</v>
      </c>
      <c r="B992" s="32" t="s">
        <v>238</v>
      </c>
      <c r="C992" s="32" t="s">
        <v>239</v>
      </c>
      <c r="D992" s="33">
        <v>4804</v>
      </c>
      <c r="E992" s="32" t="s">
        <v>1222</v>
      </c>
      <c r="F992" s="33" t="s">
        <v>157</v>
      </c>
      <c r="G992" s="34">
        <v>2000000</v>
      </c>
      <c r="H992" s="35" t="s">
        <v>197</v>
      </c>
    </row>
    <row r="993" spans="1:8" ht="15.75">
      <c r="A993" s="31" t="s">
        <v>179</v>
      </c>
      <c r="B993" s="32" t="s">
        <v>248</v>
      </c>
      <c r="C993" s="32" t="s">
        <v>248</v>
      </c>
      <c r="D993" s="33">
        <v>4805</v>
      </c>
      <c r="E993" s="32" t="s">
        <v>1223</v>
      </c>
      <c r="F993" s="33" t="s">
        <v>190</v>
      </c>
      <c r="G993" s="34">
        <v>114345</v>
      </c>
      <c r="H993" s="35" t="s">
        <v>183</v>
      </c>
    </row>
    <row r="994" spans="1:8" ht="15.75">
      <c r="A994" s="31" t="s">
        <v>179</v>
      </c>
      <c r="B994" s="32" t="s">
        <v>587</v>
      </c>
      <c r="C994" s="32" t="s">
        <v>588</v>
      </c>
      <c r="D994" s="33">
        <v>4806</v>
      </c>
      <c r="E994" s="32" t="s">
        <v>1224</v>
      </c>
      <c r="F994" s="33" t="s">
        <v>590</v>
      </c>
      <c r="G994" s="34">
        <v>360601</v>
      </c>
      <c r="H994" s="35" t="s">
        <v>183</v>
      </c>
    </row>
    <row r="995" spans="1:8" ht="15.75">
      <c r="A995" s="31" t="s">
        <v>179</v>
      </c>
      <c r="B995" s="32" t="s">
        <v>587</v>
      </c>
      <c r="C995" s="32" t="s">
        <v>588</v>
      </c>
      <c r="D995" s="33">
        <v>4807</v>
      </c>
      <c r="E995" s="32" t="s">
        <v>1225</v>
      </c>
      <c r="F995" s="33" t="s">
        <v>885</v>
      </c>
      <c r="G995" s="34">
        <v>45073</v>
      </c>
      <c r="H995" s="35" t="s">
        <v>183</v>
      </c>
    </row>
    <row r="996" spans="1:8" ht="15.75">
      <c r="A996" s="31" t="s">
        <v>179</v>
      </c>
      <c r="B996" s="32" t="s">
        <v>248</v>
      </c>
      <c r="C996" s="32" t="s">
        <v>248</v>
      </c>
      <c r="D996" s="33">
        <v>4808</v>
      </c>
      <c r="E996" s="32" t="s">
        <v>1226</v>
      </c>
      <c r="F996" s="33" t="s">
        <v>190</v>
      </c>
      <c r="G996" s="34">
        <v>153209</v>
      </c>
      <c r="H996" s="35" t="s">
        <v>183</v>
      </c>
    </row>
    <row r="997" spans="1:8" ht="15.75">
      <c r="A997" s="31" t="s">
        <v>179</v>
      </c>
      <c r="B997" s="32" t="s">
        <v>248</v>
      </c>
      <c r="C997" s="32" t="s">
        <v>248</v>
      </c>
      <c r="D997" s="33">
        <v>4809</v>
      </c>
      <c r="E997" s="32" t="s">
        <v>1227</v>
      </c>
      <c r="F997" s="33" t="s">
        <v>190</v>
      </c>
      <c r="G997" s="34">
        <v>229152</v>
      </c>
      <c r="H997" s="35" t="s">
        <v>183</v>
      </c>
    </row>
    <row r="998" spans="1:8" ht="15.75">
      <c r="A998" s="31" t="s">
        <v>179</v>
      </c>
      <c r="B998" s="32" t="s">
        <v>248</v>
      </c>
      <c r="C998" s="32" t="s">
        <v>248</v>
      </c>
      <c r="D998" s="33">
        <v>4810</v>
      </c>
      <c r="E998" s="32" t="s">
        <v>1228</v>
      </c>
      <c r="F998" s="33" t="s">
        <v>190</v>
      </c>
      <c r="G998" s="34">
        <v>303790</v>
      </c>
      <c r="H998" s="35" t="s">
        <v>183</v>
      </c>
    </row>
    <row r="999" spans="1:8" ht="15.75">
      <c r="A999" s="31" t="s">
        <v>179</v>
      </c>
      <c r="B999" s="32" t="s">
        <v>205</v>
      </c>
      <c r="C999" s="32" t="s">
        <v>206</v>
      </c>
      <c r="D999" s="33">
        <v>4812</v>
      </c>
      <c r="E999" s="32" t="s">
        <v>1229</v>
      </c>
      <c r="F999" s="33" t="s">
        <v>190</v>
      </c>
      <c r="G999" s="34">
        <v>118543</v>
      </c>
      <c r="H999" s="35" t="s">
        <v>183</v>
      </c>
    </row>
    <row r="1000" spans="1:8" ht="15.75">
      <c r="A1000" s="31" t="s">
        <v>179</v>
      </c>
      <c r="B1000" s="32" t="s">
        <v>238</v>
      </c>
      <c r="C1000" s="32" t="s">
        <v>402</v>
      </c>
      <c r="D1000" s="33">
        <v>4813</v>
      </c>
      <c r="E1000" s="32" t="s">
        <v>1230</v>
      </c>
      <c r="F1000" s="33" t="s">
        <v>157</v>
      </c>
      <c r="G1000" s="34">
        <v>24563</v>
      </c>
      <c r="H1000" s="35" t="s">
        <v>183</v>
      </c>
    </row>
    <row r="1001" spans="1:8" ht="15.75">
      <c r="A1001" s="31" t="s">
        <v>179</v>
      </c>
      <c r="B1001" s="32" t="s">
        <v>205</v>
      </c>
      <c r="C1001" s="32" t="s">
        <v>417</v>
      </c>
      <c r="D1001" s="33">
        <v>4814</v>
      </c>
      <c r="E1001" s="32" t="s">
        <v>1231</v>
      </c>
      <c r="F1001" s="33" t="s">
        <v>190</v>
      </c>
      <c r="G1001" s="34">
        <v>9760</v>
      </c>
      <c r="H1001" s="35" t="s">
        <v>183</v>
      </c>
    </row>
    <row r="1002" spans="1:8" ht="15.75">
      <c r="A1002" s="31" t="s">
        <v>179</v>
      </c>
      <c r="B1002" s="32" t="s">
        <v>241</v>
      </c>
      <c r="C1002" s="32" t="s">
        <v>242</v>
      </c>
      <c r="D1002" s="33">
        <v>4826</v>
      </c>
      <c r="E1002" s="32" t="s">
        <v>1232</v>
      </c>
      <c r="F1002" s="33" t="s">
        <v>157</v>
      </c>
      <c r="G1002" s="34">
        <v>116242</v>
      </c>
      <c r="H1002" s="35" t="s">
        <v>197</v>
      </c>
    </row>
    <row r="1003" spans="1:8" ht="15.75">
      <c r="A1003" s="31" t="s">
        <v>179</v>
      </c>
      <c r="B1003" s="32" t="s">
        <v>241</v>
      </c>
      <c r="C1003" s="32" t="s">
        <v>242</v>
      </c>
      <c r="D1003" s="33">
        <v>4827</v>
      </c>
      <c r="E1003" s="32" t="s">
        <v>1233</v>
      </c>
      <c r="F1003" s="33" t="s">
        <v>157</v>
      </c>
      <c r="G1003" s="34">
        <v>5632</v>
      </c>
      <c r="H1003" s="35" t="s">
        <v>197</v>
      </c>
    </row>
    <row r="1004" spans="1:8" ht="15.75">
      <c r="A1004" s="31" t="s">
        <v>179</v>
      </c>
      <c r="B1004" s="32" t="s">
        <v>255</v>
      </c>
      <c r="C1004" s="32" t="s">
        <v>604</v>
      </c>
      <c r="D1004" s="33">
        <v>4828</v>
      </c>
      <c r="E1004" s="32" t="s">
        <v>1234</v>
      </c>
      <c r="F1004" s="33" t="s">
        <v>190</v>
      </c>
      <c r="G1004" s="34">
        <v>19876</v>
      </c>
      <c r="H1004" s="35" t="s">
        <v>183</v>
      </c>
    </row>
    <row r="1005" spans="1:8" ht="15.75">
      <c r="A1005" s="31" t="s">
        <v>179</v>
      </c>
      <c r="B1005" s="32" t="s">
        <v>255</v>
      </c>
      <c r="C1005" s="32" t="s">
        <v>256</v>
      </c>
      <c r="D1005" s="33">
        <v>4829</v>
      </c>
      <c r="E1005" s="32" t="s">
        <v>1235</v>
      </c>
      <c r="F1005" s="33" t="s">
        <v>186</v>
      </c>
      <c r="G1005" s="34">
        <v>950550</v>
      </c>
      <c r="H1005" s="35" t="s">
        <v>183</v>
      </c>
    </row>
    <row r="1006" spans="1:8" ht="15.75">
      <c r="A1006" s="31" t="s">
        <v>179</v>
      </c>
      <c r="B1006" s="32" t="s">
        <v>241</v>
      </c>
      <c r="C1006" s="32" t="s">
        <v>242</v>
      </c>
      <c r="D1006" s="33">
        <v>4832</v>
      </c>
      <c r="E1006" s="32" t="s">
        <v>1236</v>
      </c>
      <c r="F1006" s="33" t="s">
        <v>157</v>
      </c>
      <c r="G1006" s="34">
        <v>45784</v>
      </c>
      <c r="H1006" s="35" t="s">
        <v>183</v>
      </c>
    </row>
    <row r="1007" spans="1:8" ht="15.75">
      <c r="A1007" s="31" t="s">
        <v>179</v>
      </c>
      <c r="B1007" s="32" t="s">
        <v>238</v>
      </c>
      <c r="C1007" s="32" t="s">
        <v>402</v>
      </c>
      <c r="D1007" s="33">
        <v>4833</v>
      </c>
      <c r="E1007" s="32" t="s">
        <v>1237</v>
      </c>
      <c r="F1007" s="33" t="s">
        <v>157</v>
      </c>
      <c r="G1007" s="34">
        <v>10497</v>
      </c>
      <c r="H1007" s="35" t="s">
        <v>183</v>
      </c>
    </row>
    <row r="1008" spans="1:8" ht="15.75">
      <c r="A1008" s="31" t="s">
        <v>179</v>
      </c>
      <c r="B1008" s="32" t="s">
        <v>205</v>
      </c>
      <c r="C1008" s="32" t="s">
        <v>206</v>
      </c>
      <c r="D1008" s="33">
        <v>4834</v>
      </c>
      <c r="E1008" s="32" t="s">
        <v>1238</v>
      </c>
      <c r="F1008" s="33" t="s">
        <v>157</v>
      </c>
      <c r="G1008" s="34">
        <v>142126</v>
      </c>
      <c r="H1008" s="35" t="s">
        <v>183</v>
      </c>
    </row>
    <row r="1009" spans="1:8" ht="15.75">
      <c r="A1009" s="31" t="s">
        <v>179</v>
      </c>
      <c r="B1009" s="32" t="s">
        <v>198</v>
      </c>
      <c r="C1009" s="32" t="s">
        <v>429</v>
      </c>
      <c r="D1009" s="33">
        <v>4835</v>
      </c>
      <c r="E1009" s="32" t="s">
        <v>1239</v>
      </c>
      <c r="F1009" s="33" t="s">
        <v>186</v>
      </c>
      <c r="G1009" s="34">
        <v>242708</v>
      </c>
      <c r="H1009" s="35" t="s">
        <v>183</v>
      </c>
    </row>
    <row r="1010" spans="1:8" ht="15.75">
      <c r="A1010" s="31" t="s">
        <v>179</v>
      </c>
      <c r="B1010" s="32" t="s">
        <v>198</v>
      </c>
      <c r="C1010" s="32" t="s">
        <v>429</v>
      </c>
      <c r="D1010" s="33">
        <v>4836</v>
      </c>
      <c r="E1010" s="32" t="s">
        <v>1240</v>
      </c>
      <c r="F1010" s="33" t="s">
        <v>186</v>
      </c>
      <c r="G1010" s="34">
        <v>368045</v>
      </c>
      <c r="H1010" s="35" t="s">
        <v>183</v>
      </c>
    </row>
    <row r="1011" spans="1:8" ht="15.75">
      <c r="A1011" s="31" t="s">
        <v>179</v>
      </c>
      <c r="B1011" s="32" t="s">
        <v>198</v>
      </c>
      <c r="C1011" s="32" t="s">
        <v>203</v>
      </c>
      <c r="D1011" s="33">
        <v>4837</v>
      </c>
      <c r="E1011" s="32" t="s">
        <v>105</v>
      </c>
      <c r="F1011" s="33" t="s">
        <v>186</v>
      </c>
      <c r="G1011" s="34">
        <v>171755</v>
      </c>
      <c r="H1011" s="35" t="s">
        <v>183</v>
      </c>
    </row>
    <row r="1012" spans="1:8" ht="15.75">
      <c r="A1012" s="31" t="s">
        <v>179</v>
      </c>
      <c r="B1012" s="32" t="s">
        <v>198</v>
      </c>
      <c r="C1012" s="32" t="s">
        <v>429</v>
      </c>
      <c r="D1012" s="33">
        <v>4838</v>
      </c>
      <c r="E1012" s="32" t="s">
        <v>1241</v>
      </c>
      <c r="F1012" s="33" t="s">
        <v>186</v>
      </c>
      <c r="G1012" s="34">
        <v>135904</v>
      </c>
      <c r="H1012" s="35" t="s">
        <v>183</v>
      </c>
    </row>
    <row r="1013" spans="1:8" ht="15.75">
      <c r="A1013" s="31" t="s">
        <v>179</v>
      </c>
      <c r="B1013" s="32" t="s">
        <v>248</v>
      </c>
      <c r="C1013" s="32" t="s">
        <v>248</v>
      </c>
      <c r="D1013" s="33">
        <v>4839</v>
      </c>
      <c r="E1013" s="32" t="s">
        <v>1242</v>
      </c>
      <c r="F1013" s="33" t="s">
        <v>157</v>
      </c>
      <c r="G1013" s="34">
        <v>519498</v>
      </c>
      <c r="H1013" s="35" t="s">
        <v>183</v>
      </c>
    </row>
    <row r="1014" spans="1:8" ht="15.75">
      <c r="A1014" s="31" t="s">
        <v>179</v>
      </c>
      <c r="B1014" s="32" t="s">
        <v>248</v>
      </c>
      <c r="C1014" s="32" t="s">
        <v>248</v>
      </c>
      <c r="D1014" s="33">
        <v>4840</v>
      </c>
      <c r="E1014" s="32" t="s">
        <v>1243</v>
      </c>
      <c r="F1014" s="33" t="s">
        <v>157</v>
      </c>
      <c r="G1014" s="34">
        <v>164793</v>
      </c>
      <c r="H1014" s="35" t="s">
        <v>183</v>
      </c>
    </row>
    <row r="1015" spans="1:8" ht="15.75">
      <c r="A1015" s="31" t="s">
        <v>179</v>
      </c>
      <c r="B1015" s="32" t="s">
        <v>248</v>
      </c>
      <c r="C1015" s="32" t="s">
        <v>248</v>
      </c>
      <c r="D1015" s="33">
        <v>4841</v>
      </c>
      <c r="E1015" s="32" t="s">
        <v>1244</v>
      </c>
      <c r="F1015" s="33" t="s">
        <v>157</v>
      </c>
      <c r="G1015" s="34">
        <v>225644</v>
      </c>
      <c r="H1015" s="35" t="s">
        <v>183</v>
      </c>
    </row>
    <row r="1016" spans="1:8" ht="15.75">
      <c r="A1016" s="31" t="s">
        <v>179</v>
      </c>
      <c r="B1016" s="32" t="s">
        <v>248</v>
      </c>
      <c r="C1016" s="32" t="s">
        <v>248</v>
      </c>
      <c r="D1016" s="33">
        <v>4842</v>
      </c>
      <c r="E1016" s="32" t="s">
        <v>1245</v>
      </c>
      <c r="F1016" s="33" t="s">
        <v>157</v>
      </c>
      <c r="G1016" s="34">
        <v>382585</v>
      </c>
      <c r="H1016" s="35" t="s">
        <v>183</v>
      </c>
    </row>
    <row r="1017" spans="1:8" ht="15.75">
      <c r="A1017" s="31" t="s">
        <v>179</v>
      </c>
      <c r="B1017" s="32" t="s">
        <v>248</v>
      </c>
      <c r="C1017" s="32" t="s">
        <v>248</v>
      </c>
      <c r="D1017" s="33">
        <v>4843</v>
      </c>
      <c r="E1017" s="32" t="s">
        <v>1246</v>
      </c>
      <c r="F1017" s="33" t="s">
        <v>157</v>
      </c>
      <c r="G1017" s="34">
        <v>292807</v>
      </c>
      <c r="H1017" s="35" t="s">
        <v>183</v>
      </c>
    </row>
    <row r="1018" spans="1:8" ht="15.75">
      <c r="A1018" s="31" t="s">
        <v>179</v>
      </c>
      <c r="B1018" s="32" t="s">
        <v>248</v>
      </c>
      <c r="C1018" s="32" t="s">
        <v>248</v>
      </c>
      <c r="D1018" s="33">
        <v>4844</v>
      </c>
      <c r="E1018" s="32" t="s">
        <v>1247</v>
      </c>
      <c r="F1018" s="33" t="s">
        <v>157</v>
      </c>
      <c r="G1018" s="34">
        <v>2688686</v>
      </c>
      <c r="H1018" s="35" t="s">
        <v>183</v>
      </c>
    </row>
    <row r="1019" spans="1:8" ht="15.75">
      <c r="A1019" s="31" t="s">
        <v>179</v>
      </c>
      <c r="B1019" s="32" t="s">
        <v>248</v>
      </c>
      <c r="C1019" s="32" t="s">
        <v>248</v>
      </c>
      <c r="D1019" s="33">
        <v>4845</v>
      </c>
      <c r="E1019" s="32" t="s">
        <v>1248</v>
      </c>
      <c r="F1019" s="33" t="s">
        <v>157</v>
      </c>
      <c r="G1019" s="34">
        <v>945349</v>
      </c>
      <c r="H1019" s="35" t="s">
        <v>183</v>
      </c>
    </row>
    <row r="1020" spans="1:8" ht="15.75">
      <c r="A1020" s="31" t="s">
        <v>179</v>
      </c>
      <c r="B1020" s="32" t="s">
        <v>187</v>
      </c>
      <c r="C1020" s="32" t="s">
        <v>187</v>
      </c>
      <c r="D1020" s="33">
        <v>4846</v>
      </c>
      <c r="E1020" s="32" t="s">
        <v>1249</v>
      </c>
      <c r="F1020" s="33" t="s">
        <v>157</v>
      </c>
      <c r="G1020" s="34">
        <v>130845</v>
      </c>
      <c r="H1020" s="35" t="s">
        <v>183</v>
      </c>
    </row>
    <row r="1021" spans="1:8" ht="15.75">
      <c r="A1021" s="31" t="s">
        <v>179</v>
      </c>
      <c r="B1021" s="32" t="s">
        <v>187</v>
      </c>
      <c r="C1021" s="32" t="s">
        <v>187</v>
      </c>
      <c r="D1021" s="33">
        <v>4848</v>
      </c>
      <c r="E1021" s="32" t="s">
        <v>17</v>
      </c>
      <c r="F1021" s="33" t="s">
        <v>190</v>
      </c>
      <c r="G1021" s="34">
        <v>8538</v>
      </c>
      <c r="H1021" s="35" t="s">
        <v>183</v>
      </c>
    </row>
    <row r="1022" spans="1:8" ht="15.75">
      <c r="A1022" s="31" t="s">
        <v>179</v>
      </c>
      <c r="B1022" s="32" t="s">
        <v>187</v>
      </c>
      <c r="C1022" s="32" t="s">
        <v>187</v>
      </c>
      <c r="D1022" s="33">
        <v>4849</v>
      </c>
      <c r="E1022" s="32" t="s">
        <v>19</v>
      </c>
      <c r="F1022" s="33" t="s">
        <v>190</v>
      </c>
      <c r="G1022" s="34">
        <v>2618</v>
      </c>
      <c r="H1022" s="35" t="s">
        <v>183</v>
      </c>
    </row>
    <row r="1023" spans="1:8" ht="15.75">
      <c r="A1023" s="31" t="s">
        <v>179</v>
      </c>
      <c r="B1023" s="32" t="s">
        <v>187</v>
      </c>
      <c r="C1023" s="32" t="s">
        <v>187</v>
      </c>
      <c r="D1023" s="33">
        <v>4850</v>
      </c>
      <c r="E1023" s="32" t="s">
        <v>20</v>
      </c>
      <c r="F1023" s="33" t="s">
        <v>186</v>
      </c>
      <c r="G1023" s="34">
        <v>249161</v>
      </c>
      <c r="H1023" s="35" t="s">
        <v>183</v>
      </c>
    </row>
    <row r="1024" spans="1:8" ht="15.75">
      <c r="A1024" s="31" t="s">
        <v>179</v>
      </c>
      <c r="B1024" s="32" t="s">
        <v>248</v>
      </c>
      <c r="C1024" s="32" t="s">
        <v>248</v>
      </c>
      <c r="D1024" s="33">
        <v>4851</v>
      </c>
      <c r="E1024" s="32" t="s">
        <v>1250</v>
      </c>
      <c r="F1024" s="33" t="s">
        <v>157</v>
      </c>
      <c r="G1024" s="34">
        <v>26430</v>
      </c>
      <c r="H1024" s="35" t="s">
        <v>183</v>
      </c>
    </row>
    <row r="1025" spans="1:8" ht="15.75">
      <c r="A1025" s="31" t="s">
        <v>179</v>
      </c>
      <c r="B1025" s="32" t="s">
        <v>255</v>
      </c>
      <c r="C1025" s="32" t="s">
        <v>256</v>
      </c>
      <c r="D1025" s="33">
        <v>4853</v>
      </c>
      <c r="E1025" s="32" t="s">
        <v>1251</v>
      </c>
      <c r="F1025" s="33" t="s">
        <v>186</v>
      </c>
      <c r="G1025" s="34">
        <v>607316</v>
      </c>
      <c r="H1025" s="35" t="s">
        <v>183</v>
      </c>
    </row>
    <row r="1026" spans="1:8" ht="15.75">
      <c r="A1026" s="31" t="s">
        <v>179</v>
      </c>
      <c r="B1026" s="32" t="s">
        <v>255</v>
      </c>
      <c r="C1026" s="32" t="s">
        <v>256</v>
      </c>
      <c r="D1026" s="33">
        <v>4854</v>
      </c>
      <c r="E1026" s="32" t="s">
        <v>1252</v>
      </c>
      <c r="F1026" s="33" t="s">
        <v>186</v>
      </c>
      <c r="G1026" s="34">
        <v>621335</v>
      </c>
      <c r="H1026" s="35" t="s">
        <v>183</v>
      </c>
    </row>
    <row r="1027" spans="1:8" ht="15.75">
      <c r="A1027" s="31" t="s">
        <v>179</v>
      </c>
      <c r="B1027" s="32" t="s">
        <v>205</v>
      </c>
      <c r="C1027" s="32" t="s">
        <v>417</v>
      </c>
      <c r="D1027" s="33">
        <v>4855</v>
      </c>
      <c r="E1027" s="32" t="s">
        <v>1253</v>
      </c>
      <c r="F1027" s="33" t="s">
        <v>182</v>
      </c>
      <c r="G1027" s="34">
        <v>49179</v>
      </c>
      <c r="H1027" s="35" t="s">
        <v>183</v>
      </c>
    </row>
    <row r="1028" spans="1:8" ht="15.75">
      <c r="A1028" s="31" t="s">
        <v>179</v>
      </c>
      <c r="B1028" s="32" t="s">
        <v>205</v>
      </c>
      <c r="C1028" s="32" t="s">
        <v>224</v>
      </c>
      <c r="D1028" s="33">
        <v>4856</v>
      </c>
      <c r="E1028" s="32" t="s">
        <v>1254</v>
      </c>
      <c r="F1028" s="33" t="s">
        <v>182</v>
      </c>
      <c r="G1028" s="34">
        <v>71083</v>
      </c>
      <c r="H1028" s="35" t="s">
        <v>183</v>
      </c>
    </row>
    <row r="1029" spans="1:8" ht="15.75">
      <c r="A1029" s="31" t="s">
        <v>179</v>
      </c>
      <c r="B1029" s="32" t="s">
        <v>259</v>
      </c>
      <c r="C1029" s="32" t="s">
        <v>607</v>
      </c>
      <c r="D1029" s="33">
        <v>4857</v>
      </c>
      <c r="E1029" s="32" t="s">
        <v>1255</v>
      </c>
      <c r="F1029" s="33" t="s">
        <v>182</v>
      </c>
      <c r="G1029" s="34">
        <v>2157</v>
      </c>
      <c r="H1029" s="35" t="s">
        <v>183</v>
      </c>
    </row>
    <row r="1030" spans="1:8" ht="15.75">
      <c r="A1030" s="31" t="s">
        <v>179</v>
      </c>
      <c r="B1030" s="32" t="s">
        <v>248</v>
      </c>
      <c r="C1030" s="32" t="s">
        <v>248</v>
      </c>
      <c r="D1030" s="33">
        <v>4858</v>
      </c>
      <c r="E1030" s="32" t="s">
        <v>1256</v>
      </c>
      <c r="F1030" s="33" t="s">
        <v>157</v>
      </c>
      <c r="G1030" s="34">
        <v>1019194</v>
      </c>
      <c r="H1030" s="35" t="s">
        <v>183</v>
      </c>
    </row>
    <row r="1031" spans="1:8" ht="15.75">
      <c r="A1031" s="31" t="s">
        <v>179</v>
      </c>
      <c r="B1031" s="32" t="s">
        <v>205</v>
      </c>
      <c r="C1031" s="32" t="s">
        <v>206</v>
      </c>
      <c r="D1031" s="33">
        <v>4859</v>
      </c>
      <c r="E1031" s="32" t="s">
        <v>1257</v>
      </c>
      <c r="F1031" s="33" t="s">
        <v>190</v>
      </c>
      <c r="G1031" s="34">
        <v>33589</v>
      </c>
      <c r="H1031" s="35" t="s">
        <v>183</v>
      </c>
    </row>
    <row r="1032" spans="1:8" ht="15.75">
      <c r="A1032" s="31" t="s">
        <v>179</v>
      </c>
      <c r="B1032" s="32" t="s">
        <v>241</v>
      </c>
      <c r="C1032" s="32" t="s">
        <v>242</v>
      </c>
      <c r="D1032" s="33">
        <v>4860</v>
      </c>
      <c r="E1032" s="32" t="s">
        <v>1258</v>
      </c>
      <c r="F1032" s="33" t="s">
        <v>157</v>
      </c>
      <c r="G1032" s="34">
        <v>173636</v>
      </c>
      <c r="H1032" s="35" t="s">
        <v>197</v>
      </c>
    </row>
    <row r="1033" spans="1:8" ht="15.75">
      <c r="A1033" s="31" t="s">
        <v>179</v>
      </c>
      <c r="B1033" s="32" t="s">
        <v>255</v>
      </c>
      <c r="C1033" s="32" t="s">
        <v>437</v>
      </c>
      <c r="D1033" s="33">
        <v>4861</v>
      </c>
      <c r="E1033" s="32" t="s">
        <v>1259</v>
      </c>
      <c r="F1033" s="33" t="s">
        <v>182</v>
      </c>
      <c r="G1033" s="34">
        <v>108800</v>
      </c>
      <c r="H1033" s="35" t="s">
        <v>183</v>
      </c>
    </row>
    <row r="1034" spans="1:8" ht="15.75">
      <c r="A1034" s="31" t="s">
        <v>179</v>
      </c>
      <c r="B1034" s="32" t="s">
        <v>208</v>
      </c>
      <c r="C1034" s="32" t="s">
        <v>208</v>
      </c>
      <c r="D1034" s="33">
        <v>4862</v>
      </c>
      <c r="E1034" s="32" t="s">
        <v>1260</v>
      </c>
      <c r="F1034" s="33" t="s">
        <v>190</v>
      </c>
      <c r="G1034" s="34">
        <v>932753</v>
      </c>
      <c r="H1034" s="35" t="s">
        <v>183</v>
      </c>
    </row>
    <row r="1035" spans="1:8" ht="15.75">
      <c r="A1035" s="31" t="s">
        <v>179</v>
      </c>
      <c r="B1035" s="32" t="s">
        <v>241</v>
      </c>
      <c r="C1035" s="32" t="s">
        <v>242</v>
      </c>
      <c r="D1035" s="33">
        <v>4863</v>
      </c>
      <c r="E1035" s="32" t="s">
        <v>1261</v>
      </c>
      <c r="F1035" s="33" t="s">
        <v>190</v>
      </c>
      <c r="G1035" s="34">
        <v>36326</v>
      </c>
      <c r="H1035" s="35" t="s">
        <v>197</v>
      </c>
    </row>
    <row r="1036" spans="1:8" ht="15.75">
      <c r="A1036" s="31" t="s">
        <v>179</v>
      </c>
      <c r="B1036" s="32" t="s">
        <v>241</v>
      </c>
      <c r="C1036" s="32" t="s">
        <v>242</v>
      </c>
      <c r="D1036" s="33">
        <v>4864</v>
      </c>
      <c r="E1036" s="32" t="s">
        <v>1262</v>
      </c>
      <c r="F1036" s="33" t="s">
        <v>190</v>
      </c>
      <c r="G1036" s="34">
        <v>48435</v>
      </c>
      <c r="H1036" s="35" t="s">
        <v>197</v>
      </c>
    </row>
    <row r="1037" spans="1:8" ht="15.75">
      <c r="A1037" s="31" t="s">
        <v>179</v>
      </c>
      <c r="B1037" s="32" t="s">
        <v>241</v>
      </c>
      <c r="C1037" s="32" t="s">
        <v>242</v>
      </c>
      <c r="D1037" s="33">
        <v>4865</v>
      </c>
      <c r="E1037" s="32" t="s">
        <v>1263</v>
      </c>
      <c r="F1037" s="33" t="s">
        <v>190</v>
      </c>
      <c r="G1037" s="34">
        <v>24218</v>
      </c>
      <c r="H1037" s="35" t="s">
        <v>197</v>
      </c>
    </row>
    <row r="1038" spans="1:8" ht="15.75">
      <c r="A1038" s="31" t="s">
        <v>179</v>
      </c>
      <c r="B1038" s="32" t="s">
        <v>241</v>
      </c>
      <c r="C1038" s="32" t="s">
        <v>242</v>
      </c>
      <c r="D1038" s="33">
        <v>4866</v>
      </c>
      <c r="E1038" s="32" t="s">
        <v>1264</v>
      </c>
      <c r="F1038" s="33" t="s">
        <v>190</v>
      </c>
      <c r="G1038" s="34">
        <v>48435</v>
      </c>
      <c r="H1038" s="35" t="s">
        <v>197</v>
      </c>
    </row>
    <row r="1039" spans="1:8" ht="15.75">
      <c r="A1039" s="31" t="s">
        <v>179</v>
      </c>
      <c r="B1039" s="32" t="s">
        <v>241</v>
      </c>
      <c r="C1039" s="32" t="s">
        <v>242</v>
      </c>
      <c r="D1039" s="33">
        <v>4867</v>
      </c>
      <c r="E1039" s="32" t="s">
        <v>1265</v>
      </c>
      <c r="F1039" s="33" t="s">
        <v>190</v>
      </c>
      <c r="G1039" s="34">
        <v>72652</v>
      </c>
      <c r="H1039" s="35" t="s">
        <v>197</v>
      </c>
    </row>
    <row r="1040" spans="1:8" ht="15.75">
      <c r="A1040" s="31" t="s">
        <v>179</v>
      </c>
      <c r="B1040" s="32" t="s">
        <v>187</v>
      </c>
      <c r="C1040" s="32" t="s">
        <v>187</v>
      </c>
      <c r="D1040" s="33">
        <v>4869</v>
      </c>
      <c r="E1040" s="32" t="s">
        <v>1266</v>
      </c>
      <c r="F1040" s="33" t="s">
        <v>157</v>
      </c>
      <c r="G1040" s="34">
        <v>65423</v>
      </c>
      <c r="H1040" s="35" t="s">
        <v>183</v>
      </c>
    </row>
    <row r="1041" spans="1:8" ht="15.75">
      <c r="A1041" s="31" t="s">
        <v>179</v>
      </c>
      <c r="B1041" s="32" t="s">
        <v>187</v>
      </c>
      <c r="C1041" s="32" t="s">
        <v>187</v>
      </c>
      <c r="D1041" s="33">
        <v>4870</v>
      </c>
      <c r="E1041" s="32" t="s">
        <v>1267</v>
      </c>
      <c r="F1041" s="33" t="s">
        <v>157</v>
      </c>
      <c r="G1041" s="34">
        <v>65423</v>
      </c>
      <c r="H1041" s="35" t="s">
        <v>183</v>
      </c>
    </row>
    <row r="1042" spans="1:8" ht="15.75">
      <c r="A1042" s="31" t="s">
        <v>179</v>
      </c>
      <c r="B1042" s="32" t="s">
        <v>187</v>
      </c>
      <c r="C1042" s="32" t="s">
        <v>187</v>
      </c>
      <c r="D1042" s="33">
        <v>4871</v>
      </c>
      <c r="E1042" s="32" t="s">
        <v>1268</v>
      </c>
      <c r="F1042" s="33" t="s">
        <v>157</v>
      </c>
      <c r="G1042" s="34">
        <v>32712</v>
      </c>
      <c r="H1042" s="35" t="s">
        <v>183</v>
      </c>
    </row>
    <row r="1043" spans="1:8" ht="15.75">
      <c r="A1043" s="31" t="s">
        <v>179</v>
      </c>
      <c r="B1043" s="32" t="s">
        <v>248</v>
      </c>
      <c r="C1043" s="32" t="s">
        <v>248</v>
      </c>
      <c r="D1043" s="33">
        <v>4872</v>
      </c>
      <c r="E1043" s="32" t="s">
        <v>1269</v>
      </c>
      <c r="F1043" s="33" t="s">
        <v>157</v>
      </c>
      <c r="G1043" s="34">
        <v>171830</v>
      </c>
      <c r="H1043" s="35" t="s">
        <v>183</v>
      </c>
    </row>
    <row r="1044" spans="1:8" ht="15.75">
      <c r="A1044" s="31" t="s">
        <v>179</v>
      </c>
      <c r="B1044" s="32" t="s">
        <v>248</v>
      </c>
      <c r="C1044" s="32" t="s">
        <v>248</v>
      </c>
      <c r="D1044" s="33">
        <v>4873</v>
      </c>
      <c r="E1044" s="32" t="s">
        <v>1270</v>
      </c>
      <c r="F1044" s="33" t="s">
        <v>157</v>
      </c>
      <c r="G1044" s="34">
        <v>464213</v>
      </c>
      <c r="H1044" s="35" t="s">
        <v>183</v>
      </c>
    </row>
    <row r="1045" spans="1:8" ht="15.75">
      <c r="A1045" s="31" t="s">
        <v>179</v>
      </c>
      <c r="B1045" s="32" t="s">
        <v>248</v>
      </c>
      <c r="C1045" s="32" t="s">
        <v>248</v>
      </c>
      <c r="D1045" s="33">
        <v>4874</v>
      </c>
      <c r="E1045" s="32" t="s">
        <v>1271</v>
      </c>
      <c r="F1045" s="33" t="s">
        <v>157</v>
      </c>
      <c r="G1045" s="34">
        <v>441401</v>
      </c>
      <c r="H1045" s="35" t="s">
        <v>183</v>
      </c>
    </row>
    <row r="1046" spans="1:8" ht="15.75">
      <c r="A1046" s="31" t="s">
        <v>179</v>
      </c>
      <c r="B1046" s="32" t="s">
        <v>248</v>
      </c>
      <c r="C1046" s="32" t="s">
        <v>248</v>
      </c>
      <c r="D1046" s="33">
        <v>4875</v>
      </c>
      <c r="E1046" s="32" t="s">
        <v>1272</v>
      </c>
      <c r="F1046" s="33" t="s">
        <v>157</v>
      </c>
      <c r="G1046" s="34">
        <v>162988</v>
      </c>
      <c r="H1046" s="35" t="s">
        <v>183</v>
      </c>
    </row>
    <row r="1047" spans="1:8" ht="15.75">
      <c r="A1047" s="31" t="s">
        <v>179</v>
      </c>
      <c r="B1047" s="32" t="s">
        <v>248</v>
      </c>
      <c r="C1047" s="32" t="s">
        <v>248</v>
      </c>
      <c r="D1047" s="33">
        <v>4876</v>
      </c>
      <c r="E1047" s="32" t="s">
        <v>1273</v>
      </c>
      <c r="F1047" s="33" t="s">
        <v>157</v>
      </c>
      <c r="G1047" s="34">
        <v>331919</v>
      </c>
      <c r="H1047" s="35" t="s">
        <v>183</v>
      </c>
    </row>
    <row r="1048" spans="1:8" ht="15.75">
      <c r="A1048" s="31" t="s">
        <v>179</v>
      </c>
      <c r="B1048" s="32" t="s">
        <v>248</v>
      </c>
      <c r="C1048" s="32" t="s">
        <v>248</v>
      </c>
      <c r="D1048" s="33">
        <v>4877</v>
      </c>
      <c r="E1048" s="32" t="s">
        <v>1274</v>
      </c>
      <c r="F1048" s="33" t="s">
        <v>157</v>
      </c>
      <c r="G1048" s="34">
        <v>293683</v>
      </c>
      <c r="H1048" s="35" t="s">
        <v>183</v>
      </c>
    </row>
    <row r="1049" spans="1:8" ht="15.75">
      <c r="A1049" s="31" t="s">
        <v>179</v>
      </c>
      <c r="B1049" s="32" t="s">
        <v>248</v>
      </c>
      <c r="C1049" s="32" t="s">
        <v>248</v>
      </c>
      <c r="D1049" s="33">
        <v>4878</v>
      </c>
      <c r="E1049" s="32" t="s">
        <v>1275</v>
      </c>
      <c r="F1049" s="33" t="s">
        <v>157</v>
      </c>
      <c r="G1049" s="34">
        <v>118217</v>
      </c>
      <c r="H1049" s="35" t="s">
        <v>183</v>
      </c>
    </row>
    <row r="1050" spans="1:8" ht="15.75">
      <c r="A1050" s="31" t="s">
        <v>179</v>
      </c>
      <c r="B1050" s="32" t="s">
        <v>248</v>
      </c>
      <c r="C1050" s="32" t="s">
        <v>248</v>
      </c>
      <c r="D1050" s="33">
        <v>4879</v>
      </c>
      <c r="E1050" s="32" t="s">
        <v>1276</v>
      </c>
      <c r="F1050" s="33" t="s">
        <v>157</v>
      </c>
      <c r="G1050" s="34">
        <v>209978</v>
      </c>
      <c r="H1050" s="35" t="s">
        <v>183</v>
      </c>
    </row>
    <row r="1051" spans="1:8" ht="15.75">
      <c r="A1051" s="31" t="s">
        <v>179</v>
      </c>
      <c r="B1051" s="32" t="s">
        <v>248</v>
      </c>
      <c r="C1051" s="32" t="s">
        <v>248</v>
      </c>
      <c r="D1051" s="33">
        <v>4880</v>
      </c>
      <c r="E1051" s="32" t="s">
        <v>1277</v>
      </c>
      <c r="F1051" s="33" t="s">
        <v>190</v>
      </c>
      <c r="G1051" s="34">
        <v>658811</v>
      </c>
      <c r="H1051" s="35" t="s">
        <v>183</v>
      </c>
    </row>
    <row r="1052" spans="1:8" ht="15.75">
      <c r="A1052" s="31" t="s">
        <v>179</v>
      </c>
      <c r="B1052" s="32" t="s">
        <v>238</v>
      </c>
      <c r="C1052" s="32" t="s">
        <v>239</v>
      </c>
      <c r="D1052" s="33">
        <v>4882</v>
      </c>
      <c r="E1052" s="32" t="s">
        <v>1278</v>
      </c>
      <c r="F1052" s="33" t="s">
        <v>157</v>
      </c>
      <c r="G1052" s="34">
        <v>196551</v>
      </c>
      <c r="H1052" s="35" t="s">
        <v>197</v>
      </c>
    </row>
    <row r="1053" spans="1:8" ht="15.75">
      <c r="A1053" s="31" t="s">
        <v>179</v>
      </c>
      <c r="B1053" s="32" t="s">
        <v>238</v>
      </c>
      <c r="C1053" s="32" t="s">
        <v>239</v>
      </c>
      <c r="D1053" s="33">
        <v>4883</v>
      </c>
      <c r="E1053" s="32" t="s">
        <v>1279</v>
      </c>
      <c r="F1053" s="33" t="s">
        <v>182</v>
      </c>
      <c r="G1053" s="34">
        <v>10500</v>
      </c>
      <c r="H1053" s="35" t="s">
        <v>197</v>
      </c>
    </row>
    <row r="1054" spans="1:8" ht="15.75">
      <c r="A1054" s="31" t="s">
        <v>179</v>
      </c>
      <c r="B1054" s="32" t="s">
        <v>238</v>
      </c>
      <c r="C1054" s="32" t="s">
        <v>239</v>
      </c>
      <c r="D1054" s="33">
        <v>4884</v>
      </c>
      <c r="E1054" s="32" t="s">
        <v>1280</v>
      </c>
      <c r="F1054" s="33" t="s">
        <v>157</v>
      </c>
      <c r="G1054" s="34">
        <v>187451</v>
      </c>
      <c r="H1054" s="35" t="s">
        <v>197</v>
      </c>
    </row>
    <row r="1055" spans="1:8" ht="15.75">
      <c r="A1055" s="31" t="s">
        <v>179</v>
      </c>
      <c r="B1055" s="32" t="s">
        <v>238</v>
      </c>
      <c r="C1055" s="32" t="s">
        <v>239</v>
      </c>
      <c r="D1055" s="33">
        <v>4885</v>
      </c>
      <c r="E1055" s="32" t="s">
        <v>1281</v>
      </c>
      <c r="F1055" s="33" t="s">
        <v>157</v>
      </c>
      <c r="G1055" s="34">
        <v>194051</v>
      </c>
      <c r="H1055" s="35" t="s">
        <v>197</v>
      </c>
    </row>
    <row r="1056" spans="1:8" ht="15.75">
      <c r="A1056" s="31" t="s">
        <v>179</v>
      </c>
      <c r="B1056" s="32" t="s">
        <v>238</v>
      </c>
      <c r="C1056" s="32" t="s">
        <v>239</v>
      </c>
      <c r="D1056" s="33">
        <v>4886</v>
      </c>
      <c r="E1056" s="32" t="s">
        <v>1282</v>
      </c>
      <c r="F1056" s="33" t="s">
        <v>157</v>
      </c>
      <c r="G1056" s="34">
        <v>186551</v>
      </c>
      <c r="H1056" s="35" t="s">
        <v>197</v>
      </c>
    </row>
    <row r="1057" spans="1:8" ht="15.75">
      <c r="A1057" s="31" t="s">
        <v>179</v>
      </c>
      <c r="B1057" s="32" t="s">
        <v>238</v>
      </c>
      <c r="C1057" s="32" t="s">
        <v>239</v>
      </c>
      <c r="D1057" s="33">
        <v>4887</v>
      </c>
      <c r="E1057" s="32" t="s">
        <v>1283</v>
      </c>
      <c r="F1057" s="33" t="s">
        <v>157</v>
      </c>
      <c r="G1057" s="34">
        <v>483551</v>
      </c>
      <c r="H1057" s="35" t="s">
        <v>197</v>
      </c>
    </row>
    <row r="1058" spans="1:8" ht="15.75">
      <c r="A1058" s="31" t="s">
        <v>179</v>
      </c>
      <c r="B1058" s="32" t="s">
        <v>238</v>
      </c>
      <c r="C1058" s="32" t="s">
        <v>239</v>
      </c>
      <c r="D1058" s="33">
        <v>4888</v>
      </c>
      <c r="E1058" s="32" t="s">
        <v>1284</v>
      </c>
      <c r="F1058" s="33" t="s">
        <v>157</v>
      </c>
      <c r="G1058" s="34">
        <v>189051</v>
      </c>
      <c r="H1058" s="35" t="s">
        <v>197</v>
      </c>
    </row>
    <row r="1059" spans="1:8" ht="15.75">
      <c r="A1059" s="31" t="s">
        <v>179</v>
      </c>
      <c r="B1059" s="32" t="s">
        <v>192</v>
      </c>
      <c r="C1059" s="32" t="s">
        <v>193</v>
      </c>
      <c r="D1059" s="33">
        <v>4889</v>
      </c>
      <c r="E1059" s="32" t="s">
        <v>1285</v>
      </c>
      <c r="F1059" s="33" t="s">
        <v>157</v>
      </c>
      <c r="G1059" s="34">
        <v>1407692</v>
      </c>
      <c r="H1059" s="35" t="s">
        <v>183</v>
      </c>
    </row>
    <row r="1060" spans="1:8" ht="15.75">
      <c r="A1060" s="31" t="s">
        <v>179</v>
      </c>
      <c r="B1060" s="32" t="s">
        <v>192</v>
      </c>
      <c r="C1060" s="32" t="s">
        <v>193</v>
      </c>
      <c r="D1060" s="33">
        <v>4890</v>
      </c>
      <c r="E1060" s="32" t="s">
        <v>1286</v>
      </c>
      <c r="F1060" s="33" t="s">
        <v>157</v>
      </c>
      <c r="G1060" s="34">
        <v>465774</v>
      </c>
      <c r="H1060" s="35" t="s">
        <v>183</v>
      </c>
    </row>
    <row r="1061" spans="1:8" ht="15.75">
      <c r="A1061" s="31" t="s">
        <v>179</v>
      </c>
      <c r="B1061" s="32" t="s">
        <v>192</v>
      </c>
      <c r="C1061" s="32" t="s">
        <v>193</v>
      </c>
      <c r="D1061" s="33">
        <v>4891</v>
      </c>
      <c r="E1061" s="32" t="s">
        <v>1287</v>
      </c>
      <c r="F1061" s="33" t="s">
        <v>157</v>
      </c>
      <c r="G1061" s="34">
        <v>706745</v>
      </c>
      <c r="H1061" s="35" t="s">
        <v>183</v>
      </c>
    </row>
    <row r="1062" spans="1:8" ht="15.75">
      <c r="A1062" s="31" t="s">
        <v>179</v>
      </c>
      <c r="B1062" s="32" t="s">
        <v>208</v>
      </c>
      <c r="C1062" s="32" t="s">
        <v>208</v>
      </c>
      <c r="D1062" s="33">
        <v>4892</v>
      </c>
      <c r="E1062" s="32" t="s">
        <v>1288</v>
      </c>
      <c r="F1062" s="33" t="s">
        <v>190</v>
      </c>
      <c r="G1062" s="34">
        <v>261653</v>
      </c>
      <c r="H1062" s="35" t="s">
        <v>183</v>
      </c>
    </row>
    <row r="1063" spans="1:8" ht="15.75">
      <c r="A1063" s="31" t="s">
        <v>179</v>
      </c>
      <c r="B1063" s="32" t="s">
        <v>587</v>
      </c>
      <c r="C1063" s="32" t="s">
        <v>588</v>
      </c>
      <c r="D1063" s="33">
        <v>4894</v>
      </c>
      <c r="E1063" s="32" t="s">
        <v>1289</v>
      </c>
      <c r="F1063" s="33" t="s">
        <v>590</v>
      </c>
      <c r="G1063" s="34">
        <v>296879</v>
      </c>
      <c r="H1063" s="35" t="s">
        <v>183</v>
      </c>
    </row>
    <row r="1064" spans="1:8" ht="15.75">
      <c r="A1064" s="31" t="s">
        <v>179</v>
      </c>
      <c r="B1064" s="32" t="s">
        <v>587</v>
      </c>
      <c r="C1064" s="32" t="s">
        <v>588</v>
      </c>
      <c r="D1064" s="33">
        <v>4895</v>
      </c>
      <c r="E1064" s="32" t="s">
        <v>1290</v>
      </c>
      <c r="F1064" s="33" t="s">
        <v>885</v>
      </c>
      <c r="G1064" s="34">
        <v>37110</v>
      </c>
      <c r="H1064" s="35" t="s">
        <v>183</v>
      </c>
    </row>
    <row r="1065" spans="1:8" ht="15.75">
      <c r="A1065" s="31" t="s">
        <v>179</v>
      </c>
      <c r="B1065" s="32" t="s">
        <v>208</v>
      </c>
      <c r="C1065" s="32" t="s">
        <v>208</v>
      </c>
      <c r="D1065" s="33">
        <v>4896</v>
      </c>
      <c r="E1065" s="32" t="s">
        <v>1291</v>
      </c>
      <c r="F1065" s="33" t="s">
        <v>190</v>
      </c>
      <c r="G1065" s="34">
        <v>326116</v>
      </c>
      <c r="H1065" s="35" t="s">
        <v>183</v>
      </c>
    </row>
    <row r="1066" spans="1:8" ht="15.75">
      <c r="A1066" s="31" t="s">
        <v>179</v>
      </c>
      <c r="B1066" s="32" t="s">
        <v>248</v>
      </c>
      <c r="C1066" s="32" t="s">
        <v>248</v>
      </c>
      <c r="D1066" s="33">
        <v>4898</v>
      </c>
      <c r="E1066" s="32" t="s">
        <v>1292</v>
      </c>
      <c r="F1066" s="33" t="s">
        <v>157</v>
      </c>
      <c r="G1066" s="34">
        <v>157245</v>
      </c>
      <c r="H1066" s="35" t="s">
        <v>183</v>
      </c>
    </row>
    <row r="1067" spans="1:8" ht="15.75">
      <c r="A1067" s="31" t="s">
        <v>179</v>
      </c>
      <c r="B1067" s="32" t="s">
        <v>248</v>
      </c>
      <c r="C1067" s="32" t="s">
        <v>248</v>
      </c>
      <c r="D1067" s="33">
        <v>4899</v>
      </c>
      <c r="E1067" s="32" t="s">
        <v>1293</v>
      </c>
      <c r="F1067" s="33" t="s">
        <v>157</v>
      </c>
      <c r="G1067" s="34">
        <v>181045</v>
      </c>
      <c r="H1067" s="35" t="s">
        <v>183</v>
      </c>
    </row>
    <row r="1068" spans="1:8" ht="15.75">
      <c r="A1068" s="31" t="s">
        <v>179</v>
      </c>
      <c r="B1068" s="32" t="s">
        <v>248</v>
      </c>
      <c r="C1068" s="32" t="s">
        <v>248</v>
      </c>
      <c r="D1068" s="33">
        <v>4900</v>
      </c>
      <c r="E1068" s="32" t="s">
        <v>1294</v>
      </c>
      <c r="F1068" s="33" t="s">
        <v>157</v>
      </c>
      <c r="G1068" s="34">
        <v>559465</v>
      </c>
      <c r="H1068" s="35" t="s">
        <v>183</v>
      </c>
    </row>
    <row r="1069" spans="1:8" ht="15.75">
      <c r="A1069" s="31" t="s">
        <v>179</v>
      </c>
      <c r="B1069" s="32" t="s">
        <v>248</v>
      </c>
      <c r="C1069" s="32" t="s">
        <v>248</v>
      </c>
      <c r="D1069" s="33">
        <v>4901</v>
      </c>
      <c r="E1069" s="32" t="s">
        <v>1295</v>
      </c>
      <c r="F1069" s="33" t="s">
        <v>157</v>
      </c>
      <c r="G1069" s="34">
        <v>801197</v>
      </c>
      <c r="H1069" s="35" t="s">
        <v>183</v>
      </c>
    </row>
    <row r="1070" spans="1:8" ht="15.75">
      <c r="A1070" s="31" t="s">
        <v>179</v>
      </c>
      <c r="B1070" s="32" t="s">
        <v>205</v>
      </c>
      <c r="C1070" s="32" t="s">
        <v>224</v>
      </c>
      <c r="D1070" s="33">
        <v>4902</v>
      </c>
      <c r="E1070" s="32" t="s">
        <v>1296</v>
      </c>
      <c r="F1070" s="33" t="s">
        <v>157</v>
      </c>
      <c r="G1070" s="34">
        <v>1049520</v>
      </c>
      <c r="H1070" s="35" t="s">
        <v>183</v>
      </c>
    </row>
    <row r="1071" spans="1:8" ht="15.75">
      <c r="A1071" s="31" t="s">
        <v>179</v>
      </c>
      <c r="B1071" s="32" t="s">
        <v>205</v>
      </c>
      <c r="C1071" s="32" t="s">
        <v>206</v>
      </c>
      <c r="D1071" s="33">
        <v>4903</v>
      </c>
      <c r="E1071" s="32" t="s">
        <v>1297</v>
      </c>
      <c r="F1071" s="33" t="s">
        <v>157</v>
      </c>
      <c r="G1071" s="34">
        <v>129855</v>
      </c>
      <c r="H1071" s="35" t="s">
        <v>183</v>
      </c>
    </row>
    <row r="1072" spans="1:8" ht="15.75">
      <c r="A1072" s="31" t="s">
        <v>179</v>
      </c>
      <c r="B1072" s="32" t="s">
        <v>205</v>
      </c>
      <c r="C1072" s="32" t="s">
        <v>224</v>
      </c>
      <c r="D1072" s="33">
        <v>4904</v>
      </c>
      <c r="E1072" s="32" t="s">
        <v>1298</v>
      </c>
      <c r="F1072" s="33" t="s">
        <v>182</v>
      </c>
      <c r="G1072" s="34">
        <v>174262</v>
      </c>
      <c r="H1072" s="35" t="s">
        <v>183</v>
      </c>
    </row>
    <row r="1073" spans="1:8" ht="15.75">
      <c r="A1073" s="31" t="s">
        <v>179</v>
      </c>
      <c r="B1073" s="32" t="s">
        <v>729</v>
      </c>
      <c r="C1073" s="32" t="s">
        <v>730</v>
      </c>
      <c r="D1073" s="33">
        <v>4905</v>
      </c>
      <c r="E1073" s="32" t="s">
        <v>1299</v>
      </c>
      <c r="F1073" s="33" t="s">
        <v>190</v>
      </c>
      <c r="G1073" s="34">
        <v>87629</v>
      </c>
      <c r="H1073" s="35" t="s">
        <v>183</v>
      </c>
    </row>
    <row r="1074" spans="1:8" ht="15.75">
      <c r="A1074" s="31" t="s">
        <v>179</v>
      </c>
      <c r="B1074" s="32" t="s">
        <v>198</v>
      </c>
      <c r="C1074" s="32" t="s">
        <v>429</v>
      </c>
      <c r="D1074" s="33">
        <v>4907</v>
      </c>
      <c r="E1074" s="32" t="s">
        <v>1300</v>
      </c>
      <c r="F1074" s="33" t="s">
        <v>186</v>
      </c>
      <c r="G1074" s="34">
        <v>121532</v>
      </c>
      <c r="H1074" s="35" t="s">
        <v>183</v>
      </c>
    </row>
    <row r="1075" spans="1:8" ht="15.75">
      <c r="A1075" s="31" t="s">
        <v>179</v>
      </c>
      <c r="B1075" s="32" t="s">
        <v>198</v>
      </c>
      <c r="C1075" s="32" t="s">
        <v>429</v>
      </c>
      <c r="D1075" s="33">
        <v>4908</v>
      </c>
      <c r="E1075" s="32" t="s">
        <v>1301</v>
      </c>
      <c r="F1075" s="33" t="s">
        <v>186</v>
      </c>
      <c r="G1075" s="34">
        <v>82929</v>
      </c>
      <c r="H1075" s="35" t="s">
        <v>183</v>
      </c>
    </row>
    <row r="1076" spans="1:8" ht="15.75">
      <c r="A1076" s="31" t="s">
        <v>179</v>
      </c>
      <c r="B1076" s="32" t="s">
        <v>238</v>
      </c>
      <c r="C1076" s="32" t="s">
        <v>402</v>
      </c>
      <c r="D1076" s="33">
        <v>4909</v>
      </c>
      <c r="E1076" s="32" t="s">
        <v>1302</v>
      </c>
      <c r="F1076" s="33" t="s">
        <v>182</v>
      </c>
      <c r="G1076" s="34">
        <v>165055</v>
      </c>
      <c r="H1076" s="35" t="s">
        <v>183</v>
      </c>
    </row>
    <row r="1077" spans="1:8" ht="15.75">
      <c r="A1077" s="31" t="s">
        <v>179</v>
      </c>
      <c r="B1077" s="32" t="s">
        <v>259</v>
      </c>
      <c r="C1077" s="32" t="s">
        <v>260</v>
      </c>
      <c r="D1077" s="33">
        <v>4910</v>
      </c>
      <c r="E1077" s="32" t="s">
        <v>1303</v>
      </c>
      <c r="F1077" s="33" t="s">
        <v>182</v>
      </c>
      <c r="G1077" s="34">
        <v>151282</v>
      </c>
      <c r="H1077" s="35" t="s">
        <v>183</v>
      </c>
    </row>
    <row r="1078" spans="1:8" ht="15.75">
      <c r="A1078" s="31" t="s">
        <v>179</v>
      </c>
      <c r="B1078" s="32" t="s">
        <v>205</v>
      </c>
      <c r="C1078" s="32" t="s">
        <v>206</v>
      </c>
      <c r="D1078" s="33">
        <v>4911</v>
      </c>
      <c r="E1078" s="32" t="s">
        <v>1304</v>
      </c>
      <c r="F1078" s="33" t="s">
        <v>190</v>
      </c>
      <c r="G1078" s="34">
        <v>53336</v>
      </c>
      <c r="H1078" s="35" t="s">
        <v>183</v>
      </c>
    </row>
    <row r="1079" spans="1:8" ht="15.75">
      <c r="A1079" s="31" t="s">
        <v>179</v>
      </c>
      <c r="B1079" s="32" t="s">
        <v>217</v>
      </c>
      <c r="C1079" s="32" t="s">
        <v>218</v>
      </c>
      <c r="D1079" s="33">
        <v>4912</v>
      </c>
      <c r="E1079" s="32" t="s">
        <v>1305</v>
      </c>
      <c r="F1079" s="33" t="s">
        <v>157</v>
      </c>
      <c r="G1079" s="34">
        <v>2063071</v>
      </c>
      <c r="H1079" s="35" t="s">
        <v>183</v>
      </c>
    </row>
    <row r="1080" spans="1:8" ht="15.75">
      <c r="A1080" s="31" t="s">
        <v>179</v>
      </c>
      <c r="B1080" s="32" t="s">
        <v>217</v>
      </c>
      <c r="C1080" s="32" t="s">
        <v>218</v>
      </c>
      <c r="D1080" s="33">
        <v>4913</v>
      </c>
      <c r="E1080" s="32" t="s">
        <v>1306</v>
      </c>
      <c r="F1080" s="33" t="s">
        <v>157</v>
      </c>
      <c r="G1080" s="34">
        <v>1663714</v>
      </c>
      <c r="H1080" s="35" t="s">
        <v>183</v>
      </c>
    </row>
    <row r="1081" spans="1:8" ht="15.75">
      <c r="A1081" s="31" t="s">
        <v>179</v>
      </c>
      <c r="B1081" s="32" t="s">
        <v>217</v>
      </c>
      <c r="C1081" s="32" t="s">
        <v>218</v>
      </c>
      <c r="D1081" s="33">
        <v>4914</v>
      </c>
      <c r="E1081" s="32" t="s">
        <v>1307</v>
      </c>
      <c r="F1081" s="33" t="s">
        <v>157</v>
      </c>
      <c r="G1081" s="34">
        <v>950892</v>
      </c>
      <c r="H1081" s="35" t="s">
        <v>183</v>
      </c>
    </row>
    <row r="1082" spans="1:8" ht="15.75">
      <c r="A1082" s="31" t="s">
        <v>179</v>
      </c>
      <c r="B1082" s="32" t="s">
        <v>205</v>
      </c>
      <c r="C1082" s="32" t="s">
        <v>206</v>
      </c>
      <c r="D1082" s="33">
        <v>4915</v>
      </c>
      <c r="E1082" s="32" t="s">
        <v>1308</v>
      </c>
      <c r="F1082" s="33" t="s">
        <v>190</v>
      </c>
      <c r="G1082" s="34">
        <v>46470</v>
      </c>
      <c r="H1082" s="35" t="s">
        <v>183</v>
      </c>
    </row>
    <row r="1083" spans="1:8" ht="15.75">
      <c r="A1083" s="31" t="s">
        <v>179</v>
      </c>
      <c r="B1083" s="32" t="s">
        <v>259</v>
      </c>
      <c r="C1083" s="32" t="s">
        <v>602</v>
      </c>
      <c r="D1083" s="33">
        <v>4918</v>
      </c>
      <c r="E1083" s="32" t="s">
        <v>1309</v>
      </c>
      <c r="F1083" s="33" t="s">
        <v>190</v>
      </c>
      <c r="G1083" s="34">
        <v>147381</v>
      </c>
      <c r="H1083" s="35" t="s">
        <v>183</v>
      </c>
    </row>
    <row r="1084" spans="1:8" ht="15.75">
      <c r="A1084" s="31" t="s">
        <v>179</v>
      </c>
      <c r="B1084" s="32" t="s">
        <v>205</v>
      </c>
      <c r="C1084" s="32" t="s">
        <v>224</v>
      </c>
      <c r="D1084" s="33">
        <v>4919</v>
      </c>
      <c r="E1084" s="32" t="s">
        <v>1310</v>
      </c>
      <c r="F1084" s="33" t="s">
        <v>182</v>
      </c>
      <c r="G1084" s="34">
        <v>92406</v>
      </c>
      <c r="H1084" s="35" t="s">
        <v>183</v>
      </c>
    </row>
    <row r="1085" spans="1:8" ht="15.75">
      <c r="A1085" s="31" t="s">
        <v>179</v>
      </c>
      <c r="B1085" s="32" t="s">
        <v>238</v>
      </c>
      <c r="C1085" s="32" t="s">
        <v>402</v>
      </c>
      <c r="D1085" s="33">
        <v>4920</v>
      </c>
      <c r="E1085" s="32" t="s">
        <v>1311</v>
      </c>
      <c r="F1085" s="33" t="s">
        <v>157</v>
      </c>
      <c r="G1085" s="34">
        <v>572332</v>
      </c>
      <c r="H1085" s="35" t="s">
        <v>183</v>
      </c>
    </row>
    <row r="1086" spans="1:8" ht="15.75">
      <c r="A1086" s="31" t="s">
        <v>179</v>
      </c>
      <c r="B1086" s="32" t="s">
        <v>241</v>
      </c>
      <c r="C1086" s="32" t="s">
        <v>420</v>
      </c>
      <c r="D1086" s="33">
        <v>4921</v>
      </c>
      <c r="E1086" s="32" t="s">
        <v>1312</v>
      </c>
      <c r="F1086" s="33" t="s">
        <v>157</v>
      </c>
      <c r="G1086" s="34">
        <v>130056</v>
      </c>
      <c r="H1086" s="35" t="s">
        <v>183</v>
      </c>
    </row>
    <row r="1087" spans="1:8" ht="15.75">
      <c r="A1087" s="31" t="s">
        <v>179</v>
      </c>
      <c r="B1087" s="32" t="s">
        <v>587</v>
      </c>
      <c r="C1087" s="32" t="s">
        <v>588</v>
      </c>
      <c r="D1087" s="33">
        <v>4922</v>
      </c>
      <c r="E1087" s="32" t="s">
        <v>1313</v>
      </c>
      <c r="F1087" s="33" t="s">
        <v>590</v>
      </c>
      <c r="G1087" s="34">
        <v>191166</v>
      </c>
      <c r="H1087" s="35" t="s">
        <v>183</v>
      </c>
    </row>
    <row r="1088" spans="1:8" ht="15.75">
      <c r="A1088" s="31" t="s">
        <v>179</v>
      </c>
      <c r="B1088" s="32" t="s">
        <v>587</v>
      </c>
      <c r="C1088" s="32" t="s">
        <v>588</v>
      </c>
      <c r="D1088" s="33">
        <v>4923</v>
      </c>
      <c r="E1088" s="32" t="s">
        <v>1314</v>
      </c>
      <c r="F1088" s="33" t="s">
        <v>885</v>
      </c>
      <c r="G1088" s="34">
        <v>23895</v>
      </c>
      <c r="H1088" s="35" t="s">
        <v>183</v>
      </c>
    </row>
    <row r="1089" spans="1:8" ht="15.75">
      <c r="A1089" s="31" t="s">
        <v>179</v>
      </c>
      <c r="B1089" s="32" t="s">
        <v>259</v>
      </c>
      <c r="C1089" s="32" t="s">
        <v>607</v>
      </c>
      <c r="D1089" s="33">
        <v>4925</v>
      </c>
      <c r="E1089" s="32" t="s">
        <v>1315</v>
      </c>
      <c r="F1089" s="33" t="s">
        <v>186</v>
      </c>
      <c r="G1089" s="34">
        <v>264768</v>
      </c>
      <c r="H1089" s="35" t="s">
        <v>183</v>
      </c>
    </row>
    <row r="1090" spans="1:8" ht="15.75">
      <c r="A1090" s="31" t="s">
        <v>179</v>
      </c>
      <c r="B1090" s="32" t="s">
        <v>259</v>
      </c>
      <c r="C1090" s="32" t="s">
        <v>607</v>
      </c>
      <c r="D1090" s="33">
        <v>4926</v>
      </c>
      <c r="E1090" s="32" t="s">
        <v>1316</v>
      </c>
      <c r="F1090" s="33" t="s">
        <v>186</v>
      </c>
      <c r="G1090" s="34">
        <v>221298</v>
      </c>
      <c r="H1090" s="35" t="s">
        <v>183</v>
      </c>
    </row>
    <row r="1091" spans="1:8" ht="15.75">
      <c r="A1091" s="31" t="s">
        <v>179</v>
      </c>
      <c r="B1091" s="32" t="s">
        <v>1317</v>
      </c>
      <c r="C1091" s="32" t="s">
        <v>1317</v>
      </c>
      <c r="D1091" s="33">
        <v>4928</v>
      </c>
      <c r="E1091" s="32" t="s">
        <v>1318</v>
      </c>
      <c r="F1091" s="33" t="s">
        <v>1319</v>
      </c>
      <c r="G1091" s="34">
        <v>8482</v>
      </c>
      <c r="H1091" s="35" t="s">
        <v>183</v>
      </c>
    </row>
    <row r="1092" spans="1:8" ht="15.75">
      <c r="A1092" s="31" t="s">
        <v>179</v>
      </c>
      <c r="B1092" s="32" t="s">
        <v>241</v>
      </c>
      <c r="C1092" s="32" t="s">
        <v>420</v>
      </c>
      <c r="D1092" s="33">
        <v>4930</v>
      </c>
      <c r="E1092" s="32" t="s">
        <v>1320</v>
      </c>
      <c r="F1092" s="33" t="s">
        <v>1321</v>
      </c>
      <c r="G1092" s="34">
        <v>1911904</v>
      </c>
      <c r="H1092" s="35" t="s">
        <v>183</v>
      </c>
    </row>
    <row r="1093" spans="1:8" ht="15.75">
      <c r="A1093" s="31" t="s">
        <v>179</v>
      </c>
      <c r="B1093" s="32" t="s">
        <v>1317</v>
      </c>
      <c r="C1093" s="32" t="s">
        <v>1317</v>
      </c>
      <c r="D1093" s="33">
        <v>4931</v>
      </c>
      <c r="E1093" s="32" t="s">
        <v>1322</v>
      </c>
      <c r="F1093" s="33" t="s">
        <v>1319</v>
      </c>
      <c r="G1093" s="34">
        <v>33157</v>
      </c>
      <c r="H1093" s="35" t="s">
        <v>197</v>
      </c>
    </row>
    <row r="1094" spans="1:8" ht="15.75">
      <c r="A1094" s="31" t="s">
        <v>179</v>
      </c>
      <c r="B1094" s="32" t="s">
        <v>1317</v>
      </c>
      <c r="C1094" s="32" t="s">
        <v>1317</v>
      </c>
      <c r="D1094" s="33">
        <v>4933</v>
      </c>
      <c r="E1094" s="32" t="s">
        <v>1323</v>
      </c>
      <c r="F1094" s="33" t="s">
        <v>157</v>
      </c>
      <c r="G1094" s="34">
        <v>500000</v>
      </c>
      <c r="H1094" s="35" t="s">
        <v>197</v>
      </c>
    </row>
    <row r="1095" spans="1:8" ht="15.75">
      <c r="A1095" s="31" t="s">
        <v>179</v>
      </c>
      <c r="B1095" s="32" t="s">
        <v>1324</v>
      </c>
      <c r="C1095" s="32" t="s">
        <v>1324</v>
      </c>
      <c r="D1095" s="33">
        <v>4934</v>
      </c>
      <c r="E1095" s="32" t="s">
        <v>1325</v>
      </c>
      <c r="F1095" s="33" t="s">
        <v>1319</v>
      </c>
      <c r="G1095" s="34">
        <v>104209</v>
      </c>
      <c r="H1095" s="35" t="s">
        <v>197</v>
      </c>
    </row>
    <row r="1096" spans="1:8" ht="15.75">
      <c r="A1096" s="31" t="s">
        <v>179</v>
      </c>
      <c r="B1096" s="32" t="s">
        <v>1324</v>
      </c>
      <c r="C1096" s="32" t="s">
        <v>1324</v>
      </c>
      <c r="D1096" s="33">
        <v>4936</v>
      </c>
      <c r="E1096" s="32" t="s">
        <v>142</v>
      </c>
      <c r="F1096" s="33" t="s">
        <v>157</v>
      </c>
      <c r="G1096" s="34">
        <v>29703</v>
      </c>
      <c r="H1096" s="35" t="s">
        <v>183</v>
      </c>
    </row>
    <row r="1097" spans="1:8" ht="15.75">
      <c r="A1097" s="31" t="s">
        <v>179</v>
      </c>
      <c r="B1097" s="32" t="s">
        <v>1324</v>
      </c>
      <c r="C1097" s="32" t="s">
        <v>1324</v>
      </c>
      <c r="D1097" s="33">
        <v>4937</v>
      </c>
      <c r="E1097" s="32" t="s">
        <v>1326</v>
      </c>
      <c r="F1097" s="33" t="s">
        <v>182</v>
      </c>
      <c r="G1097" s="34">
        <v>9190</v>
      </c>
      <c r="H1097" s="35" t="s">
        <v>183</v>
      </c>
    </row>
    <row r="1098" spans="1:8" ht="15.75">
      <c r="A1098" s="31" t="s">
        <v>179</v>
      </c>
      <c r="B1098" s="32" t="s">
        <v>1324</v>
      </c>
      <c r="C1098" s="32" t="s">
        <v>1324</v>
      </c>
      <c r="D1098" s="33">
        <v>4945</v>
      </c>
      <c r="E1098" s="32" t="s">
        <v>144</v>
      </c>
      <c r="F1098" s="33" t="s">
        <v>1327</v>
      </c>
      <c r="G1098" s="34">
        <v>8527</v>
      </c>
      <c r="H1098" s="35" t="s">
        <v>183</v>
      </c>
    </row>
    <row r="1099" spans="1:8" ht="15.75">
      <c r="A1099" s="31" t="s">
        <v>179</v>
      </c>
      <c r="B1099" s="32" t="s">
        <v>1324</v>
      </c>
      <c r="C1099" s="32" t="s">
        <v>1324</v>
      </c>
      <c r="D1099" s="33">
        <v>4946</v>
      </c>
      <c r="E1099" s="32" t="s">
        <v>1328</v>
      </c>
      <c r="F1099" s="33" t="s">
        <v>1327</v>
      </c>
      <c r="G1099" s="34">
        <v>19030</v>
      </c>
      <c r="H1099" s="35" t="s">
        <v>183</v>
      </c>
    </row>
    <row r="1100" spans="1:8" ht="15.75">
      <c r="A1100" s="31" t="s">
        <v>179</v>
      </c>
      <c r="B1100" s="32" t="s">
        <v>587</v>
      </c>
      <c r="C1100" s="32" t="s">
        <v>1082</v>
      </c>
      <c r="D1100" s="33">
        <v>4947</v>
      </c>
      <c r="E1100" s="32" t="s">
        <v>1329</v>
      </c>
      <c r="F1100" s="33" t="s">
        <v>182</v>
      </c>
      <c r="G1100" s="34">
        <v>4059</v>
      </c>
      <c r="H1100" s="35" t="s">
        <v>183</v>
      </c>
    </row>
    <row r="1101" spans="1:8" ht="15.75">
      <c r="A1101" s="31" t="s">
        <v>179</v>
      </c>
      <c r="B1101" s="32" t="s">
        <v>238</v>
      </c>
      <c r="C1101" s="32" t="s">
        <v>402</v>
      </c>
      <c r="D1101" s="33">
        <v>4949</v>
      </c>
      <c r="E1101" s="32" t="s">
        <v>1330</v>
      </c>
      <c r="F1101" s="33" t="s">
        <v>157</v>
      </c>
      <c r="G1101" s="34">
        <v>906687</v>
      </c>
      <c r="H1101" s="35" t="s">
        <v>183</v>
      </c>
    </row>
    <row r="1102" spans="1:8" ht="15.75">
      <c r="A1102" s="31" t="s">
        <v>179</v>
      </c>
      <c r="B1102" s="32" t="s">
        <v>217</v>
      </c>
      <c r="C1102" s="32" t="s">
        <v>218</v>
      </c>
      <c r="D1102" s="33">
        <v>4950</v>
      </c>
      <c r="E1102" s="32" t="s">
        <v>1331</v>
      </c>
      <c r="F1102" s="33" t="s">
        <v>157</v>
      </c>
      <c r="G1102" s="34">
        <v>4376187</v>
      </c>
      <c r="H1102" s="35" t="s">
        <v>197</v>
      </c>
    </row>
    <row r="1103" spans="1:8" ht="15.75">
      <c r="A1103" s="31" t="s">
        <v>179</v>
      </c>
      <c r="B1103" s="32" t="s">
        <v>217</v>
      </c>
      <c r="C1103" s="32" t="s">
        <v>218</v>
      </c>
      <c r="D1103" s="33">
        <v>4951</v>
      </c>
      <c r="E1103" s="32" t="s">
        <v>1332</v>
      </c>
      <c r="F1103" s="33" t="s">
        <v>157</v>
      </c>
      <c r="G1103" s="34">
        <v>3093046</v>
      </c>
      <c r="H1103" s="35" t="s">
        <v>197</v>
      </c>
    </row>
    <row r="1104" spans="1:8" ht="15.75">
      <c r="A1104" s="31" t="s">
        <v>179</v>
      </c>
      <c r="B1104" s="32" t="s">
        <v>217</v>
      </c>
      <c r="C1104" s="32" t="s">
        <v>218</v>
      </c>
      <c r="D1104" s="33">
        <v>4952</v>
      </c>
      <c r="E1104" s="32" t="s">
        <v>1333</v>
      </c>
      <c r="F1104" s="33" t="s">
        <v>157</v>
      </c>
      <c r="G1104" s="34">
        <v>2556001</v>
      </c>
      <c r="H1104" s="35" t="s">
        <v>197</v>
      </c>
    </row>
    <row r="1105" spans="1:8" ht="15.75">
      <c r="A1105" s="31" t="s">
        <v>179</v>
      </c>
      <c r="B1105" s="32" t="s">
        <v>217</v>
      </c>
      <c r="C1105" s="32" t="s">
        <v>218</v>
      </c>
      <c r="D1105" s="33">
        <v>4953</v>
      </c>
      <c r="E1105" s="32" t="s">
        <v>1334</v>
      </c>
      <c r="F1105" s="33" t="s">
        <v>157</v>
      </c>
      <c r="G1105" s="34">
        <v>4830924</v>
      </c>
      <c r="H1105" s="35" t="s">
        <v>197</v>
      </c>
    </row>
    <row r="1106" spans="1:8" ht="15.75">
      <c r="A1106" s="31" t="s">
        <v>179</v>
      </c>
      <c r="B1106" s="32" t="s">
        <v>562</v>
      </c>
      <c r="C1106" s="32" t="s">
        <v>562</v>
      </c>
      <c r="D1106" s="33">
        <v>4959</v>
      </c>
      <c r="E1106" s="32" t="s">
        <v>68</v>
      </c>
      <c r="F1106" s="33" t="s">
        <v>564</v>
      </c>
      <c r="G1106" s="34">
        <v>3307</v>
      </c>
      <c r="H1106" s="35" t="s">
        <v>183</v>
      </c>
    </row>
    <row r="1107" spans="1:8" ht="15.75">
      <c r="A1107" s="31" t="s">
        <v>179</v>
      </c>
      <c r="B1107" s="32" t="s">
        <v>241</v>
      </c>
      <c r="C1107" s="32" t="s">
        <v>242</v>
      </c>
      <c r="D1107" s="33">
        <v>4960</v>
      </c>
      <c r="E1107" s="32" t="s">
        <v>1335</v>
      </c>
      <c r="F1107" s="33" t="s">
        <v>157</v>
      </c>
      <c r="G1107" s="34">
        <v>263966</v>
      </c>
      <c r="H1107" s="35" t="s">
        <v>197</v>
      </c>
    </row>
    <row r="1108" spans="1:8" ht="15.75">
      <c r="A1108" s="31" t="s">
        <v>179</v>
      </c>
      <c r="B1108" s="32" t="s">
        <v>241</v>
      </c>
      <c r="C1108" s="32" t="s">
        <v>242</v>
      </c>
      <c r="D1108" s="33">
        <v>4961</v>
      </c>
      <c r="E1108" s="32" t="s">
        <v>1336</v>
      </c>
      <c r="F1108" s="33" t="s">
        <v>190</v>
      </c>
      <c r="G1108" s="34">
        <v>48435</v>
      </c>
      <c r="H1108" s="35" t="s">
        <v>197</v>
      </c>
    </row>
    <row r="1109" spans="1:8" ht="15.75">
      <c r="A1109" s="31" t="s">
        <v>179</v>
      </c>
      <c r="B1109" s="32" t="s">
        <v>241</v>
      </c>
      <c r="C1109" s="32" t="s">
        <v>242</v>
      </c>
      <c r="D1109" s="33">
        <v>4962</v>
      </c>
      <c r="E1109" s="32" t="s">
        <v>1337</v>
      </c>
      <c r="F1109" s="33" t="s">
        <v>190</v>
      </c>
      <c r="G1109" s="34">
        <v>12109</v>
      </c>
      <c r="H1109" s="35" t="s">
        <v>197</v>
      </c>
    </row>
    <row r="1110" spans="1:8" ht="15.75">
      <c r="A1110" s="31" t="s">
        <v>179</v>
      </c>
      <c r="B1110" s="32" t="s">
        <v>241</v>
      </c>
      <c r="C1110" s="32" t="s">
        <v>242</v>
      </c>
      <c r="D1110" s="33">
        <v>4963</v>
      </c>
      <c r="E1110" s="32" t="s">
        <v>1338</v>
      </c>
      <c r="F1110" s="33" t="s">
        <v>190</v>
      </c>
      <c r="G1110" s="34">
        <v>12109</v>
      </c>
      <c r="H1110" s="35" t="s">
        <v>197</v>
      </c>
    </row>
    <row r="1111" spans="1:8" ht="15.75">
      <c r="A1111" s="31" t="s">
        <v>179</v>
      </c>
      <c r="B1111" s="32" t="s">
        <v>241</v>
      </c>
      <c r="C1111" s="32" t="s">
        <v>242</v>
      </c>
      <c r="D1111" s="33">
        <v>4964</v>
      </c>
      <c r="E1111" s="32" t="s">
        <v>1339</v>
      </c>
      <c r="F1111" s="33" t="s">
        <v>190</v>
      </c>
      <c r="G1111" s="34">
        <v>12109</v>
      </c>
      <c r="H1111" s="35" t="s">
        <v>197</v>
      </c>
    </row>
    <row r="1112" spans="1:8" ht="15.75">
      <c r="A1112" s="31" t="s">
        <v>179</v>
      </c>
      <c r="B1112" s="32" t="s">
        <v>729</v>
      </c>
      <c r="C1112" s="32" t="s">
        <v>1340</v>
      </c>
      <c r="D1112" s="33">
        <v>4965</v>
      </c>
      <c r="E1112" s="32" t="s">
        <v>1341</v>
      </c>
      <c r="F1112" s="33" t="s">
        <v>157</v>
      </c>
      <c r="G1112" s="34">
        <v>634428</v>
      </c>
      <c r="H1112" s="35" t="s">
        <v>183</v>
      </c>
    </row>
    <row r="1113" spans="1:8" ht="15.75">
      <c r="A1113" s="31" t="s">
        <v>179</v>
      </c>
      <c r="B1113" s="32" t="s">
        <v>241</v>
      </c>
      <c r="C1113" s="32" t="s">
        <v>420</v>
      </c>
      <c r="D1113" s="33">
        <v>4966</v>
      </c>
      <c r="E1113" s="32" t="s">
        <v>1342</v>
      </c>
      <c r="F1113" s="33" t="s">
        <v>157</v>
      </c>
      <c r="G1113" s="34">
        <v>4017</v>
      </c>
      <c r="H1113" s="35" t="s">
        <v>183</v>
      </c>
    </row>
    <row r="1114" spans="1:8" ht="15.75">
      <c r="A1114" s="31" t="s">
        <v>179</v>
      </c>
      <c r="B1114" s="32" t="s">
        <v>208</v>
      </c>
      <c r="C1114" s="32" t="s">
        <v>208</v>
      </c>
      <c r="D1114" s="33">
        <v>4967</v>
      </c>
      <c r="E1114" s="32" t="s">
        <v>1343</v>
      </c>
      <c r="F1114" s="33" t="s">
        <v>157</v>
      </c>
      <c r="G1114" s="34">
        <v>993224</v>
      </c>
      <c r="H1114" s="35" t="s">
        <v>183</v>
      </c>
    </row>
    <row r="1115" spans="1:8" ht="15.75">
      <c r="A1115" s="31" t="s">
        <v>179</v>
      </c>
      <c r="B1115" s="32" t="s">
        <v>208</v>
      </c>
      <c r="C1115" s="32" t="s">
        <v>208</v>
      </c>
      <c r="D1115" s="33">
        <v>4968</v>
      </c>
      <c r="E1115" s="32" t="s">
        <v>1344</v>
      </c>
      <c r="F1115" s="33" t="s">
        <v>157</v>
      </c>
      <c r="G1115" s="34">
        <v>325805</v>
      </c>
      <c r="H1115" s="35" t="s">
        <v>183</v>
      </c>
    </row>
    <row r="1116" spans="1:8" ht="15.75">
      <c r="A1116" s="31" t="s">
        <v>179</v>
      </c>
      <c r="B1116" s="32" t="s">
        <v>208</v>
      </c>
      <c r="C1116" s="32" t="s">
        <v>208</v>
      </c>
      <c r="D1116" s="33">
        <v>4969</v>
      </c>
      <c r="E1116" s="32" t="s">
        <v>1345</v>
      </c>
      <c r="F1116" s="33" t="s">
        <v>157</v>
      </c>
      <c r="G1116" s="34">
        <v>272913</v>
      </c>
      <c r="H1116" s="35" t="s">
        <v>183</v>
      </c>
    </row>
    <row r="1117" spans="1:8" ht="15.75">
      <c r="A1117" s="31" t="s">
        <v>179</v>
      </c>
      <c r="B1117" s="32" t="s">
        <v>208</v>
      </c>
      <c r="C1117" s="32" t="s">
        <v>208</v>
      </c>
      <c r="D1117" s="33">
        <v>4970</v>
      </c>
      <c r="E1117" s="32" t="s">
        <v>1346</v>
      </c>
      <c r="F1117" s="33" t="s">
        <v>157</v>
      </c>
      <c r="G1117" s="34">
        <v>573240</v>
      </c>
      <c r="H1117" s="35" t="s">
        <v>183</v>
      </c>
    </row>
    <row r="1118" spans="1:8" ht="15.75">
      <c r="A1118" s="31" t="s">
        <v>179</v>
      </c>
      <c r="B1118" s="32" t="s">
        <v>208</v>
      </c>
      <c r="C1118" s="32" t="s">
        <v>208</v>
      </c>
      <c r="D1118" s="33">
        <v>4971</v>
      </c>
      <c r="E1118" s="32" t="s">
        <v>1347</v>
      </c>
      <c r="F1118" s="33" t="s">
        <v>157</v>
      </c>
      <c r="G1118" s="34">
        <v>2459450</v>
      </c>
      <c r="H1118" s="35" t="s">
        <v>183</v>
      </c>
    </row>
    <row r="1119" spans="1:8" ht="15.75">
      <c r="A1119" s="31" t="s">
        <v>179</v>
      </c>
      <c r="B1119" s="32" t="s">
        <v>208</v>
      </c>
      <c r="C1119" s="32" t="s">
        <v>208</v>
      </c>
      <c r="D1119" s="33">
        <v>4972</v>
      </c>
      <c r="E1119" s="32" t="s">
        <v>1348</v>
      </c>
      <c r="F1119" s="33" t="s">
        <v>157</v>
      </c>
      <c r="G1119" s="34">
        <v>1124127</v>
      </c>
      <c r="H1119" s="35" t="s">
        <v>183</v>
      </c>
    </row>
    <row r="1120" spans="1:8" ht="15.75">
      <c r="A1120" s="31" t="s">
        <v>179</v>
      </c>
      <c r="B1120" s="32" t="s">
        <v>208</v>
      </c>
      <c r="C1120" s="32" t="s">
        <v>208</v>
      </c>
      <c r="D1120" s="33">
        <v>4973</v>
      </c>
      <c r="E1120" s="32" t="s">
        <v>1349</v>
      </c>
      <c r="F1120" s="33" t="s">
        <v>157</v>
      </c>
      <c r="G1120" s="34">
        <v>1732101</v>
      </c>
      <c r="H1120" s="35" t="s">
        <v>183</v>
      </c>
    </row>
    <row r="1121" spans="1:8" ht="15.75">
      <c r="A1121" s="31" t="s">
        <v>179</v>
      </c>
      <c r="B1121" s="32" t="s">
        <v>208</v>
      </c>
      <c r="C1121" s="32" t="s">
        <v>208</v>
      </c>
      <c r="D1121" s="33">
        <v>4974</v>
      </c>
      <c r="E1121" s="32" t="s">
        <v>1350</v>
      </c>
      <c r="F1121" s="33" t="s">
        <v>157</v>
      </c>
      <c r="G1121" s="34">
        <v>4473503</v>
      </c>
      <c r="H1121" s="35" t="s">
        <v>183</v>
      </c>
    </row>
    <row r="1122" spans="1:8" ht="15.75">
      <c r="A1122" s="31" t="s">
        <v>179</v>
      </c>
      <c r="B1122" s="32" t="s">
        <v>208</v>
      </c>
      <c r="C1122" s="32" t="s">
        <v>208</v>
      </c>
      <c r="D1122" s="33">
        <v>4975</v>
      </c>
      <c r="E1122" s="32" t="s">
        <v>1351</v>
      </c>
      <c r="F1122" s="33" t="s">
        <v>157</v>
      </c>
      <c r="G1122" s="34">
        <v>393852</v>
      </c>
      <c r="H1122" s="35" t="s">
        <v>183</v>
      </c>
    </row>
    <row r="1123" spans="1:8" ht="15.75">
      <c r="A1123" s="31" t="s">
        <v>179</v>
      </c>
      <c r="B1123" s="32" t="s">
        <v>208</v>
      </c>
      <c r="C1123" s="32" t="s">
        <v>208</v>
      </c>
      <c r="D1123" s="33">
        <v>4976</v>
      </c>
      <c r="E1123" s="32" t="s">
        <v>1352</v>
      </c>
      <c r="F1123" s="33" t="s">
        <v>157</v>
      </c>
      <c r="G1123" s="34">
        <v>798950</v>
      </c>
      <c r="H1123" s="35" t="s">
        <v>183</v>
      </c>
    </row>
    <row r="1124" spans="1:8" ht="15.75">
      <c r="A1124" s="31" t="s">
        <v>179</v>
      </c>
      <c r="B1124" s="32" t="s">
        <v>208</v>
      </c>
      <c r="C1124" s="32" t="s">
        <v>208</v>
      </c>
      <c r="D1124" s="33">
        <v>4977</v>
      </c>
      <c r="E1124" s="32" t="s">
        <v>1353</v>
      </c>
      <c r="F1124" s="33" t="s">
        <v>157</v>
      </c>
      <c r="G1124" s="34">
        <v>393852</v>
      </c>
      <c r="H1124" s="35" t="s">
        <v>183</v>
      </c>
    </row>
    <row r="1125" spans="1:8" ht="15.75">
      <c r="A1125" s="31" t="s">
        <v>179</v>
      </c>
      <c r="B1125" s="32" t="s">
        <v>248</v>
      </c>
      <c r="C1125" s="32" t="s">
        <v>248</v>
      </c>
      <c r="D1125" s="33">
        <v>4978</v>
      </c>
      <c r="E1125" s="32" t="s">
        <v>1354</v>
      </c>
      <c r="F1125" s="33" t="s">
        <v>157</v>
      </c>
      <c r="G1125" s="34">
        <v>561786</v>
      </c>
      <c r="H1125" s="35" t="s">
        <v>183</v>
      </c>
    </row>
    <row r="1126" spans="1:8" ht="15.75">
      <c r="A1126" s="31" t="s">
        <v>179</v>
      </c>
      <c r="B1126" s="32" t="s">
        <v>248</v>
      </c>
      <c r="C1126" s="32" t="s">
        <v>248</v>
      </c>
      <c r="D1126" s="33">
        <v>4979</v>
      </c>
      <c r="E1126" s="32" t="s">
        <v>1355</v>
      </c>
      <c r="F1126" s="33" t="s">
        <v>157</v>
      </c>
      <c r="G1126" s="34">
        <v>600873</v>
      </c>
      <c r="H1126" s="35" t="s">
        <v>183</v>
      </c>
    </row>
    <row r="1127" spans="1:8" ht="15.75">
      <c r="A1127" s="31" t="s">
        <v>179</v>
      </c>
      <c r="B1127" s="32" t="s">
        <v>192</v>
      </c>
      <c r="C1127" s="32" t="s">
        <v>193</v>
      </c>
      <c r="D1127" s="33">
        <v>4980</v>
      </c>
      <c r="E1127" s="32" t="s">
        <v>1356</v>
      </c>
      <c r="F1127" s="33" t="s">
        <v>190</v>
      </c>
      <c r="G1127" s="34">
        <v>560527</v>
      </c>
      <c r="H1127" s="35" t="s">
        <v>183</v>
      </c>
    </row>
    <row r="1128" spans="1:8" ht="15.75">
      <c r="A1128" s="31" t="s">
        <v>179</v>
      </c>
      <c r="B1128" s="32" t="s">
        <v>180</v>
      </c>
      <c r="C1128" s="32" t="s">
        <v>1357</v>
      </c>
      <c r="D1128" s="33">
        <v>4981</v>
      </c>
      <c r="E1128" s="32" t="s">
        <v>1358</v>
      </c>
      <c r="F1128" s="33" t="s">
        <v>182</v>
      </c>
      <c r="G1128" s="34">
        <v>71521</v>
      </c>
      <c r="H1128" s="35" t="s">
        <v>183</v>
      </c>
    </row>
    <row r="1129" spans="1:8" ht="15.75">
      <c r="A1129" s="31" t="s">
        <v>179</v>
      </c>
      <c r="B1129" s="32" t="s">
        <v>248</v>
      </c>
      <c r="C1129" s="32" t="s">
        <v>248</v>
      </c>
      <c r="D1129" s="33">
        <v>4982</v>
      </c>
      <c r="E1129" s="32" t="s">
        <v>1359</v>
      </c>
      <c r="F1129" s="33" t="s">
        <v>157</v>
      </c>
      <c r="G1129" s="34">
        <v>159000</v>
      </c>
      <c r="H1129" s="35" t="s">
        <v>183</v>
      </c>
    </row>
    <row r="1130" spans="1:8" ht="15.75">
      <c r="A1130" s="31" t="s">
        <v>179</v>
      </c>
      <c r="B1130" s="32" t="s">
        <v>238</v>
      </c>
      <c r="C1130" s="32" t="s">
        <v>402</v>
      </c>
      <c r="D1130" s="33">
        <v>4983</v>
      </c>
      <c r="E1130" s="32" t="s">
        <v>1360</v>
      </c>
      <c r="F1130" s="33" t="s">
        <v>157</v>
      </c>
      <c r="G1130" s="34">
        <v>50883</v>
      </c>
      <c r="H1130" s="35" t="s">
        <v>183</v>
      </c>
    </row>
    <row r="1131" spans="1:8" ht="15.75">
      <c r="A1131" s="31" t="s">
        <v>179</v>
      </c>
      <c r="B1131" s="32" t="s">
        <v>248</v>
      </c>
      <c r="C1131" s="32" t="s">
        <v>248</v>
      </c>
      <c r="D1131" s="33">
        <v>4984</v>
      </c>
      <c r="E1131" s="32" t="s">
        <v>1361</v>
      </c>
      <c r="F1131" s="33" t="s">
        <v>157</v>
      </c>
      <c r="G1131" s="34">
        <v>279244</v>
      </c>
      <c r="H1131" s="35" t="s">
        <v>183</v>
      </c>
    </row>
    <row r="1132" spans="1:8" ht="15.75">
      <c r="A1132" s="31" t="s">
        <v>179</v>
      </c>
      <c r="B1132" s="32" t="s">
        <v>259</v>
      </c>
      <c r="C1132" s="32" t="s">
        <v>260</v>
      </c>
      <c r="D1132" s="33">
        <v>4985</v>
      </c>
      <c r="E1132" s="32" t="s">
        <v>1362</v>
      </c>
      <c r="F1132" s="33" t="s">
        <v>186</v>
      </c>
      <c r="G1132" s="34">
        <v>619977</v>
      </c>
      <c r="H1132" s="35" t="s">
        <v>183</v>
      </c>
    </row>
    <row r="1133" spans="1:8" ht="15.75">
      <c r="A1133" s="31" t="s">
        <v>179</v>
      </c>
      <c r="B1133" s="32" t="s">
        <v>255</v>
      </c>
      <c r="C1133" s="32" t="s">
        <v>255</v>
      </c>
      <c r="D1133" s="33">
        <v>4986</v>
      </c>
      <c r="E1133" s="32" t="s">
        <v>1363</v>
      </c>
      <c r="F1133" s="33" t="s">
        <v>186</v>
      </c>
      <c r="G1133" s="34">
        <v>860259</v>
      </c>
      <c r="H1133" s="35" t="s">
        <v>183</v>
      </c>
    </row>
    <row r="1134" spans="1:8" ht="15.75">
      <c r="A1134" s="31" t="s">
        <v>179</v>
      </c>
      <c r="B1134" s="32" t="s">
        <v>217</v>
      </c>
      <c r="C1134" s="32" t="s">
        <v>218</v>
      </c>
      <c r="D1134" s="33">
        <v>4987</v>
      </c>
      <c r="E1134" s="32" t="s">
        <v>1364</v>
      </c>
      <c r="F1134" s="33" t="s">
        <v>157</v>
      </c>
      <c r="G1134" s="34">
        <v>1393537</v>
      </c>
      <c r="H1134" s="35" t="s">
        <v>183</v>
      </c>
    </row>
    <row r="1135" spans="1:8" ht="15.75">
      <c r="A1135" s="31" t="s">
        <v>179</v>
      </c>
      <c r="B1135" s="32" t="s">
        <v>195</v>
      </c>
      <c r="C1135" s="32" t="s">
        <v>195</v>
      </c>
      <c r="D1135" s="33">
        <v>4988</v>
      </c>
      <c r="E1135" s="32" t="s">
        <v>1365</v>
      </c>
      <c r="F1135" s="33" t="s">
        <v>1366</v>
      </c>
      <c r="G1135" s="34">
        <v>888145</v>
      </c>
      <c r="H1135" s="35" t="s">
        <v>197</v>
      </c>
    </row>
    <row r="1136" spans="1:8" ht="15.75">
      <c r="A1136" s="31" t="s">
        <v>179</v>
      </c>
      <c r="B1136" s="32" t="s">
        <v>205</v>
      </c>
      <c r="C1136" s="32" t="s">
        <v>206</v>
      </c>
      <c r="D1136" s="33">
        <v>4989</v>
      </c>
      <c r="E1136" s="32" t="s">
        <v>1367</v>
      </c>
      <c r="F1136" s="33" t="s">
        <v>190</v>
      </c>
      <c r="G1136" s="34">
        <v>120988</v>
      </c>
      <c r="H1136" s="35" t="s">
        <v>183</v>
      </c>
    </row>
    <row r="1137" spans="1:8" ht="15.75">
      <c r="A1137" s="31" t="s">
        <v>179</v>
      </c>
      <c r="B1137" s="32" t="s">
        <v>238</v>
      </c>
      <c r="C1137" s="32" t="s">
        <v>402</v>
      </c>
      <c r="D1137" s="33">
        <v>4990</v>
      </c>
      <c r="E1137" s="32" t="s">
        <v>1368</v>
      </c>
      <c r="F1137" s="33" t="s">
        <v>157</v>
      </c>
      <c r="G1137" s="34">
        <v>362964</v>
      </c>
      <c r="H1137" s="35" t="s">
        <v>183</v>
      </c>
    </row>
    <row r="1138" spans="1:8" ht="15.75">
      <c r="A1138" s="31" t="s">
        <v>179</v>
      </c>
      <c r="B1138" s="32" t="s">
        <v>205</v>
      </c>
      <c r="C1138" s="32" t="s">
        <v>206</v>
      </c>
      <c r="D1138" s="33">
        <v>4991</v>
      </c>
      <c r="E1138" s="32" t="s">
        <v>1369</v>
      </c>
      <c r="F1138" s="33" t="s">
        <v>190</v>
      </c>
      <c r="G1138" s="34">
        <v>114842</v>
      </c>
      <c r="H1138" s="35" t="s">
        <v>183</v>
      </c>
    </row>
    <row r="1139" spans="1:8" ht="15.75">
      <c r="A1139" s="31" t="s">
        <v>179</v>
      </c>
      <c r="B1139" s="32" t="s">
        <v>205</v>
      </c>
      <c r="C1139" s="32" t="s">
        <v>206</v>
      </c>
      <c r="D1139" s="33">
        <v>4992</v>
      </c>
      <c r="E1139" s="32" t="s">
        <v>1370</v>
      </c>
      <c r="F1139" s="33" t="s">
        <v>157</v>
      </c>
      <c r="G1139" s="34">
        <v>355629</v>
      </c>
      <c r="H1139" s="35" t="s">
        <v>183</v>
      </c>
    </row>
    <row r="1140" spans="1:8" ht="15.75">
      <c r="A1140" s="31" t="s">
        <v>179</v>
      </c>
      <c r="B1140" s="32" t="s">
        <v>205</v>
      </c>
      <c r="C1140" s="32" t="s">
        <v>206</v>
      </c>
      <c r="D1140" s="33">
        <v>4993</v>
      </c>
      <c r="E1140" s="32" t="s">
        <v>1371</v>
      </c>
      <c r="F1140" s="33" t="s">
        <v>157</v>
      </c>
      <c r="G1140" s="34">
        <v>344526</v>
      </c>
      <c r="H1140" s="35" t="s">
        <v>183</v>
      </c>
    </row>
    <row r="1141" spans="1:8" ht="15.75">
      <c r="A1141" s="31" t="s">
        <v>179</v>
      </c>
      <c r="B1141" s="32" t="s">
        <v>198</v>
      </c>
      <c r="C1141" s="32" t="s">
        <v>429</v>
      </c>
      <c r="D1141" s="33">
        <v>4994</v>
      </c>
      <c r="E1141" s="32" t="s">
        <v>1372</v>
      </c>
      <c r="F1141" s="33" t="s">
        <v>186</v>
      </c>
      <c r="G1141" s="34">
        <v>129602</v>
      </c>
      <c r="H1141" s="35" t="s">
        <v>183</v>
      </c>
    </row>
    <row r="1142" spans="1:8" ht="15.75">
      <c r="A1142" s="31" t="s">
        <v>179</v>
      </c>
      <c r="B1142" s="32" t="s">
        <v>198</v>
      </c>
      <c r="C1142" s="32" t="s">
        <v>429</v>
      </c>
      <c r="D1142" s="33">
        <v>4995</v>
      </c>
      <c r="E1142" s="32" t="s">
        <v>1373</v>
      </c>
      <c r="F1142" s="33" t="s">
        <v>186</v>
      </c>
      <c r="G1142" s="34">
        <v>193183</v>
      </c>
      <c r="H1142" s="35" t="s">
        <v>183</v>
      </c>
    </row>
    <row r="1143" spans="1:8" ht="15.75">
      <c r="A1143" s="31" t="s">
        <v>179</v>
      </c>
      <c r="B1143" s="32" t="s">
        <v>248</v>
      </c>
      <c r="C1143" s="32" t="s">
        <v>248</v>
      </c>
      <c r="D1143" s="33">
        <v>4996</v>
      </c>
      <c r="E1143" s="32" t="s">
        <v>1374</v>
      </c>
      <c r="F1143" s="33" t="s">
        <v>157</v>
      </c>
      <c r="G1143" s="34">
        <v>528974</v>
      </c>
      <c r="H1143" s="35" t="s">
        <v>183</v>
      </c>
    </row>
    <row r="1144" spans="1:8" ht="15.75">
      <c r="A1144" s="31" t="s">
        <v>179</v>
      </c>
      <c r="B1144" s="32" t="s">
        <v>238</v>
      </c>
      <c r="C1144" s="32" t="s">
        <v>239</v>
      </c>
      <c r="D1144" s="33">
        <v>4997</v>
      </c>
      <c r="E1144" s="32" t="s">
        <v>1375</v>
      </c>
      <c r="F1144" s="33" t="s">
        <v>190</v>
      </c>
      <c r="G1144" s="34">
        <v>22714</v>
      </c>
      <c r="H1144" s="35" t="s">
        <v>183</v>
      </c>
    </row>
    <row r="1145" spans="1:8" ht="15.75">
      <c r="A1145" s="31" t="s">
        <v>179</v>
      </c>
      <c r="B1145" s="32" t="s">
        <v>192</v>
      </c>
      <c r="C1145" s="32" t="s">
        <v>193</v>
      </c>
      <c r="D1145" s="33">
        <v>5000</v>
      </c>
      <c r="E1145" s="32" t="s">
        <v>1376</v>
      </c>
      <c r="F1145" s="33" t="s">
        <v>190</v>
      </c>
      <c r="G1145" s="34">
        <v>132556</v>
      </c>
      <c r="H1145" s="35" t="s">
        <v>183</v>
      </c>
    </row>
    <row r="1146" spans="1:8" ht="15.75">
      <c r="A1146" s="31" t="s">
        <v>179</v>
      </c>
      <c r="B1146" s="32" t="s">
        <v>192</v>
      </c>
      <c r="C1146" s="32" t="s">
        <v>193</v>
      </c>
      <c r="D1146" s="33">
        <v>5001</v>
      </c>
      <c r="E1146" s="32" t="s">
        <v>1377</v>
      </c>
      <c r="F1146" s="33" t="s">
        <v>157</v>
      </c>
      <c r="G1146" s="34">
        <v>808722</v>
      </c>
      <c r="H1146" s="35" t="s">
        <v>183</v>
      </c>
    </row>
    <row r="1147" spans="1:8" ht="15.75">
      <c r="A1147" s="31" t="s">
        <v>179</v>
      </c>
      <c r="B1147" s="32" t="s">
        <v>192</v>
      </c>
      <c r="C1147" s="32" t="s">
        <v>193</v>
      </c>
      <c r="D1147" s="33">
        <v>5002</v>
      </c>
      <c r="E1147" s="32" t="s">
        <v>1378</v>
      </c>
      <c r="F1147" s="33" t="s">
        <v>190</v>
      </c>
      <c r="G1147" s="34">
        <v>103325</v>
      </c>
      <c r="H1147" s="35" t="s">
        <v>183</v>
      </c>
    </row>
    <row r="1148" spans="1:8" ht="15.75">
      <c r="A1148" s="31" t="s">
        <v>179</v>
      </c>
      <c r="B1148" s="32" t="s">
        <v>1379</v>
      </c>
      <c r="C1148" s="32" t="s">
        <v>1379</v>
      </c>
      <c r="D1148" s="33">
        <v>5003</v>
      </c>
      <c r="E1148" s="32" t="s">
        <v>1380</v>
      </c>
      <c r="F1148" s="33" t="s">
        <v>157</v>
      </c>
      <c r="G1148" s="34">
        <v>44894</v>
      </c>
      <c r="H1148" s="35" t="s">
        <v>183</v>
      </c>
    </row>
    <row r="1149" spans="1:8" ht="15.75">
      <c r="A1149" s="31" t="s">
        <v>179</v>
      </c>
      <c r="B1149" s="32" t="s">
        <v>1379</v>
      </c>
      <c r="C1149" s="32" t="s">
        <v>1379</v>
      </c>
      <c r="D1149" s="33">
        <v>5004</v>
      </c>
      <c r="E1149" s="32" t="s">
        <v>1381</v>
      </c>
      <c r="F1149" s="33" t="s">
        <v>885</v>
      </c>
      <c r="G1149" s="34">
        <v>91108</v>
      </c>
      <c r="H1149" s="35" t="s">
        <v>183</v>
      </c>
    </row>
    <row r="1150" spans="1:8" ht="15.75">
      <c r="A1150" s="31" t="s">
        <v>179</v>
      </c>
      <c r="B1150" s="32" t="s">
        <v>1379</v>
      </c>
      <c r="C1150" s="32" t="s">
        <v>1379</v>
      </c>
      <c r="D1150" s="33">
        <v>5005</v>
      </c>
      <c r="E1150" s="32" t="s">
        <v>1382</v>
      </c>
      <c r="F1150" s="33" t="s">
        <v>590</v>
      </c>
      <c r="G1150" s="34">
        <v>728930</v>
      </c>
      <c r="H1150" s="35" t="s">
        <v>183</v>
      </c>
    </row>
    <row r="1151" spans="1:8" ht="15.75">
      <c r="A1151" s="31" t="s">
        <v>179</v>
      </c>
      <c r="B1151" s="32" t="s">
        <v>1379</v>
      </c>
      <c r="C1151" s="32" t="s">
        <v>1379</v>
      </c>
      <c r="D1151" s="33">
        <v>5010</v>
      </c>
      <c r="E1151" s="32" t="s">
        <v>1383</v>
      </c>
      <c r="F1151" s="33" t="s">
        <v>157</v>
      </c>
      <c r="G1151" s="34">
        <v>304953</v>
      </c>
      <c r="H1151" s="35" t="s">
        <v>183</v>
      </c>
    </row>
    <row r="1152" spans="1:8" ht="15.75">
      <c r="A1152" s="31" t="s">
        <v>179</v>
      </c>
      <c r="B1152" s="32" t="s">
        <v>208</v>
      </c>
      <c r="C1152" s="32" t="s">
        <v>208</v>
      </c>
      <c r="D1152" s="33">
        <v>5015</v>
      </c>
      <c r="E1152" s="32" t="s">
        <v>1384</v>
      </c>
      <c r="F1152" s="33" t="s">
        <v>157</v>
      </c>
      <c r="G1152" s="34">
        <v>481759</v>
      </c>
      <c r="H1152" s="35" t="s">
        <v>183</v>
      </c>
    </row>
    <row r="1153" spans="1:8" ht="15.75">
      <c r="A1153" s="31" t="s">
        <v>179</v>
      </c>
      <c r="B1153" s="32" t="s">
        <v>248</v>
      </c>
      <c r="C1153" s="32" t="s">
        <v>248</v>
      </c>
      <c r="D1153" s="33">
        <v>5017</v>
      </c>
      <c r="E1153" s="32" t="s">
        <v>1385</v>
      </c>
      <c r="F1153" s="33" t="s">
        <v>157</v>
      </c>
      <c r="G1153" s="34">
        <v>408676</v>
      </c>
      <c r="H1153" s="35" t="s">
        <v>183</v>
      </c>
    </row>
    <row r="1154" spans="1:8" ht="15.75">
      <c r="A1154" s="31" t="s">
        <v>179</v>
      </c>
      <c r="B1154" s="32" t="s">
        <v>248</v>
      </c>
      <c r="C1154" s="32" t="s">
        <v>248</v>
      </c>
      <c r="D1154" s="33">
        <v>5019</v>
      </c>
      <c r="E1154" s="32" t="s">
        <v>1386</v>
      </c>
      <c r="F1154" s="33" t="s">
        <v>157</v>
      </c>
      <c r="G1154" s="34">
        <v>231284</v>
      </c>
      <c r="H1154" s="35" t="s">
        <v>183</v>
      </c>
    </row>
    <row r="1155" spans="1:8" ht="15.75">
      <c r="A1155" s="31" t="s">
        <v>179</v>
      </c>
      <c r="B1155" s="32" t="s">
        <v>248</v>
      </c>
      <c r="C1155" s="32" t="s">
        <v>248</v>
      </c>
      <c r="D1155" s="33">
        <v>5021</v>
      </c>
      <c r="E1155" s="32" t="s">
        <v>1387</v>
      </c>
      <c r="F1155" s="33" t="s">
        <v>190</v>
      </c>
      <c r="G1155" s="34">
        <v>505113</v>
      </c>
      <c r="H1155" s="35" t="s">
        <v>183</v>
      </c>
    </row>
    <row r="1156" spans="1:8" ht="15.75">
      <c r="A1156" s="31" t="s">
        <v>179</v>
      </c>
      <c r="B1156" s="32" t="s">
        <v>217</v>
      </c>
      <c r="C1156" s="32" t="s">
        <v>218</v>
      </c>
      <c r="D1156" s="33">
        <v>5023</v>
      </c>
      <c r="E1156" s="32" t="s">
        <v>1388</v>
      </c>
      <c r="F1156" s="33" t="s">
        <v>190</v>
      </c>
      <c r="G1156" s="34">
        <v>23634</v>
      </c>
      <c r="H1156" s="35" t="s">
        <v>183</v>
      </c>
    </row>
    <row r="1157" spans="1:8" ht="15.75">
      <c r="A1157" s="31" t="s">
        <v>179</v>
      </c>
      <c r="B1157" s="32" t="s">
        <v>579</v>
      </c>
      <c r="C1157" s="32" t="s">
        <v>1046</v>
      </c>
      <c r="D1157" s="33">
        <v>5024</v>
      </c>
      <c r="E1157" s="32" t="s">
        <v>1389</v>
      </c>
      <c r="F1157" s="33" t="s">
        <v>157</v>
      </c>
      <c r="G1157" s="34">
        <v>1221246</v>
      </c>
      <c r="H1157" s="35" t="s">
        <v>183</v>
      </c>
    </row>
    <row r="1158" spans="1:8" ht="15.75">
      <c r="A1158" s="31" t="s">
        <v>179</v>
      </c>
      <c r="B1158" s="32" t="s">
        <v>579</v>
      </c>
      <c r="C1158" s="32" t="s">
        <v>1046</v>
      </c>
      <c r="D1158" s="33">
        <v>5025</v>
      </c>
      <c r="E1158" s="32" t="s">
        <v>1390</v>
      </c>
      <c r="F1158" s="33" t="s">
        <v>182</v>
      </c>
      <c r="G1158" s="34">
        <v>204999</v>
      </c>
      <c r="H1158" s="35" t="s">
        <v>183</v>
      </c>
    </row>
    <row r="1159" spans="1:8" ht="15.75">
      <c r="A1159" s="31" t="s">
        <v>179</v>
      </c>
      <c r="B1159" s="32" t="s">
        <v>579</v>
      </c>
      <c r="C1159" s="32" t="s">
        <v>1046</v>
      </c>
      <c r="D1159" s="33">
        <v>5026</v>
      </c>
      <c r="E1159" s="32" t="s">
        <v>1391</v>
      </c>
      <c r="F1159" s="33" t="s">
        <v>157</v>
      </c>
      <c r="G1159" s="34">
        <v>4772717</v>
      </c>
      <c r="H1159" s="35" t="s">
        <v>183</v>
      </c>
    </row>
    <row r="1160" spans="1:8" ht="15.75">
      <c r="A1160" s="31" t="s">
        <v>179</v>
      </c>
      <c r="B1160" s="32" t="s">
        <v>579</v>
      </c>
      <c r="C1160" s="32" t="s">
        <v>1046</v>
      </c>
      <c r="D1160" s="33">
        <v>5028</v>
      </c>
      <c r="E1160" s="32" t="s">
        <v>1392</v>
      </c>
      <c r="F1160" s="33" t="s">
        <v>157</v>
      </c>
      <c r="G1160" s="34">
        <v>4101193</v>
      </c>
      <c r="H1160" s="35" t="s">
        <v>183</v>
      </c>
    </row>
    <row r="1161" spans="1:8" ht="15.75">
      <c r="A1161" s="31" t="s">
        <v>179</v>
      </c>
      <c r="B1161" s="32" t="s">
        <v>238</v>
      </c>
      <c r="C1161" s="32" t="s">
        <v>239</v>
      </c>
      <c r="D1161" s="33">
        <v>5032</v>
      </c>
      <c r="E1161" s="32" t="s">
        <v>1393</v>
      </c>
      <c r="F1161" s="33" t="s">
        <v>157</v>
      </c>
      <c r="G1161" s="34">
        <v>186551</v>
      </c>
      <c r="H1161" s="35" t="s">
        <v>197</v>
      </c>
    </row>
    <row r="1162" spans="1:8" ht="15.75">
      <c r="A1162" s="31" t="s">
        <v>179</v>
      </c>
      <c r="B1162" s="32" t="s">
        <v>238</v>
      </c>
      <c r="C1162" s="32" t="s">
        <v>239</v>
      </c>
      <c r="D1162" s="33">
        <v>5033</v>
      </c>
      <c r="E1162" s="32" t="s">
        <v>1394</v>
      </c>
      <c r="F1162" s="33" t="s">
        <v>157</v>
      </c>
      <c r="G1162" s="34">
        <v>206551</v>
      </c>
      <c r="H1162" s="35" t="s">
        <v>197</v>
      </c>
    </row>
    <row r="1163" spans="1:8" ht="15.75">
      <c r="A1163" s="31" t="s">
        <v>179</v>
      </c>
      <c r="B1163" s="32" t="s">
        <v>238</v>
      </c>
      <c r="C1163" s="32" t="s">
        <v>239</v>
      </c>
      <c r="D1163" s="33">
        <v>5036</v>
      </c>
      <c r="E1163" s="32" t="s">
        <v>1395</v>
      </c>
      <c r="F1163" s="33" t="s">
        <v>157</v>
      </c>
      <c r="G1163" s="34">
        <v>197551</v>
      </c>
      <c r="H1163" s="35" t="s">
        <v>197</v>
      </c>
    </row>
    <row r="1164" spans="1:8" ht="15.75">
      <c r="A1164" s="31" t="s">
        <v>179</v>
      </c>
      <c r="B1164" s="32" t="s">
        <v>238</v>
      </c>
      <c r="C1164" s="32" t="s">
        <v>239</v>
      </c>
      <c r="D1164" s="33">
        <v>5037</v>
      </c>
      <c r="E1164" s="32" t="s">
        <v>1396</v>
      </c>
      <c r="F1164" s="33" t="s">
        <v>157</v>
      </c>
      <c r="G1164" s="34">
        <v>140551</v>
      </c>
      <c r="H1164" s="35" t="s">
        <v>197</v>
      </c>
    </row>
    <row r="1165" spans="1:8" ht="15.75">
      <c r="A1165" s="31" t="s">
        <v>179</v>
      </c>
      <c r="B1165" s="32" t="s">
        <v>238</v>
      </c>
      <c r="C1165" s="32" t="s">
        <v>239</v>
      </c>
      <c r="D1165" s="33">
        <v>5038</v>
      </c>
      <c r="E1165" s="32" t="s">
        <v>1397</v>
      </c>
      <c r="F1165" s="33" t="s">
        <v>157</v>
      </c>
      <c r="G1165" s="34">
        <v>190551</v>
      </c>
      <c r="H1165" s="35" t="s">
        <v>197</v>
      </c>
    </row>
    <row r="1166" spans="1:8" ht="15.75">
      <c r="A1166" s="31" t="s">
        <v>179</v>
      </c>
      <c r="B1166" s="32" t="s">
        <v>238</v>
      </c>
      <c r="C1166" s="32" t="s">
        <v>239</v>
      </c>
      <c r="D1166" s="33">
        <v>5044</v>
      </c>
      <c r="E1166" s="32" t="s">
        <v>1398</v>
      </c>
      <c r="F1166" s="33" t="s">
        <v>182</v>
      </c>
      <c r="G1166" s="34">
        <v>59067</v>
      </c>
      <c r="H1166" s="35" t="s">
        <v>197</v>
      </c>
    </row>
    <row r="1167" spans="1:8" ht="15.75">
      <c r="A1167" s="31" t="s">
        <v>179</v>
      </c>
      <c r="B1167" s="32" t="s">
        <v>238</v>
      </c>
      <c r="C1167" s="32" t="s">
        <v>239</v>
      </c>
      <c r="D1167" s="33">
        <v>5045</v>
      </c>
      <c r="E1167" s="32" t="s">
        <v>1399</v>
      </c>
      <c r="F1167" s="33" t="s">
        <v>157</v>
      </c>
      <c r="G1167" s="34">
        <v>187051</v>
      </c>
      <c r="H1167" s="35" t="s">
        <v>197</v>
      </c>
    </row>
    <row r="1168" spans="1:8" ht="15.75">
      <c r="A1168" s="31" t="s">
        <v>179</v>
      </c>
      <c r="B1168" s="32" t="s">
        <v>238</v>
      </c>
      <c r="C1168" s="32" t="s">
        <v>239</v>
      </c>
      <c r="D1168" s="33">
        <v>5046</v>
      </c>
      <c r="E1168" s="32" t="s">
        <v>1400</v>
      </c>
      <c r="F1168" s="33" t="s">
        <v>182</v>
      </c>
      <c r="G1168" s="34">
        <v>59067</v>
      </c>
      <c r="H1168" s="35" t="s">
        <v>197</v>
      </c>
    </row>
    <row r="1169" spans="1:8" ht="15.75">
      <c r="A1169" s="31" t="s">
        <v>179</v>
      </c>
      <c r="B1169" s="32" t="s">
        <v>259</v>
      </c>
      <c r="C1169" s="32" t="s">
        <v>775</v>
      </c>
      <c r="D1169" s="33">
        <v>5047</v>
      </c>
      <c r="E1169" s="32" t="s">
        <v>1401</v>
      </c>
      <c r="F1169" s="33" t="s">
        <v>182</v>
      </c>
      <c r="G1169" s="34">
        <v>97152</v>
      </c>
      <c r="H1169" s="35" t="s">
        <v>183</v>
      </c>
    </row>
    <row r="1170" spans="1:8" ht="15.75">
      <c r="A1170" s="31" t="s">
        <v>179</v>
      </c>
      <c r="B1170" s="32" t="s">
        <v>259</v>
      </c>
      <c r="C1170" s="32" t="s">
        <v>775</v>
      </c>
      <c r="D1170" s="33">
        <v>5048</v>
      </c>
      <c r="E1170" s="32" t="s">
        <v>1402</v>
      </c>
      <c r="F1170" s="33" t="s">
        <v>182</v>
      </c>
      <c r="G1170" s="34">
        <v>71895</v>
      </c>
      <c r="H1170" s="35" t="s">
        <v>183</v>
      </c>
    </row>
    <row r="1171" spans="1:8" ht="15.75">
      <c r="A1171" s="31" t="s">
        <v>179</v>
      </c>
      <c r="B1171" s="32" t="s">
        <v>579</v>
      </c>
      <c r="C1171" s="32" t="s">
        <v>1046</v>
      </c>
      <c r="D1171" s="33">
        <v>5049</v>
      </c>
      <c r="E1171" s="32" t="s">
        <v>1403</v>
      </c>
      <c r="F1171" s="33" t="s">
        <v>182</v>
      </c>
      <c r="G1171" s="34">
        <v>316066</v>
      </c>
      <c r="H1171" s="35" t="s">
        <v>183</v>
      </c>
    </row>
    <row r="1172" spans="1:8" ht="15.75">
      <c r="A1172" s="31" t="s">
        <v>179</v>
      </c>
      <c r="B1172" s="32" t="s">
        <v>187</v>
      </c>
      <c r="C1172" s="32" t="s">
        <v>187</v>
      </c>
      <c r="D1172" s="33">
        <v>5050</v>
      </c>
      <c r="E1172" s="32" t="s">
        <v>1404</v>
      </c>
      <c r="F1172" s="33" t="s">
        <v>157</v>
      </c>
      <c r="G1172" s="34">
        <v>130845</v>
      </c>
      <c r="H1172" s="35" t="s">
        <v>183</v>
      </c>
    </row>
    <row r="1173" spans="1:8" ht="15.75">
      <c r="A1173" s="31" t="s">
        <v>179</v>
      </c>
      <c r="B1173" s="32" t="s">
        <v>255</v>
      </c>
      <c r="C1173" s="32" t="s">
        <v>256</v>
      </c>
      <c r="D1173" s="33">
        <v>5051</v>
      </c>
      <c r="E1173" s="32" t="s">
        <v>1405</v>
      </c>
      <c r="F1173" s="33" t="s">
        <v>186</v>
      </c>
      <c r="G1173" s="34">
        <v>1584737</v>
      </c>
      <c r="H1173" s="35" t="s">
        <v>183</v>
      </c>
    </row>
    <row r="1174" spans="1:8" ht="15.75">
      <c r="A1174" s="31" t="s">
        <v>179</v>
      </c>
      <c r="B1174" s="32" t="s">
        <v>255</v>
      </c>
      <c r="C1174" s="32" t="s">
        <v>256</v>
      </c>
      <c r="D1174" s="33">
        <v>5052</v>
      </c>
      <c r="E1174" s="32" t="s">
        <v>1406</v>
      </c>
      <c r="F1174" s="33" t="s">
        <v>186</v>
      </c>
      <c r="G1174" s="34">
        <v>916593</v>
      </c>
      <c r="H1174" s="35" t="s">
        <v>183</v>
      </c>
    </row>
    <row r="1175" spans="1:8" ht="15.75">
      <c r="A1175" s="31" t="s">
        <v>179</v>
      </c>
      <c r="B1175" s="32" t="s">
        <v>1187</v>
      </c>
      <c r="C1175" s="32" t="s">
        <v>1188</v>
      </c>
      <c r="D1175" s="33">
        <v>5053</v>
      </c>
      <c r="E1175" s="32" t="s">
        <v>1407</v>
      </c>
      <c r="F1175" s="33" t="s">
        <v>157</v>
      </c>
      <c r="G1175" s="34">
        <v>4947533</v>
      </c>
      <c r="H1175" s="35" t="s">
        <v>183</v>
      </c>
    </row>
    <row r="1176" spans="1:8" ht="15.75">
      <c r="A1176" s="31" t="s">
        <v>179</v>
      </c>
      <c r="B1176" s="32" t="s">
        <v>587</v>
      </c>
      <c r="C1176" s="32" t="s">
        <v>588</v>
      </c>
      <c r="D1176" s="33">
        <v>5054</v>
      </c>
      <c r="E1176" s="32" t="s">
        <v>1408</v>
      </c>
      <c r="F1176" s="33" t="s">
        <v>590</v>
      </c>
      <c r="G1176" s="34">
        <v>438318</v>
      </c>
      <c r="H1176" s="35" t="s">
        <v>183</v>
      </c>
    </row>
    <row r="1177" spans="1:8" ht="15.75">
      <c r="A1177" s="31" t="s">
        <v>179</v>
      </c>
      <c r="B1177" s="32" t="s">
        <v>255</v>
      </c>
      <c r="C1177" s="32" t="s">
        <v>256</v>
      </c>
      <c r="D1177" s="33">
        <v>5055</v>
      </c>
      <c r="E1177" s="32" t="s">
        <v>1409</v>
      </c>
      <c r="F1177" s="33" t="s">
        <v>186</v>
      </c>
      <c r="G1177" s="34">
        <v>181391</v>
      </c>
      <c r="H1177" s="35" t="s">
        <v>183</v>
      </c>
    </row>
    <row r="1178" spans="1:8" ht="15.75">
      <c r="A1178" s="31" t="s">
        <v>179</v>
      </c>
      <c r="B1178" s="32" t="s">
        <v>587</v>
      </c>
      <c r="C1178" s="32" t="s">
        <v>1082</v>
      </c>
      <c r="D1178" s="33">
        <v>5056</v>
      </c>
      <c r="E1178" s="32" t="s">
        <v>1410</v>
      </c>
      <c r="F1178" s="33" t="s">
        <v>182</v>
      </c>
      <c r="G1178" s="34">
        <v>235779</v>
      </c>
      <c r="H1178" s="35" t="s">
        <v>183</v>
      </c>
    </row>
    <row r="1179" spans="1:8" ht="15.75">
      <c r="A1179" s="31" t="s">
        <v>179</v>
      </c>
      <c r="B1179" s="32" t="s">
        <v>1411</v>
      </c>
      <c r="C1179" s="32" t="s">
        <v>1411</v>
      </c>
      <c r="D1179" s="33">
        <v>5057</v>
      </c>
      <c r="E1179" s="32" t="s">
        <v>1412</v>
      </c>
      <c r="F1179" s="33" t="s">
        <v>182</v>
      </c>
      <c r="G1179" s="34">
        <v>237308</v>
      </c>
      <c r="H1179" s="35" t="s">
        <v>197</v>
      </c>
    </row>
    <row r="1180" spans="1:8" ht="15.75">
      <c r="A1180" s="31" t="s">
        <v>179</v>
      </c>
      <c r="B1180" s="32" t="s">
        <v>1411</v>
      </c>
      <c r="C1180" s="32" t="s">
        <v>1413</v>
      </c>
      <c r="D1180" s="33">
        <v>5058</v>
      </c>
      <c r="E1180" s="32" t="s">
        <v>1414</v>
      </c>
      <c r="F1180" s="33" t="s">
        <v>190</v>
      </c>
      <c r="G1180" s="34">
        <v>7899</v>
      </c>
      <c r="H1180" s="35" t="s">
        <v>183</v>
      </c>
    </row>
    <row r="1181" spans="1:8" ht="15.75">
      <c r="A1181" s="31" t="s">
        <v>179</v>
      </c>
      <c r="B1181" s="32" t="s">
        <v>1411</v>
      </c>
      <c r="C1181" s="32" t="s">
        <v>1415</v>
      </c>
      <c r="D1181" s="33">
        <v>5060</v>
      </c>
      <c r="E1181" s="32" t="s">
        <v>1416</v>
      </c>
      <c r="F1181" s="33" t="s">
        <v>182</v>
      </c>
      <c r="G1181" s="34">
        <v>8133</v>
      </c>
      <c r="H1181" s="35" t="s">
        <v>183</v>
      </c>
    </row>
    <row r="1182" spans="1:8" ht="15.75">
      <c r="A1182" s="31" t="s">
        <v>179</v>
      </c>
      <c r="B1182" s="32" t="s">
        <v>1411</v>
      </c>
      <c r="C1182" s="32" t="s">
        <v>1413</v>
      </c>
      <c r="D1182" s="33">
        <v>5061</v>
      </c>
      <c r="E1182" s="32" t="s">
        <v>1417</v>
      </c>
      <c r="F1182" s="33" t="s">
        <v>182</v>
      </c>
      <c r="G1182" s="34">
        <v>82076</v>
      </c>
      <c r="H1182" s="35" t="s">
        <v>183</v>
      </c>
    </row>
    <row r="1183" spans="1:8" ht="15.75">
      <c r="A1183" s="31" t="s">
        <v>179</v>
      </c>
      <c r="B1183" s="32" t="s">
        <v>1411</v>
      </c>
      <c r="C1183" s="32" t="s">
        <v>1413</v>
      </c>
      <c r="D1183" s="33">
        <v>5062</v>
      </c>
      <c r="E1183" s="32" t="s">
        <v>1418</v>
      </c>
      <c r="F1183" s="33" t="s">
        <v>190</v>
      </c>
      <c r="G1183" s="34">
        <v>33215</v>
      </c>
      <c r="H1183" s="35" t="s">
        <v>183</v>
      </c>
    </row>
    <row r="1184" spans="1:8" ht="15.75">
      <c r="A1184" s="31" t="s">
        <v>179</v>
      </c>
      <c r="B1184" s="32" t="s">
        <v>1411</v>
      </c>
      <c r="C1184" s="32" t="s">
        <v>1413</v>
      </c>
      <c r="D1184" s="33">
        <v>5063</v>
      </c>
      <c r="E1184" s="32" t="s">
        <v>1419</v>
      </c>
      <c r="F1184" s="33" t="s">
        <v>182</v>
      </c>
      <c r="G1184" s="34">
        <v>85016</v>
      </c>
      <c r="H1184" s="35" t="s">
        <v>183</v>
      </c>
    </row>
    <row r="1185" spans="1:8" ht="15.75">
      <c r="A1185" s="31" t="s">
        <v>179</v>
      </c>
      <c r="B1185" s="32" t="s">
        <v>1411</v>
      </c>
      <c r="C1185" s="32" t="s">
        <v>1413</v>
      </c>
      <c r="D1185" s="33">
        <v>5064</v>
      </c>
      <c r="E1185" s="32" t="s">
        <v>1420</v>
      </c>
      <c r="F1185" s="33" t="s">
        <v>190</v>
      </c>
      <c r="G1185" s="34">
        <v>12622</v>
      </c>
      <c r="H1185" s="35" t="s">
        <v>183</v>
      </c>
    </row>
    <row r="1186" spans="1:8" ht="15.75">
      <c r="A1186" s="31" t="s">
        <v>179</v>
      </c>
      <c r="B1186" s="32" t="s">
        <v>1411</v>
      </c>
      <c r="C1186" s="32" t="s">
        <v>1413</v>
      </c>
      <c r="D1186" s="33">
        <v>5066</v>
      </c>
      <c r="E1186" s="32" t="s">
        <v>1421</v>
      </c>
      <c r="F1186" s="33" t="s">
        <v>190</v>
      </c>
      <c r="G1186" s="34">
        <v>33717</v>
      </c>
      <c r="H1186" s="35" t="s">
        <v>183</v>
      </c>
    </row>
    <row r="1187" spans="1:8" ht="15.75">
      <c r="A1187" s="31" t="s">
        <v>179</v>
      </c>
      <c r="B1187" s="32" t="s">
        <v>1411</v>
      </c>
      <c r="C1187" s="32" t="s">
        <v>1413</v>
      </c>
      <c r="D1187" s="33">
        <v>5067</v>
      </c>
      <c r="E1187" s="32" t="s">
        <v>1422</v>
      </c>
      <c r="F1187" s="33" t="s">
        <v>190</v>
      </c>
      <c r="G1187" s="34">
        <v>25460</v>
      </c>
      <c r="H1187" s="35" t="s">
        <v>183</v>
      </c>
    </row>
    <row r="1188" spans="1:8" ht="15.75">
      <c r="A1188" s="31" t="s">
        <v>179</v>
      </c>
      <c r="B1188" s="32" t="s">
        <v>1411</v>
      </c>
      <c r="C1188" s="32" t="s">
        <v>1413</v>
      </c>
      <c r="D1188" s="33">
        <v>5068</v>
      </c>
      <c r="E1188" s="32" t="s">
        <v>1423</v>
      </c>
      <c r="F1188" s="33" t="s">
        <v>157</v>
      </c>
      <c r="G1188" s="34">
        <v>107882</v>
      </c>
      <c r="H1188" s="35" t="s">
        <v>183</v>
      </c>
    </row>
    <row r="1189" spans="1:8" ht="15.75">
      <c r="A1189" s="31" t="s">
        <v>179</v>
      </c>
      <c r="B1189" s="32" t="s">
        <v>1411</v>
      </c>
      <c r="C1189" s="32" t="s">
        <v>1413</v>
      </c>
      <c r="D1189" s="33">
        <v>5069</v>
      </c>
      <c r="E1189" s="32" t="s">
        <v>1424</v>
      </c>
      <c r="F1189" s="33" t="s">
        <v>157</v>
      </c>
      <c r="G1189" s="34">
        <v>138803</v>
      </c>
      <c r="H1189" s="35" t="s">
        <v>183</v>
      </c>
    </row>
    <row r="1190" spans="1:8" ht="15.75">
      <c r="A1190" s="31" t="s">
        <v>179</v>
      </c>
      <c r="B1190" s="32" t="s">
        <v>1411</v>
      </c>
      <c r="C1190" s="32" t="s">
        <v>1413</v>
      </c>
      <c r="D1190" s="33">
        <v>5070</v>
      </c>
      <c r="E1190" s="32" t="s">
        <v>1425</v>
      </c>
      <c r="F1190" s="33" t="s">
        <v>157</v>
      </c>
      <c r="G1190" s="34">
        <v>157025</v>
      </c>
      <c r="H1190" s="35" t="s">
        <v>183</v>
      </c>
    </row>
    <row r="1191" spans="1:8" ht="15.75">
      <c r="A1191" s="31" t="s">
        <v>179</v>
      </c>
      <c r="B1191" s="32" t="s">
        <v>255</v>
      </c>
      <c r="C1191" s="32" t="s">
        <v>256</v>
      </c>
      <c r="D1191" s="33">
        <v>5071</v>
      </c>
      <c r="E1191" s="32" t="s">
        <v>1426</v>
      </c>
      <c r="F1191" s="33" t="s">
        <v>186</v>
      </c>
      <c r="G1191" s="34">
        <v>909450</v>
      </c>
      <c r="H1191" s="35" t="s">
        <v>183</v>
      </c>
    </row>
    <row r="1192" spans="1:8" ht="15.75">
      <c r="A1192" s="31" t="s">
        <v>179</v>
      </c>
      <c r="B1192" s="32" t="s">
        <v>208</v>
      </c>
      <c r="C1192" s="32" t="s">
        <v>208</v>
      </c>
      <c r="D1192" s="33">
        <v>5073</v>
      </c>
      <c r="E1192" s="32" t="s">
        <v>1427</v>
      </c>
      <c r="F1192" s="33" t="s">
        <v>190</v>
      </c>
      <c r="G1192" s="34">
        <v>18485</v>
      </c>
      <c r="H1192" s="35" t="s">
        <v>183</v>
      </c>
    </row>
    <row r="1193" spans="1:8" ht="15.75">
      <c r="A1193" s="31" t="s">
        <v>179</v>
      </c>
      <c r="B1193" s="32" t="s">
        <v>208</v>
      </c>
      <c r="C1193" s="32" t="s">
        <v>208</v>
      </c>
      <c r="D1193" s="33">
        <v>5074</v>
      </c>
      <c r="E1193" s="32" t="s">
        <v>1428</v>
      </c>
      <c r="F1193" s="33" t="s">
        <v>157</v>
      </c>
      <c r="G1193" s="34">
        <v>4185</v>
      </c>
      <c r="H1193" s="35" t="s">
        <v>183</v>
      </c>
    </row>
    <row r="1194" spans="1:8" ht="15.75">
      <c r="A1194" s="31" t="s">
        <v>179</v>
      </c>
      <c r="B1194" s="32" t="s">
        <v>208</v>
      </c>
      <c r="C1194" s="32" t="s">
        <v>208</v>
      </c>
      <c r="D1194" s="33">
        <v>5075</v>
      </c>
      <c r="E1194" s="32" t="s">
        <v>1429</v>
      </c>
      <c r="F1194" s="33" t="s">
        <v>157</v>
      </c>
      <c r="G1194" s="34">
        <v>7156</v>
      </c>
      <c r="H1194" s="35" t="s">
        <v>183</v>
      </c>
    </row>
    <row r="1195" spans="1:8" ht="15.75">
      <c r="A1195" s="31" t="s">
        <v>179</v>
      </c>
      <c r="B1195" s="32" t="s">
        <v>208</v>
      </c>
      <c r="C1195" s="32" t="s">
        <v>208</v>
      </c>
      <c r="D1195" s="33">
        <v>5076</v>
      </c>
      <c r="E1195" s="32" t="s">
        <v>1430</v>
      </c>
      <c r="F1195" s="33" t="s">
        <v>157</v>
      </c>
      <c r="G1195" s="34">
        <v>19366</v>
      </c>
      <c r="H1195" s="35" t="s">
        <v>183</v>
      </c>
    </row>
    <row r="1196" spans="1:8" ht="15.75">
      <c r="A1196" s="31" t="s">
        <v>179</v>
      </c>
      <c r="B1196" s="32" t="s">
        <v>208</v>
      </c>
      <c r="C1196" s="32" t="s">
        <v>208</v>
      </c>
      <c r="D1196" s="33">
        <v>5077</v>
      </c>
      <c r="E1196" s="32" t="s">
        <v>1431</v>
      </c>
      <c r="F1196" s="33" t="s">
        <v>157</v>
      </c>
      <c r="G1196" s="34">
        <v>7009</v>
      </c>
      <c r="H1196" s="35" t="s">
        <v>183</v>
      </c>
    </row>
    <row r="1197" spans="1:8" ht="15.75">
      <c r="A1197" s="31" t="s">
        <v>179</v>
      </c>
      <c r="B1197" s="32" t="s">
        <v>208</v>
      </c>
      <c r="C1197" s="32" t="s">
        <v>208</v>
      </c>
      <c r="D1197" s="33">
        <v>5078</v>
      </c>
      <c r="E1197" s="32" t="s">
        <v>1432</v>
      </c>
      <c r="F1197" s="33" t="s">
        <v>157</v>
      </c>
      <c r="G1197" s="34">
        <v>20831</v>
      </c>
      <c r="H1197" s="35" t="s">
        <v>183</v>
      </c>
    </row>
    <row r="1198" spans="1:8" ht="15.75">
      <c r="A1198" s="31" t="s">
        <v>179</v>
      </c>
      <c r="B1198" s="32" t="s">
        <v>208</v>
      </c>
      <c r="C1198" s="32" t="s">
        <v>208</v>
      </c>
      <c r="D1198" s="33">
        <v>5079</v>
      </c>
      <c r="E1198" s="32" t="s">
        <v>1433</v>
      </c>
      <c r="F1198" s="33" t="s">
        <v>157</v>
      </c>
      <c r="G1198" s="34">
        <v>12158</v>
      </c>
      <c r="H1198" s="35" t="s">
        <v>183</v>
      </c>
    </row>
    <row r="1199" spans="1:8" ht="15.75">
      <c r="A1199" s="31" t="s">
        <v>179</v>
      </c>
      <c r="B1199" s="32" t="s">
        <v>208</v>
      </c>
      <c r="C1199" s="32" t="s">
        <v>208</v>
      </c>
      <c r="D1199" s="33">
        <v>5080</v>
      </c>
      <c r="E1199" s="32" t="s">
        <v>1434</v>
      </c>
      <c r="F1199" s="33" t="s">
        <v>157</v>
      </c>
      <c r="G1199" s="34">
        <v>29906</v>
      </c>
      <c r="H1199" s="35" t="s">
        <v>183</v>
      </c>
    </row>
    <row r="1200" spans="1:8" ht="15.75">
      <c r="A1200" s="31" t="s">
        <v>179</v>
      </c>
      <c r="B1200" s="32" t="s">
        <v>208</v>
      </c>
      <c r="C1200" s="32" t="s">
        <v>208</v>
      </c>
      <c r="D1200" s="33">
        <v>5081</v>
      </c>
      <c r="E1200" s="32" t="s">
        <v>1435</v>
      </c>
      <c r="F1200" s="33" t="s">
        <v>157</v>
      </c>
      <c r="G1200" s="34">
        <v>62238</v>
      </c>
      <c r="H1200" s="35" t="s">
        <v>183</v>
      </c>
    </row>
    <row r="1201" spans="1:8" ht="15.75">
      <c r="A1201" s="31" t="s">
        <v>179</v>
      </c>
      <c r="B1201" s="32" t="s">
        <v>208</v>
      </c>
      <c r="C1201" s="32" t="s">
        <v>208</v>
      </c>
      <c r="D1201" s="33">
        <v>5082</v>
      </c>
      <c r="E1201" s="32" t="s">
        <v>1436</v>
      </c>
      <c r="F1201" s="33" t="s">
        <v>157</v>
      </c>
      <c r="G1201" s="34">
        <v>92729</v>
      </c>
      <c r="H1201" s="35" t="s">
        <v>183</v>
      </c>
    </row>
    <row r="1202" spans="1:8" ht="15.75">
      <c r="A1202" s="31" t="s">
        <v>179</v>
      </c>
      <c r="B1202" s="32" t="s">
        <v>248</v>
      </c>
      <c r="C1202" s="32" t="s">
        <v>248</v>
      </c>
      <c r="D1202" s="33">
        <v>5083</v>
      </c>
      <c r="E1202" s="32" t="s">
        <v>1437</v>
      </c>
      <c r="F1202" s="33" t="s">
        <v>190</v>
      </c>
      <c r="G1202" s="34">
        <v>14547</v>
      </c>
      <c r="H1202" s="35" t="s">
        <v>183</v>
      </c>
    </row>
    <row r="1203" spans="1:8" ht="15.75">
      <c r="A1203" s="31" t="s">
        <v>179</v>
      </c>
      <c r="B1203" s="32" t="s">
        <v>248</v>
      </c>
      <c r="C1203" s="32" t="s">
        <v>248</v>
      </c>
      <c r="D1203" s="33">
        <v>5084</v>
      </c>
      <c r="E1203" s="32" t="s">
        <v>1438</v>
      </c>
      <c r="F1203" s="33" t="s">
        <v>190</v>
      </c>
      <c r="G1203" s="34">
        <v>11000</v>
      </c>
      <c r="H1203" s="35" t="s">
        <v>183</v>
      </c>
    </row>
    <row r="1204" spans="1:8" ht="15.75">
      <c r="A1204" s="31" t="s">
        <v>179</v>
      </c>
      <c r="B1204" s="32" t="s">
        <v>248</v>
      </c>
      <c r="C1204" s="32" t="s">
        <v>248</v>
      </c>
      <c r="D1204" s="33">
        <v>5085</v>
      </c>
      <c r="E1204" s="32" t="s">
        <v>1439</v>
      </c>
      <c r="F1204" s="33" t="s">
        <v>157</v>
      </c>
      <c r="G1204" s="34">
        <v>16075</v>
      </c>
      <c r="H1204" s="35" t="s">
        <v>183</v>
      </c>
    </row>
    <row r="1205" spans="1:8" ht="15.75">
      <c r="A1205" s="31" t="s">
        <v>179</v>
      </c>
      <c r="B1205" s="32" t="s">
        <v>248</v>
      </c>
      <c r="C1205" s="32" t="s">
        <v>248</v>
      </c>
      <c r="D1205" s="33">
        <v>5086</v>
      </c>
      <c r="E1205" s="32" t="s">
        <v>1440</v>
      </c>
      <c r="F1205" s="33" t="s">
        <v>157</v>
      </c>
      <c r="G1205" s="34">
        <v>12520</v>
      </c>
      <c r="H1205" s="35" t="s">
        <v>183</v>
      </c>
    </row>
    <row r="1206" spans="1:8" ht="15.75">
      <c r="A1206" s="31" t="s">
        <v>179</v>
      </c>
      <c r="B1206" s="32" t="s">
        <v>248</v>
      </c>
      <c r="C1206" s="32" t="s">
        <v>248</v>
      </c>
      <c r="D1206" s="33">
        <v>5087</v>
      </c>
      <c r="E1206" s="32" t="s">
        <v>1441</v>
      </c>
      <c r="F1206" s="33" t="s">
        <v>157</v>
      </c>
      <c r="G1206" s="34">
        <v>6974</v>
      </c>
      <c r="H1206" s="35" t="s">
        <v>183</v>
      </c>
    </row>
    <row r="1207" spans="1:8" ht="15.75">
      <c r="A1207" s="31" t="s">
        <v>179</v>
      </c>
      <c r="B1207" s="32" t="s">
        <v>248</v>
      </c>
      <c r="C1207" s="32" t="s">
        <v>248</v>
      </c>
      <c r="D1207" s="33">
        <v>5088</v>
      </c>
      <c r="E1207" s="32" t="s">
        <v>1442</v>
      </c>
      <c r="F1207" s="33" t="s">
        <v>157</v>
      </c>
      <c r="G1207" s="34">
        <v>7708</v>
      </c>
      <c r="H1207" s="35" t="s">
        <v>183</v>
      </c>
    </row>
    <row r="1208" spans="1:8" ht="15.75">
      <c r="A1208" s="31" t="s">
        <v>179</v>
      </c>
      <c r="B1208" s="32" t="s">
        <v>248</v>
      </c>
      <c r="C1208" s="32" t="s">
        <v>248</v>
      </c>
      <c r="D1208" s="33">
        <v>5089</v>
      </c>
      <c r="E1208" s="32" t="s">
        <v>1443</v>
      </c>
      <c r="F1208" s="33" t="s">
        <v>157</v>
      </c>
      <c r="G1208" s="34">
        <v>5646</v>
      </c>
      <c r="H1208" s="35" t="s">
        <v>183</v>
      </c>
    </row>
    <row r="1209" spans="1:8" ht="15.75">
      <c r="A1209" s="31" t="s">
        <v>179</v>
      </c>
      <c r="B1209" s="32" t="s">
        <v>248</v>
      </c>
      <c r="C1209" s="32" t="s">
        <v>248</v>
      </c>
      <c r="D1209" s="33">
        <v>5090</v>
      </c>
      <c r="E1209" s="32" t="s">
        <v>1444</v>
      </c>
      <c r="F1209" s="33" t="s">
        <v>157</v>
      </c>
      <c r="G1209" s="34">
        <v>11978</v>
      </c>
      <c r="H1209" s="35" t="s">
        <v>183</v>
      </c>
    </row>
    <row r="1210" spans="1:8" ht="15.75">
      <c r="A1210" s="31" t="s">
        <v>179</v>
      </c>
      <c r="B1210" s="32" t="s">
        <v>248</v>
      </c>
      <c r="C1210" s="32" t="s">
        <v>248</v>
      </c>
      <c r="D1210" s="33">
        <v>5091</v>
      </c>
      <c r="E1210" s="32" t="s">
        <v>1445</v>
      </c>
      <c r="F1210" s="33" t="s">
        <v>157</v>
      </c>
      <c r="G1210" s="34">
        <v>8309</v>
      </c>
      <c r="H1210" s="35" t="s">
        <v>183</v>
      </c>
    </row>
    <row r="1211" spans="1:8" ht="15.75">
      <c r="A1211" s="31" t="s">
        <v>179</v>
      </c>
      <c r="B1211" s="32" t="s">
        <v>248</v>
      </c>
      <c r="C1211" s="32" t="s">
        <v>248</v>
      </c>
      <c r="D1211" s="33">
        <v>5092</v>
      </c>
      <c r="E1211" s="32" t="s">
        <v>1446</v>
      </c>
      <c r="F1211" s="33" t="s">
        <v>157</v>
      </c>
      <c r="G1211" s="34">
        <v>6170</v>
      </c>
      <c r="H1211" s="35" t="s">
        <v>183</v>
      </c>
    </row>
    <row r="1212" spans="1:8" ht="15.75">
      <c r="A1212" s="31" t="s">
        <v>179</v>
      </c>
      <c r="B1212" s="32" t="s">
        <v>248</v>
      </c>
      <c r="C1212" s="32" t="s">
        <v>248</v>
      </c>
      <c r="D1212" s="33">
        <v>5093</v>
      </c>
      <c r="E1212" s="32" t="s">
        <v>1447</v>
      </c>
      <c r="F1212" s="33" t="s">
        <v>157</v>
      </c>
      <c r="G1212" s="34">
        <v>5073</v>
      </c>
      <c r="H1212" s="35" t="s">
        <v>183</v>
      </c>
    </row>
    <row r="1213" spans="1:8" ht="15.75">
      <c r="A1213" s="31" t="s">
        <v>179</v>
      </c>
      <c r="B1213" s="32" t="s">
        <v>248</v>
      </c>
      <c r="C1213" s="32" t="s">
        <v>248</v>
      </c>
      <c r="D1213" s="33">
        <v>5094</v>
      </c>
      <c r="E1213" s="32" t="s">
        <v>1448</v>
      </c>
      <c r="F1213" s="33" t="s">
        <v>157</v>
      </c>
      <c r="G1213" s="34">
        <v>4111</v>
      </c>
      <c r="H1213" s="35" t="s">
        <v>183</v>
      </c>
    </row>
    <row r="1214" spans="1:8" ht="15.75">
      <c r="A1214" s="31" t="s">
        <v>179</v>
      </c>
      <c r="B1214" s="32" t="s">
        <v>248</v>
      </c>
      <c r="C1214" s="32" t="s">
        <v>248</v>
      </c>
      <c r="D1214" s="33">
        <v>5095</v>
      </c>
      <c r="E1214" s="32" t="s">
        <v>1449</v>
      </c>
      <c r="F1214" s="33" t="s">
        <v>157</v>
      </c>
      <c r="G1214" s="34">
        <v>28099</v>
      </c>
      <c r="H1214" s="35" t="s">
        <v>183</v>
      </c>
    </row>
    <row r="1215" spans="1:8" ht="15.75">
      <c r="A1215" s="31" t="s">
        <v>179</v>
      </c>
      <c r="B1215" s="32" t="s">
        <v>248</v>
      </c>
      <c r="C1215" s="32" t="s">
        <v>248</v>
      </c>
      <c r="D1215" s="33">
        <v>5096</v>
      </c>
      <c r="E1215" s="32" t="s">
        <v>1450</v>
      </c>
      <c r="F1215" s="33" t="s">
        <v>157</v>
      </c>
      <c r="G1215" s="34">
        <v>26910</v>
      </c>
      <c r="H1215" s="35" t="s">
        <v>183</v>
      </c>
    </row>
    <row r="1216" spans="1:8" ht="15.75">
      <c r="A1216" s="31" t="s">
        <v>179</v>
      </c>
      <c r="B1216" s="32" t="s">
        <v>248</v>
      </c>
      <c r="C1216" s="32" t="s">
        <v>248</v>
      </c>
      <c r="D1216" s="33">
        <v>5097</v>
      </c>
      <c r="E1216" s="32" t="s">
        <v>1451</v>
      </c>
      <c r="F1216" s="33" t="s">
        <v>157</v>
      </c>
      <c r="G1216" s="34">
        <v>43383</v>
      </c>
      <c r="H1216" s="35" t="s">
        <v>183</v>
      </c>
    </row>
    <row r="1217" spans="1:8" ht="15.75">
      <c r="A1217" s="31" t="s">
        <v>179</v>
      </c>
      <c r="B1217" s="32" t="s">
        <v>248</v>
      </c>
      <c r="C1217" s="32" t="s">
        <v>248</v>
      </c>
      <c r="D1217" s="33">
        <v>5098</v>
      </c>
      <c r="E1217" s="32" t="s">
        <v>1452</v>
      </c>
      <c r="F1217" s="33" t="s">
        <v>157</v>
      </c>
      <c r="G1217" s="34">
        <v>51429</v>
      </c>
      <c r="H1217" s="35" t="s">
        <v>183</v>
      </c>
    </row>
    <row r="1218" spans="1:8" ht="15.75">
      <c r="A1218" s="31" t="s">
        <v>179</v>
      </c>
      <c r="B1218" s="32" t="s">
        <v>248</v>
      </c>
      <c r="C1218" s="32" t="s">
        <v>248</v>
      </c>
      <c r="D1218" s="33">
        <v>5099</v>
      </c>
      <c r="E1218" s="32" t="s">
        <v>1453</v>
      </c>
      <c r="F1218" s="33" t="s">
        <v>157</v>
      </c>
      <c r="G1218" s="34">
        <v>47147</v>
      </c>
      <c r="H1218" s="35" t="s">
        <v>183</v>
      </c>
    </row>
    <row r="1219" spans="1:8" ht="15.75">
      <c r="A1219" s="31" t="s">
        <v>179</v>
      </c>
      <c r="B1219" s="32" t="s">
        <v>192</v>
      </c>
      <c r="C1219" s="32" t="s">
        <v>193</v>
      </c>
      <c r="D1219" s="33">
        <v>5101</v>
      </c>
      <c r="E1219" s="32" t="s">
        <v>1454</v>
      </c>
      <c r="F1219" s="33" t="s">
        <v>190</v>
      </c>
      <c r="G1219" s="34">
        <v>145855</v>
      </c>
      <c r="H1219" s="35" t="s">
        <v>183</v>
      </c>
    </row>
    <row r="1220" spans="1:8" ht="15.75">
      <c r="A1220" s="31" t="s">
        <v>179</v>
      </c>
      <c r="B1220" s="32" t="s">
        <v>192</v>
      </c>
      <c r="C1220" s="32" t="s">
        <v>193</v>
      </c>
      <c r="D1220" s="33">
        <v>5102</v>
      </c>
      <c r="E1220" s="32" t="s">
        <v>1455</v>
      </c>
      <c r="F1220" s="33" t="s">
        <v>190</v>
      </c>
      <c r="G1220" s="34">
        <v>54782</v>
      </c>
      <c r="H1220" s="35" t="s">
        <v>183</v>
      </c>
    </row>
    <row r="1221" spans="1:8" ht="15.75">
      <c r="A1221" s="31" t="s">
        <v>179</v>
      </c>
      <c r="B1221" s="32" t="s">
        <v>192</v>
      </c>
      <c r="C1221" s="32" t="s">
        <v>193</v>
      </c>
      <c r="D1221" s="33">
        <v>5103</v>
      </c>
      <c r="E1221" s="32" t="s">
        <v>1456</v>
      </c>
      <c r="F1221" s="33" t="s">
        <v>190</v>
      </c>
      <c r="G1221" s="34">
        <v>208693</v>
      </c>
      <c r="H1221" s="35" t="s">
        <v>183</v>
      </c>
    </row>
    <row r="1222" spans="1:8" ht="15.75">
      <c r="A1222" s="31" t="s">
        <v>179</v>
      </c>
      <c r="B1222" s="32" t="s">
        <v>192</v>
      </c>
      <c r="C1222" s="32" t="s">
        <v>193</v>
      </c>
      <c r="D1222" s="33">
        <v>5105</v>
      </c>
      <c r="E1222" s="32" t="s">
        <v>1457</v>
      </c>
      <c r="F1222" s="33" t="s">
        <v>157</v>
      </c>
      <c r="G1222" s="34">
        <v>117556</v>
      </c>
      <c r="H1222" s="35" t="s">
        <v>183</v>
      </c>
    </row>
    <row r="1223" spans="1:8" ht="15.75">
      <c r="A1223" s="31" t="s">
        <v>179</v>
      </c>
      <c r="B1223" s="32" t="s">
        <v>192</v>
      </c>
      <c r="C1223" s="32" t="s">
        <v>193</v>
      </c>
      <c r="D1223" s="33">
        <v>5106</v>
      </c>
      <c r="E1223" s="32" t="s">
        <v>1458</v>
      </c>
      <c r="F1223" s="33" t="s">
        <v>157</v>
      </c>
      <c r="G1223" s="34">
        <v>354730</v>
      </c>
      <c r="H1223" s="35" t="s">
        <v>183</v>
      </c>
    </row>
    <row r="1224" spans="1:8" ht="15.75">
      <c r="A1224" s="31" t="s">
        <v>179</v>
      </c>
      <c r="B1224" s="32" t="s">
        <v>192</v>
      </c>
      <c r="C1224" s="32" t="s">
        <v>193</v>
      </c>
      <c r="D1224" s="33">
        <v>5107</v>
      </c>
      <c r="E1224" s="32" t="s">
        <v>1459</v>
      </c>
      <c r="F1224" s="33" t="s">
        <v>190</v>
      </c>
      <c r="G1224" s="34">
        <v>48973</v>
      </c>
      <c r="H1224" s="35" t="s">
        <v>183</v>
      </c>
    </row>
    <row r="1225" spans="1:8" ht="15.75">
      <c r="A1225" s="31" t="s">
        <v>179</v>
      </c>
      <c r="B1225" s="32" t="s">
        <v>192</v>
      </c>
      <c r="C1225" s="32" t="s">
        <v>193</v>
      </c>
      <c r="D1225" s="33">
        <v>5108</v>
      </c>
      <c r="E1225" s="32" t="s">
        <v>1460</v>
      </c>
      <c r="F1225" s="33" t="s">
        <v>157</v>
      </c>
      <c r="G1225" s="34">
        <v>377327</v>
      </c>
      <c r="H1225" s="35" t="s">
        <v>183</v>
      </c>
    </row>
    <row r="1226" spans="1:8" ht="15.75">
      <c r="A1226" s="31" t="s">
        <v>179</v>
      </c>
      <c r="B1226" s="32" t="s">
        <v>192</v>
      </c>
      <c r="C1226" s="32" t="s">
        <v>193</v>
      </c>
      <c r="D1226" s="33">
        <v>5109</v>
      </c>
      <c r="E1226" s="32" t="s">
        <v>1461</v>
      </c>
      <c r="F1226" s="33" t="s">
        <v>157</v>
      </c>
      <c r="G1226" s="34">
        <v>162531</v>
      </c>
      <c r="H1226" s="35" t="s">
        <v>183</v>
      </c>
    </row>
    <row r="1227" spans="1:8" ht="15.75">
      <c r="A1227" s="31" t="s">
        <v>179</v>
      </c>
      <c r="B1227" s="32" t="s">
        <v>192</v>
      </c>
      <c r="C1227" s="32" t="s">
        <v>193</v>
      </c>
      <c r="D1227" s="33">
        <v>5110</v>
      </c>
      <c r="E1227" s="32" t="s">
        <v>1462</v>
      </c>
      <c r="F1227" s="33" t="s">
        <v>190</v>
      </c>
      <c r="G1227" s="34">
        <v>44476</v>
      </c>
      <c r="H1227" s="35" t="s">
        <v>183</v>
      </c>
    </row>
    <row r="1228" spans="1:8" ht="15.75">
      <c r="A1228" s="31" t="s">
        <v>179</v>
      </c>
      <c r="B1228" s="32" t="s">
        <v>192</v>
      </c>
      <c r="C1228" s="32" t="s">
        <v>193</v>
      </c>
      <c r="D1228" s="33">
        <v>5111</v>
      </c>
      <c r="E1228" s="32" t="s">
        <v>1463</v>
      </c>
      <c r="F1228" s="33" t="s">
        <v>190</v>
      </c>
      <c r="G1228" s="34">
        <v>9472</v>
      </c>
      <c r="H1228" s="35" t="s">
        <v>183</v>
      </c>
    </row>
    <row r="1229" spans="1:8" ht="15.75">
      <c r="A1229" s="31" t="s">
        <v>179</v>
      </c>
      <c r="B1229" s="32" t="s">
        <v>192</v>
      </c>
      <c r="C1229" s="32" t="s">
        <v>193</v>
      </c>
      <c r="D1229" s="33">
        <v>5112</v>
      </c>
      <c r="E1229" s="32" t="s">
        <v>1464</v>
      </c>
      <c r="F1229" s="33" t="s">
        <v>190</v>
      </c>
      <c r="G1229" s="34">
        <v>27198</v>
      </c>
      <c r="H1229" s="35" t="s">
        <v>183</v>
      </c>
    </row>
    <row r="1230" spans="1:8" ht="15.75">
      <c r="A1230" s="31" t="s">
        <v>179</v>
      </c>
      <c r="B1230" s="32" t="s">
        <v>192</v>
      </c>
      <c r="C1230" s="32" t="s">
        <v>193</v>
      </c>
      <c r="D1230" s="33">
        <v>5113</v>
      </c>
      <c r="E1230" s="32" t="s">
        <v>1465</v>
      </c>
      <c r="F1230" s="33" t="s">
        <v>157</v>
      </c>
      <c r="G1230" s="34">
        <v>184718</v>
      </c>
      <c r="H1230" s="35" t="s">
        <v>183</v>
      </c>
    </row>
    <row r="1231" spans="1:8" ht="15.75">
      <c r="A1231" s="31" t="s">
        <v>179</v>
      </c>
      <c r="B1231" s="32" t="s">
        <v>1411</v>
      </c>
      <c r="C1231" s="32" t="s">
        <v>1413</v>
      </c>
      <c r="D1231" s="33">
        <v>5122</v>
      </c>
      <c r="E1231" s="32" t="s">
        <v>1466</v>
      </c>
      <c r="F1231" s="33" t="s">
        <v>157</v>
      </c>
      <c r="G1231" s="34">
        <v>420880</v>
      </c>
      <c r="H1231" s="35" t="s">
        <v>183</v>
      </c>
    </row>
    <row r="1232" spans="1:8" ht="15.75">
      <c r="A1232" s="31" t="s">
        <v>179</v>
      </c>
      <c r="B1232" s="32" t="s">
        <v>1411</v>
      </c>
      <c r="C1232" s="32" t="s">
        <v>1413</v>
      </c>
      <c r="D1232" s="33">
        <v>5123</v>
      </c>
      <c r="E1232" s="32" t="s">
        <v>1467</v>
      </c>
      <c r="F1232" s="33" t="s">
        <v>157</v>
      </c>
      <c r="G1232" s="34">
        <v>1062106</v>
      </c>
      <c r="H1232" s="35" t="s">
        <v>183</v>
      </c>
    </row>
    <row r="1233" spans="1:8" ht="15.75">
      <c r="A1233" s="31" t="s">
        <v>179</v>
      </c>
      <c r="B1233" s="32" t="s">
        <v>1411</v>
      </c>
      <c r="C1233" s="32" t="s">
        <v>1413</v>
      </c>
      <c r="D1233" s="33">
        <v>5124</v>
      </c>
      <c r="E1233" s="32" t="s">
        <v>1468</v>
      </c>
      <c r="F1233" s="33" t="s">
        <v>157</v>
      </c>
      <c r="G1233" s="34">
        <v>353279</v>
      </c>
      <c r="H1233" s="35" t="s">
        <v>183</v>
      </c>
    </row>
    <row r="1234" spans="1:8" ht="15.75">
      <c r="A1234" s="31" t="s">
        <v>179</v>
      </c>
      <c r="B1234" s="32" t="s">
        <v>1411</v>
      </c>
      <c r="C1234" s="32" t="s">
        <v>1413</v>
      </c>
      <c r="D1234" s="33">
        <v>5125</v>
      </c>
      <c r="E1234" s="32" t="s">
        <v>1469</v>
      </c>
      <c r="F1234" s="33" t="s">
        <v>157</v>
      </c>
      <c r="G1234" s="34">
        <v>84925</v>
      </c>
      <c r="H1234" s="35" t="s">
        <v>183</v>
      </c>
    </row>
    <row r="1235" spans="1:8" ht="15.75">
      <c r="A1235" s="31" t="s">
        <v>179</v>
      </c>
      <c r="B1235" s="32" t="s">
        <v>1411</v>
      </c>
      <c r="C1235" s="32" t="s">
        <v>1413</v>
      </c>
      <c r="D1235" s="33">
        <v>5126</v>
      </c>
      <c r="E1235" s="32" t="s">
        <v>1470</v>
      </c>
      <c r="F1235" s="33" t="s">
        <v>157</v>
      </c>
      <c r="G1235" s="34">
        <v>162680</v>
      </c>
      <c r="H1235" s="35" t="s">
        <v>183</v>
      </c>
    </row>
    <row r="1236" spans="1:8" ht="15.75">
      <c r="A1236" s="31" t="s">
        <v>179</v>
      </c>
      <c r="B1236" s="32" t="s">
        <v>1411</v>
      </c>
      <c r="C1236" s="32" t="s">
        <v>1413</v>
      </c>
      <c r="D1236" s="33">
        <v>5127</v>
      </c>
      <c r="E1236" s="32" t="s">
        <v>1471</v>
      </c>
      <c r="F1236" s="33" t="s">
        <v>157</v>
      </c>
      <c r="G1236" s="34">
        <v>367052</v>
      </c>
      <c r="H1236" s="35" t="s">
        <v>183</v>
      </c>
    </row>
    <row r="1237" spans="1:8" ht="15.75">
      <c r="A1237" s="31" t="s">
        <v>179</v>
      </c>
      <c r="B1237" s="32" t="s">
        <v>1411</v>
      </c>
      <c r="C1237" s="32" t="s">
        <v>1413</v>
      </c>
      <c r="D1237" s="33">
        <v>5128</v>
      </c>
      <c r="E1237" s="32" t="s">
        <v>1472</v>
      </c>
      <c r="F1237" s="33" t="s">
        <v>157</v>
      </c>
      <c r="G1237" s="34">
        <v>316445</v>
      </c>
      <c r="H1237" s="35" t="s">
        <v>183</v>
      </c>
    </row>
    <row r="1238" spans="1:8" ht="15.75">
      <c r="A1238" s="31" t="s">
        <v>179</v>
      </c>
      <c r="B1238" s="32" t="s">
        <v>255</v>
      </c>
      <c r="C1238" s="32" t="s">
        <v>1473</v>
      </c>
      <c r="D1238" s="33">
        <v>5129</v>
      </c>
      <c r="E1238" s="32" t="s">
        <v>1474</v>
      </c>
      <c r="F1238" s="33" t="s">
        <v>190</v>
      </c>
      <c r="G1238" s="34">
        <v>198920</v>
      </c>
      <c r="H1238" s="35" t="s">
        <v>183</v>
      </c>
    </row>
    <row r="1239" spans="1:8" ht="15.75">
      <c r="A1239" s="31" t="s">
        <v>179</v>
      </c>
      <c r="B1239" s="32" t="s">
        <v>255</v>
      </c>
      <c r="C1239" s="32" t="s">
        <v>1473</v>
      </c>
      <c r="D1239" s="33">
        <v>5131</v>
      </c>
      <c r="E1239" s="32" t="s">
        <v>1475</v>
      </c>
      <c r="F1239" s="33" t="s">
        <v>190</v>
      </c>
      <c r="G1239" s="34">
        <v>159438</v>
      </c>
      <c r="H1239" s="35" t="s">
        <v>183</v>
      </c>
    </row>
    <row r="1240" spans="1:8" ht="15.75">
      <c r="A1240" s="31" t="s">
        <v>179</v>
      </c>
      <c r="B1240" s="32" t="s">
        <v>208</v>
      </c>
      <c r="C1240" s="32" t="s">
        <v>208</v>
      </c>
      <c r="D1240" s="33">
        <v>5132</v>
      </c>
      <c r="E1240" s="32" t="s">
        <v>1476</v>
      </c>
      <c r="F1240" s="33" t="s">
        <v>190</v>
      </c>
      <c r="G1240" s="34">
        <v>56094</v>
      </c>
      <c r="H1240" s="35" t="s">
        <v>183</v>
      </c>
    </row>
    <row r="1241" spans="1:8" ht="15.75">
      <c r="A1241" s="31" t="s">
        <v>179</v>
      </c>
      <c r="B1241" s="32" t="s">
        <v>241</v>
      </c>
      <c r="C1241" s="32" t="s">
        <v>242</v>
      </c>
      <c r="D1241" s="33">
        <v>5135</v>
      </c>
      <c r="E1241" s="32" t="s">
        <v>1477</v>
      </c>
      <c r="F1241" s="33" t="s">
        <v>190</v>
      </c>
      <c r="G1241" s="34">
        <v>7140</v>
      </c>
      <c r="H1241" s="35" t="s">
        <v>197</v>
      </c>
    </row>
    <row r="1242" spans="1:8" ht="15.75">
      <c r="A1242" s="31" t="s">
        <v>179</v>
      </c>
      <c r="B1242" s="32" t="s">
        <v>241</v>
      </c>
      <c r="C1242" s="32" t="s">
        <v>242</v>
      </c>
      <c r="D1242" s="33">
        <v>5136</v>
      </c>
      <c r="E1242" s="32" t="s">
        <v>1478</v>
      </c>
      <c r="F1242" s="33" t="s">
        <v>182</v>
      </c>
      <c r="G1242" s="34">
        <v>9596</v>
      </c>
      <c r="H1242" s="35" t="s">
        <v>197</v>
      </c>
    </row>
    <row r="1243" spans="1:8" ht="15.75">
      <c r="A1243" s="31" t="s">
        <v>179</v>
      </c>
      <c r="B1243" s="32" t="s">
        <v>241</v>
      </c>
      <c r="C1243" s="32" t="s">
        <v>1479</v>
      </c>
      <c r="D1243" s="33">
        <v>5143</v>
      </c>
      <c r="E1243" s="32" t="s">
        <v>1480</v>
      </c>
      <c r="F1243" s="33" t="s">
        <v>157</v>
      </c>
      <c r="G1243" s="34">
        <v>71400</v>
      </c>
      <c r="H1243" s="35" t="s">
        <v>197</v>
      </c>
    </row>
    <row r="1244" spans="1:8" ht="15.75">
      <c r="A1244" s="31" t="s">
        <v>179</v>
      </c>
      <c r="B1244" s="32" t="s">
        <v>241</v>
      </c>
      <c r="C1244" s="32" t="s">
        <v>1479</v>
      </c>
      <c r="D1244" s="33">
        <v>5144</v>
      </c>
      <c r="E1244" s="32" t="s">
        <v>1481</v>
      </c>
      <c r="F1244" s="33" t="s">
        <v>157</v>
      </c>
      <c r="G1244" s="34">
        <v>22967</v>
      </c>
      <c r="H1244" s="35" t="s">
        <v>197</v>
      </c>
    </row>
    <row r="1245" spans="1:8" ht="15.75">
      <c r="A1245" s="31" t="s">
        <v>179</v>
      </c>
      <c r="B1245" s="32" t="s">
        <v>241</v>
      </c>
      <c r="C1245" s="32" t="s">
        <v>1479</v>
      </c>
      <c r="D1245" s="33">
        <v>5145</v>
      </c>
      <c r="E1245" s="32" t="s">
        <v>1482</v>
      </c>
      <c r="F1245" s="33" t="s">
        <v>157</v>
      </c>
      <c r="G1245" s="34">
        <v>14280</v>
      </c>
      <c r="H1245" s="35" t="s">
        <v>197</v>
      </c>
    </row>
    <row r="1246" spans="1:8" ht="15.75">
      <c r="A1246" s="31" t="s">
        <v>179</v>
      </c>
      <c r="B1246" s="32" t="s">
        <v>208</v>
      </c>
      <c r="C1246" s="32" t="s">
        <v>208</v>
      </c>
      <c r="D1246" s="33">
        <v>5159</v>
      </c>
      <c r="E1246" s="32" t="s">
        <v>1483</v>
      </c>
      <c r="F1246" s="33" t="s">
        <v>157</v>
      </c>
      <c r="G1246" s="34">
        <v>32363</v>
      </c>
      <c r="H1246" s="35" t="s">
        <v>183</v>
      </c>
    </row>
    <row r="1247" spans="1:8" ht="15.75">
      <c r="A1247" s="31" t="s">
        <v>179</v>
      </c>
      <c r="B1247" s="32" t="s">
        <v>208</v>
      </c>
      <c r="C1247" s="32" t="s">
        <v>208</v>
      </c>
      <c r="D1247" s="33">
        <v>5160</v>
      </c>
      <c r="E1247" s="32" t="s">
        <v>1484</v>
      </c>
      <c r="F1247" s="33" t="s">
        <v>157</v>
      </c>
      <c r="G1247" s="34">
        <v>65553</v>
      </c>
      <c r="H1247" s="35" t="s">
        <v>183</v>
      </c>
    </row>
    <row r="1248" spans="1:8" ht="15.75">
      <c r="A1248" s="31" t="s">
        <v>179</v>
      </c>
      <c r="B1248" s="32" t="s">
        <v>1485</v>
      </c>
      <c r="C1248" s="32" t="s">
        <v>1485</v>
      </c>
      <c r="D1248" s="33">
        <v>5161</v>
      </c>
      <c r="E1248" s="32" t="s">
        <v>1486</v>
      </c>
      <c r="F1248" s="33" t="s">
        <v>182</v>
      </c>
      <c r="G1248" s="34">
        <v>235</v>
      </c>
      <c r="H1248" s="35" t="s">
        <v>183</v>
      </c>
    </row>
    <row r="1249" spans="1:8" ht="15.75">
      <c r="A1249" s="31" t="s">
        <v>179</v>
      </c>
      <c r="B1249" s="32" t="s">
        <v>259</v>
      </c>
      <c r="C1249" s="32" t="s">
        <v>607</v>
      </c>
      <c r="D1249" s="33">
        <v>5162</v>
      </c>
      <c r="E1249" s="32" t="s">
        <v>1487</v>
      </c>
      <c r="F1249" s="33" t="s">
        <v>186</v>
      </c>
      <c r="G1249" s="34">
        <v>286236</v>
      </c>
      <c r="H1249" s="35" t="s">
        <v>183</v>
      </c>
    </row>
    <row r="1250" spans="1:8" ht="15.75">
      <c r="A1250" s="31" t="s">
        <v>179</v>
      </c>
      <c r="B1250" s="32" t="s">
        <v>259</v>
      </c>
      <c r="C1250" s="32" t="s">
        <v>607</v>
      </c>
      <c r="D1250" s="33">
        <v>5163</v>
      </c>
      <c r="E1250" s="32" t="s">
        <v>1488</v>
      </c>
      <c r="F1250" s="33" t="s">
        <v>186</v>
      </c>
      <c r="G1250" s="34">
        <v>304955</v>
      </c>
      <c r="H1250" s="35" t="s">
        <v>183</v>
      </c>
    </row>
    <row r="1251" spans="1:8" ht="15.75">
      <c r="A1251" s="31" t="s">
        <v>179</v>
      </c>
      <c r="B1251" s="32" t="s">
        <v>259</v>
      </c>
      <c r="C1251" s="32" t="s">
        <v>607</v>
      </c>
      <c r="D1251" s="33">
        <v>5164</v>
      </c>
      <c r="E1251" s="32" t="s">
        <v>1489</v>
      </c>
      <c r="F1251" s="33" t="s">
        <v>186</v>
      </c>
      <c r="G1251" s="34">
        <v>151493</v>
      </c>
      <c r="H1251" s="35" t="s">
        <v>183</v>
      </c>
    </row>
    <row r="1252" spans="1:8" ht="15.75">
      <c r="A1252" s="31" t="s">
        <v>179</v>
      </c>
      <c r="B1252" s="32" t="s">
        <v>259</v>
      </c>
      <c r="C1252" s="32" t="s">
        <v>607</v>
      </c>
      <c r="D1252" s="33">
        <v>5165</v>
      </c>
      <c r="E1252" s="32" t="s">
        <v>1490</v>
      </c>
      <c r="F1252" s="33" t="s">
        <v>186</v>
      </c>
      <c r="G1252" s="34">
        <v>221660</v>
      </c>
      <c r="H1252" s="35" t="s">
        <v>183</v>
      </c>
    </row>
    <row r="1253" spans="1:8" ht="15.75">
      <c r="A1253" s="31" t="s">
        <v>179</v>
      </c>
      <c r="B1253" s="32" t="s">
        <v>1324</v>
      </c>
      <c r="C1253" s="32" t="s">
        <v>1324</v>
      </c>
      <c r="D1253" s="33">
        <v>5166</v>
      </c>
      <c r="E1253" s="32" t="s">
        <v>1491</v>
      </c>
      <c r="F1253" s="33" t="s">
        <v>1492</v>
      </c>
      <c r="G1253" s="34">
        <v>6003</v>
      </c>
      <c r="H1253" s="35" t="s">
        <v>183</v>
      </c>
    </row>
    <row r="1254" spans="1:8" ht="15.75">
      <c r="A1254" s="31" t="s">
        <v>179</v>
      </c>
      <c r="B1254" s="32" t="s">
        <v>1324</v>
      </c>
      <c r="C1254" s="32" t="s">
        <v>1324</v>
      </c>
      <c r="D1254" s="33">
        <v>5167</v>
      </c>
      <c r="E1254" s="32" t="s">
        <v>1493</v>
      </c>
      <c r="F1254" s="33" t="s">
        <v>1321</v>
      </c>
      <c r="G1254" s="34">
        <v>1924146</v>
      </c>
      <c r="H1254" s="35" t="s">
        <v>183</v>
      </c>
    </row>
    <row r="1255" spans="1:8" ht="15.75">
      <c r="A1255" s="31" t="s">
        <v>179</v>
      </c>
      <c r="B1255" s="32" t="s">
        <v>1324</v>
      </c>
      <c r="C1255" s="32" t="s">
        <v>1324</v>
      </c>
      <c r="D1255" s="33">
        <v>5168</v>
      </c>
      <c r="E1255" s="32" t="s">
        <v>1494</v>
      </c>
      <c r="F1255" s="33" t="s">
        <v>1319</v>
      </c>
      <c r="G1255" s="34">
        <v>10121</v>
      </c>
      <c r="H1255" s="35" t="s">
        <v>183</v>
      </c>
    </row>
    <row r="1256" spans="1:8" ht="15.75">
      <c r="A1256" s="31" t="s">
        <v>179</v>
      </c>
      <c r="B1256" s="32" t="s">
        <v>1324</v>
      </c>
      <c r="C1256" s="32" t="s">
        <v>1324</v>
      </c>
      <c r="D1256" s="33">
        <v>5169</v>
      </c>
      <c r="E1256" s="32" t="s">
        <v>1495</v>
      </c>
      <c r="F1256" s="33" t="s">
        <v>157</v>
      </c>
      <c r="G1256" s="34">
        <v>153543</v>
      </c>
      <c r="H1256" s="35" t="s">
        <v>183</v>
      </c>
    </row>
    <row r="1257" spans="1:8" ht="15.75">
      <c r="A1257" s="31" t="s">
        <v>179</v>
      </c>
      <c r="B1257" s="32" t="s">
        <v>1324</v>
      </c>
      <c r="C1257" s="32" t="s">
        <v>1324</v>
      </c>
      <c r="D1257" s="33">
        <v>5170</v>
      </c>
      <c r="E1257" s="32" t="s">
        <v>1496</v>
      </c>
      <c r="F1257" s="33" t="s">
        <v>1319</v>
      </c>
      <c r="G1257" s="34">
        <v>290039</v>
      </c>
      <c r="H1257" s="35" t="s">
        <v>197</v>
      </c>
    </row>
    <row r="1258" spans="1:8" ht="15.75">
      <c r="A1258" s="31" t="s">
        <v>179</v>
      </c>
      <c r="B1258" s="32" t="s">
        <v>248</v>
      </c>
      <c r="C1258" s="32" t="s">
        <v>248</v>
      </c>
      <c r="D1258" s="33">
        <v>5171</v>
      </c>
      <c r="E1258" s="32" t="s">
        <v>1497</v>
      </c>
      <c r="F1258" s="33" t="s">
        <v>157</v>
      </c>
      <c r="G1258" s="34">
        <v>388896</v>
      </c>
      <c r="H1258" s="35" t="s">
        <v>183</v>
      </c>
    </row>
    <row r="1259" spans="1:8" ht="15.75">
      <c r="A1259" s="31" t="s">
        <v>179</v>
      </c>
      <c r="B1259" s="32" t="s">
        <v>248</v>
      </c>
      <c r="C1259" s="32" t="s">
        <v>248</v>
      </c>
      <c r="D1259" s="33">
        <v>5172</v>
      </c>
      <c r="E1259" s="32" t="s">
        <v>1498</v>
      </c>
      <c r="F1259" s="33" t="s">
        <v>157</v>
      </c>
      <c r="G1259" s="34">
        <v>350549</v>
      </c>
      <c r="H1259" s="35" t="s">
        <v>183</v>
      </c>
    </row>
    <row r="1260" spans="1:8" ht="15.75">
      <c r="A1260" s="31" t="s">
        <v>179</v>
      </c>
      <c r="B1260" s="32" t="s">
        <v>248</v>
      </c>
      <c r="C1260" s="32" t="s">
        <v>248</v>
      </c>
      <c r="D1260" s="33">
        <v>5173</v>
      </c>
      <c r="E1260" s="32" t="s">
        <v>1499</v>
      </c>
      <c r="F1260" s="33" t="s">
        <v>157</v>
      </c>
      <c r="G1260" s="34">
        <v>353896</v>
      </c>
      <c r="H1260" s="35" t="s">
        <v>183</v>
      </c>
    </row>
    <row r="1261" spans="1:8" ht="15.75">
      <c r="A1261" s="31" t="s">
        <v>179</v>
      </c>
      <c r="B1261" s="32" t="s">
        <v>238</v>
      </c>
      <c r="C1261" s="32" t="s">
        <v>239</v>
      </c>
      <c r="D1261" s="33">
        <v>5174</v>
      </c>
      <c r="E1261" s="32" t="s">
        <v>1500</v>
      </c>
      <c r="F1261" s="33" t="s">
        <v>182</v>
      </c>
      <c r="G1261" s="34">
        <v>65000</v>
      </c>
      <c r="H1261" s="35" t="s">
        <v>197</v>
      </c>
    </row>
    <row r="1262" spans="1:8" ht="15.75">
      <c r="A1262" s="31" t="s">
        <v>179</v>
      </c>
      <c r="B1262" s="32" t="s">
        <v>579</v>
      </c>
      <c r="C1262" s="32" t="s">
        <v>1046</v>
      </c>
      <c r="D1262" s="33">
        <v>5175</v>
      </c>
      <c r="E1262" s="32" t="s">
        <v>1501</v>
      </c>
      <c r="F1262" s="33" t="s">
        <v>190</v>
      </c>
      <c r="G1262" s="34">
        <v>158446</v>
      </c>
      <c r="H1262" s="35" t="s">
        <v>183</v>
      </c>
    </row>
    <row r="1263" spans="1:8" ht="15.75">
      <c r="A1263" s="31" t="s">
        <v>179</v>
      </c>
      <c r="B1263" s="32" t="s">
        <v>579</v>
      </c>
      <c r="C1263" s="32" t="s">
        <v>1046</v>
      </c>
      <c r="D1263" s="33">
        <v>5176</v>
      </c>
      <c r="E1263" s="32" t="s">
        <v>1502</v>
      </c>
      <c r="F1263" s="33" t="s">
        <v>190</v>
      </c>
      <c r="G1263" s="34">
        <v>146839</v>
      </c>
      <c r="H1263" s="35" t="s">
        <v>183</v>
      </c>
    </row>
    <row r="1264" spans="1:8" ht="15.75">
      <c r="A1264" s="31" t="s">
        <v>179</v>
      </c>
      <c r="B1264" s="32" t="s">
        <v>259</v>
      </c>
      <c r="C1264" s="32" t="s">
        <v>607</v>
      </c>
      <c r="D1264" s="33">
        <v>5177</v>
      </c>
      <c r="E1264" s="32" t="s">
        <v>1503</v>
      </c>
      <c r="F1264" s="33" t="s">
        <v>186</v>
      </c>
      <c r="G1264" s="34">
        <v>1245941</v>
      </c>
      <c r="H1264" s="35" t="s">
        <v>183</v>
      </c>
    </row>
    <row r="1265" spans="1:8" ht="15.75">
      <c r="A1265" s="31" t="s">
        <v>179</v>
      </c>
      <c r="B1265" s="32" t="s">
        <v>587</v>
      </c>
      <c r="C1265" s="32" t="s">
        <v>588</v>
      </c>
      <c r="D1265" s="33">
        <v>5178</v>
      </c>
      <c r="E1265" s="32" t="s">
        <v>1504</v>
      </c>
      <c r="F1265" s="33" t="s">
        <v>590</v>
      </c>
      <c r="G1265" s="34">
        <v>639996</v>
      </c>
      <c r="H1265" s="35" t="s">
        <v>183</v>
      </c>
    </row>
    <row r="1266" spans="1:8" ht="15.75">
      <c r="A1266" s="31" t="s">
        <v>179</v>
      </c>
      <c r="B1266" s="32" t="s">
        <v>208</v>
      </c>
      <c r="C1266" s="32" t="s">
        <v>208</v>
      </c>
      <c r="D1266" s="33">
        <v>5180</v>
      </c>
      <c r="E1266" s="32" t="s">
        <v>1505</v>
      </c>
      <c r="F1266" s="33" t="s">
        <v>190</v>
      </c>
      <c r="G1266" s="34">
        <v>214469</v>
      </c>
      <c r="H1266" s="35" t="s">
        <v>183</v>
      </c>
    </row>
    <row r="1267" spans="1:8" ht="15.75">
      <c r="A1267" s="31" t="s">
        <v>179</v>
      </c>
      <c r="B1267" s="32" t="s">
        <v>205</v>
      </c>
      <c r="C1267" s="32" t="s">
        <v>206</v>
      </c>
      <c r="D1267" s="33">
        <v>5181</v>
      </c>
      <c r="E1267" s="32" t="s">
        <v>1506</v>
      </c>
      <c r="F1267" s="33" t="s">
        <v>190</v>
      </c>
      <c r="G1267" s="34">
        <v>46478</v>
      </c>
      <c r="H1267" s="35" t="s">
        <v>183</v>
      </c>
    </row>
    <row r="1268" spans="1:8" ht="15.75">
      <c r="A1268" s="31" t="s">
        <v>179</v>
      </c>
      <c r="B1268" s="32" t="s">
        <v>217</v>
      </c>
      <c r="C1268" s="32" t="s">
        <v>218</v>
      </c>
      <c r="D1268" s="33">
        <v>5182</v>
      </c>
      <c r="E1268" s="32" t="s">
        <v>1507</v>
      </c>
      <c r="F1268" s="33" t="s">
        <v>190</v>
      </c>
      <c r="G1268" s="34">
        <v>385352</v>
      </c>
      <c r="H1268" s="35" t="s">
        <v>183</v>
      </c>
    </row>
    <row r="1269" spans="1:8" ht="15.75">
      <c r="A1269" s="31" t="s">
        <v>179</v>
      </c>
      <c r="B1269" s="32" t="s">
        <v>217</v>
      </c>
      <c r="C1269" s="32" t="s">
        <v>218</v>
      </c>
      <c r="D1269" s="33">
        <v>5183</v>
      </c>
      <c r="E1269" s="32" t="s">
        <v>1508</v>
      </c>
      <c r="F1269" s="33" t="s">
        <v>190</v>
      </c>
      <c r="G1269" s="34">
        <v>178788</v>
      </c>
      <c r="H1269" s="35" t="s">
        <v>183</v>
      </c>
    </row>
    <row r="1270" spans="1:8" ht="15.75">
      <c r="A1270" s="31" t="s">
        <v>179</v>
      </c>
      <c r="B1270" s="32" t="s">
        <v>217</v>
      </c>
      <c r="C1270" s="32" t="s">
        <v>218</v>
      </c>
      <c r="D1270" s="33">
        <v>5184</v>
      </c>
      <c r="E1270" s="32" t="s">
        <v>1509</v>
      </c>
      <c r="F1270" s="33" t="s">
        <v>190</v>
      </c>
      <c r="G1270" s="34">
        <v>62203</v>
      </c>
      <c r="H1270" s="35" t="s">
        <v>183</v>
      </c>
    </row>
    <row r="1271" spans="1:8" ht="15.75">
      <c r="A1271" s="31" t="s">
        <v>179</v>
      </c>
      <c r="B1271" s="32" t="s">
        <v>729</v>
      </c>
      <c r="C1271" s="32" t="s">
        <v>1340</v>
      </c>
      <c r="D1271" s="33">
        <v>5185</v>
      </c>
      <c r="E1271" s="32" t="s">
        <v>1510</v>
      </c>
      <c r="F1271" s="33" t="s">
        <v>157</v>
      </c>
      <c r="G1271" s="34">
        <v>394161</v>
      </c>
      <c r="H1271" s="35" t="s">
        <v>183</v>
      </c>
    </row>
    <row r="1272" spans="1:8" ht="15.75">
      <c r="A1272" s="31" t="s">
        <v>179</v>
      </c>
      <c r="B1272" s="32" t="s">
        <v>248</v>
      </c>
      <c r="C1272" s="32" t="s">
        <v>248</v>
      </c>
      <c r="D1272" s="33">
        <v>5186</v>
      </c>
      <c r="E1272" s="32" t="s">
        <v>1511</v>
      </c>
      <c r="F1272" s="33" t="s">
        <v>157</v>
      </c>
      <c r="G1272" s="34">
        <v>339379</v>
      </c>
      <c r="H1272" s="35" t="s">
        <v>183</v>
      </c>
    </row>
    <row r="1273" spans="1:8" ht="15.75">
      <c r="A1273" s="31" t="s">
        <v>179</v>
      </c>
      <c r="B1273" s="32" t="s">
        <v>248</v>
      </c>
      <c r="C1273" s="32" t="s">
        <v>248</v>
      </c>
      <c r="D1273" s="33">
        <v>5187</v>
      </c>
      <c r="E1273" s="32" t="s">
        <v>1512</v>
      </c>
      <c r="F1273" s="33" t="s">
        <v>157</v>
      </c>
      <c r="G1273" s="34">
        <v>361332</v>
      </c>
      <c r="H1273" s="35" t="s">
        <v>183</v>
      </c>
    </row>
    <row r="1274" spans="1:8" ht="15.75">
      <c r="A1274" s="31" t="s">
        <v>179</v>
      </c>
      <c r="B1274" s="32" t="s">
        <v>241</v>
      </c>
      <c r="C1274" s="32" t="s">
        <v>420</v>
      </c>
      <c r="D1274" s="33">
        <v>5188</v>
      </c>
      <c r="E1274" s="32" t="s">
        <v>1513</v>
      </c>
      <c r="F1274" s="33" t="s">
        <v>157</v>
      </c>
      <c r="G1274" s="34">
        <v>45901</v>
      </c>
      <c r="H1274" s="35" t="s">
        <v>183</v>
      </c>
    </row>
    <row r="1275" spans="1:8" ht="15.75">
      <c r="A1275" s="31" t="s">
        <v>179</v>
      </c>
      <c r="B1275" s="32" t="s">
        <v>241</v>
      </c>
      <c r="C1275" s="32" t="s">
        <v>420</v>
      </c>
      <c r="D1275" s="33">
        <v>5189</v>
      </c>
      <c r="E1275" s="32" t="s">
        <v>1514</v>
      </c>
      <c r="F1275" s="33" t="s">
        <v>157</v>
      </c>
      <c r="G1275" s="34">
        <v>74521</v>
      </c>
      <c r="H1275" s="35" t="s">
        <v>183</v>
      </c>
    </row>
    <row r="1276" spans="1:8" ht="15.75">
      <c r="A1276" s="31" t="s">
        <v>179</v>
      </c>
      <c r="B1276" s="32" t="s">
        <v>1187</v>
      </c>
      <c r="C1276" s="32" t="s">
        <v>1187</v>
      </c>
      <c r="D1276" s="33">
        <v>5190</v>
      </c>
      <c r="E1276" s="32" t="s">
        <v>1515</v>
      </c>
      <c r="F1276" s="33" t="s">
        <v>190</v>
      </c>
      <c r="G1276" s="34">
        <v>9433</v>
      </c>
      <c r="H1276" s="35" t="s">
        <v>183</v>
      </c>
    </row>
    <row r="1277" spans="1:8" ht="15.75">
      <c r="A1277" s="31" t="s">
        <v>179</v>
      </c>
      <c r="B1277" s="32" t="s">
        <v>241</v>
      </c>
      <c r="C1277" s="32" t="s">
        <v>242</v>
      </c>
      <c r="D1277" s="33">
        <v>5191</v>
      </c>
      <c r="E1277" s="32" t="s">
        <v>1516</v>
      </c>
      <c r="F1277" s="33" t="s">
        <v>157</v>
      </c>
      <c r="G1277" s="34">
        <v>242170</v>
      </c>
      <c r="H1277" s="35" t="s">
        <v>197</v>
      </c>
    </row>
    <row r="1278" spans="1:8" ht="15.75">
      <c r="A1278" s="31" t="s">
        <v>179</v>
      </c>
      <c r="B1278" s="32" t="s">
        <v>259</v>
      </c>
      <c r="C1278" s="32" t="s">
        <v>602</v>
      </c>
      <c r="D1278" s="33">
        <v>5195</v>
      </c>
      <c r="E1278" s="32" t="s">
        <v>1517</v>
      </c>
      <c r="F1278" s="33" t="s">
        <v>190</v>
      </c>
      <c r="G1278" s="34">
        <v>40863</v>
      </c>
      <c r="H1278" s="35" t="s">
        <v>183</v>
      </c>
    </row>
    <row r="1279" spans="1:8" ht="15.75">
      <c r="A1279" s="31" t="s">
        <v>179</v>
      </c>
      <c r="B1279" s="32" t="s">
        <v>187</v>
      </c>
      <c r="C1279" s="32" t="s">
        <v>187</v>
      </c>
      <c r="D1279" s="33">
        <v>5196</v>
      </c>
      <c r="E1279" s="32" t="s">
        <v>1518</v>
      </c>
      <c r="F1279" s="33" t="s">
        <v>186</v>
      </c>
      <c r="G1279" s="34">
        <v>85531</v>
      </c>
      <c r="H1279" s="35" t="s">
        <v>183</v>
      </c>
    </row>
    <row r="1280" spans="1:8" ht="15.75">
      <c r="A1280" s="31" t="s">
        <v>179</v>
      </c>
      <c r="B1280" s="32" t="s">
        <v>187</v>
      </c>
      <c r="C1280" s="32" t="s">
        <v>187</v>
      </c>
      <c r="D1280" s="33">
        <v>5197</v>
      </c>
      <c r="E1280" s="32" t="s">
        <v>1519</v>
      </c>
      <c r="F1280" s="33" t="s">
        <v>186</v>
      </c>
      <c r="G1280" s="34">
        <v>91446</v>
      </c>
      <c r="H1280" s="35" t="s">
        <v>183</v>
      </c>
    </row>
    <row r="1281" spans="1:8" ht="15.75">
      <c r="A1281" s="31" t="s">
        <v>179</v>
      </c>
      <c r="B1281" s="32" t="s">
        <v>255</v>
      </c>
      <c r="C1281" s="32" t="s">
        <v>256</v>
      </c>
      <c r="D1281" s="33">
        <v>5199</v>
      </c>
      <c r="E1281" s="32" t="s">
        <v>1520</v>
      </c>
      <c r="F1281" s="33" t="s">
        <v>186</v>
      </c>
      <c r="G1281" s="34">
        <v>6446761</v>
      </c>
      <c r="H1281" s="35" t="s">
        <v>183</v>
      </c>
    </row>
    <row r="1282" spans="1:8" ht="15.75">
      <c r="A1282" s="31" t="s">
        <v>179</v>
      </c>
      <c r="B1282" s="32" t="s">
        <v>255</v>
      </c>
      <c r="C1282" s="32" t="s">
        <v>256</v>
      </c>
      <c r="D1282" s="33">
        <v>5200</v>
      </c>
      <c r="E1282" s="32" t="s">
        <v>1521</v>
      </c>
      <c r="F1282" s="33" t="s">
        <v>182</v>
      </c>
      <c r="G1282" s="34">
        <v>767688</v>
      </c>
      <c r="H1282" s="35" t="s">
        <v>183</v>
      </c>
    </row>
    <row r="1283" spans="1:8" ht="15.75">
      <c r="A1283" s="31" t="s">
        <v>179</v>
      </c>
      <c r="B1283" s="32" t="s">
        <v>259</v>
      </c>
      <c r="C1283" s="32" t="s">
        <v>602</v>
      </c>
      <c r="D1283" s="33">
        <v>5201</v>
      </c>
      <c r="E1283" s="32" t="s">
        <v>1522</v>
      </c>
      <c r="F1283" s="33" t="s">
        <v>190</v>
      </c>
      <c r="G1283" s="34">
        <v>118922</v>
      </c>
      <c r="H1283" s="35" t="s">
        <v>183</v>
      </c>
    </row>
    <row r="1284" spans="1:8" ht="15.75">
      <c r="A1284" s="31" t="s">
        <v>179</v>
      </c>
      <c r="B1284" s="32" t="s">
        <v>259</v>
      </c>
      <c r="C1284" s="32" t="s">
        <v>602</v>
      </c>
      <c r="D1284" s="33">
        <v>5202</v>
      </c>
      <c r="E1284" s="32" t="s">
        <v>1523</v>
      </c>
      <c r="F1284" s="33" t="s">
        <v>190</v>
      </c>
      <c r="G1284" s="34">
        <v>56326</v>
      </c>
      <c r="H1284" s="35" t="s">
        <v>183</v>
      </c>
    </row>
    <row r="1285" spans="1:8" ht="15.75">
      <c r="A1285" s="31" t="s">
        <v>179</v>
      </c>
      <c r="B1285" s="32" t="s">
        <v>259</v>
      </c>
      <c r="C1285" s="32" t="s">
        <v>602</v>
      </c>
      <c r="D1285" s="33">
        <v>5204</v>
      </c>
      <c r="E1285" s="32" t="s">
        <v>1524</v>
      </c>
      <c r="F1285" s="33" t="s">
        <v>190</v>
      </c>
      <c r="G1285" s="34">
        <v>7527</v>
      </c>
      <c r="H1285" s="35" t="s">
        <v>183</v>
      </c>
    </row>
    <row r="1286" spans="1:8" ht="15.75">
      <c r="A1286" s="31" t="s">
        <v>179</v>
      </c>
      <c r="B1286" s="32" t="s">
        <v>587</v>
      </c>
      <c r="C1286" s="32" t="s">
        <v>1082</v>
      </c>
      <c r="D1286" s="33">
        <v>5205</v>
      </c>
      <c r="E1286" s="32" t="s">
        <v>1525</v>
      </c>
      <c r="F1286" s="33" t="s">
        <v>190</v>
      </c>
      <c r="G1286" s="34">
        <v>34373</v>
      </c>
      <c r="H1286" s="35" t="s">
        <v>183</v>
      </c>
    </row>
    <row r="1287" spans="1:8" ht="15.75">
      <c r="A1287" s="31" t="s">
        <v>179</v>
      </c>
      <c r="B1287" s="32" t="s">
        <v>587</v>
      </c>
      <c r="C1287" s="32" t="s">
        <v>1082</v>
      </c>
      <c r="D1287" s="33">
        <v>5207</v>
      </c>
      <c r="E1287" s="32" t="s">
        <v>1526</v>
      </c>
      <c r="F1287" s="33" t="s">
        <v>182</v>
      </c>
      <c r="G1287" s="34">
        <v>184672</v>
      </c>
      <c r="H1287" s="35" t="s">
        <v>183</v>
      </c>
    </row>
    <row r="1288" spans="1:8" ht="15.75">
      <c r="A1288" s="31" t="s">
        <v>179</v>
      </c>
      <c r="B1288" s="32" t="s">
        <v>587</v>
      </c>
      <c r="C1288" s="32" t="s">
        <v>1082</v>
      </c>
      <c r="D1288" s="33">
        <v>5208</v>
      </c>
      <c r="E1288" s="32" t="s">
        <v>1527</v>
      </c>
      <c r="F1288" s="33" t="s">
        <v>190</v>
      </c>
      <c r="G1288" s="34">
        <v>94848</v>
      </c>
      <c r="H1288" s="35" t="s">
        <v>183</v>
      </c>
    </row>
    <row r="1289" spans="1:8" ht="15.75">
      <c r="A1289" s="31" t="s">
        <v>179</v>
      </c>
      <c r="B1289" s="32" t="s">
        <v>587</v>
      </c>
      <c r="C1289" s="32" t="s">
        <v>1082</v>
      </c>
      <c r="D1289" s="33">
        <v>5209</v>
      </c>
      <c r="E1289" s="32" t="s">
        <v>1528</v>
      </c>
      <c r="F1289" s="33" t="s">
        <v>182</v>
      </c>
      <c r="G1289" s="34">
        <v>57961</v>
      </c>
      <c r="H1289" s="35" t="s">
        <v>183</v>
      </c>
    </row>
    <row r="1290" spans="1:8" ht="15.75">
      <c r="A1290" s="31" t="s">
        <v>179</v>
      </c>
      <c r="B1290" s="32" t="s">
        <v>587</v>
      </c>
      <c r="C1290" s="32" t="s">
        <v>1082</v>
      </c>
      <c r="D1290" s="33">
        <v>5210</v>
      </c>
      <c r="E1290" s="32" t="s">
        <v>1529</v>
      </c>
      <c r="F1290" s="33" t="s">
        <v>182</v>
      </c>
      <c r="G1290" s="34">
        <v>56791</v>
      </c>
      <c r="H1290" s="35" t="s">
        <v>183</v>
      </c>
    </row>
    <row r="1291" spans="1:8" ht="15.75">
      <c r="A1291" s="31" t="s">
        <v>179</v>
      </c>
      <c r="B1291" s="32" t="s">
        <v>587</v>
      </c>
      <c r="C1291" s="32" t="s">
        <v>1082</v>
      </c>
      <c r="D1291" s="33">
        <v>5211</v>
      </c>
      <c r="E1291" s="32" t="s">
        <v>1530</v>
      </c>
      <c r="F1291" s="33" t="s">
        <v>182</v>
      </c>
      <c r="G1291" s="34">
        <v>44050</v>
      </c>
      <c r="H1291" s="35" t="s">
        <v>183</v>
      </c>
    </row>
    <row r="1292" spans="1:8" ht="15.75">
      <c r="A1292" s="31" t="s">
        <v>179</v>
      </c>
      <c r="B1292" s="32" t="s">
        <v>259</v>
      </c>
      <c r="C1292" s="32" t="s">
        <v>602</v>
      </c>
      <c r="D1292" s="33">
        <v>5212</v>
      </c>
      <c r="E1292" s="32" t="s">
        <v>42</v>
      </c>
      <c r="F1292" s="33" t="s">
        <v>190</v>
      </c>
      <c r="G1292" s="34">
        <v>21402</v>
      </c>
      <c r="H1292" s="35" t="s">
        <v>183</v>
      </c>
    </row>
    <row r="1293" spans="1:8" ht="15.75">
      <c r="A1293" s="31" t="s">
        <v>179</v>
      </c>
      <c r="B1293" s="32" t="s">
        <v>259</v>
      </c>
      <c r="C1293" s="32" t="s">
        <v>602</v>
      </c>
      <c r="D1293" s="33">
        <v>5214</v>
      </c>
      <c r="E1293" s="32" t="s">
        <v>1531</v>
      </c>
      <c r="F1293" s="33" t="s">
        <v>182</v>
      </c>
      <c r="G1293" s="34">
        <v>160559</v>
      </c>
      <c r="H1293" s="35" t="s">
        <v>183</v>
      </c>
    </row>
    <row r="1294" spans="1:8" ht="15.75">
      <c r="A1294" s="31" t="s">
        <v>179</v>
      </c>
      <c r="B1294" s="32" t="s">
        <v>255</v>
      </c>
      <c r="C1294" s="32" t="s">
        <v>604</v>
      </c>
      <c r="D1294" s="33">
        <v>5216</v>
      </c>
      <c r="E1294" s="32" t="s">
        <v>1532</v>
      </c>
      <c r="F1294" s="33" t="s">
        <v>182</v>
      </c>
      <c r="G1294" s="34">
        <v>17416</v>
      </c>
      <c r="H1294" s="35" t="s">
        <v>183</v>
      </c>
    </row>
    <row r="1295" spans="1:8" ht="15.75">
      <c r="A1295" s="31" t="s">
        <v>179</v>
      </c>
      <c r="B1295" s="32" t="s">
        <v>241</v>
      </c>
      <c r="C1295" s="32" t="s">
        <v>242</v>
      </c>
      <c r="D1295" s="33">
        <v>5217</v>
      </c>
      <c r="E1295" s="32" t="s">
        <v>1533</v>
      </c>
      <c r="F1295" s="33" t="s">
        <v>190</v>
      </c>
      <c r="G1295" s="34">
        <v>3314</v>
      </c>
      <c r="H1295" s="35" t="s">
        <v>183</v>
      </c>
    </row>
    <row r="1296" spans="1:8" ht="15.75">
      <c r="A1296" s="31" t="s">
        <v>179</v>
      </c>
      <c r="B1296" s="32" t="s">
        <v>241</v>
      </c>
      <c r="C1296" s="32" t="s">
        <v>242</v>
      </c>
      <c r="D1296" s="33">
        <v>5218</v>
      </c>
      <c r="E1296" s="32" t="s">
        <v>1534</v>
      </c>
      <c r="F1296" s="33" t="s">
        <v>190</v>
      </c>
      <c r="G1296" s="34">
        <v>3485</v>
      </c>
      <c r="H1296" s="35" t="s">
        <v>183</v>
      </c>
    </row>
    <row r="1297" spans="1:8" ht="15.75">
      <c r="A1297" s="31" t="s">
        <v>179</v>
      </c>
      <c r="B1297" s="32" t="s">
        <v>241</v>
      </c>
      <c r="C1297" s="32" t="s">
        <v>242</v>
      </c>
      <c r="D1297" s="33">
        <v>5220</v>
      </c>
      <c r="E1297" s="32" t="s">
        <v>1535</v>
      </c>
      <c r="F1297" s="33" t="s">
        <v>190</v>
      </c>
      <c r="G1297" s="34">
        <v>12856</v>
      </c>
      <c r="H1297" s="35" t="s">
        <v>183</v>
      </c>
    </row>
    <row r="1298" spans="1:8" ht="15.75">
      <c r="A1298" s="31" t="s">
        <v>179</v>
      </c>
      <c r="B1298" s="32" t="s">
        <v>241</v>
      </c>
      <c r="C1298" s="32" t="s">
        <v>242</v>
      </c>
      <c r="D1298" s="33">
        <v>5221</v>
      </c>
      <c r="E1298" s="32" t="s">
        <v>1536</v>
      </c>
      <c r="F1298" s="33" t="s">
        <v>190</v>
      </c>
      <c r="G1298" s="34">
        <v>14690</v>
      </c>
      <c r="H1298" s="35" t="s">
        <v>183</v>
      </c>
    </row>
    <row r="1299" spans="1:8" ht="15.75">
      <c r="A1299" s="31" t="s">
        <v>179</v>
      </c>
      <c r="B1299" s="32" t="s">
        <v>241</v>
      </c>
      <c r="C1299" s="32" t="s">
        <v>242</v>
      </c>
      <c r="D1299" s="33">
        <v>5225</v>
      </c>
      <c r="E1299" s="32" t="s">
        <v>1537</v>
      </c>
      <c r="F1299" s="33" t="s">
        <v>190</v>
      </c>
      <c r="G1299" s="34">
        <v>3844</v>
      </c>
      <c r="H1299" s="35" t="s">
        <v>183</v>
      </c>
    </row>
    <row r="1300" spans="1:8" ht="15.75">
      <c r="A1300" s="31" t="s">
        <v>179</v>
      </c>
      <c r="B1300" s="32" t="s">
        <v>241</v>
      </c>
      <c r="C1300" s="32" t="s">
        <v>242</v>
      </c>
      <c r="D1300" s="33">
        <v>5226</v>
      </c>
      <c r="E1300" s="32" t="s">
        <v>1538</v>
      </c>
      <c r="F1300" s="33" t="s">
        <v>190</v>
      </c>
      <c r="G1300" s="34">
        <v>5125</v>
      </c>
      <c r="H1300" s="35" t="s">
        <v>183</v>
      </c>
    </row>
    <row r="1301" spans="1:8" ht="15.75">
      <c r="A1301" s="31" t="s">
        <v>179</v>
      </c>
      <c r="B1301" s="32" t="s">
        <v>241</v>
      </c>
      <c r="C1301" s="32" t="s">
        <v>242</v>
      </c>
      <c r="D1301" s="33">
        <v>5227</v>
      </c>
      <c r="E1301" s="32" t="s">
        <v>1539</v>
      </c>
      <c r="F1301" s="33" t="s">
        <v>182</v>
      </c>
      <c r="G1301" s="34">
        <v>26103</v>
      </c>
      <c r="H1301" s="35" t="s">
        <v>197</v>
      </c>
    </row>
    <row r="1302" spans="1:8" ht="15.75">
      <c r="A1302" s="31" t="s">
        <v>179</v>
      </c>
      <c r="B1302" s="32" t="s">
        <v>241</v>
      </c>
      <c r="C1302" s="32" t="s">
        <v>242</v>
      </c>
      <c r="D1302" s="33">
        <v>5228</v>
      </c>
      <c r="E1302" s="32" t="s">
        <v>1540</v>
      </c>
      <c r="F1302" s="33" t="s">
        <v>190</v>
      </c>
      <c r="G1302" s="34">
        <v>8330</v>
      </c>
      <c r="H1302" s="35" t="s">
        <v>197</v>
      </c>
    </row>
    <row r="1303" spans="1:8" ht="15.75">
      <c r="A1303" s="31" t="s">
        <v>179</v>
      </c>
      <c r="B1303" s="32" t="s">
        <v>241</v>
      </c>
      <c r="C1303" s="32" t="s">
        <v>242</v>
      </c>
      <c r="D1303" s="33">
        <v>5229</v>
      </c>
      <c r="E1303" s="32" t="s">
        <v>1541</v>
      </c>
      <c r="F1303" s="33" t="s">
        <v>190</v>
      </c>
      <c r="G1303" s="34">
        <v>10413</v>
      </c>
      <c r="H1303" s="35" t="s">
        <v>197</v>
      </c>
    </row>
    <row r="1304" spans="1:8" ht="15.75">
      <c r="A1304" s="31" t="s">
        <v>179</v>
      </c>
      <c r="B1304" s="32" t="s">
        <v>241</v>
      </c>
      <c r="C1304" s="32" t="s">
        <v>242</v>
      </c>
      <c r="D1304" s="33">
        <v>5230</v>
      </c>
      <c r="E1304" s="32" t="s">
        <v>1542</v>
      </c>
      <c r="F1304" s="33" t="s">
        <v>190</v>
      </c>
      <c r="G1304" s="34">
        <v>13912</v>
      </c>
      <c r="H1304" s="35" t="s">
        <v>197</v>
      </c>
    </row>
    <row r="1305" spans="1:8" ht="15.75">
      <c r="A1305" s="31" t="s">
        <v>179</v>
      </c>
      <c r="B1305" s="32" t="s">
        <v>241</v>
      </c>
      <c r="C1305" s="32" t="s">
        <v>242</v>
      </c>
      <c r="D1305" s="33">
        <v>5241</v>
      </c>
      <c r="E1305" s="32" t="s">
        <v>1543</v>
      </c>
      <c r="F1305" s="33" t="s">
        <v>157</v>
      </c>
      <c r="G1305" s="34">
        <v>12042</v>
      </c>
      <c r="H1305" s="35" t="s">
        <v>183</v>
      </c>
    </row>
    <row r="1306" spans="1:8" ht="15.75">
      <c r="A1306" s="31" t="s">
        <v>179</v>
      </c>
      <c r="B1306" s="32" t="s">
        <v>241</v>
      </c>
      <c r="C1306" s="32" t="s">
        <v>242</v>
      </c>
      <c r="D1306" s="33">
        <v>5242</v>
      </c>
      <c r="E1306" s="32" t="s">
        <v>1544</v>
      </c>
      <c r="F1306" s="33" t="s">
        <v>157</v>
      </c>
      <c r="G1306" s="34">
        <v>189781</v>
      </c>
      <c r="H1306" s="35" t="s">
        <v>183</v>
      </c>
    </row>
    <row r="1307" spans="1:8" ht="15.75">
      <c r="A1307" s="31" t="s">
        <v>179</v>
      </c>
      <c r="B1307" s="32" t="s">
        <v>180</v>
      </c>
      <c r="C1307" s="32" t="s">
        <v>1357</v>
      </c>
      <c r="D1307" s="33">
        <v>5244</v>
      </c>
      <c r="E1307" s="32" t="s">
        <v>1545</v>
      </c>
      <c r="F1307" s="33" t="s">
        <v>182</v>
      </c>
      <c r="G1307" s="34">
        <v>55237</v>
      </c>
      <c r="H1307" s="35" t="s">
        <v>183</v>
      </c>
    </row>
    <row r="1308" spans="1:8" ht="15.75">
      <c r="A1308" s="31" t="s">
        <v>179</v>
      </c>
      <c r="B1308" s="32" t="s">
        <v>208</v>
      </c>
      <c r="C1308" s="32" t="s">
        <v>208</v>
      </c>
      <c r="D1308" s="33">
        <v>5245</v>
      </c>
      <c r="E1308" s="32" t="s">
        <v>1546</v>
      </c>
      <c r="F1308" s="33" t="s">
        <v>157</v>
      </c>
      <c r="G1308" s="34">
        <v>588742</v>
      </c>
      <c r="H1308" s="35" t="s">
        <v>183</v>
      </c>
    </row>
    <row r="1309" spans="1:8" ht="15.75">
      <c r="A1309" s="31" t="s">
        <v>179</v>
      </c>
      <c r="B1309" s="32" t="s">
        <v>208</v>
      </c>
      <c r="C1309" s="32" t="s">
        <v>208</v>
      </c>
      <c r="D1309" s="33">
        <v>5246</v>
      </c>
      <c r="E1309" s="32" t="s">
        <v>1547</v>
      </c>
      <c r="F1309" s="33" t="s">
        <v>157</v>
      </c>
      <c r="G1309" s="34">
        <v>2415601</v>
      </c>
      <c r="H1309" s="35" t="s">
        <v>183</v>
      </c>
    </row>
    <row r="1310" spans="1:8" ht="15.75">
      <c r="A1310" s="31" t="s">
        <v>179</v>
      </c>
      <c r="B1310" s="32" t="s">
        <v>208</v>
      </c>
      <c r="C1310" s="32" t="s">
        <v>208</v>
      </c>
      <c r="D1310" s="33">
        <v>5247</v>
      </c>
      <c r="E1310" s="32" t="s">
        <v>1548</v>
      </c>
      <c r="F1310" s="33" t="s">
        <v>157</v>
      </c>
      <c r="G1310" s="34">
        <v>615106</v>
      </c>
      <c r="H1310" s="35" t="s">
        <v>183</v>
      </c>
    </row>
    <row r="1311" spans="1:8" ht="15.75">
      <c r="A1311" s="31" t="s">
        <v>179</v>
      </c>
      <c r="B1311" s="32" t="s">
        <v>248</v>
      </c>
      <c r="C1311" s="32" t="s">
        <v>248</v>
      </c>
      <c r="D1311" s="33">
        <v>5248</v>
      </c>
      <c r="E1311" s="32" t="s">
        <v>1549</v>
      </c>
      <c r="F1311" s="33" t="s">
        <v>190</v>
      </c>
      <c r="G1311" s="34">
        <v>4338</v>
      </c>
      <c r="H1311" s="35" t="s">
        <v>183</v>
      </c>
    </row>
    <row r="1312" spans="1:8" ht="15.75">
      <c r="A1312" s="31" t="s">
        <v>179</v>
      </c>
      <c r="B1312" s="32" t="s">
        <v>192</v>
      </c>
      <c r="C1312" s="32" t="s">
        <v>193</v>
      </c>
      <c r="D1312" s="33">
        <v>5249</v>
      </c>
      <c r="E1312" s="32" t="s">
        <v>1550</v>
      </c>
      <c r="F1312" s="33" t="s">
        <v>190</v>
      </c>
      <c r="G1312" s="34">
        <v>59178</v>
      </c>
      <c r="H1312" s="35" t="s">
        <v>183</v>
      </c>
    </row>
    <row r="1313" spans="1:8" ht="15.75">
      <c r="A1313" s="31" t="s">
        <v>179</v>
      </c>
      <c r="B1313" s="32" t="s">
        <v>248</v>
      </c>
      <c r="C1313" s="32" t="s">
        <v>248</v>
      </c>
      <c r="D1313" s="33">
        <v>5250</v>
      </c>
      <c r="E1313" s="32" t="s">
        <v>1551</v>
      </c>
      <c r="F1313" s="33" t="s">
        <v>190</v>
      </c>
      <c r="G1313" s="34">
        <v>163968</v>
      </c>
      <c r="H1313" s="35" t="s">
        <v>183</v>
      </c>
    </row>
    <row r="1314" spans="1:8" ht="15.75">
      <c r="A1314" s="31" t="s">
        <v>179</v>
      </c>
      <c r="B1314" s="32" t="s">
        <v>248</v>
      </c>
      <c r="C1314" s="32" t="s">
        <v>248</v>
      </c>
      <c r="D1314" s="33">
        <v>5251</v>
      </c>
      <c r="E1314" s="32" t="s">
        <v>1552</v>
      </c>
      <c r="F1314" s="33" t="s">
        <v>190</v>
      </c>
      <c r="G1314" s="34">
        <v>242161</v>
      </c>
      <c r="H1314" s="35" t="s">
        <v>183</v>
      </c>
    </row>
    <row r="1315" spans="1:8" ht="15.75">
      <c r="A1315" s="31" t="s">
        <v>179</v>
      </c>
      <c r="B1315" s="32" t="s">
        <v>192</v>
      </c>
      <c r="C1315" s="32" t="s">
        <v>1553</v>
      </c>
      <c r="D1315" s="33">
        <v>5252</v>
      </c>
      <c r="E1315" s="32" t="s">
        <v>1554</v>
      </c>
      <c r="F1315" s="33" t="s">
        <v>157</v>
      </c>
      <c r="G1315" s="34">
        <v>3049775</v>
      </c>
      <c r="H1315" s="35" t="s">
        <v>183</v>
      </c>
    </row>
    <row r="1316" spans="1:8" ht="15.75">
      <c r="A1316" s="31" t="s">
        <v>179</v>
      </c>
      <c r="B1316" s="32" t="s">
        <v>192</v>
      </c>
      <c r="C1316" s="32" t="s">
        <v>1553</v>
      </c>
      <c r="D1316" s="33">
        <v>5253</v>
      </c>
      <c r="E1316" s="32" t="s">
        <v>1555</v>
      </c>
      <c r="F1316" s="33" t="s">
        <v>157</v>
      </c>
      <c r="G1316" s="34">
        <v>11531469</v>
      </c>
      <c r="H1316" s="35" t="s">
        <v>183</v>
      </c>
    </row>
    <row r="1317" spans="1:8" ht="15.75">
      <c r="A1317" s="31" t="s">
        <v>179</v>
      </c>
      <c r="B1317" s="32" t="s">
        <v>208</v>
      </c>
      <c r="C1317" s="32" t="s">
        <v>208</v>
      </c>
      <c r="D1317" s="33">
        <v>5254</v>
      </c>
      <c r="E1317" s="32" t="s">
        <v>1556</v>
      </c>
      <c r="F1317" s="33" t="s">
        <v>190</v>
      </c>
      <c r="G1317" s="34">
        <v>1565504</v>
      </c>
      <c r="H1317" s="35" t="s">
        <v>183</v>
      </c>
    </row>
    <row r="1318" spans="1:8" ht="15.75">
      <c r="A1318" s="31" t="s">
        <v>179</v>
      </c>
      <c r="B1318" s="32" t="s">
        <v>255</v>
      </c>
      <c r="C1318" s="32" t="s">
        <v>256</v>
      </c>
      <c r="D1318" s="33">
        <v>5271</v>
      </c>
      <c r="E1318" s="32" t="s">
        <v>1557</v>
      </c>
      <c r="F1318" s="33" t="s">
        <v>186</v>
      </c>
      <c r="G1318" s="34">
        <v>563689</v>
      </c>
      <c r="H1318" s="35" t="s">
        <v>183</v>
      </c>
    </row>
    <row r="1319" spans="1:8" ht="15.75">
      <c r="A1319" s="31" t="s">
        <v>179</v>
      </c>
      <c r="B1319" s="32" t="s">
        <v>192</v>
      </c>
      <c r="C1319" s="32" t="s">
        <v>193</v>
      </c>
      <c r="D1319" s="33">
        <v>5272</v>
      </c>
      <c r="E1319" s="32" t="s">
        <v>1558</v>
      </c>
      <c r="F1319" s="33" t="s">
        <v>190</v>
      </c>
      <c r="G1319" s="34">
        <v>110343</v>
      </c>
      <c r="H1319" s="35" t="s">
        <v>183</v>
      </c>
    </row>
    <row r="1320" spans="1:8" ht="15.75">
      <c r="A1320" s="31" t="s">
        <v>179</v>
      </c>
      <c r="B1320" s="32" t="s">
        <v>192</v>
      </c>
      <c r="C1320" s="32" t="s">
        <v>193</v>
      </c>
      <c r="D1320" s="33">
        <v>5273</v>
      </c>
      <c r="E1320" s="32" t="s">
        <v>1559</v>
      </c>
      <c r="F1320" s="33" t="s">
        <v>190</v>
      </c>
      <c r="G1320" s="34">
        <v>165515</v>
      </c>
      <c r="H1320" s="35" t="s">
        <v>183</v>
      </c>
    </row>
    <row r="1321" spans="1:8" ht="15.75">
      <c r="A1321" s="31" t="s">
        <v>179</v>
      </c>
      <c r="B1321" s="32" t="s">
        <v>192</v>
      </c>
      <c r="C1321" s="32" t="s">
        <v>193</v>
      </c>
      <c r="D1321" s="33">
        <v>5274</v>
      </c>
      <c r="E1321" s="32" t="s">
        <v>1560</v>
      </c>
      <c r="F1321" s="33" t="s">
        <v>190</v>
      </c>
      <c r="G1321" s="34">
        <v>275859</v>
      </c>
      <c r="H1321" s="35" t="s">
        <v>183</v>
      </c>
    </row>
    <row r="1322" spans="1:8" ht="15.75">
      <c r="A1322" s="31" t="s">
        <v>179</v>
      </c>
      <c r="B1322" s="32" t="s">
        <v>192</v>
      </c>
      <c r="C1322" s="32" t="s">
        <v>193</v>
      </c>
      <c r="D1322" s="33">
        <v>5275</v>
      </c>
      <c r="E1322" s="32" t="s">
        <v>1561</v>
      </c>
      <c r="F1322" s="33" t="s">
        <v>190</v>
      </c>
      <c r="G1322" s="34">
        <v>551714</v>
      </c>
      <c r="H1322" s="35" t="s">
        <v>183</v>
      </c>
    </row>
    <row r="1323" spans="1:8" ht="15.75">
      <c r="A1323" s="31" t="s">
        <v>179</v>
      </c>
      <c r="B1323" s="32" t="s">
        <v>192</v>
      </c>
      <c r="C1323" s="32" t="s">
        <v>193</v>
      </c>
      <c r="D1323" s="33">
        <v>5276</v>
      </c>
      <c r="E1323" s="32" t="s">
        <v>1562</v>
      </c>
      <c r="F1323" s="33" t="s">
        <v>190</v>
      </c>
      <c r="G1323" s="34">
        <v>606886</v>
      </c>
      <c r="H1323" s="35" t="s">
        <v>183</v>
      </c>
    </row>
    <row r="1324" spans="1:8" ht="15.75">
      <c r="A1324" s="31" t="s">
        <v>179</v>
      </c>
      <c r="B1324" s="32" t="s">
        <v>192</v>
      </c>
      <c r="C1324" s="32" t="s">
        <v>193</v>
      </c>
      <c r="D1324" s="33">
        <v>5277</v>
      </c>
      <c r="E1324" s="32" t="s">
        <v>1563</v>
      </c>
      <c r="F1324" s="33" t="s">
        <v>190</v>
      </c>
      <c r="G1324" s="34">
        <v>505025</v>
      </c>
      <c r="H1324" s="35" t="s">
        <v>183</v>
      </c>
    </row>
    <row r="1325" spans="1:8" ht="15.75">
      <c r="A1325" s="31" t="s">
        <v>179</v>
      </c>
      <c r="B1325" s="32" t="s">
        <v>192</v>
      </c>
      <c r="C1325" s="32" t="s">
        <v>193</v>
      </c>
      <c r="D1325" s="33">
        <v>5278</v>
      </c>
      <c r="E1325" s="32" t="s">
        <v>1564</v>
      </c>
      <c r="F1325" s="33" t="s">
        <v>190</v>
      </c>
      <c r="G1325" s="34">
        <v>707259</v>
      </c>
      <c r="H1325" s="35" t="s">
        <v>183</v>
      </c>
    </row>
    <row r="1326" spans="1:8" ht="15.75">
      <c r="A1326" s="31" t="s">
        <v>179</v>
      </c>
      <c r="B1326" s="32" t="s">
        <v>192</v>
      </c>
      <c r="C1326" s="32" t="s">
        <v>193</v>
      </c>
      <c r="D1326" s="33">
        <v>5279</v>
      </c>
      <c r="E1326" s="32" t="s">
        <v>1565</v>
      </c>
      <c r="F1326" s="33" t="s">
        <v>190</v>
      </c>
      <c r="G1326" s="34">
        <v>126258</v>
      </c>
      <c r="H1326" s="35" t="s">
        <v>183</v>
      </c>
    </row>
    <row r="1327" spans="1:8" ht="15.75">
      <c r="A1327" s="31" t="s">
        <v>179</v>
      </c>
      <c r="B1327" s="32" t="s">
        <v>217</v>
      </c>
      <c r="C1327" s="32" t="s">
        <v>218</v>
      </c>
      <c r="D1327" s="33">
        <v>5280</v>
      </c>
      <c r="E1327" s="32" t="s">
        <v>1566</v>
      </c>
      <c r="F1327" s="33" t="s">
        <v>190</v>
      </c>
      <c r="G1327" s="34">
        <v>217694</v>
      </c>
      <c r="H1327" s="35" t="s">
        <v>183</v>
      </c>
    </row>
    <row r="1328" spans="1:8" ht="15.75">
      <c r="A1328" s="31" t="s">
        <v>179</v>
      </c>
      <c r="B1328" s="32" t="s">
        <v>198</v>
      </c>
      <c r="C1328" s="32" t="s">
        <v>429</v>
      </c>
      <c r="D1328" s="33">
        <v>5286</v>
      </c>
      <c r="E1328" s="32" t="s">
        <v>1567</v>
      </c>
      <c r="F1328" s="33" t="s">
        <v>182</v>
      </c>
      <c r="G1328" s="34">
        <v>13495</v>
      </c>
      <c r="H1328" s="35" t="s">
        <v>197</v>
      </c>
    </row>
    <row r="1329" spans="1:8" ht="15.75">
      <c r="A1329" s="31" t="s">
        <v>179</v>
      </c>
      <c r="B1329" s="32" t="s">
        <v>255</v>
      </c>
      <c r="C1329" s="32" t="s">
        <v>256</v>
      </c>
      <c r="D1329" s="33">
        <v>5312</v>
      </c>
      <c r="E1329" s="32" t="s">
        <v>1568</v>
      </c>
      <c r="F1329" s="33" t="s">
        <v>186</v>
      </c>
      <c r="G1329" s="34">
        <v>621358</v>
      </c>
      <c r="H1329" s="35" t="s">
        <v>183</v>
      </c>
    </row>
    <row r="1330" spans="1:8" ht="15.75">
      <c r="A1330" s="31" t="s">
        <v>179</v>
      </c>
      <c r="B1330" s="32" t="s">
        <v>255</v>
      </c>
      <c r="C1330" s="32" t="s">
        <v>256</v>
      </c>
      <c r="D1330" s="33">
        <v>5313</v>
      </c>
      <c r="E1330" s="32" t="s">
        <v>1569</v>
      </c>
      <c r="F1330" s="33" t="s">
        <v>186</v>
      </c>
      <c r="G1330" s="34">
        <v>607340</v>
      </c>
      <c r="H1330" s="35" t="s">
        <v>183</v>
      </c>
    </row>
    <row r="1331" spans="1:8" ht="15.75">
      <c r="A1331" s="31" t="s">
        <v>179</v>
      </c>
      <c r="B1331" s="32" t="s">
        <v>205</v>
      </c>
      <c r="C1331" s="32" t="s">
        <v>206</v>
      </c>
      <c r="D1331" s="33">
        <v>5314</v>
      </c>
      <c r="E1331" s="32" t="s">
        <v>1570</v>
      </c>
      <c r="F1331" s="33" t="s">
        <v>190</v>
      </c>
      <c r="G1331" s="34">
        <v>582177</v>
      </c>
      <c r="H1331" s="35" t="s">
        <v>183</v>
      </c>
    </row>
    <row r="1332" spans="1:8" ht="15.75">
      <c r="A1332" s="31" t="s">
        <v>179</v>
      </c>
      <c r="B1332" s="32" t="s">
        <v>255</v>
      </c>
      <c r="C1332" s="32" t="s">
        <v>256</v>
      </c>
      <c r="D1332" s="33">
        <v>5315</v>
      </c>
      <c r="E1332" s="32" t="s">
        <v>1571</v>
      </c>
      <c r="F1332" s="33" t="s">
        <v>186</v>
      </c>
      <c r="G1332" s="34">
        <v>969154</v>
      </c>
      <c r="H1332" s="35" t="s">
        <v>183</v>
      </c>
    </row>
    <row r="1333" spans="1:8" ht="15.75">
      <c r="A1333" s="31" t="s">
        <v>179</v>
      </c>
      <c r="B1333" s="32" t="s">
        <v>192</v>
      </c>
      <c r="C1333" s="32" t="s">
        <v>193</v>
      </c>
      <c r="D1333" s="33">
        <v>5316</v>
      </c>
      <c r="E1333" s="32" t="s">
        <v>1572</v>
      </c>
      <c r="F1333" s="33" t="s">
        <v>157</v>
      </c>
      <c r="G1333" s="34">
        <v>1328423</v>
      </c>
      <c r="H1333" s="35" t="s">
        <v>183</v>
      </c>
    </row>
    <row r="1334" spans="1:8" ht="15.75">
      <c r="A1334" s="31" t="s">
        <v>179</v>
      </c>
      <c r="B1334" s="32" t="s">
        <v>255</v>
      </c>
      <c r="C1334" s="32" t="s">
        <v>256</v>
      </c>
      <c r="D1334" s="33">
        <v>5317</v>
      </c>
      <c r="E1334" s="32" t="s">
        <v>1573</v>
      </c>
      <c r="F1334" s="33" t="s">
        <v>186</v>
      </c>
      <c r="G1334" s="34">
        <v>954241</v>
      </c>
      <c r="H1334" s="35" t="s">
        <v>183</v>
      </c>
    </row>
    <row r="1335" spans="1:8" ht="15.75">
      <c r="A1335" s="31" t="s">
        <v>179</v>
      </c>
      <c r="B1335" s="32" t="s">
        <v>208</v>
      </c>
      <c r="C1335" s="32" t="s">
        <v>208</v>
      </c>
      <c r="D1335" s="33">
        <v>5318</v>
      </c>
      <c r="E1335" s="32" t="s">
        <v>1574</v>
      </c>
      <c r="F1335" s="33" t="s">
        <v>157</v>
      </c>
      <c r="G1335" s="34">
        <v>45325760</v>
      </c>
      <c r="H1335" s="35" t="s">
        <v>183</v>
      </c>
    </row>
    <row r="1336" spans="1:8" ht="15.75">
      <c r="A1336" s="31" t="s">
        <v>179</v>
      </c>
      <c r="B1336" s="32" t="s">
        <v>208</v>
      </c>
      <c r="C1336" s="32" t="s">
        <v>208</v>
      </c>
      <c r="D1336" s="33">
        <v>5319</v>
      </c>
      <c r="E1336" s="32" t="s">
        <v>1575</v>
      </c>
      <c r="F1336" s="33" t="s">
        <v>157</v>
      </c>
      <c r="G1336" s="34">
        <v>47123931</v>
      </c>
      <c r="H1336" s="35" t="s">
        <v>183</v>
      </c>
    </row>
    <row r="1337" spans="1:8" ht="15.75">
      <c r="A1337" s="31" t="s">
        <v>179</v>
      </c>
      <c r="B1337" s="32" t="s">
        <v>248</v>
      </c>
      <c r="C1337" s="32" t="s">
        <v>248</v>
      </c>
      <c r="D1337" s="33">
        <v>5320</v>
      </c>
      <c r="E1337" s="32" t="s">
        <v>1576</v>
      </c>
      <c r="F1337" s="33" t="s">
        <v>190</v>
      </c>
      <c r="G1337" s="34">
        <v>607606</v>
      </c>
      <c r="H1337" s="35" t="s">
        <v>183</v>
      </c>
    </row>
    <row r="1338" spans="1:8" ht="15.75">
      <c r="A1338" s="31" t="s">
        <v>179</v>
      </c>
      <c r="B1338" s="32" t="s">
        <v>248</v>
      </c>
      <c r="C1338" s="32" t="s">
        <v>248</v>
      </c>
      <c r="D1338" s="33">
        <v>5321</v>
      </c>
      <c r="E1338" s="32" t="s">
        <v>1577</v>
      </c>
      <c r="F1338" s="33" t="s">
        <v>190</v>
      </c>
      <c r="G1338" s="34">
        <v>753751</v>
      </c>
      <c r="H1338" s="35" t="s">
        <v>183</v>
      </c>
    </row>
    <row r="1339" spans="1:8" ht="15.75">
      <c r="A1339" s="31" t="s">
        <v>179</v>
      </c>
      <c r="B1339" s="32" t="s">
        <v>248</v>
      </c>
      <c r="C1339" s="32" t="s">
        <v>248</v>
      </c>
      <c r="D1339" s="33">
        <v>5322</v>
      </c>
      <c r="E1339" s="32" t="s">
        <v>1578</v>
      </c>
      <c r="F1339" s="33" t="s">
        <v>190</v>
      </c>
      <c r="G1339" s="34">
        <v>986135</v>
      </c>
      <c r="H1339" s="35" t="s">
        <v>183</v>
      </c>
    </row>
    <row r="1340" spans="1:8" ht="15.75">
      <c r="A1340" s="31" t="s">
        <v>179</v>
      </c>
      <c r="B1340" s="32" t="s">
        <v>248</v>
      </c>
      <c r="C1340" s="32" t="s">
        <v>248</v>
      </c>
      <c r="D1340" s="33">
        <v>5324</v>
      </c>
      <c r="E1340" s="32" t="s">
        <v>1579</v>
      </c>
      <c r="F1340" s="33" t="s">
        <v>190</v>
      </c>
      <c r="G1340" s="34">
        <v>1304152</v>
      </c>
      <c r="H1340" s="35" t="s">
        <v>183</v>
      </c>
    </row>
    <row r="1341" spans="1:8" ht="15.75">
      <c r="A1341" s="31" t="s">
        <v>179</v>
      </c>
      <c r="B1341" s="32" t="s">
        <v>248</v>
      </c>
      <c r="C1341" s="32" t="s">
        <v>248</v>
      </c>
      <c r="D1341" s="33">
        <v>5325</v>
      </c>
      <c r="E1341" s="32" t="s">
        <v>1580</v>
      </c>
      <c r="F1341" s="33" t="s">
        <v>190</v>
      </c>
      <c r="G1341" s="34">
        <v>1556326</v>
      </c>
      <c r="H1341" s="35" t="s">
        <v>183</v>
      </c>
    </row>
    <row r="1342" spans="1:8" ht="15.75">
      <c r="A1342" s="31" t="s">
        <v>179</v>
      </c>
      <c r="B1342" s="32" t="s">
        <v>248</v>
      </c>
      <c r="C1342" s="32" t="s">
        <v>248</v>
      </c>
      <c r="D1342" s="33">
        <v>5326</v>
      </c>
      <c r="E1342" s="32" t="s">
        <v>1581</v>
      </c>
      <c r="F1342" s="33" t="s">
        <v>190</v>
      </c>
      <c r="G1342" s="34">
        <v>9256012</v>
      </c>
      <c r="H1342" s="35" t="s">
        <v>183</v>
      </c>
    </row>
    <row r="1343" spans="1:8" ht="15.75">
      <c r="A1343" s="31" t="s">
        <v>179</v>
      </c>
      <c r="B1343" s="32" t="s">
        <v>248</v>
      </c>
      <c r="C1343" s="32" t="s">
        <v>248</v>
      </c>
      <c r="D1343" s="33">
        <v>5327</v>
      </c>
      <c r="E1343" s="32" t="s">
        <v>1582</v>
      </c>
      <c r="F1343" s="33" t="s">
        <v>190</v>
      </c>
      <c r="G1343" s="34">
        <v>10024386</v>
      </c>
      <c r="H1343" s="35" t="s">
        <v>183</v>
      </c>
    </row>
    <row r="1344" spans="1:8" ht="15.75">
      <c r="A1344" s="31" t="s">
        <v>179</v>
      </c>
      <c r="B1344" s="32" t="s">
        <v>208</v>
      </c>
      <c r="C1344" s="32" t="s">
        <v>208</v>
      </c>
      <c r="D1344" s="33">
        <v>5328</v>
      </c>
      <c r="E1344" s="32" t="s">
        <v>1583</v>
      </c>
      <c r="F1344" s="33" t="s">
        <v>157</v>
      </c>
      <c r="G1344" s="34">
        <v>18836807</v>
      </c>
      <c r="H1344" s="35" t="s">
        <v>183</v>
      </c>
    </row>
    <row r="1345" spans="1:8" ht="15.75">
      <c r="A1345" s="31" t="s">
        <v>179</v>
      </c>
      <c r="B1345" s="32" t="s">
        <v>208</v>
      </c>
      <c r="C1345" s="32" t="s">
        <v>208</v>
      </c>
      <c r="D1345" s="33">
        <v>5329</v>
      </c>
      <c r="E1345" s="32" t="s">
        <v>1584</v>
      </c>
      <c r="F1345" s="33" t="s">
        <v>157</v>
      </c>
      <c r="G1345" s="34">
        <v>20683340</v>
      </c>
      <c r="H1345" s="35" t="s">
        <v>183</v>
      </c>
    </row>
    <row r="1346" spans="1:8" ht="15.75">
      <c r="A1346" s="31" t="s">
        <v>179</v>
      </c>
      <c r="B1346" s="32" t="s">
        <v>208</v>
      </c>
      <c r="C1346" s="32" t="s">
        <v>208</v>
      </c>
      <c r="D1346" s="33">
        <v>5330</v>
      </c>
      <c r="E1346" s="32" t="s">
        <v>1585</v>
      </c>
      <c r="F1346" s="33" t="s">
        <v>157</v>
      </c>
      <c r="G1346" s="34">
        <v>20556016</v>
      </c>
      <c r="H1346" s="35" t="s">
        <v>183</v>
      </c>
    </row>
    <row r="1347" spans="1:8" ht="15.75">
      <c r="A1347" s="31" t="s">
        <v>179</v>
      </c>
      <c r="B1347" s="32" t="s">
        <v>208</v>
      </c>
      <c r="C1347" s="32" t="s">
        <v>208</v>
      </c>
      <c r="D1347" s="33">
        <v>5331</v>
      </c>
      <c r="E1347" s="32" t="s">
        <v>1586</v>
      </c>
      <c r="F1347" s="33" t="s">
        <v>157</v>
      </c>
      <c r="G1347" s="34">
        <v>23289944</v>
      </c>
      <c r="H1347" s="35" t="s">
        <v>183</v>
      </c>
    </row>
    <row r="1348" spans="1:8" ht="15.75">
      <c r="A1348" s="31" t="s">
        <v>179</v>
      </c>
      <c r="B1348" s="32" t="s">
        <v>208</v>
      </c>
      <c r="C1348" s="32" t="s">
        <v>208</v>
      </c>
      <c r="D1348" s="33">
        <v>5332</v>
      </c>
      <c r="E1348" s="32" t="s">
        <v>1587</v>
      </c>
      <c r="F1348" s="33" t="s">
        <v>157</v>
      </c>
      <c r="G1348" s="34">
        <v>15398392</v>
      </c>
      <c r="H1348" s="35" t="s">
        <v>183</v>
      </c>
    </row>
    <row r="1349" spans="1:8" ht="15.75">
      <c r="A1349" s="31" t="s">
        <v>179</v>
      </c>
      <c r="B1349" s="32" t="s">
        <v>208</v>
      </c>
      <c r="C1349" s="32" t="s">
        <v>208</v>
      </c>
      <c r="D1349" s="33">
        <v>5333</v>
      </c>
      <c r="E1349" s="32" t="s">
        <v>1588</v>
      </c>
      <c r="F1349" s="33" t="s">
        <v>157</v>
      </c>
      <c r="G1349" s="34">
        <v>16400186</v>
      </c>
      <c r="H1349" s="35" t="s">
        <v>183</v>
      </c>
    </row>
    <row r="1350" spans="1:8" ht="15.75">
      <c r="A1350" s="31" t="s">
        <v>179</v>
      </c>
      <c r="B1350" s="32" t="s">
        <v>208</v>
      </c>
      <c r="C1350" s="32" t="s">
        <v>208</v>
      </c>
      <c r="D1350" s="33">
        <v>5334</v>
      </c>
      <c r="E1350" s="32" t="s">
        <v>1589</v>
      </c>
      <c r="F1350" s="33" t="s">
        <v>157</v>
      </c>
      <c r="G1350" s="34">
        <v>21622442</v>
      </c>
      <c r="H1350" s="35" t="s">
        <v>183</v>
      </c>
    </row>
    <row r="1351" spans="1:8" ht="15.75">
      <c r="A1351" s="31" t="s">
        <v>179</v>
      </c>
      <c r="B1351" s="32" t="s">
        <v>208</v>
      </c>
      <c r="C1351" s="32" t="s">
        <v>208</v>
      </c>
      <c r="D1351" s="33">
        <v>5335</v>
      </c>
      <c r="E1351" s="32" t="s">
        <v>1590</v>
      </c>
      <c r="F1351" s="33" t="s">
        <v>157</v>
      </c>
      <c r="G1351" s="34">
        <v>23115438</v>
      </c>
      <c r="H1351" s="35" t="s">
        <v>183</v>
      </c>
    </row>
    <row r="1352" spans="1:8" ht="15.75">
      <c r="A1352" s="31" t="s">
        <v>179</v>
      </c>
      <c r="B1352" s="32" t="s">
        <v>208</v>
      </c>
      <c r="C1352" s="32" t="s">
        <v>208</v>
      </c>
      <c r="D1352" s="33">
        <v>5336</v>
      </c>
      <c r="E1352" s="32" t="s">
        <v>1591</v>
      </c>
      <c r="F1352" s="33" t="s">
        <v>157</v>
      </c>
      <c r="G1352" s="34">
        <v>26689581</v>
      </c>
      <c r="H1352" s="35" t="s">
        <v>183</v>
      </c>
    </row>
    <row r="1353" spans="1:8" ht="15.75">
      <c r="A1353" s="31" t="s">
        <v>179</v>
      </c>
      <c r="B1353" s="32" t="s">
        <v>1485</v>
      </c>
      <c r="C1353" s="32" t="s">
        <v>1485</v>
      </c>
      <c r="D1353" s="33">
        <v>5338</v>
      </c>
      <c r="E1353" s="32" t="s">
        <v>1592</v>
      </c>
      <c r="F1353" s="33" t="s">
        <v>157</v>
      </c>
      <c r="G1353" s="34">
        <v>1198449</v>
      </c>
      <c r="H1353" s="35" t="s">
        <v>197</v>
      </c>
    </row>
    <row r="1354" spans="1:8" ht="15.75">
      <c r="A1354" s="31" t="s">
        <v>179</v>
      </c>
      <c r="B1354" s="32" t="s">
        <v>248</v>
      </c>
      <c r="C1354" s="32" t="s">
        <v>248</v>
      </c>
      <c r="D1354" s="33">
        <v>5339</v>
      </c>
      <c r="E1354" s="32" t="s">
        <v>1593</v>
      </c>
      <c r="F1354" s="33" t="s">
        <v>157</v>
      </c>
      <c r="G1354" s="34">
        <v>388438</v>
      </c>
      <c r="H1354" s="35" t="s">
        <v>183</v>
      </c>
    </row>
    <row r="1355" spans="1:8" ht="15.75">
      <c r="A1355" s="31" t="s">
        <v>179</v>
      </c>
      <c r="B1355" s="32" t="s">
        <v>192</v>
      </c>
      <c r="C1355" s="32" t="s">
        <v>193</v>
      </c>
      <c r="D1355" s="33">
        <v>5340</v>
      </c>
      <c r="E1355" s="32" t="s">
        <v>1594</v>
      </c>
      <c r="F1355" s="33" t="s">
        <v>157</v>
      </c>
      <c r="G1355" s="34">
        <v>2589630</v>
      </c>
      <c r="H1355" s="35" t="s">
        <v>183</v>
      </c>
    </row>
    <row r="1356" spans="1:8" ht="15.75">
      <c r="A1356" s="31" t="s">
        <v>179</v>
      </c>
      <c r="B1356" s="32" t="s">
        <v>192</v>
      </c>
      <c r="C1356" s="32" t="s">
        <v>193</v>
      </c>
      <c r="D1356" s="33">
        <v>5341</v>
      </c>
      <c r="E1356" s="32" t="s">
        <v>1595</v>
      </c>
      <c r="F1356" s="33" t="s">
        <v>157</v>
      </c>
      <c r="G1356" s="34">
        <v>759257</v>
      </c>
      <c r="H1356" s="35" t="s">
        <v>183</v>
      </c>
    </row>
    <row r="1357" spans="1:8" ht="15.75">
      <c r="A1357" s="31" t="s">
        <v>179</v>
      </c>
      <c r="B1357" s="32" t="s">
        <v>217</v>
      </c>
      <c r="C1357" s="32" t="s">
        <v>218</v>
      </c>
      <c r="D1357" s="33">
        <v>5342</v>
      </c>
      <c r="E1357" s="32" t="s">
        <v>1596</v>
      </c>
      <c r="F1357" s="33" t="s">
        <v>157</v>
      </c>
      <c r="G1357" s="34">
        <v>397697</v>
      </c>
      <c r="H1357" s="35" t="s">
        <v>183</v>
      </c>
    </row>
    <row r="1358" spans="1:8" ht="15.75">
      <c r="A1358" s="31" t="s">
        <v>179</v>
      </c>
      <c r="B1358" s="32" t="s">
        <v>217</v>
      </c>
      <c r="C1358" s="32" t="s">
        <v>218</v>
      </c>
      <c r="D1358" s="33">
        <v>5343</v>
      </c>
      <c r="E1358" s="32" t="s">
        <v>1597</v>
      </c>
      <c r="F1358" s="33" t="s">
        <v>157</v>
      </c>
      <c r="G1358" s="34">
        <v>746238</v>
      </c>
      <c r="H1358" s="35" t="s">
        <v>197</v>
      </c>
    </row>
    <row r="1359" spans="1:8" ht="15.75">
      <c r="A1359" s="31" t="s">
        <v>179</v>
      </c>
      <c r="B1359" s="32" t="s">
        <v>729</v>
      </c>
      <c r="C1359" s="32" t="s">
        <v>730</v>
      </c>
      <c r="D1359" s="33">
        <v>5344</v>
      </c>
      <c r="E1359" s="32" t="s">
        <v>1598</v>
      </c>
      <c r="F1359" s="33" t="s">
        <v>182</v>
      </c>
      <c r="G1359" s="34">
        <v>17875</v>
      </c>
      <c r="H1359" s="35" t="s">
        <v>183</v>
      </c>
    </row>
    <row r="1360" spans="1:8" ht="15.75">
      <c r="A1360" s="31" t="s">
        <v>179</v>
      </c>
      <c r="B1360" s="32" t="s">
        <v>198</v>
      </c>
      <c r="C1360" s="32" t="s">
        <v>429</v>
      </c>
      <c r="D1360" s="33">
        <v>5345</v>
      </c>
      <c r="E1360" s="32" t="s">
        <v>1599</v>
      </c>
      <c r="F1360" s="33" t="s">
        <v>186</v>
      </c>
      <c r="G1360" s="34">
        <v>155258</v>
      </c>
      <c r="H1360" s="35" t="s">
        <v>183</v>
      </c>
    </row>
    <row r="1361" spans="1:8" ht="15.75">
      <c r="A1361" s="31" t="s">
        <v>179</v>
      </c>
      <c r="B1361" s="32" t="s">
        <v>198</v>
      </c>
      <c r="C1361" s="32" t="s">
        <v>429</v>
      </c>
      <c r="D1361" s="33">
        <v>5346</v>
      </c>
      <c r="E1361" s="32" t="s">
        <v>1600</v>
      </c>
      <c r="F1361" s="33" t="s">
        <v>186</v>
      </c>
      <c r="G1361" s="34">
        <v>170924</v>
      </c>
      <c r="H1361" s="35" t="s">
        <v>183</v>
      </c>
    </row>
    <row r="1362" spans="1:8" ht="15.75">
      <c r="A1362" s="31" t="s">
        <v>179</v>
      </c>
      <c r="B1362" s="32" t="s">
        <v>198</v>
      </c>
      <c r="C1362" s="32" t="s">
        <v>429</v>
      </c>
      <c r="D1362" s="33">
        <v>5347</v>
      </c>
      <c r="E1362" s="32" t="s">
        <v>1601</v>
      </c>
      <c r="F1362" s="33" t="s">
        <v>186</v>
      </c>
      <c r="G1362" s="34">
        <v>240119</v>
      </c>
      <c r="H1362" s="35" t="s">
        <v>183</v>
      </c>
    </row>
    <row r="1363" spans="1:8" ht="15.75">
      <c r="A1363" s="31" t="s">
        <v>179</v>
      </c>
      <c r="B1363" s="32" t="s">
        <v>198</v>
      </c>
      <c r="C1363" s="32" t="s">
        <v>429</v>
      </c>
      <c r="D1363" s="33">
        <v>5348</v>
      </c>
      <c r="E1363" s="32" t="s">
        <v>1602</v>
      </c>
      <c r="F1363" s="33" t="s">
        <v>186</v>
      </c>
      <c r="G1363" s="34">
        <v>246906</v>
      </c>
      <c r="H1363" s="35" t="s">
        <v>183</v>
      </c>
    </row>
    <row r="1364" spans="1:8" ht="15.75">
      <c r="A1364" s="31" t="s">
        <v>179</v>
      </c>
      <c r="B1364" s="32" t="s">
        <v>198</v>
      </c>
      <c r="C1364" s="32" t="s">
        <v>429</v>
      </c>
      <c r="D1364" s="33">
        <v>5349</v>
      </c>
      <c r="E1364" s="32" t="s">
        <v>1603</v>
      </c>
      <c r="F1364" s="33" t="s">
        <v>186</v>
      </c>
      <c r="G1364" s="34">
        <v>253733</v>
      </c>
      <c r="H1364" s="35" t="s">
        <v>183</v>
      </c>
    </row>
    <row r="1365" spans="1:8" ht="15.75">
      <c r="A1365" s="31" t="s">
        <v>179</v>
      </c>
      <c r="B1365" s="32" t="s">
        <v>198</v>
      </c>
      <c r="C1365" s="32" t="s">
        <v>429</v>
      </c>
      <c r="D1365" s="33">
        <v>5350</v>
      </c>
      <c r="E1365" s="32" t="s">
        <v>1604</v>
      </c>
      <c r="F1365" s="33" t="s">
        <v>186</v>
      </c>
      <c r="G1365" s="34">
        <v>291243</v>
      </c>
      <c r="H1365" s="35" t="s">
        <v>183</v>
      </c>
    </row>
    <row r="1366" spans="1:8" ht="15.75">
      <c r="A1366" s="31" t="s">
        <v>179</v>
      </c>
      <c r="B1366" s="32" t="s">
        <v>198</v>
      </c>
      <c r="C1366" s="32" t="s">
        <v>429</v>
      </c>
      <c r="D1366" s="33">
        <v>5351</v>
      </c>
      <c r="E1366" s="32" t="s">
        <v>1605</v>
      </c>
      <c r="F1366" s="33" t="s">
        <v>186</v>
      </c>
      <c r="G1366" s="34">
        <v>298067</v>
      </c>
      <c r="H1366" s="35" t="s">
        <v>183</v>
      </c>
    </row>
    <row r="1367" spans="1:8" ht="15.75">
      <c r="A1367" s="31" t="s">
        <v>179</v>
      </c>
      <c r="B1367" s="32" t="s">
        <v>198</v>
      </c>
      <c r="C1367" s="32" t="s">
        <v>429</v>
      </c>
      <c r="D1367" s="33">
        <v>5352</v>
      </c>
      <c r="E1367" s="32" t="s">
        <v>1606</v>
      </c>
      <c r="F1367" s="33" t="s">
        <v>186</v>
      </c>
      <c r="G1367" s="34">
        <v>304894</v>
      </c>
      <c r="H1367" s="35" t="s">
        <v>183</v>
      </c>
    </row>
    <row r="1368" spans="1:8" ht="15.75">
      <c r="A1368" s="31" t="s">
        <v>179</v>
      </c>
      <c r="B1368" s="32" t="s">
        <v>198</v>
      </c>
      <c r="C1368" s="32" t="s">
        <v>429</v>
      </c>
      <c r="D1368" s="33">
        <v>5353</v>
      </c>
      <c r="E1368" s="32" t="s">
        <v>1607</v>
      </c>
      <c r="F1368" s="33" t="s">
        <v>186</v>
      </c>
      <c r="G1368" s="34">
        <v>342405</v>
      </c>
      <c r="H1368" s="35" t="s">
        <v>183</v>
      </c>
    </row>
    <row r="1369" spans="1:8" ht="15.75">
      <c r="A1369" s="31" t="s">
        <v>179</v>
      </c>
      <c r="B1369" s="32" t="s">
        <v>198</v>
      </c>
      <c r="C1369" s="32" t="s">
        <v>429</v>
      </c>
      <c r="D1369" s="33">
        <v>5354</v>
      </c>
      <c r="E1369" s="32" t="s">
        <v>1608</v>
      </c>
      <c r="F1369" s="33" t="s">
        <v>186</v>
      </c>
      <c r="G1369" s="34">
        <v>349765</v>
      </c>
      <c r="H1369" s="35" t="s">
        <v>183</v>
      </c>
    </row>
    <row r="1370" spans="1:8" ht="15.75">
      <c r="A1370" s="31" t="s">
        <v>179</v>
      </c>
      <c r="B1370" s="32" t="s">
        <v>198</v>
      </c>
      <c r="C1370" s="32" t="s">
        <v>429</v>
      </c>
      <c r="D1370" s="33">
        <v>5355</v>
      </c>
      <c r="E1370" s="32" t="s">
        <v>1609</v>
      </c>
      <c r="F1370" s="33" t="s">
        <v>186</v>
      </c>
      <c r="G1370" s="34">
        <v>356056</v>
      </c>
      <c r="H1370" s="35" t="s">
        <v>183</v>
      </c>
    </row>
    <row r="1371" spans="1:8" ht="15.75">
      <c r="A1371" s="31" t="s">
        <v>179</v>
      </c>
      <c r="B1371" s="32" t="s">
        <v>198</v>
      </c>
      <c r="C1371" s="32" t="s">
        <v>429</v>
      </c>
      <c r="D1371" s="33">
        <v>5356</v>
      </c>
      <c r="E1371" s="32" t="s">
        <v>1610</v>
      </c>
      <c r="F1371" s="33" t="s">
        <v>186</v>
      </c>
      <c r="G1371" s="34">
        <v>120359</v>
      </c>
      <c r="H1371" s="35" t="s">
        <v>183</v>
      </c>
    </row>
    <row r="1372" spans="1:8" ht="15.75">
      <c r="A1372" s="31" t="s">
        <v>179</v>
      </c>
      <c r="B1372" s="32" t="s">
        <v>198</v>
      </c>
      <c r="C1372" s="32" t="s">
        <v>429</v>
      </c>
      <c r="D1372" s="33">
        <v>5357</v>
      </c>
      <c r="E1372" s="32" t="s">
        <v>1611</v>
      </c>
      <c r="F1372" s="33" t="s">
        <v>186</v>
      </c>
      <c r="G1372" s="34">
        <v>136437</v>
      </c>
      <c r="H1372" s="35" t="s">
        <v>183</v>
      </c>
    </row>
    <row r="1373" spans="1:8" ht="15.75">
      <c r="A1373" s="31" t="s">
        <v>179</v>
      </c>
      <c r="B1373" s="32" t="s">
        <v>198</v>
      </c>
      <c r="C1373" s="32" t="s">
        <v>429</v>
      </c>
      <c r="D1373" s="33">
        <v>5358</v>
      </c>
      <c r="E1373" s="32" t="s">
        <v>1612</v>
      </c>
      <c r="F1373" s="33" t="s">
        <v>186</v>
      </c>
      <c r="G1373" s="34">
        <v>148087</v>
      </c>
      <c r="H1373" s="35" t="s">
        <v>183</v>
      </c>
    </row>
    <row r="1374" spans="1:8" ht="15.75">
      <c r="A1374" s="31" t="s">
        <v>179</v>
      </c>
      <c r="B1374" s="32" t="s">
        <v>198</v>
      </c>
      <c r="C1374" s="32" t="s">
        <v>429</v>
      </c>
      <c r="D1374" s="33">
        <v>5359</v>
      </c>
      <c r="E1374" s="32" t="s">
        <v>1613</v>
      </c>
      <c r="F1374" s="33" t="s">
        <v>186</v>
      </c>
      <c r="G1374" s="34">
        <v>161309</v>
      </c>
      <c r="H1374" s="35" t="s">
        <v>183</v>
      </c>
    </row>
    <row r="1375" spans="1:8" ht="15.75">
      <c r="A1375" s="31" t="s">
        <v>179</v>
      </c>
      <c r="B1375" s="32" t="s">
        <v>259</v>
      </c>
      <c r="C1375" s="32" t="s">
        <v>607</v>
      </c>
      <c r="D1375" s="33">
        <v>5360</v>
      </c>
      <c r="E1375" s="32" t="s">
        <v>1614</v>
      </c>
      <c r="F1375" s="33" t="s">
        <v>885</v>
      </c>
      <c r="G1375" s="34">
        <v>145558</v>
      </c>
      <c r="H1375" s="35" t="s">
        <v>183</v>
      </c>
    </row>
    <row r="1376" spans="1:8" ht="15.75">
      <c r="A1376" s="31" t="s">
        <v>179</v>
      </c>
      <c r="B1376" s="32" t="s">
        <v>259</v>
      </c>
      <c r="C1376" s="32" t="s">
        <v>607</v>
      </c>
      <c r="D1376" s="33">
        <v>5361</v>
      </c>
      <c r="E1376" s="32" t="s">
        <v>1615</v>
      </c>
      <c r="F1376" s="33" t="s">
        <v>186</v>
      </c>
      <c r="G1376" s="34">
        <v>10085</v>
      </c>
      <c r="H1376" s="35" t="s">
        <v>183</v>
      </c>
    </row>
    <row r="1377" spans="1:8" ht="15.75">
      <c r="A1377" s="31" t="s">
        <v>179</v>
      </c>
      <c r="B1377" s="32" t="s">
        <v>259</v>
      </c>
      <c r="C1377" s="32" t="s">
        <v>607</v>
      </c>
      <c r="D1377" s="33">
        <v>5362</v>
      </c>
      <c r="E1377" s="32" t="s">
        <v>1616</v>
      </c>
      <c r="F1377" s="33" t="s">
        <v>186</v>
      </c>
      <c r="G1377" s="34">
        <v>300612</v>
      </c>
      <c r="H1377" s="35" t="s">
        <v>183</v>
      </c>
    </row>
    <row r="1378" spans="1:8" ht="15.75">
      <c r="A1378" s="31" t="s">
        <v>179</v>
      </c>
      <c r="B1378" s="32" t="s">
        <v>259</v>
      </c>
      <c r="C1378" s="32" t="s">
        <v>607</v>
      </c>
      <c r="D1378" s="33">
        <v>5363</v>
      </c>
      <c r="E1378" s="32" t="s">
        <v>1617</v>
      </c>
      <c r="F1378" s="33" t="s">
        <v>186</v>
      </c>
      <c r="G1378" s="34">
        <v>290761</v>
      </c>
      <c r="H1378" s="35" t="s">
        <v>183</v>
      </c>
    </row>
    <row r="1379" spans="1:8" ht="15.75">
      <c r="A1379" s="31" t="s">
        <v>179</v>
      </c>
      <c r="B1379" s="32" t="s">
        <v>259</v>
      </c>
      <c r="C1379" s="32" t="s">
        <v>607</v>
      </c>
      <c r="D1379" s="33">
        <v>5364</v>
      </c>
      <c r="E1379" s="32" t="s">
        <v>1618</v>
      </c>
      <c r="F1379" s="33" t="s">
        <v>186</v>
      </c>
      <c r="G1379" s="34">
        <v>284769</v>
      </c>
      <c r="H1379" s="35" t="s">
        <v>183</v>
      </c>
    </row>
    <row r="1380" spans="1:8" ht="15.75">
      <c r="A1380" s="31" t="s">
        <v>179</v>
      </c>
      <c r="B1380" s="32" t="s">
        <v>1324</v>
      </c>
      <c r="C1380" s="32" t="s">
        <v>1324</v>
      </c>
      <c r="D1380" s="33">
        <v>5365</v>
      </c>
      <c r="E1380" s="32" t="s">
        <v>1619</v>
      </c>
      <c r="F1380" s="33" t="s">
        <v>182</v>
      </c>
      <c r="G1380" s="34">
        <v>29735</v>
      </c>
      <c r="H1380" s="35" t="s">
        <v>183</v>
      </c>
    </row>
    <row r="1381" spans="1:8" ht="15.75">
      <c r="A1381" s="31" t="s">
        <v>179</v>
      </c>
      <c r="B1381" s="32" t="s">
        <v>1324</v>
      </c>
      <c r="C1381" s="32" t="s">
        <v>1324</v>
      </c>
      <c r="D1381" s="33">
        <v>5366</v>
      </c>
      <c r="E1381" s="32" t="s">
        <v>1620</v>
      </c>
      <c r="F1381" s="33" t="s">
        <v>182</v>
      </c>
      <c r="G1381" s="34">
        <v>2646</v>
      </c>
      <c r="H1381" s="35" t="s">
        <v>183</v>
      </c>
    </row>
    <row r="1382" spans="1:8" ht="15.75">
      <c r="A1382" s="31" t="s">
        <v>179</v>
      </c>
      <c r="B1382" s="32" t="s">
        <v>1411</v>
      </c>
      <c r="C1382" s="32" t="s">
        <v>1621</v>
      </c>
      <c r="D1382" s="33">
        <v>5368</v>
      </c>
      <c r="E1382" s="32" t="s">
        <v>1622</v>
      </c>
      <c r="F1382" s="33" t="s">
        <v>182</v>
      </c>
      <c r="G1382" s="34">
        <v>22500</v>
      </c>
      <c r="H1382" s="35" t="s">
        <v>183</v>
      </c>
    </row>
    <row r="1383" spans="1:8" ht="15.75">
      <c r="A1383" s="31" t="s">
        <v>179</v>
      </c>
      <c r="B1383" s="32" t="s">
        <v>255</v>
      </c>
      <c r="C1383" s="32" t="s">
        <v>604</v>
      </c>
      <c r="D1383" s="33">
        <v>5369</v>
      </c>
      <c r="E1383" s="32" t="s">
        <v>1623</v>
      </c>
      <c r="F1383" s="33" t="s">
        <v>157</v>
      </c>
      <c r="G1383" s="34">
        <v>4084</v>
      </c>
      <c r="H1383" s="35" t="s">
        <v>183</v>
      </c>
    </row>
    <row r="1384" spans="1:8" ht="15.75">
      <c r="A1384" s="31" t="s">
        <v>179</v>
      </c>
      <c r="B1384" s="32" t="s">
        <v>1411</v>
      </c>
      <c r="C1384" s="32" t="s">
        <v>1415</v>
      </c>
      <c r="D1384" s="33">
        <v>5370</v>
      </c>
      <c r="E1384" s="32" t="s">
        <v>1624</v>
      </c>
      <c r="F1384" s="33" t="s">
        <v>182</v>
      </c>
      <c r="G1384" s="34">
        <v>10201</v>
      </c>
      <c r="H1384" s="35" t="s">
        <v>183</v>
      </c>
    </row>
    <row r="1385" spans="1:8" ht="15.75">
      <c r="A1385" s="31" t="s">
        <v>179</v>
      </c>
      <c r="B1385" s="32" t="s">
        <v>1411</v>
      </c>
      <c r="C1385" s="32" t="s">
        <v>1625</v>
      </c>
      <c r="D1385" s="33">
        <v>5371</v>
      </c>
      <c r="E1385" s="32" t="s">
        <v>1626</v>
      </c>
      <c r="F1385" s="33" t="s">
        <v>182</v>
      </c>
      <c r="G1385" s="34">
        <v>57891</v>
      </c>
      <c r="H1385" s="35" t="s">
        <v>183</v>
      </c>
    </row>
    <row r="1386" spans="1:8" ht="15.75">
      <c r="A1386" s="31" t="s">
        <v>179</v>
      </c>
      <c r="B1386" s="32" t="s">
        <v>248</v>
      </c>
      <c r="C1386" s="32" t="s">
        <v>248</v>
      </c>
      <c r="D1386" s="33">
        <v>5372</v>
      </c>
      <c r="E1386" s="32" t="s">
        <v>1627</v>
      </c>
      <c r="F1386" s="33" t="s">
        <v>157</v>
      </c>
      <c r="G1386" s="34">
        <v>230657</v>
      </c>
      <c r="H1386" s="35" t="s">
        <v>183</v>
      </c>
    </row>
    <row r="1387" spans="1:8" ht="15.75">
      <c r="A1387" s="31" t="s">
        <v>179</v>
      </c>
      <c r="B1387" s="32" t="s">
        <v>562</v>
      </c>
      <c r="C1387" s="32" t="s">
        <v>562</v>
      </c>
      <c r="D1387" s="33">
        <v>5373</v>
      </c>
      <c r="E1387" s="32" t="s">
        <v>1628</v>
      </c>
      <c r="F1387" s="33" t="s">
        <v>157</v>
      </c>
      <c r="G1387" s="34">
        <v>31791154</v>
      </c>
      <c r="H1387" s="35" t="s">
        <v>183</v>
      </c>
    </row>
    <row r="1388" spans="1:8" ht="15.75">
      <c r="A1388" s="31" t="s">
        <v>179</v>
      </c>
      <c r="B1388" s="32" t="s">
        <v>259</v>
      </c>
      <c r="C1388" s="32" t="s">
        <v>607</v>
      </c>
      <c r="D1388" s="33">
        <v>5374</v>
      </c>
      <c r="E1388" s="32" t="s">
        <v>1629</v>
      </c>
      <c r="F1388" s="33" t="s">
        <v>186</v>
      </c>
      <c r="G1388" s="34">
        <v>170863</v>
      </c>
      <c r="H1388" s="35" t="s">
        <v>183</v>
      </c>
    </row>
    <row r="1389" spans="1:8" ht="15.75">
      <c r="A1389" s="31" t="s">
        <v>179</v>
      </c>
      <c r="B1389" s="32" t="s">
        <v>259</v>
      </c>
      <c r="C1389" s="32" t="s">
        <v>607</v>
      </c>
      <c r="D1389" s="33">
        <v>5375</v>
      </c>
      <c r="E1389" s="32" t="s">
        <v>1630</v>
      </c>
      <c r="F1389" s="33" t="s">
        <v>186</v>
      </c>
      <c r="G1389" s="34">
        <v>209292</v>
      </c>
      <c r="H1389" s="35" t="s">
        <v>183</v>
      </c>
    </row>
    <row r="1390" spans="1:8" ht="15.75">
      <c r="A1390" s="31" t="s">
        <v>179</v>
      </c>
      <c r="B1390" s="32" t="s">
        <v>587</v>
      </c>
      <c r="C1390" s="32" t="s">
        <v>588</v>
      </c>
      <c r="D1390" s="33">
        <v>5376</v>
      </c>
      <c r="E1390" s="32" t="s">
        <v>1631</v>
      </c>
      <c r="F1390" s="33" t="s">
        <v>590</v>
      </c>
      <c r="G1390" s="34">
        <v>467998</v>
      </c>
      <c r="H1390" s="35" t="s">
        <v>183</v>
      </c>
    </row>
    <row r="1391" spans="1:8" ht="15.75">
      <c r="A1391" s="31" t="s">
        <v>179</v>
      </c>
      <c r="B1391" s="32" t="s">
        <v>259</v>
      </c>
      <c r="C1391" s="32" t="s">
        <v>607</v>
      </c>
      <c r="D1391" s="33">
        <v>5377</v>
      </c>
      <c r="E1391" s="32" t="s">
        <v>1632</v>
      </c>
      <c r="F1391" s="33" t="s">
        <v>186</v>
      </c>
      <c r="G1391" s="34">
        <v>249755</v>
      </c>
      <c r="H1391" s="35" t="s">
        <v>183</v>
      </c>
    </row>
    <row r="1392" spans="1:8" ht="15.75">
      <c r="A1392" s="31" t="s">
        <v>179</v>
      </c>
      <c r="B1392" s="32" t="s">
        <v>259</v>
      </c>
      <c r="C1392" s="32" t="s">
        <v>607</v>
      </c>
      <c r="D1392" s="33">
        <v>5378</v>
      </c>
      <c r="E1392" s="32" t="s">
        <v>1633</v>
      </c>
      <c r="F1392" s="33" t="s">
        <v>186</v>
      </c>
      <c r="G1392" s="34">
        <v>276748</v>
      </c>
      <c r="H1392" s="35" t="s">
        <v>183</v>
      </c>
    </row>
    <row r="1393" spans="1:8" ht="15.75">
      <c r="A1393" s="31" t="s">
        <v>179</v>
      </c>
      <c r="B1393" s="32" t="s">
        <v>195</v>
      </c>
      <c r="C1393" s="32" t="s">
        <v>195</v>
      </c>
      <c r="D1393" s="33">
        <v>5380</v>
      </c>
      <c r="E1393" s="32" t="s">
        <v>1634</v>
      </c>
      <c r="F1393" s="33" t="s">
        <v>186</v>
      </c>
      <c r="G1393" s="34">
        <v>35806</v>
      </c>
      <c r="H1393" s="35" t="s">
        <v>183</v>
      </c>
    </row>
    <row r="1394" spans="1:8" ht="15.75">
      <c r="A1394" s="31" t="s">
        <v>179</v>
      </c>
      <c r="B1394" s="32" t="s">
        <v>587</v>
      </c>
      <c r="C1394" s="32" t="s">
        <v>1082</v>
      </c>
      <c r="D1394" s="33">
        <v>5382</v>
      </c>
      <c r="E1394" s="32" t="s">
        <v>1635</v>
      </c>
      <c r="F1394" s="33" t="s">
        <v>190</v>
      </c>
      <c r="G1394" s="34">
        <v>78948</v>
      </c>
      <c r="H1394" s="35" t="s">
        <v>183</v>
      </c>
    </row>
    <row r="1395" spans="1:8" ht="15.75">
      <c r="A1395" s="31" t="s">
        <v>179</v>
      </c>
      <c r="B1395" s="32" t="s">
        <v>241</v>
      </c>
      <c r="C1395" s="32" t="s">
        <v>242</v>
      </c>
      <c r="D1395" s="33">
        <v>5383</v>
      </c>
      <c r="E1395" s="32" t="s">
        <v>1636</v>
      </c>
      <c r="F1395" s="33" t="s">
        <v>190</v>
      </c>
      <c r="G1395" s="34">
        <v>9942</v>
      </c>
      <c r="H1395" s="35" t="s">
        <v>183</v>
      </c>
    </row>
    <row r="1396" spans="1:8" ht="15.75">
      <c r="A1396" s="31" t="s">
        <v>179</v>
      </c>
      <c r="B1396" s="32" t="s">
        <v>587</v>
      </c>
      <c r="C1396" s="32" t="s">
        <v>1082</v>
      </c>
      <c r="D1396" s="33">
        <v>5384</v>
      </c>
      <c r="E1396" s="32" t="s">
        <v>1637</v>
      </c>
      <c r="F1396" s="33" t="s">
        <v>157</v>
      </c>
      <c r="G1396" s="34">
        <v>10548538</v>
      </c>
      <c r="H1396" s="35" t="s">
        <v>183</v>
      </c>
    </row>
    <row r="1397" spans="1:8" ht="15.75">
      <c r="A1397" s="31" t="s">
        <v>179</v>
      </c>
      <c r="B1397" s="32" t="s">
        <v>587</v>
      </c>
      <c r="C1397" s="32" t="s">
        <v>1082</v>
      </c>
      <c r="D1397" s="33">
        <v>5385</v>
      </c>
      <c r="E1397" s="32" t="s">
        <v>1638</v>
      </c>
      <c r="F1397" s="33" t="s">
        <v>157</v>
      </c>
      <c r="G1397" s="34">
        <v>7810600</v>
      </c>
      <c r="H1397" s="35" t="s">
        <v>183</v>
      </c>
    </row>
    <row r="1398" spans="1:8" ht="15.75">
      <c r="A1398" s="31" t="s">
        <v>179</v>
      </c>
      <c r="B1398" s="32" t="s">
        <v>217</v>
      </c>
      <c r="C1398" s="32" t="s">
        <v>218</v>
      </c>
      <c r="D1398" s="33">
        <v>5387</v>
      </c>
      <c r="E1398" s="32" t="s">
        <v>1639</v>
      </c>
      <c r="F1398" s="33" t="s">
        <v>157</v>
      </c>
      <c r="G1398" s="34">
        <v>367862</v>
      </c>
      <c r="H1398" s="35" t="s">
        <v>183</v>
      </c>
    </row>
    <row r="1399" spans="1:8" ht="15.75">
      <c r="A1399" s="31" t="s">
        <v>179</v>
      </c>
      <c r="B1399" s="32" t="s">
        <v>217</v>
      </c>
      <c r="C1399" s="32" t="s">
        <v>218</v>
      </c>
      <c r="D1399" s="33">
        <v>5388</v>
      </c>
      <c r="E1399" s="32" t="s">
        <v>1640</v>
      </c>
      <c r="F1399" s="33" t="s">
        <v>157</v>
      </c>
      <c r="G1399" s="34">
        <v>782816</v>
      </c>
      <c r="H1399" s="35" t="s">
        <v>183</v>
      </c>
    </row>
    <row r="1400" spans="1:8" ht="15.75">
      <c r="A1400" s="31" t="s">
        <v>179</v>
      </c>
      <c r="B1400" s="32" t="s">
        <v>587</v>
      </c>
      <c r="C1400" s="32" t="s">
        <v>588</v>
      </c>
      <c r="D1400" s="33">
        <v>5391</v>
      </c>
      <c r="E1400" s="32" t="s">
        <v>1641</v>
      </c>
      <c r="F1400" s="33" t="s">
        <v>885</v>
      </c>
      <c r="G1400" s="34">
        <v>31860</v>
      </c>
      <c r="H1400" s="35" t="s">
        <v>183</v>
      </c>
    </row>
    <row r="1401" spans="1:8" ht="15.75">
      <c r="A1401" s="31" t="s">
        <v>179</v>
      </c>
      <c r="B1401" s="32" t="s">
        <v>587</v>
      </c>
      <c r="C1401" s="32" t="s">
        <v>588</v>
      </c>
      <c r="D1401" s="33">
        <v>5392</v>
      </c>
      <c r="E1401" s="32" t="s">
        <v>1642</v>
      </c>
      <c r="F1401" s="33" t="s">
        <v>590</v>
      </c>
      <c r="G1401" s="34">
        <v>254888</v>
      </c>
      <c r="H1401" s="35" t="s">
        <v>183</v>
      </c>
    </row>
    <row r="1402" spans="1:8" ht="15.75">
      <c r="A1402" s="31" t="s">
        <v>179</v>
      </c>
      <c r="B1402" s="32" t="s">
        <v>208</v>
      </c>
      <c r="C1402" s="32" t="s">
        <v>208</v>
      </c>
      <c r="D1402" s="33">
        <v>5394</v>
      </c>
      <c r="E1402" s="32" t="s">
        <v>1643</v>
      </c>
      <c r="F1402" s="33" t="s">
        <v>190</v>
      </c>
      <c r="G1402" s="34">
        <v>201204</v>
      </c>
      <c r="H1402" s="35" t="s">
        <v>183</v>
      </c>
    </row>
    <row r="1403" spans="1:8" ht="15.75">
      <c r="A1403" s="31" t="s">
        <v>179</v>
      </c>
      <c r="B1403" s="32" t="s">
        <v>1411</v>
      </c>
      <c r="C1403" s="32" t="s">
        <v>1413</v>
      </c>
      <c r="D1403" s="33">
        <v>5395</v>
      </c>
      <c r="E1403" s="32" t="s">
        <v>1644</v>
      </c>
      <c r="F1403" s="33" t="s">
        <v>190</v>
      </c>
      <c r="G1403" s="34">
        <v>39554</v>
      </c>
      <c r="H1403" s="35" t="s">
        <v>183</v>
      </c>
    </row>
    <row r="1404" spans="1:8" ht="15.75">
      <c r="A1404" s="31" t="s">
        <v>179</v>
      </c>
      <c r="B1404" s="32" t="s">
        <v>255</v>
      </c>
      <c r="C1404" s="32" t="s">
        <v>256</v>
      </c>
      <c r="D1404" s="33">
        <v>5396</v>
      </c>
      <c r="E1404" s="32" t="s">
        <v>1645</v>
      </c>
      <c r="F1404" s="33" t="s">
        <v>186</v>
      </c>
      <c r="G1404" s="34">
        <v>917814</v>
      </c>
      <c r="H1404" s="35" t="s">
        <v>183</v>
      </c>
    </row>
    <row r="1405" spans="1:8" ht="15.75">
      <c r="A1405" s="31" t="s">
        <v>179</v>
      </c>
      <c r="B1405" s="32" t="s">
        <v>1076</v>
      </c>
      <c r="C1405" s="32" t="s">
        <v>1646</v>
      </c>
      <c r="D1405" s="33">
        <v>5397</v>
      </c>
      <c r="E1405" s="32" t="s">
        <v>1647</v>
      </c>
      <c r="F1405" s="33" t="s">
        <v>190</v>
      </c>
      <c r="G1405" s="34">
        <v>30272</v>
      </c>
      <c r="H1405" s="35" t="s">
        <v>197</v>
      </c>
    </row>
    <row r="1406" spans="1:8" ht="15.75">
      <c r="A1406" s="31" t="s">
        <v>179</v>
      </c>
      <c r="B1406" s="32" t="s">
        <v>217</v>
      </c>
      <c r="C1406" s="32" t="s">
        <v>218</v>
      </c>
      <c r="D1406" s="33">
        <v>5398</v>
      </c>
      <c r="E1406" s="32" t="s">
        <v>1648</v>
      </c>
      <c r="F1406" s="33" t="s">
        <v>190</v>
      </c>
      <c r="G1406" s="34">
        <v>1555515</v>
      </c>
      <c r="H1406" s="35" t="s">
        <v>183</v>
      </c>
    </row>
    <row r="1407" spans="1:8" ht="15.75">
      <c r="A1407" s="31" t="s">
        <v>179</v>
      </c>
      <c r="B1407" s="32" t="s">
        <v>562</v>
      </c>
      <c r="C1407" s="32" t="s">
        <v>562</v>
      </c>
      <c r="D1407" s="33">
        <v>5404</v>
      </c>
      <c r="E1407" s="32" t="s">
        <v>1649</v>
      </c>
      <c r="F1407" s="33" t="s">
        <v>564</v>
      </c>
      <c r="G1407" s="34">
        <v>5047</v>
      </c>
      <c r="H1407" s="35" t="s">
        <v>183</v>
      </c>
    </row>
    <row r="1408" spans="1:8" ht="15.75">
      <c r="A1408" s="31" t="s">
        <v>179</v>
      </c>
      <c r="B1408" s="32" t="s">
        <v>241</v>
      </c>
      <c r="C1408" s="32" t="s">
        <v>242</v>
      </c>
      <c r="D1408" s="33">
        <v>5409</v>
      </c>
      <c r="E1408" s="32" t="s">
        <v>1650</v>
      </c>
      <c r="F1408" s="33" t="s">
        <v>157</v>
      </c>
      <c r="G1408" s="34">
        <v>388683</v>
      </c>
      <c r="H1408" s="35" t="s">
        <v>197</v>
      </c>
    </row>
    <row r="1409" spans="1:8" ht="15.75">
      <c r="A1409" s="31" t="s">
        <v>179</v>
      </c>
      <c r="B1409" s="32" t="s">
        <v>198</v>
      </c>
      <c r="C1409" s="32" t="s">
        <v>203</v>
      </c>
      <c r="D1409" s="33">
        <v>5412</v>
      </c>
      <c r="E1409" s="32" t="s">
        <v>1651</v>
      </c>
      <c r="F1409" s="33" t="s">
        <v>186</v>
      </c>
      <c r="G1409" s="34">
        <v>118589</v>
      </c>
      <c r="H1409" s="35" t="s">
        <v>183</v>
      </c>
    </row>
    <row r="1410" spans="1:8" ht="15.75">
      <c r="A1410" s="31" t="s">
        <v>179</v>
      </c>
      <c r="B1410" s="32" t="s">
        <v>180</v>
      </c>
      <c r="C1410" s="32" t="s">
        <v>184</v>
      </c>
      <c r="D1410" s="33">
        <v>5413</v>
      </c>
      <c r="E1410" s="32" t="s">
        <v>1652</v>
      </c>
      <c r="F1410" s="33" t="s">
        <v>186</v>
      </c>
      <c r="G1410" s="34">
        <v>82072</v>
      </c>
      <c r="H1410" s="35" t="s">
        <v>183</v>
      </c>
    </row>
    <row r="1411" spans="1:8" ht="15.75">
      <c r="A1411" s="31" t="s">
        <v>179</v>
      </c>
      <c r="B1411" s="32" t="s">
        <v>198</v>
      </c>
      <c r="C1411" s="32" t="s">
        <v>203</v>
      </c>
      <c r="D1411" s="33">
        <v>5415</v>
      </c>
      <c r="E1411" s="32" t="s">
        <v>1653</v>
      </c>
      <c r="F1411" s="33" t="s">
        <v>186</v>
      </c>
      <c r="G1411" s="34">
        <v>67796</v>
      </c>
      <c r="H1411" s="35" t="s">
        <v>183</v>
      </c>
    </row>
    <row r="1412" spans="1:8" ht="15.75">
      <c r="A1412" s="31" t="s">
        <v>179</v>
      </c>
      <c r="B1412" s="32" t="s">
        <v>180</v>
      </c>
      <c r="C1412" s="32" t="s">
        <v>184</v>
      </c>
      <c r="D1412" s="33">
        <v>5416</v>
      </c>
      <c r="E1412" s="32" t="s">
        <v>1654</v>
      </c>
      <c r="F1412" s="33" t="s">
        <v>186</v>
      </c>
      <c r="G1412" s="34">
        <v>41560</v>
      </c>
      <c r="H1412" s="35" t="s">
        <v>183</v>
      </c>
    </row>
    <row r="1413" spans="1:8" ht="15.75">
      <c r="A1413" s="31" t="s">
        <v>179</v>
      </c>
      <c r="B1413" s="32" t="s">
        <v>180</v>
      </c>
      <c r="C1413" s="32" t="s">
        <v>184</v>
      </c>
      <c r="D1413" s="33">
        <v>5418</v>
      </c>
      <c r="E1413" s="32" t="s">
        <v>1655</v>
      </c>
      <c r="F1413" s="33" t="s">
        <v>186</v>
      </c>
      <c r="G1413" s="34">
        <v>69288</v>
      </c>
      <c r="H1413" s="35" t="s">
        <v>183</v>
      </c>
    </row>
    <row r="1414" spans="1:8" ht="15.75">
      <c r="A1414" s="31" t="s">
        <v>179</v>
      </c>
      <c r="B1414" s="32" t="s">
        <v>255</v>
      </c>
      <c r="C1414" s="32" t="s">
        <v>256</v>
      </c>
      <c r="D1414" s="33">
        <v>5421</v>
      </c>
      <c r="E1414" s="32" t="s">
        <v>1656</v>
      </c>
      <c r="F1414" s="33" t="s">
        <v>186</v>
      </c>
      <c r="G1414" s="34">
        <v>836506</v>
      </c>
      <c r="H1414" s="35" t="s">
        <v>183</v>
      </c>
    </row>
    <row r="1415" spans="1:8" ht="15.75">
      <c r="A1415" s="31" t="s">
        <v>179</v>
      </c>
      <c r="B1415" s="32" t="s">
        <v>255</v>
      </c>
      <c r="C1415" s="32" t="s">
        <v>256</v>
      </c>
      <c r="D1415" s="33">
        <v>5422</v>
      </c>
      <c r="E1415" s="32" t="s">
        <v>1657</v>
      </c>
      <c r="F1415" s="33" t="s">
        <v>186</v>
      </c>
      <c r="G1415" s="34">
        <v>848958</v>
      </c>
      <c r="H1415" s="35" t="s">
        <v>183</v>
      </c>
    </row>
    <row r="1416" spans="1:8" ht="15.75">
      <c r="A1416" s="31" t="s">
        <v>179</v>
      </c>
      <c r="B1416" s="32" t="s">
        <v>255</v>
      </c>
      <c r="C1416" s="32" t="s">
        <v>256</v>
      </c>
      <c r="D1416" s="33">
        <v>5426</v>
      </c>
      <c r="E1416" s="32" t="s">
        <v>1658</v>
      </c>
      <c r="F1416" s="33" t="s">
        <v>186</v>
      </c>
      <c r="G1416" s="34">
        <v>731688</v>
      </c>
      <c r="H1416" s="35" t="s">
        <v>183</v>
      </c>
    </row>
    <row r="1417" spans="1:8" ht="15.75">
      <c r="A1417" s="31" t="s">
        <v>179</v>
      </c>
      <c r="B1417" s="32" t="s">
        <v>255</v>
      </c>
      <c r="C1417" s="32" t="s">
        <v>256</v>
      </c>
      <c r="D1417" s="33">
        <v>5428</v>
      </c>
      <c r="E1417" s="32" t="s">
        <v>1659</v>
      </c>
      <c r="F1417" s="33" t="s">
        <v>186</v>
      </c>
      <c r="G1417" s="34">
        <v>838816</v>
      </c>
      <c r="H1417" s="35" t="s">
        <v>183</v>
      </c>
    </row>
    <row r="1418" spans="1:8" ht="15.75">
      <c r="A1418" s="31" t="s">
        <v>179</v>
      </c>
      <c r="B1418" s="32" t="s">
        <v>255</v>
      </c>
      <c r="C1418" s="32" t="s">
        <v>256</v>
      </c>
      <c r="D1418" s="33">
        <v>5431</v>
      </c>
      <c r="E1418" s="32" t="s">
        <v>1660</v>
      </c>
      <c r="F1418" s="33" t="s">
        <v>190</v>
      </c>
      <c r="G1418" s="34">
        <v>61070</v>
      </c>
      <c r="H1418" s="35" t="s">
        <v>183</v>
      </c>
    </row>
    <row r="1419" spans="1:8" ht="15.75">
      <c r="A1419" s="31" t="s">
        <v>179</v>
      </c>
      <c r="B1419" s="32" t="s">
        <v>255</v>
      </c>
      <c r="C1419" s="32" t="s">
        <v>256</v>
      </c>
      <c r="D1419" s="33">
        <v>5432</v>
      </c>
      <c r="E1419" s="32" t="s">
        <v>1661</v>
      </c>
      <c r="F1419" s="33" t="s">
        <v>190</v>
      </c>
      <c r="G1419" s="34">
        <v>68756</v>
      </c>
      <c r="H1419" s="35" t="s">
        <v>183</v>
      </c>
    </row>
    <row r="1420" spans="1:8" ht="15.75">
      <c r="A1420" s="31" t="s">
        <v>179</v>
      </c>
      <c r="B1420" s="32" t="s">
        <v>255</v>
      </c>
      <c r="C1420" s="32" t="s">
        <v>256</v>
      </c>
      <c r="D1420" s="33">
        <v>5433</v>
      </c>
      <c r="E1420" s="32" t="s">
        <v>1662</v>
      </c>
      <c r="F1420" s="33" t="s">
        <v>190</v>
      </c>
      <c r="G1420" s="34">
        <v>63539</v>
      </c>
      <c r="H1420" s="35" t="s">
        <v>183</v>
      </c>
    </row>
    <row r="1421" spans="1:8" ht="15.75">
      <c r="A1421" s="31" t="s">
        <v>179</v>
      </c>
      <c r="B1421" s="32" t="s">
        <v>1411</v>
      </c>
      <c r="C1421" s="32" t="s">
        <v>1625</v>
      </c>
      <c r="D1421" s="33">
        <v>5442</v>
      </c>
      <c r="E1421" s="32" t="s">
        <v>1663</v>
      </c>
      <c r="F1421" s="33" t="s">
        <v>182</v>
      </c>
      <c r="G1421" s="34">
        <v>71589</v>
      </c>
      <c r="H1421" s="35" t="s">
        <v>183</v>
      </c>
    </row>
    <row r="1422" spans="1:8" ht="15.75">
      <c r="A1422" s="31" t="s">
        <v>179</v>
      </c>
      <c r="B1422" s="32" t="s">
        <v>1411</v>
      </c>
      <c r="C1422" s="32" t="s">
        <v>1625</v>
      </c>
      <c r="D1422" s="33">
        <v>5443</v>
      </c>
      <c r="E1422" s="32" t="s">
        <v>1664</v>
      </c>
      <c r="F1422" s="33" t="s">
        <v>190</v>
      </c>
      <c r="G1422" s="34">
        <v>30106</v>
      </c>
      <c r="H1422" s="35" t="s">
        <v>183</v>
      </c>
    </row>
    <row r="1423" spans="1:8" ht="15.75">
      <c r="A1423" s="31" t="s">
        <v>179</v>
      </c>
      <c r="B1423" s="32" t="s">
        <v>1411</v>
      </c>
      <c r="C1423" s="32" t="s">
        <v>1665</v>
      </c>
      <c r="D1423" s="33">
        <v>5452</v>
      </c>
      <c r="E1423" s="32" t="s">
        <v>1666</v>
      </c>
      <c r="F1423" s="33" t="s">
        <v>182</v>
      </c>
      <c r="G1423" s="34">
        <v>74479</v>
      </c>
      <c r="H1423" s="35" t="s">
        <v>183</v>
      </c>
    </row>
    <row r="1424" spans="1:8" ht="15.75">
      <c r="A1424" s="31" t="s">
        <v>179</v>
      </c>
      <c r="B1424" s="32" t="s">
        <v>1411</v>
      </c>
      <c r="C1424" s="32" t="s">
        <v>1665</v>
      </c>
      <c r="D1424" s="33">
        <v>5455</v>
      </c>
      <c r="E1424" s="32" t="s">
        <v>1667</v>
      </c>
      <c r="F1424" s="33" t="s">
        <v>182</v>
      </c>
      <c r="G1424" s="34">
        <v>153681</v>
      </c>
      <c r="H1424" s="35" t="s">
        <v>183</v>
      </c>
    </row>
    <row r="1425" spans="1:8" ht="15.75">
      <c r="A1425" s="31" t="s">
        <v>179</v>
      </c>
      <c r="B1425" s="32" t="s">
        <v>1411</v>
      </c>
      <c r="C1425" s="32" t="s">
        <v>1413</v>
      </c>
      <c r="D1425" s="33">
        <v>5456</v>
      </c>
      <c r="E1425" s="32" t="s">
        <v>1668</v>
      </c>
      <c r="F1425" s="33" t="s">
        <v>190</v>
      </c>
      <c r="G1425" s="34">
        <v>39783</v>
      </c>
      <c r="H1425" s="35" t="s">
        <v>183</v>
      </c>
    </row>
    <row r="1426" spans="1:8" ht="15.75">
      <c r="A1426" s="31" t="s">
        <v>179</v>
      </c>
      <c r="B1426" s="32" t="s">
        <v>1411</v>
      </c>
      <c r="C1426" s="32" t="s">
        <v>1413</v>
      </c>
      <c r="D1426" s="33">
        <v>5459</v>
      </c>
      <c r="E1426" s="32" t="s">
        <v>1669</v>
      </c>
      <c r="F1426" s="33" t="s">
        <v>182</v>
      </c>
      <c r="G1426" s="34">
        <v>68422</v>
      </c>
      <c r="H1426" s="35" t="s">
        <v>183</v>
      </c>
    </row>
    <row r="1427" spans="1:8" ht="15.75">
      <c r="A1427" s="31" t="s">
        <v>179</v>
      </c>
      <c r="B1427" s="32" t="s">
        <v>208</v>
      </c>
      <c r="C1427" s="32" t="s">
        <v>208</v>
      </c>
      <c r="D1427" s="33">
        <v>5461</v>
      </c>
      <c r="E1427" s="32" t="s">
        <v>1670</v>
      </c>
      <c r="F1427" s="33" t="s">
        <v>190</v>
      </c>
      <c r="G1427" s="34">
        <v>22018</v>
      </c>
      <c r="H1427" s="35" t="s">
        <v>183</v>
      </c>
    </row>
    <row r="1428" spans="1:8" ht="15.75">
      <c r="A1428" s="31" t="s">
        <v>179</v>
      </c>
      <c r="B1428" s="32" t="s">
        <v>208</v>
      </c>
      <c r="C1428" s="32" t="s">
        <v>208</v>
      </c>
      <c r="D1428" s="33">
        <v>5462</v>
      </c>
      <c r="E1428" s="32" t="s">
        <v>1671</v>
      </c>
      <c r="F1428" s="33" t="s">
        <v>157</v>
      </c>
      <c r="G1428" s="34">
        <v>130082</v>
      </c>
      <c r="H1428" s="35" t="s">
        <v>183</v>
      </c>
    </row>
    <row r="1429" spans="1:8" ht="15.75">
      <c r="A1429" s="31" t="s">
        <v>179</v>
      </c>
      <c r="B1429" s="32" t="s">
        <v>208</v>
      </c>
      <c r="C1429" s="32" t="s">
        <v>208</v>
      </c>
      <c r="D1429" s="33">
        <v>5463</v>
      </c>
      <c r="E1429" s="32" t="s">
        <v>1672</v>
      </c>
      <c r="F1429" s="33" t="s">
        <v>157</v>
      </c>
      <c r="G1429" s="34">
        <v>189568</v>
      </c>
      <c r="H1429" s="35" t="s">
        <v>183</v>
      </c>
    </row>
    <row r="1430" spans="1:8" ht="15.75">
      <c r="A1430" s="31" t="s">
        <v>179</v>
      </c>
      <c r="B1430" s="32" t="s">
        <v>208</v>
      </c>
      <c r="C1430" s="32" t="s">
        <v>208</v>
      </c>
      <c r="D1430" s="33">
        <v>5466</v>
      </c>
      <c r="E1430" s="32" t="s">
        <v>1673</v>
      </c>
      <c r="F1430" s="33" t="s">
        <v>190</v>
      </c>
      <c r="G1430" s="34">
        <v>12977</v>
      </c>
      <c r="H1430" s="35" t="s">
        <v>183</v>
      </c>
    </row>
    <row r="1431" spans="1:8" ht="15.75">
      <c r="A1431" s="31" t="s">
        <v>179</v>
      </c>
      <c r="B1431" s="32" t="s">
        <v>208</v>
      </c>
      <c r="C1431" s="32" t="s">
        <v>208</v>
      </c>
      <c r="D1431" s="33">
        <v>5467</v>
      </c>
      <c r="E1431" s="32" t="s">
        <v>1674</v>
      </c>
      <c r="F1431" s="33" t="s">
        <v>190</v>
      </c>
      <c r="G1431" s="34">
        <v>131694</v>
      </c>
      <c r="H1431" s="35" t="s">
        <v>183</v>
      </c>
    </row>
    <row r="1432" spans="1:8" ht="15.75">
      <c r="A1432" s="31" t="s">
        <v>179</v>
      </c>
      <c r="B1432" s="32" t="s">
        <v>208</v>
      </c>
      <c r="C1432" s="32" t="s">
        <v>208</v>
      </c>
      <c r="D1432" s="33">
        <v>5469</v>
      </c>
      <c r="E1432" s="32" t="s">
        <v>1675</v>
      </c>
      <c r="F1432" s="33" t="s">
        <v>190</v>
      </c>
      <c r="G1432" s="34">
        <v>15811</v>
      </c>
      <c r="H1432" s="35" t="s">
        <v>183</v>
      </c>
    </row>
    <row r="1433" spans="1:8" ht="15.75">
      <c r="A1433" s="31" t="s">
        <v>179</v>
      </c>
      <c r="B1433" s="32" t="s">
        <v>248</v>
      </c>
      <c r="C1433" s="32" t="s">
        <v>248</v>
      </c>
      <c r="D1433" s="33">
        <v>5471</v>
      </c>
      <c r="E1433" s="32" t="s">
        <v>1676</v>
      </c>
      <c r="F1433" s="33" t="s">
        <v>190</v>
      </c>
      <c r="G1433" s="34">
        <v>9505</v>
      </c>
      <c r="H1433" s="35" t="s">
        <v>183</v>
      </c>
    </row>
    <row r="1434" spans="1:8" ht="15.75">
      <c r="A1434" s="31" t="s">
        <v>179</v>
      </c>
      <c r="B1434" s="32" t="s">
        <v>248</v>
      </c>
      <c r="C1434" s="32" t="s">
        <v>248</v>
      </c>
      <c r="D1434" s="33">
        <v>5472</v>
      </c>
      <c r="E1434" s="32" t="s">
        <v>1677</v>
      </c>
      <c r="F1434" s="33" t="s">
        <v>190</v>
      </c>
      <c r="G1434" s="34">
        <v>6517</v>
      </c>
      <c r="H1434" s="35" t="s">
        <v>183</v>
      </c>
    </row>
    <row r="1435" spans="1:8" ht="15.75">
      <c r="A1435" s="31" t="s">
        <v>179</v>
      </c>
      <c r="B1435" s="32" t="s">
        <v>1411</v>
      </c>
      <c r="C1435" s="32" t="s">
        <v>1413</v>
      </c>
      <c r="D1435" s="33">
        <v>5494</v>
      </c>
      <c r="E1435" s="32" t="s">
        <v>1678</v>
      </c>
      <c r="F1435" s="33" t="s">
        <v>157</v>
      </c>
      <c r="G1435" s="34">
        <v>428955</v>
      </c>
      <c r="H1435" s="35" t="s">
        <v>183</v>
      </c>
    </row>
    <row r="1436" spans="1:8" ht="15.75">
      <c r="A1436" s="31" t="s">
        <v>179</v>
      </c>
      <c r="B1436" s="32" t="s">
        <v>1411</v>
      </c>
      <c r="C1436" s="32" t="s">
        <v>1413</v>
      </c>
      <c r="D1436" s="33">
        <v>5501</v>
      </c>
      <c r="E1436" s="32" t="s">
        <v>1679</v>
      </c>
      <c r="F1436" s="33" t="s">
        <v>157</v>
      </c>
      <c r="G1436" s="34">
        <v>373156</v>
      </c>
      <c r="H1436" s="35" t="s">
        <v>183</v>
      </c>
    </row>
    <row r="1437" spans="1:8" ht="15.75">
      <c r="A1437" s="31" t="s">
        <v>179</v>
      </c>
      <c r="B1437" s="32" t="s">
        <v>1411</v>
      </c>
      <c r="C1437" s="32" t="s">
        <v>1413</v>
      </c>
      <c r="D1437" s="33">
        <v>5502</v>
      </c>
      <c r="E1437" s="32" t="s">
        <v>1680</v>
      </c>
      <c r="F1437" s="33" t="s">
        <v>157</v>
      </c>
      <c r="G1437" s="34">
        <v>660056</v>
      </c>
      <c r="H1437" s="35" t="s">
        <v>183</v>
      </c>
    </row>
    <row r="1438" spans="1:8" ht="15.75">
      <c r="A1438" s="31" t="s">
        <v>179</v>
      </c>
      <c r="B1438" s="32" t="s">
        <v>192</v>
      </c>
      <c r="C1438" s="32" t="s">
        <v>193</v>
      </c>
      <c r="D1438" s="33">
        <v>5523</v>
      </c>
      <c r="E1438" s="32" t="s">
        <v>1681</v>
      </c>
      <c r="F1438" s="33" t="s">
        <v>157</v>
      </c>
      <c r="G1438" s="34">
        <v>22632</v>
      </c>
      <c r="H1438" s="35" t="s">
        <v>183</v>
      </c>
    </row>
    <row r="1439" spans="1:8" ht="15.75">
      <c r="A1439" s="31" t="s">
        <v>179</v>
      </c>
      <c r="B1439" s="32" t="s">
        <v>192</v>
      </c>
      <c r="C1439" s="32" t="s">
        <v>193</v>
      </c>
      <c r="D1439" s="33">
        <v>5524</v>
      </c>
      <c r="E1439" s="32" t="s">
        <v>1682</v>
      </c>
      <c r="F1439" s="33" t="s">
        <v>157</v>
      </c>
      <c r="G1439" s="34">
        <v>46561</v>
      </c>
      <c r="H1439" s="35" t="s">
        <v>183</v>
      </c>
    </row>
    <row r="1440" spans="1:8" ht="15.75">
      <c r="A1440" s="31" t="s">
        <v>179</v>
      </c>
      <c r="B1440" s="32" t="s">
        <v>192</v>
      </c>
      <c r="C1440" s="32" t="s">
        <v>193</v>
      </c>
      <c r="D1440" s="33">
        <v>5525</v>
      </c>
      <c r="E1440" s="32" t="s">
        <v>1683</v>
      </c>
      <c r="F1440" s="33" t="s">
        <v>157</v>
      </c>
      <c r="G1440" s="34">
        <v>60998</v>
      </c>
      <c r="H1440" s="35" t="s">
        <v>183</v>
      </c>
    </row>
    <row r="1441" spans="1:8" ht="15.75">
      <c r="A1441" s="31" t="s">
        <v>179</v>
      </c>
      <c r="B1441" s="32" t="s">
        <v>248</v>
      </c>
      <c r="C1441" s="32" t="s">
        <v>248</v>
      </c>
      <c r="D1441" s="33">
        <v>5527</v>
      </c>
      <c r="E1441" s="32" t="s">
        <v>1684</v>
      </c>
      <c r="F1441" s="33" t="s">
        <v>190</v>
      </c>
      <c r="G1441" s="34">
        <v>25401</v>
      </c>
      <c r="H1441" s="35" t="s">
        <v>183</v>
      </c>
    </row>
    <row r="1442" spans="1:8" ht="15.75">
      <c r="A1442" s="31" t="s">
        <v>179</v>
      </c>
      <c r="B1442" s="32" t="s">
        <v>248</v>
      </c>
      <c r="C1442" s="32" t="s">
        <v>248</v>
      </c>
      <c r="D1442" s="33">
        <v>5528</v>
      </c>
      <c r="E1442" s="32" t="s">
        <v>1685</v>
      </c>
      <c r="F1442" s="33" t="s">
        <v>190</v>
      </c>
      <c r="G1442" s="34">
        <v>12975</v>
      </c>
      <c r="H1442" s="35" t="s">
        <v>183</v>
      </c>
    </row>
    <row r="1443" spans="1:8" ht="15.75">
      <c r="A1443" s="31" t="s">
        <v>179</v>
      </c>
      <c r="B1443" s="32" t="s">
        <v>587</v>
      </c>
      <c r="C1443" s="32" t="s">
        <v>588</v>
      </c>
      <c r="D1443" s="33">
        <v>5535</v>
      </c>
      <c r="E1443" s="32" t="s">
        <v>1686</v>
      </c>
      <c r="F1443" s="33" t="s">
        <v>590</v>
      </c>
      <c r="G1443" s="34">
        <v>183430</v>
      </c>
      <c r="H1443" s="35" t="s">
        <v>183</v>
      </c>
    </row>
    <row r="1444" spans="1:8" ht="15.75">
      <c r="A1444" s="31" t="s">
        <v>179</v>
      </c>
      <c r="B1444" s="32" t="s">
        <v>587</v>
      </c>
      <c r="C1444" s="32" t="s">
        <v>588</v>
      </c>
      <c r="D1444" s="33">
        <v>5536</v>
      </c>
      <c r="E1444" s="32" t="s">
        <v>1687</v>
      </c>
      <c r="F1444" s="33" t="s">
        <v>885</v>
      </c>
      <c r="G1444" s="34">
        <v>22928</v>
      </c>
      <c r="H1444" s="35" t="s">
        <v>183</v>
      </c>
    </row>
    <row r="1445" spans="1:8" ht="15.75">
      <c r="A1445" s="31" t="s">
        <v>179</v>
      </c>
      <c r="B1445" s="32" t="s">
        <v>192</v>
      </c>
      <c r="C1445" s="32" t="s">
        <v>193</v>
      </c>
      <c r="D1445" s="33">
        <v>5540</v>
      </c>
      <c r="E1445" s="32" t="s">
        <v>1688</v>
      </c>
      <c r="F1445" s="33" t="s">
        <v>190</v>
      </c>
      <c r="G1445" s="34">
        <v>3142</v>
      </c>
      <c r="H1445" s="35" t="s">
        <v>183</v>
      </c>
    </row>
    <row r="1446" spans="1:8" ht="15.75">
      <c r="A1446" s="31" t="s">
        <v>179</v>
      </c>
      <c r="B1446" s="32" t="s">
        <v>192</v>
      </c>
      <c r="C1446" s="32" t="s">
        <v>193</v>
      </c>
      <c r="D1446" s="33">
        <v>5541</v>
      </c>
      <c r="E1446" s="32" t="s">
        <v>1689</v>
      </c>
      <c r="F1446" s="33" t="s">
        <v>190</v>
      </c>
      <c r="G1446" s="34">
        <v>4830</v>
      </c>
      <c r="H1446" s="35" t="s">
        <v>183</v>
      </c>
    </row>
    <row r="1447" spans="1:8" ht="15.75">
      <c r="A1447" s="31" t="s">
        <v>179</v>
      </c>
      <c r="B1447" s="32" t="s">
        <v>192</v>
      </c>
      <c r="C1447" s="32" t="s">
        <v>193</v>
      </c>
      <c r="D1447" s="33">
        <v>5542</v>
      </c>
      <c r="E1447" s="32" t="s">
        <v>1690</v>
      </c>
      <c r="F1447" s="33" t="s">
        <v>190</v>
      </c>
      <c r="G1447" s="34">
        <v>7182</v>
      </c>
      <c r="H1447" s="35" t="s">
        <v>183</v>
      </c>
    </row>
    <row r="1448" spans="1:8" ht="15.75">
      <c r="A1448" s="31" t="s">
        <v>179</v>
      </c>
      <c r="B1448" s="32" t="s">
        <v>192</v>
      </c>
      <c r="C1448" s="32" t="s">
        <v>193</v>
      </c>
      <c r="D1448" s="33">
        <v>5543</v>
      </c>
      <c r="E1448" s="32" t="s">
        <v>1691</v>
      </c>
      <c r="F1448" s="33" t="s">
        <v>190</v>
      </c>
      <c r="G1448" s="34">
        <v>10582</v>
      </c>
      <c r="H1448" s="35" t="s">
        <v>183</v>
      </c>
    </row>
    <row r="1449" spans="1:8" ht="15.75">
      <c r="A1449" s="31" t="s">
        <v>179</v>
      </c>
      <c r="B1449" s="32" t="s">
        <v>192</v>
      </c>
      <c r="C1449" s="32" t="s">
        <v>193</v>
      </c>
      <c r="D1449" s="33">
        <v>5545</v>
      </c>
      <c r="E1449" s="32" t="s">
        <v>1692</v>
      </c>
      <c r="F1449" s="33" t="s">
        <v>190</v>
      </c>
      <c r="G1449" s="34">
        <v>73507</v>
      </c>
      <c r="H1449" s="35" t="s">
        <v>183</v>
      </c>
    </row>
    <row r="1450" spans="1:8" ht="15.75">
      <c r="A1450" s="31" t="s">
        <v>179</v>
      </c>
      <c r="B1450" s="32" t="s">
        <v>192</v>
      </c>
      <c r="C1450" s="32" t="s">
        <v>193</v>
      </c>
      <c r="D1450" s="33">
        <v>5546</v>
      </c>
      <c r="E1450" s="32" t="s">
        <v>1693</v>
      </c>
      <c r="F1450" s="33" t="s">
        <v>190</v>
      </c>
      <c r="G1450" s="34">
        <v>111631</v>
      </c>
      <c r="H1450" s="35" t="s">
        <v>183</v>
      </c>
    </row>
    <row r="1451" spans="1:8" ht="15.75">
      <c r="A1451" s="31" t="s">
        <v>179</v>
      </c>
      <c r="B1451" s="32" t="s">
        <v>192</v>
      </c>
      <c r="C1451" s="32" t="s">
        <v>193</v>
      </c>
      <c r="D1451" s="33">
        <v>5547</v>
      </c>
      <c r="E1451" s="32" t="s">
        <v>1694</v>
      </c>
      <c r="F1451" s="33" t="s">
        <v>190</v>
      </c>
      <c r="G1451" s="34">
        <v>72413</v>
      </c>
      <c r="H1451" s="35" t="s">
        <v>183</v>
      </c>
    </row>
    <row r="1452" spans="1:8" ht="15.75">
      <c r="A1452" s="31" t="s">
        <v>179</v>
      </c>
      <c r="B1452" s="32" t="s">
        <v>192</v>
      </c>
      <c r="C1452" s="32" t="s">
        <v>193</v>
      </c>
      <c r="D1452" s="33">
        <v>5548</v>
      </c>
      <c r="E1452" s="32" t="s">
        <v>1695</v>
      </c>
      <c r="F1452" s="33" t="s">
        <v>190</v>
      </c>
      <c r="G1452" s="34">
        <v>28208</v>
      </c>
      <c r="H1452" s="35" t="s">
        <v>183</v>
      </c>
    </row>
    <row r="1453" spans="1:8" ht="15.75">
      <c r="A1453" s="31" t="s">
        <v>179</v>
      </c>
      <c r="B1453" s="32" t="s">
        <v>192</v>
      </c>
      <c r="C1453" s="32" t="s">
        <v>193</v>
      </c>
      <c r="D1453" s="33">
        <v>5549</v>
      </c>
      <c r="E1453" s="32" t="s">
        <v>1696</v>
      </c>
      <c r="F1453" s="33" t="s">
        <v>190</v>
      </c>
      <c r="G1453" s="34">
        <v>202556</v>
      </c>
      <c r="H1453" s="35" t="s">
        <v>183</v>
      </c>
    </row>
    <row r="1454" spans="1:8" ht="15.75">
      <c r="A1454" s="31" t="s">
        <v>179</v>
      </c>
      <c r="B1454" s="32" t="s">
        <v>192</v>
      </c>
      <c r="C1454" s="32" t="s">
        <v>193</v>
      </c>
      <c r="D1454" s="33">
        <v>5550</v>
      </c>
      <c r="E1454" s="32" t="s">
        <v>1697</v>
      </c>
      <c r="F1454" s="33" t="s">
        <v>190</v>
      </c>
      <c r="G1454" s="34">
        <v>119288</v>
      </c>
      <c r="H1454" s="35" t="s">
        <v>183</v>
      </c>
    </row>
    <row r="1455" spans="1:8" ht="15.75">
      <c r="A1455" s="31" t="s">
        <v>179</v>
      </c>
      <c r="B1455" s="32" t="s">
        <v>192</v>
      </c>
      <c r="C1455" s="32" t="s">
        <v>193</v>
      </c>
      <c r="D1455" s="33">
        <v>5551</v>
      </c>
      <c r="E1455" s="32" t="s">
        <v>1698</v>
      </c>
      <c r="F1455" s="33" t="s">
        <v>190</v>
      </c>
      <c r="G1455" s="34">
        <v>37879</v>
      </c>
      <c r="H1455" s="35" t="s">
        <v>183</v>
      </c>
    </row>
    <row r="1456" spans="1:8" ht="15.75">
      <c r="A1456" s="31" t="s">
        <v>179</v>
      </c>
      <c r="B1456" s="32" t="s">
        <v>192</v>
      </c>
      <c r="C1456" s="32" t="s">
        <v>193</v>
      </c>
      <c r="D1456" s="33">
        <v>5552</v>
      </c>
      <c r="E1456" s="32" t="s">
        <v>1699</v>
      </c>
      <c r="F1456" s="33" t="s">
        <v>157</v>
      </c>
      <c r="G1456" s="34">
        <v>15280</v>
      </c>
      <c r="H1456" s="35" t="s">
        <v>183</v>
      </c>
    </row>
    <row r="1457" spans="1:8" ht="15.75">
      <c r="A1457" s="31" t="s">
        <v>179</v>
      </c>
      <c r="B1457" s="32" t="s">
        <v>192</v>
      </c>
      <c r="C1457" s="32" t="s">
        <v>193</v>
      </c>
      <c r="D1457" s="33">
        <v>5556</v>
      </c>
      <c r="E1457" s="32" t="s">
        <v>1700</v>
      </c>
      <c r="F1457" s="33" t="s">
        <v>190</v>
      </c>
      <c r="G1457" s="34">
        <v>23845</v>
      </c>
      <c r="H1457" s="35" t="s">
        <v>183</v>
      </c>
    </row>
    <row r="1458" spans="1:8" ht="15.75">
      <c r="A1458" s="31" t="s">
        <v>179</v>
      </c>
      <c r="B1458" s="32" t="s">
        <v>192</v>
      </c>
      <c r="C1458" s="32" t="s">
        <v>193</v>
      </c>
      <c r="D1458" s="33">
        <v>5557</v>
      </c>
      <c r="E1458" s="32" t="s">
        <v>1701</v>
      </c>
      <c r="F1458" s="33" t="s">
        <v>190</v>
      </c>
      <c r="G1458" s="34">
        <v>64009</v>
      </c>
      <c r="H1458" s="35" t="s">
        <v>183</v>
      </c>
    </row>
    <row r="1459" spans="1:8" ht="15.75">
      <c r="A1459" s="31" t="s">
        <v>179</v>
      </c>
      <c r="B1459" s="32" t="s">
        <v>192</v>
      </c>
      <c r="C1459" s="32" t="s">
        <v>193</v>
      </c>
      <c r="D1459" s="33">
        <v>5558</v>
      </c>
      <c r="E1459" s="32" t="s">
        <v>1702</v>
      </c>
      <c r="F1459" s="33" t="s">
        <v>190</v>
      </c>
      <c r="G1459" s="34">
        <v>112938</v>
      </c>
      <c r="H1459" s="35" t="s">
        <v>183</v>
      </c>
    </row>
    <row r="1460" spans="1:8" ht="15.75">
      <c r="A1460" s="31" t="s">
        <v>179</v>
      </c>
      <c r="B1460" s="32" t="s">
        <v>192</v>
      </c>
      <c r="C1460" s="32" t="s">
        <v>193</v>
      </c>
      <c r="D1460" s="33">
        <v>5561</v>
      </c>
      <c r="E1460" s="32" t="s">
        <v>1703</v>
      </c>
      <c r="F1460" s="33" t="s">
        <v>190</v>
      </c>
      <c r="G1460" s="34">
        <v>123085</v>
      </c>
      <c r="H1460" s="35" t="s">
        <v>183</v>
      </c>
    </row>
    <row r="1461" spans="1:8" ht="15.75">
      <c r="A1461" s="31" t="s">
        <v>179</v>
      </c>
      <c r="B1461" s="32" t="s">
        <v>192</v>
      </c>
      <c r="C1461" s="32" t="s">
        <v>193</v>
      </c>
      <c r="D1461" s="33">
        <v>5562</v>
      </c>
      <c r="E1461" s="32" t="s">
        <v>1704</v>
      </c>
      <c r="F1461" s="33" t="s">
        <v>190</v>
      </c>
      <c r="G1461" s="34">
        <v>77049</v>
      </c>
      <c r="H1461" s="35" t="s">
        <v>183</v>
      </c>
    </row>
    <row r="1462" spans="1:8" ht="15.75">
      <c r="A1462" s="31" t="s">
        <v>179</v>
      </c>
      <c r="B1462" s="32" t="s">
        <v>192</v>
      </c>
      <c r="C1462" s="32" t="s">
        <v>193</v>
      </c>
      <c r="D1462" s="33">
        <v>5567</v>
      </c>
      <c r="E1462" s="32" t="s">
        <v>1705</v>
      </c>
      <c r="F1462" s="33" t="s">
        <v>190</v>
      </c>
      <c r="G1462" s="34">
        <v>16189</v>
      </c>
      <c r="H1462" s="35" t="s">
        <v>183</v>
      </c>
    </row>
    <row r="1463" spans="1:8" ht="15.75">
      <c r="A1463" s="31" t="s">
        <v>179</v>
      </c>
      <c r="B1463" s="32" t="s">
        <v>192</v>
      </c>
      <c r="C1463" s="32" t="s">
        <v>193</v>
      </c>
      <c r="D1463" s="33">
        <v>5570</v>
      </c>
      <c r="E1463" s="32" t="s">
        <v>1706</v>
      </c>
      <c r="F1463" s="33" t="s">
        <v>190</v>
      </c>
      <c r="G1463" s="34">
        <v>276233</v>
      </c>
      <c r="H1463" s="35" t="s">
        <v>183</v>
      </c>
    </row>
    <row r="1464" spans="1:8" ht="15.75">
      <c r="A1464" s="31" t="s">
        <v>179</v>
      </c>
      <c r="B1464" s="32" t="s">
        <v>192</v>
      </c>
      <c r="C1464" s="32" t="s">
        <v>193</v>
      </c>
      <c r="D1464" s="33">
        <v>5571</v>
      </c>
      <c r="E1464" s="32" t="s">
        <v>1707</v>
      </c>
      <c r="F1464" s="33" t="s">
        <v>190</v>
      </c>
      <c r="G1464" s="34">
        <v>58033</v>
      </c>
      <c r="H1464" s="35" t="s">
        <v>183</v>
      </c>
    </row>
    <row r="1465" spans="1:8" ht="15.75">
      <c r="A1465" s="31" t="s">
        <v>179</v>
      </c>
      <c r="B1465" s="32" t="s">
        <v>192</v>
      </c>
      <c r="C1465" s="32" t="s">
        <v>193</v>
      </c>
      <c r="D1465" s="33">
        <v>5572</v>
      </c>
      <c r="E1465" s="32" t="s">
        <v>1708</v>
      </c>
      <c r="F1465" s="33" t="s">
        <v>190</v>
      </c>
      <c r="G1465" s="34">
        <v>28777</v>
      </c>
      <c r="H1465" s="35" t="s">
        <v>183</v>
      </c>
    </row>
    <row r="1466" spans="1:8" ht="15.75">
      <c r="A1466" s="31" t="s">
        <v>179</v>
      </c>
      <c r="B1466" s="32" t="s">
        <v>192</v>
      </c>
      <c r="C1466" s="32" t="s">
        <v>193</v>
      </c>
      <c r="D1466" s="33">
        <v>5573</v>
      </c>
      <c r="E1466" s="32" t="s">
        <v>1709</v>
      </c>
      <c r="F1466" s="33" t="s">
        <v>190</v>
      </c>
      <c r="G1466" s="34">
        <v>22959</v>
      </c>
      <c r="H1466" s="35" t="s">
        <v>183</v>
      </c>
    </row>
    <row r="1467" spans="1:8" ht="15.75">
      <c r="A1467" s="31" t="s">
        <v>179</v>
      </c>
      <c r="B1467" s="32" t="s">
        <v>192</v>
      </c>
      <c r="C1467" s="32" t="s">
        <v>193</v>
      </c>
      <c r="D1467" s="33">
        <v>5574</v>
      </c>
      <c r="E1467" s="32" t="s">
        <v>1710</v>
      </c>
      <c r="F1467" s="33" t="s">
        <v>190</v>
      </c>
      <c r="G1467" s="34">
        <v>15321</v>
      </c>
      <c r="H1467" s="35" t="s">
        <v>183</v>
      </c>
    </row>
    <row r="1468" spans="1:8" ht="15.75">
      <c r="A1468" s="31" t="s">
        <v>179</v>
      </c>
      <c r="B1468" s="32" t="s">
        <v>192</v>
      </c>
      <c r="C1468" s="32" t="s">
        <v>193</v>
      </c>
      <c r="D1468" s="33">
        <v>5575</v>
      </c>
      <c r="E1468" s="32" t="s">
        <v>1711</v>
      </c>
      <c r="F1468" s="33" t="s">
        <v>190</v>
      </c>
      <c r="G1468" s="34">
        <v>49058</v>
      </c>
      <c r="H1468" s="35" t="s">
        <v>183</v>
      </c>
    </row>
    <row r="1469" spans="1:8" ht="15.75">
      <c r="A1469" s="31" t="s">
        <v>179</v>
      </c>
      <c r="B1469" s="32" t="s">
        <v>192</v>
      </c>
      <c r="C1469" s="32" t="s">
        <v>193</v>
      </c>
      <c r="D1469" s="33">
        <v>5576</v>
      </c>
      <c r="E1469" s="32" t="s">
        <v>1712</v>
      </c>
      <c r="F1469" s="33" t="s">
        <v>190</v>
      </c>
      <c r="G1469" s="34">
        <v>19140</v>
      </c>
      <c r="H1469" s="35" t="s">
        <v>183</v>
      </c>
    </row>
    <row r="1470" spans="1:8" ht="15.75">
      <c r="A1470" s="31" t="s">
        <v>179</v>
      </c>
      <c r="B1470" s="32" t="s">
        <v>192</v>
      </c>
      <c r="C1470" s="32" t="s">
        <v>193</v>
      </c>
      <c r="D1470" s="33">
        <v>5577</v>
      </c>
      <c r="E1470" s="32" t="s">
        <v>1713</v>
      </c>
      <c r="F1470" s="33" t="s">
        <v>190</v>
      </c>
      <c r="G1470" s="34">
        <v>221731</v>
      </c>
      <c r="H1470" s="35" t="s">
        <v>183</v>
      </c>
    </row>
    <row r="1471" spans="1:8" ht="15.75">
      <c r="A1471" s="31" t="s">
        <v>179</v>
      </c>
      <c r="B1471" s="32" t="s">
        <v>192</v>
      </c>
      <c r="C1471" s="32" t="s">
        <v>193</v>
      </c>
      <c r="D1471" s="33">
        <v>5581</v>
      </c>
      <c r="E1471" s="32" t="s">
        <v>1714</v>
      </c>
      <c r="F1471" s="33" t="s">
        <v>190</v>
      </c>
      <c r="G1471" s="34">
        <v>350887</v>
      </c>
      <c r="H1471" s="35" t="s">
        <v>183</v>
      </c>
    </row>
    <row r="1472" spans="1:8" ht="15.75">
      <c r="A1472" s="31" t="s">
        <v>179</v>
      </c>
      <c r="B1472" s="32" t="s">
        <v>192</v>
      </c>
      <c r="C1472" s="32" t="s">
        <v>193</v>
      </c>
      <c r="D1472" s="33">
        <v>5582</v>
      </c>
      <c r="E1472" s="32" t="s">
        <v>1715</v>
      </c>
      <c r="F1472" s="33" t="s">
        <v>190</v>
      </c>
      <c r="G1472" s="34">
        <v>50832</v>
      </c>
      <c r="H1472" s="35" t="s">
        <v>183</v>
      </c>
    </row>
    <row r="1473" spans="1:8" ht="15.75">
      <c r="A1473" s="31" t="s">
        <v>179</v>
      </c>
      <c r="B1473" s="32" t="s">
        <v>192</v>
      </c>
      <c r="C1473" s="32" t="s">
        <v>193</v>
      </c>
      <c r="D1473" s="33">
        <v>5585</v>
      </c>
      <c r="E1473" s="32" t="s">
        <v>1716</v>
      </c>
      <c r="F1473" s="33" t="s">
        <v>157</v>
      </c>
      <c r="G1473" s="34">
        <v>53818</v>
      </c>
      <c r="H1473" s="35" t="s">
        <v>183</v>
      </c>
    </row>
    <row r="1474" spans="1:8" ht="15.75">
      <c r="A1474" s="31" t="s">
        <v>179</v>
      </c>
      <c r="B1474" s="32" t="s">
        <v>192</v>
      </c>
      <c r="C1474" s="32" t="s">
        <v>193</v>
      </c>
      <c r="D1474" s="33">
        <v>5586</v>
      </c>
      <c r="E1474" s="32" t="s">
        <v>1717</v>
      </c>
      <c r="F1474" s="33" t="s">
        <v>190</v>
      </c>
      <c r="G1474" s="34">
        <v>31585</v>
      </c>
      <c r="H1474" s="35" t="s">
        <v>183</v>
      </c>
    </row>
    <row r="1475" spans="1:8" ht="15.75">
      <c r="A1475" s="31" t="s">
        <v>179</v>
      </c>
      <c r="B1475" s="32" t="s">
        <v>192</v>
      </c>
      <c r="C1475" s="32" t="s">
        <v>193</v>
      </c>
      <c r="D1475" s="33">
        <v>5587</v>
      </c>
      <c r="E1475" s="32" t="s">
        <v>1718</v>
      </c>
      <c r="F1475" s="33" t="s">
        <v>190</v>
      </c>
      <c r="G1475" s="34">
        <v>61466</v>
      </c>
      <c r="H1475" s="35" t="s">
        <v>183</v>
      </c>
    </row>
    <row r="1476" spans="1:8" ht="15.75">
      <c r="A1476" s="31" t="s">
        <v>179</v>
      </c>
      <c r="B1476" s="32" t="s">
        <v>192</v>
      </c>
      <c r="C1476" s="32" t="s">
        <v>193</v>
      </c>
      <c r="D1476" s="33">
        <v>5588</v>
      </c>
      <c r="E1476" s="32" t="s">
        <v>1719</v>
      </c>
      <c r="F1476" s="33" t="s">
        <v>190</v>
      </c>
      <c r="G1476" s="34">
        <v>128704</v>
      </c>
      <c r="H1476" s="35" t="s">
        <v>183</v>
      </c>
    </row>
    <row r="1477" spans="1:8" ht="15.75">
      <c r="A1477" s="31" t="s">
        <v>179</v>
      </c>
      <c r="B1477" s="32" t="s">
        <v>192</v>
      </c>
      <c r="C1477" s="32" t="s">
        <v>193</v>
      </c>
      <c r="D1477" s="33">
        <v>5591</v>
      </c>
      <c r="E1477" s="32" t="s">
        <v>1720</v>
      </c>
      <c r="F1477" s="33" t="s">
        <v>190</v>
      </c>
      <c r="G1477" s="34">
        <v>226175</v>
      </c>
      <c r="H1477" s="35" t="s">
        <v>183</v>
      </c>
    </row>
    <row r="1478" spans="1:8" ht="15.75">
      <c r="A1478" s="31" t="s">
        <v>179</v>
      </c>
      <c r="B1478" s="32" t="s">
        <v>192</v>
      </c>
      <c r="C1478" s="32" t="s">
        <v>193</v>
      </c>
      <c r="D1478" s="33">
        <v>5595</v>
      </c>
      <c r="E1478" s="32" t="s">
        <v>1721</v>
      </c>
      <c r="F1478" s="33" t="s">
        <v>190</v>
      </c>
      <c r="G1478" s="34">
        <v>121964</v>
      </c>
      <c r="H1478" s="35" t="s">
        <v>183</v>
      </c>
    </row>
    <row r="1479" spans="1:8" ht="15.75">
      <c r="A1479" s="31" t="s">
        <v>179</v>
      </c>
      <c r="B1479" s="32" t="s">
        <v>192</v>
      </c>
      <c r="C1479" s="32" t="s">
        <v>193</v>
      </c>
      <c r="D1479" s="33">
        <v>5599</v>
      </c>
      <c r="E1479" s="32" t="s">
        <v>1722</v>
      </c>
      <c r="F1479" s="33" t="s">
        <v>190</v>
      </c>
      <c r="G1479" s="34">
        <v>173669</v>
      </c>
      <c r="H1479" s="35" t="s">
        <v>183</v>
      </c>
    </row>
    <row r="1480" spans="1:8" ht="15.75">
      <c r="A1480" s="31" t="s">
        <v>179</v>
      </c>
      <c r="B1480" s="32" t="s">
        <v>192</v>
      </c>
      <c r="C1480" s="32" t="s">
        <v>193</v>
      </c>
      <c r="D1480" s="33">
        <v>5602</v>
      </c>
      <c r="E1480" s="32" t="s">
        <v>1723</v>
      </c>
      <c r="F1480" s="33" t="s">
        <v>190</v>
      </c>
      <c r="G1480" s="34">
        <v>3246015</v>
      </c>
      <c r="H1480" s="35" t="s">
        <v>183</v>
      </c>
    </row>
    <row r="1481" spans="1:8" ht="15.75">
      <c r="A1481" s="31" t="s">
        <v>179</v>
      </c>
      <c r="B1481" s="32" t="s">
        <v>192</v>
      </c>
      <c r="C1481" s="32" t="s">
        <v>193</v>
      </c>
      <c r="D1481" s="33">
        <v>5603</v>
      </c>
      <c r="E1481" s="32" t="s">
        <v>1724</v>
      </c>
      <c r="F1481" s="33" t="s">
        <v>190</v>
      </c>
      <c r="G1481" s="34">
        <v>108111</v>
      </c>
      <c r="H1481" s="35" t="s">
        <v>183</v>
      </c>
    </row>
    <row r="1482" spans="1:8" ht="15.75">
      <c r="A1482" s="31" t="s">
        <v>179</v>
      </c>
      <c r="B1482" s="32" t="s">
        <v>217</v>
      </c>
      <c r="C1482" s="32" t="s">
        <v>218</v>
      </c>
      <c r="D1482" s="33">
        <v>5604</v>
      </c>
      <c r="E1482" s="32" t="s">
        <v>1725</v>
      </c>
      <c r="F1482" s="33" t="s">
        <v>190</v>
      </c>
      <c r="G1482" s="34">
        <v>86012</v>
      </c>
      <c r="H1482" s="35" t="s">
        <v>183</v>
      </c>
    </row>
    <row r="1483" spans="1:8" ht="15.75">
      <c r="A1483" s="31" t="s">
        <v>179</v>
      </c>
      <c r="B1483" s="32" t="s">
        <v>217</v>
      </c>
      <c r="C1483" s="32" t="s">
        <v>218</v>
      </c>
      <c r="D1483" s="33">
        <v>5606</v>
      </c>
      <c r="E1483" s="32" t="s">
        <v>1726</v>
      </c>
      <c r="F1483" s="33" t="s">
        <v>190</v>
      </c>
      <c r="G1483" s="34">
        <v>172138</v>
      </c>
      <c r="H1483" s="35" t="s">
        <v>183</v>
      </c>
    </row>
    <row r="1484" spans="1:8" ht="15.75">
      <c r="A1484" s="31" t="s">
        <v>179</v>
      </c>
      <c r="B1484" s="32" t="s">
        <v>192</v>
      </c>
      <c r="C1484" s="32" t="s">
        <v>193</v>
      </c>
      <c r="D1484" s="33">
        <v>5610</v>
      </c>
      <c r="E1484" s="32" t="s">
        <v>1727</v>
      </c>
      <c r="F1484" s="33" t="s">
        <v>190</v>
      </c>
      <c r="G1484" s="34">
        <v>138528</v>
      </c>
      <c r="H1484" s="35" t="s">
        <v>183</v>
      </c>
    </row>
    <row r="1485" spans="1:8" ht="15.75">
      <c r="A1485" s="31" t="s">
        <v>179</v>
      </c>
      <c r="B1485" s="32" t="s">
        <v>192</v>
      </c>
      <c r="C1485" s="32" t="s">
        <v>193</v>
      </c>
      <c r="D1485" s="33">
        <v>5611</v>
      </c>
      <c r="E1485" s="32" t="s">
        <v>1728</v>
      </c>
      <c r="F1485" s="33" t="s">
        <v>190</v>
      </c>
      <c r="G1485" s="34">
        <v>69505</v>
      </c>
      <c r="H1485" s="35" t="s">
        <v>183</v>
      </c>
    </row>
    <row r="1486" spans="1:8" ht="15.75">
      <c r="A1486" s="31" t="s">
        <v>179</v>
      </c>
      <c r="B1486" s="32" t="s">
        <v>192</v>
      </c>
      <c r="C1486" s="32" t="s">
        <v>193</v>
      </c>
      <c r="D1486" s="33">
        <v>5616</v>
      </c>
      <c r="E1486" s="32" t="s">
        <v>1729</v>
      </c>
      <c r="F1486" s="33" t="s">
        <v>190</v>
      </c>
      <c r="G1486" s="34">
        <v>11436</v>
      </c>
      <c r="H1486" s="35" t="s">
        <v>183</v>
      </c>
    </row>
    <row r="1487" spans="1:8" ht="15.75">
      <c r="A1487" s="31" t="s">
        <v>179</v>
      </c>
      <c r="B1487" s="32" t="s">
        <v>192</v>
      </c>
      <c r="C1487" s="32" t="s">
        <v>193</v>
      </c>
      <c r="D1487" s="33">
        <v>5621</v>
      </c>
      <c r="E1487" s="32" t="s">
        <v>1730</v>
      </c>
      <c r="F1487" s="33" t="s">
        <v>190</v>
      </c>
      <c r="G1487" s="34">
        <v>23807</v>
      </c>
      <c r="H1487" s="35" t="s">
        <v>183</v>
      </c>
    </row>
    <row r="1488" spans="1:8" ht="15.75">
      <c r="A1488" s="31" t="s">
        <v>179</v>
      </c>
      <c r="B1488" s="32" t="s">
        <v>192</v>
      </c>
      <c r="C1488" s="32" t="s">
        <v>193</v>
      </c>
      <c r="D1488" s="33">
        <v>5625</v>
      </c>
      <c r="E1488" s="32" t="s">
        <v>1731</v>
      </c>
      <c r="F1488" s="33" t="s">
        <v>157</v>
      </c>
      <c r="G1488" s="34">
        <v>174233</v>
      </c>
      <c r="H1488" s="35" t="s">
        <v>183</v>
      </c>
    </row>
    <row r="1489" spans="1:8" ht="15.75">
      <c r="A1489" s="31" t="s">
        <v>179</v>
      </c>
      <c r="B1489" s="32" t="s">
        <v>192</v>
      </c>
      <c r="C1489" s="32" t="s">
        <v>193</v>
      </c>
      <c r="D1489" s="33">
        <v>5626</v>
      </c>
      <c r="E1489" s="32" t="s">
        <v>1732</v>
      </c>
      <c r="F1489" s="33" t="s">
        <v>157</v>
      </c>
      <c r="G1489" s="34">
        <v>9608</v>
      </c>
      <c r="H1489" s="35" t="s">
        <v>183</v>
      </c>
    </row>
    <row r="1490" spans="1:8" ht="15.75">
      <c r="A1490" s="31" t="s">
        <v>179</v>
      </c>
      <c r="B1490" s="32" t="s">
        <v>192</v>
      </c>
      <c r="C1490" s="32" t="s">
        <v>193</v>
      </c>
      <c r="D1490" s="33">
        <v>5628</v>
      </c>
      <c r="E1490" s="32" t="s">
        <v>1733</v>
      </c>
      <c r="F1490" s="33" t="s">
        <v>190</v>
      </c>
      <c r="G1490" s="34">
        <v>10850</v>
      </c>
      <c r="H1490" s="35" t="s">
        <v>183</v>
      </c>
    </row>
    <row r="1491" spans="1:8" ht="15.75">
      <c r="A1491" s="31" t="s">
        <v>179</v>
      </c>
      <c r="B1491" s="32" t="s">
        <v>192</v>
      </c>
      <c r="C1491" s="32" t="s">
        <v>193</v>
      </c>
      <c r="D1491" s="33">
        <v>5629</v>
      </c>
      <c r="E1491" s="32" t="s">
        <v>1734</v>
      </c>
      <c r="F1491" s="33" t="s">
        <v>190</v>
      </c>
      <c r="G1491" s="34">
        <v>50665</v>
      </c>
      <c r="H1491" s="35" t="s">
        <v>183</v>
      </c>
    </row>
    <row r="1492" spans="1:8" ht="15.75">
      <c r="A1492" s="31" t="s">
        <v>179</v>
      </c>
      <c r="B1492" s="32" t="s">
        <v>192</v>
      </c>
      <c r="C1492" s="32" t="s">
        <v>193</v>
      </c>
      <c r="D1492" s="33">
        <v>5630</v>
      </c>
      <c r="E1492" s="32" t="s">
        <v>1735</v>
      </c>
      <c r="F1492" s="33" t="s">
        <v>190</v>
      </c>
      <c r="G1492" s="34">
        <v>49713</v>
      </c>
      <c r="H1492" s="35" t="s">
        <v>183</v>
      </c>
    </row>
    <row r="1493" spans="1:8" ht="15.75">
      <c r="A1493" s="31" t="s">
        <v>179</v>
      </c>
      <c r="B1493" s="32" t="s">
        <v>192</v>
      </c>
      <c r="C1493" s="32" t="s">
        <v>193</v>
      </c>
      <c r="D1493" s="33">
        <v>5634</v>
      </c>
      <c r="E1493" s="32" t="s">
        <v>1736</v>
      </c>
      <c r="F1493" s="33" t="s">
        <v>190</v>
      </c>
      <c r="G1493" s="34">
        <v>3894</v>
      </c>
      <c r="H1493" s="35" t="s">
        <v>183</v>
      </c>
    </row>
    <row r="1494" spans="1:8" ht="15.75">
      <c r="A1494" s="31" t="s">
        <v>179</v>
      </c>
      <c r="B1494" s="32" t="s">
        <v>1411</v>
      </c>
      <c r="C1494" s="32" t="s">
        <v>1413</v>
      </c>
      <c r="D1494" s="33">
        <v>5641</v>
      </c>
      <c r="E1494" s="32" t="s">
        <v>1737</v>
      </c>
      <c r="F1494" s="33" t="s">
        <v>182</v>
      </c>
      <c r="G1494" s="34">
        <v>90212</v>
      </c>
      <c r="H1494" s="35" t="s">
        <v>183</v>
      </c>
    </row>
    <row r="1495" spans="1:8" ht="15.75">
      <c r="A1495" s="31" t="s">
        <v>179</v>
      </c>
      <c r="B1495" s="32" t="s">
        <v>1411</v>
      </c>
      <c r="C1495" s="32" t="s">
        <v>1413</v>
      </c>
      <c r="D1495" s="33">
        <v>5642</v>
      </c>
      <c r="E1495" s="32" t="s">
        <v>1738</v>
      </c>
      <c r="F1495" s="33" t="s">
        <v>182</v>
      </c>
      <c r="G1495" s="34">
        <v>17525</v>
      </c>
      <c r="H1495" s="35" t="s">
        <v>183</v>
      </c>
    </row>
    <row r="1496" spans="1:8" ht="15.75">
      <c r="A1496" s="31" t="s">
        <v>179</v>
      </c>
      <c r="B1496" s="32" t="s">
        <v>1411</v>
      </c>
      <c r="C1496" s="32" t="s">
        <v>1413</v>
      </c>
      <c r="D1496" s="33">
        <v>5644</v>
      </c>
      <c r="E1496" s="32" t="s">
        <v>1739</v>
      </c>
      <c r="F1496" s="33" t="s">
        <v>182</v>
      </c>
      <c r="G1496" s="34">
        <v>12909</v>
      </c>
      <c r="H1496" s="35" t="s">
        <v>183</v>
      </c>
    </row>
    <row r="1497" spans="1:8" ht="15.75">
      <c r="A1497" s="31" t="s">
        <v>179</v>
      </c>
      <c r="B1497" s="32" t="s">
        <v>1411</v>
      </c>
      <c r="C1497" s="32" t="s">
        <v>1740</v>
      </c>
      <c r="D1497" s="33">
        <v>5645</v>
      </c>
      <c r="E1497" s="32" t="s">
        <v>1741</v>
      </c>
      <c r="F1497" s="33" t="s">
        <v>182</v>
      </c>
      <c r="G1497" s="34">
        <v>9168</v>
      </c>
      <c r="H1497" s="35" t="s">
        <v>183</v>
      </c>
    </row>
    <row r="1498" spans="1:8" ht="15.75">
      <c r="A1498" s="31" t="s">
        <v>179</v>
      </c>
      <c r="B1498" s="32" t="s">
        <v>1411</v>
      </c>
      <c r="C1498" s="32" t="s">
        <v>1413</v>
      </c>
      <c r="D1498" s="33">
        <v>5646</v>
      </c>
      <c r="E1498" s="32" t="s">
        <v>1742</v>
      </c>
      <c r="F1498" s="33" t="s">
        <v>190</v>
      </c>
      <c r="G1498" s="34">
        <v>8100</v>
      </c>
      <c r="H1498" s="35" t="s">
        <v>183</v>
      </c>
    </row>
    <row r="1499" spans="1:8" ht="15.75">
      <c r="A1499" s="31" t="s">
        <v>179</v>
      </c>
      <c r="B1499" s="32" t="s">
        <v>1411</v>
      </c>
      <c r="C1499" s="32" t="s">
        <v>1413</v>
      </c>
      <c r="D1499" s="33">
        <v>5647</v>
      </c>
      <c r="E1499" s="32" t="s">
        <v>1743</v>
      </c>
      <c r="F1499" s="33" t="s">
        <v>182</v>
      </c>
      <c r="G1499" s="34">
        <v>10257</v>
      </c>
      <c r="H1499" s="35" t="s">
        <v>183</v>
      </c>
    </row>
    <row r="1500" spans="1:8" ht="15.75">
      <c r="A1500" s="31" t="s">
        <v>179</v>
      </c>
      <c r="B1500" s="32" t="s">
        <v>241</v>
      </c>
      <c r="C1500" s="32" t="s">
        <v>1479</v>
      </c>
      <c r="D1500" s="33">
        <v>5683</v>
      </c>
      <c r="E1500" s="32" t="s">
        <v>1744</v>
      </c>
      <c r="F1500" s="33" t="s">
        <v>157</v>
      </c>
      <c r="G1500" s="34">
        <v>205916</v>
      </c>
      <c r="H1500" s="35" t="s">
        <v>183</v>
      </c>
    </row>
    <row r="1501" spans="1:8" ht="15.75">
      <c r="A1501" s="31" t="s">
        <v>179</v>
      </c>
      <c r="B1501" s="32" t="s">
        <v>241</v>
      </c>
      <c r="C1501" s="32" t="s">
        <v>1479</v>
      </c>
      <c r="D1501" s="33">
        <v>5684</v>
      </c>
      <c r="E1501" s="32" t="s">
        <v>1745</v>
      </c>
      <c r="F1501" s="33" t="s">
        <v>157</v>
      </c>
      <c r="G1501" s="34">
        <v>349466</v>
      </c>
      <c r="H1501" s="35" t="s">
        <v>183</v>
      </c>
    </row>
    <row r="1502" spans="1:8" ht="15.75">
      <c r="A1502" s="31" t="s">
        <v>179</v>
      </c>
      <c r="B1502" s="32" t="s">
        <v>241</v>
      </c>
      <c r="C1502" s="32" t="s">
        <v>1479</v>
      </c>
      <c r="D1502" s="33">
        <v>5686</v>
      </c>
      <c r="E1502" s="32" t="s">
        <v>1746</v>
      </c>
      <c r="F1502" s="33" t="s">
        <v>186</v>
      </c>
      <c r="G1502" s="34">
        <v>910430</v>
      </c>
      <c r="H1502" s="35" t="s">
        <v>183</v>
      </c>
    </row>
    <row r="1503" spans="1:8" ht="15.75">
      <c r="A1503" s="31" t="s">
        <v>179</v>
      </c>
      <c r="B1503" s="32" t="s">
        <v>217</v>
      </c>
      <c r="C1503" s="32" t="s">
        <v>218</v>
      </c>
      <c r="D1503" s="33">
        <v>5688</v>
      </c>
      <c r="E1503" s="32" t="s">
        <v>1747</v>
      </c>
      <c r="F1503" s="33" t="s">
        <v>157</v>
      </c>
      <c r="G1503" s="34">
        <v>4053726</v>
      </c>
      <c r="H1503" s="35" t="s">
        <v>183</v>
      </c>
    </row>
    <row r="1504" spans="1:8" ht="15.75">
      <c r="A1504" s="31" t="s">
        <v>179</v>
      </c>
      <c r="B1504" s="32" t="s">
        <v>192</v>
      </c>
      <c r="C1504" s="32" t="s">
        <v>193</v>
      </c>
      <c r="D1504" s="33">
        <v>5690</v>
      </c>
      <c r="E1504" s="32" t="s">
        <v>1748</v>
      </c>
      <c r="F1504" s="33" t="s">
        <v>157</v>
      </c>
      <c r="G1504" s="34">
        <v>328740</v>
      </c>
      <c r="H1504" s="35" t="s">
        <v>183</v>
      </c>
    </row>
    <row r="1505" spans="1:8" ht="15.75">
      <c r="A1505" s="31" t="s">
        <v>179</v>
      </c>
      <c r="B1505" s="32" t="s">
        <v>192</v>
      </c>
      <c r="C1505" s="32" t="s">
        <v>193</v>
      </c>
      <c r="D1505" s="33">
        <v>5691</v>
      </c>
      <c r="E1505" s="32" t="s">
        <v>1749</v>
      </c>
      <c r="F1505" s="33" t="s">
        <v>157</v>
      </c>
      <c r="G1505" s="34">
        <v>543695</v>
      </c>
      <c r="H1505" s="35" t="s">
        <v>183</v>
      </c>
    </row>
    <row r="1506" spans="1:8" ht="15.75">
      <c r="A1506" s="31" t="s">
        <v>179</v>
      </c>
      <c r="B1506" s="32" t="s">
        <v>192</v>
      </c>
      <c r="C1506" s="32" t="s">
        <v>193</v>
      </c>
      <c r="D1506" s="33">
        <v>5692</v>
      </c>
      <c r="E1506" s="32" t="s">
        <v>1750</v>
      </c>
      <c r="F1506" s="33" t="s">
        <v>157</v>
      </c>
      <c r="G1506" s="34">
        <v>908753</v>
      </c>
      <c r="H1506" s="35" t="s">
        <v>183</v>
      </c>
    </row>
    <row r="1507" spans="1:8" ht="15.75">
      <c r="A1507" s="31" t="s">
        <v>179</v>
      </c>
      <c r="B1507" s="32" t="s">
        <v>192</v>
      </c>
      <c r="C1507" s="32" t="s">
        <v>193</v>
      </c>
      <c r="D1507" s="33">
        <v>5693</v>
      </c>
      <c r="E1507" s="32" t="s">
        <v>1751</v>
      </c>
      <c r="F1507" s="33" t="s">
        <v>157</v>
      </c>
      <c r="G1507" s="34">
        <v>1121193</v>
      </c>
      <c r="H1507" s="35" t="s">
        <v>183</v>
      </c>
    </row>
    <row r="1508" spans="1:8" ht="15.75">
      <c r="A1508" s="31" t="s">
        <v>179</v>
      </c>
      <c r="B1508" s="32" t="s">
        <v>192</v>
      </c>
      <c r="C1508" s="32" t="s">
        <v>193</v>
      </c>
      <c r="D1508" s="33">
        <v>5696</v>
      </c>
      <c r="E1508" s="32" t="s">
        <v>1752</v>
      </c>
      <c r="F1508" s="33" t="s">
        <v>157</v>
      </c>
      <c r="G1508" s="34">
        <v>562594</v>
      </c>
      <c r="H1508" s="35" t="s">
        <v>183</v>
      </c>
    </row>
    <row r="1509" spans="1:8" ht="15.75">
      <c r="A1509" s="31" t="s">
        <v>179</v>
      </c>
      <c r="B1509" s="32" t="s">
        <v>192</v>
      </c>
      <c r="C1509" s="32" t="s">
        <v>193</v>
      </c>
      <c r="D1509" s="33">
        <v>5697</v>
      </c>
      <c r="E1509" s="32" t="s">
        <v>1753</v>
      </c>
      <c r="F1509" s="33" t="s">
        <v>157</v>
      </c>
      <c r="G1509" s="34">
        <v>666086</v>
      </c>
      <c r="H1509" s="35" t="s">
        <v>183</v>
      </c>
    </row>
    <row r="1510" spans="1:8" ht="15.75">
      <c r="A1510" s="31" t="s">
        <v>179</v>
      </c>
      <c r="B1510" s="32" t="s">
        <v>192</v>
      </c>
      <c r="C1510" s="32" t="s">
        <v>193</v>
      </c>
      <c r="D1510" s="33">
        <v>5698</v>
      </c>
      <c r="E1510" s="32" t="s">
        <v>1754</v>
      </c>
      <c r="F1510" s="33" t="s">
        <v>157</v>
      </c>
      <c r="G1510" s="34">
        <v>291381</v>
      </c>
      <c r="H1510" s="35" t="s">
        <v>183</v>
      </c>
    </row>
    <row r="1511" spans="1:8" ht="15.75">
      <c r="A1511" s="31" t="s">
        <v>179</v>
      </c>
      <c r="B1511" s="32" t="s">
        <v>192</v>
      </c>
      <c r="C1511" s="32" t="s">
        <v>193</v>
      </c>
      <c r="D1511" s="33">
        <v>5699</v>
      </c>
      <c r="E1511" s="32" t="s">
        <v>1755</v>
      </c>
      <c r="F1511" s="33" t="s">
        <v>157</v>
      </c>
      <c r="G1511" s="34">
        <v>282870</v>
      </c>
      <c r="H1511" s="35" t="s">
        <v>183</v>
      </c>
    </row>
    <row r="1512" spans="1:8" ht="15.75">
      <c r="A1512" s="31" t="s">
        <v>179</v>
      </c>
      <c r="B1512" s="32" t="s">
        <v>192</v>
      </c>
      <c r="C1512" s="32" t="s">
        <v>193</v>
      </c>
      <c r="D1512" s="33">
        <v>5700</v>
      </c>
      <c r="E1512" s="32" t="s">
        <v>1756</v>
      </c>
      <c r="F1512" s="33" t="s">
        <v>157</v>
      </c>
      <c r="G1512" s="34">
        <v>142581</v>
      </c>
      <c r="H1512" s="35" t="s">
        <v>183</v>
      </c>
    </row>
    <row r="1513" spans="1:8" ht="15.75">
      <c r="A1513" s="31" t="s">
        <v>179</v>
      </c>
      <c r="B1513" s="32" t="s">
        <v>192</v>
      </c>
      <c r="C1513" s="32" t="s">
        <v>193</v>
      </c>
      <c r="D1513" s="33">
        <v>5701</v>
      </c>
      <c r="E1513" s="32" t="s">
        <v>1757</v>
      </c>
      <c r="F1513" s="33" t="s">
        <v>190</v>
      </c>
      <c r="G1513" s="34">
        <v>145180</v>
      </c>
      <c r="H1513" s="35" t="s">
        <v>183</v>
      </c>
    </row>
    <row r="1514" spans="1:8" ht="15.75">
      <c r="A1514" s="31" t="s">
        <v>179</v>
      </c>
      <c r="B1514" s="32" t="s">
        <v>192</v>
      </c>
      <c r="C1514" s="32" t="s">
        <v>193</v>
      </c>
      <c r="D1514" s="33">
        <v>5702</v>
      </c>
      <c r="E1514" s="32" t="s">
        <v>1758</v>
      </c>
      <c r="F1514" s="33" t="s">
        <v>157</v>
      </c>
      <c r="G1514" s="34">
        <v>720877</v>
      </c>
      <c r="H1514" s="35" t="s">
        <v>183</v>
      </c>
    </row>
    <row r="1515" spans="1:8" ht="15.75">
      <c r="A1515" s="31" t="s">
        <v>179</v>
      </c>
      <c r="B1515" s="32" t="s">
        <v>729</v>
      </c>
      <c r="C1515" s="32" t="s">
        <v>730</v>
      </c>
      <c r="D1515" s="33">
        <v>5705</v>
      </c>
      <c r="E1515" s="32" t="s">
        <v>1759</v>
      </c>
      <c r="F1515" s="33" t="s">
        <v>157</v>
      </c>
      <c r="G1515" s="34">
        <v>838308</v>
      </c>
      <c r="H1515" s="35" t="s">
        <v>183</v>
      </c>
    </row>
    <row r="1516" spans="1:8" ht="15.75">
      <c r="A1516" s="31" t="s">
        <v>179</v>
      </c>
      <c r="B1516" s="32" t="s">
        <v>198</v>
      </c>
      <c r="C1516" s="32" t="s">
        <v>203</v>
      </c>
      <c r="D1516" s="33">
        <v>5708</v>
      </c>
      <c r="E1516" s="32" t="s">
        <v>1760</v>
      </c>
      <c r="F1516" s="33" t="s">
        <v>186</v>
      </c>
      <c r="G1516" s="34">
        <v>168553</v>
      </c>
      <c r="H1516" s="35" t="s">
        <v>183</v>
      </c>
    </row>
    <row r="1517" spans="1:8" ht="15.75">
      <c r="A1517" s="31" t="s">
        <v>179</v>
      </c>
      <c r="B1517" s="32" t="s">
        <v>198</v>
      </c>
      <c r="C1517" s="32" t="s">
        <v>203</v>
      </c>
      <c r="D1517" s="33">
        <v>5710</v>
      </c>
      <c r="E1517" s="32" t="s">
        <v>1761</v>
      </c>
      <c r="F1517" s="33" t="s">
        <v>186</v>
      </c>
      <c r="G1517" s="34">
        <v>66398</v>
      </c>
      <c r="H1517" s="35" t="s">
        <v>183</v>
      </c>
    </row>
    <row r="1518" spans="1:8" ht="15.75">
      <c r="A1518" s="31" t="s">
        <v>179</v>
      </c>
      <c r="B1518" s="32" t="s">
        <v>238</v>
      </c>
      <c r="C1518" s="32" t="s">
        <v>402</v>
      </c>
      <c r="D1518" s="33">
        <v>5712</v>
      </c>
      <c r="E1518" s="32" t="s">
        <v>1762</v>
      </c>
      <c r="F1518" s="33" t="s">
        <v>157</v>
      </c>
      <c r="G1518" s="34">
        <v>2082500</v>
      </c>
      <c r="H1518" s="35" t="s">
        <v>197</v>
      </c>
    </row>
    <row r="1519" spans="1:8" ht="15.75">
      <c r="A1519" s="31" t="s">
        <v>179</v>
      </c>
      <c r="B1519" s="32" t="s">
        <v>238</v>
      </c>
      <c r="C1519" s="32" t="s">
        <v>402</v>
      </c>
      <c r="D1519" s="33">
        <v>5713</v>
      </c>
      <c r="E1519" s="32" t="s">
        <v>1763</v>
      </c>
      <c r="F1519" s="33" t="s">
        <v>157</v>
      </c>
      <c r="G1519" s="34">
        <v>1666000</v>
      </c>
      <c r="H1519" s="35" t="s">
        <v>197</v>
      </c>
    </row>
    <row r="1520" spans="1:8" ht="15.75">
      <c r="A1520" s="31" t="s">
        <v>179</v>
      </c>
      <c r="B1520" s="32" t="s">
        <v>238</v>
      </c>
      <c r="C1520" s="32" t="s">
        <v>402</v>
      </c>
      <c r="D1520" s="33">
        <v>5714</v>
      </c>
      <c r="E1520" s="32" t="s">
        <v>1764</v>
      </c>
      <c r="F1520" s="33" t="s">
        <v>157</v>
      </c>
      <c r="G1520" s="34">
        <v>1904000</v>
      </c>
      <c r="H1520" s="35" t="s">
        <v>197</v>
      </c>
    </row>
    <row r="1521" spans="1:8" ht="15.75">
      <c r="A1521" s="31" t="s">
        <v>179</v>
      </c>
      <c r="B1521" s="32" t="s">
        <v>238</v>
      </c>
      <c r="C1521" s="32" t="s">
        <v>402</v>
      </c>
      <c r="D1521" s="33">
        <v>5715</v>
      </c>
      <c r="E1521" s="32" t="s">
        <v>1765</v>
      </c>
      <c r="F1521" s="33" t="s">
        <v>157</v>
      </c>
      <c r="G1521" s="34">
        <v>2380000</v>
      </c>
      <c r="H1521" s="35" t="s">
        <v>197</v>
      </c>
    </row>
    <row r="1522" spans="1:8" ht="15.75">
      <c r="A1522" s="31" t="s">
        <v>179</v>
      </c>
      <c r="B1522" s="32" t="s">
        <v>238</v>
      </c>
      <c r="C1522" s="32" t="s">
        <v>402</v>
      </c>
      <c r="D1522" s="33">
        <v>5717</v>
      </c>
      <c r="E1522" s="32" t="s">
        <v>1766</v>
      </c>
      <c r="F1522" s="33" t="s">
        <v>157</v>
      </c>
      <c r="G1522" s="34">
        <v>2380000</v>
      </c>
      <c r="H1522" s="35" t="s">
        <v>197</v>
      </c>
    </row>
    <row r="1523" spans="1:8" ht="15.75">
      <c r="A1523" s="31" t="s">
        <v>179</v>
      </c>
      <c r="B1523" s="32" t="s">
        <v>729</v>
      </c>
      <c r="C1523" s="32" t="s">
        <v>730</v>
      </c>
      <c r="D1523" s="33">
        <v>5727</v>
      </c>
      <c r="E1523" s="32" t="s">
        <v>1767</v>
      </c>
      <c r="F1523" s="33" t="s">
        <v>190</v>
      </c>
      <c r="G1523" s="34">
        <v>135237</v>
      </c>
      <c r="H1523" s="35" t="s">
        <v>183</v>
      </c>
    </row>
    <row r="1524" spans="1:8" ht="15.75">
      <c r="A1524" s="31" t="s">
        <v>179</v>
      </c>
      <c r="B1524" s="32" t="s">
        <v>729</v>
      </c>
      <c r="C1524" s="32" t="s">
        <v>730</v>
      </c>
      <c r="D1524" s="33">
        <v>5728</v>
      </c>
      <c r="E1524" s="32" t="s">
        <v>1768</v>
      </c>
      <c r="F1524" s="33" t="s">
        <v>190</v>
      </c>
      <c r="G1524" s="34">
        <v>177635</v>
      </c>
      <c r="H1524" s="35" t="s">
        <v>183</v>
      </c>
    </row>
    <row r="1525" spans="1:8" ht="15.75">
      <c r="A1525" s="31" t="s">
        <v>179</v>
      </c>
      <c r="B1525" s="32" t="s">
        <v>241</v>
      </c>
      <c r="C1525" s="32" t="s">
        <v>242</v>
      </c>
      <c r="D1525" s="33">
        <v>5729</v>
      </c>
      <c r="E1525" s="32" t="s">
        <v>1769</v>
      </c>
      <c r="F1525" s="33" t="s">
        <v>157</v>
      </c>
      <c r="G1525" s="34">
        <v>1307719</v>
      </c>
      <c r="H1525" s="35" t="s">
        <v>197</v>
      </c>
    </row>
    <row r="1526" spans="1:8" ht="15.75">
      <c r="A1526" s="31" t="s">
        <v>179</v>
      </c>
      <c r="B1526" s="32" t="s">
        <v>241</v>
      </c>
      <c r="C1526" s="32" t="s">
        <v>242</v>
      </c>
      <c r="D1526" s="33">
        <v>5730</v>
      </c>
      <c r="E1526" s="32" t="s">
        <v>1770</v>
      </c>
      <c r="F1526" s="33" t="s">
        <v>190</v>
      </c>
      <c r="G1526" s="34">
        <v>5478</v>
      </c>
      <c r="H1526" s="35" t="s">
        <v>183</v>
      </c>
    </row>
    <row r="1527" spans="1:8" ht="15.75">
      <c r="A1527" s="31" t="s">
        <v>179</v>
      </c>
      <c r="B1527" s="32" t="s">
        <v>587</v>
      </c>
      <c r="C1527" s="32" t="s">
        <v>588</v>
      </c>
      <c r="D1527" s="33">
        <v>5731</v>
      </c>
      <c r="E1527" s="32" t="s">
        <v>1771</v>
      </c>
      <c r="F1527" s="33" t="s">
        <v>590</v>
      </c>
      <c r="G1527" s="34">
        <v>257997</v>
      </c>
      <c r="H1527" s="35" t="s">
        <v>183</v>
      </c>
    </row>
    <row r="1528" spans="1:8" ht="15.75">
      <c r="A1528" s="31" t="s">
        <v>179</v>
      </c>
      <c r="B1528" s="32" t="s">
        <v>587</v>
      </c>
      <c r="C1528" s="32" t="s">
        <v>588</v>
      </c>
      <c r="D1528" s="33">
        <v>5732</v>
      </c>
      <c r="E1528" s="32" t="s">
        <v>1772</v>
      </c>
      <c r="F1528" s="33" t="s">
        <v>590</v>
      </c>
      <c r="G1528" s="34">
        <v>343996</v>
      </c>
      <c r="H1528" s="35" t="s">
        <v>183</v>
      </c>
    </row>
    <row r="1529" spans="1:8" ht="15.75">
      <c r="A1529" s="31" t="s">
        <v>179</v>
      </c>
      <c r="B1529" s="32" t="s">
        <v>241</v>
      </c>
      <c r="C1529" s="32" t="s">
        <v>242</v>
      </c>
      <c r="D1529" s="33">
        <v>5733</v>
      </c>
      <c r="E1529" s="32" t="s">
        <v>1773</v>
      </c>
      <c r="F1529" s="33" t="s">
        <v>182</v>
      </c>
      <c r="G1529" s="34">
        <v>47380</v>
      </c>
      <c r="H1529" s="35" t="s">
        <v>183</v>
      </c>
    </row>
    <row r="1530" spans="1:8" ht="15.75">
      <c r="A1530" s="31" t="s">
        <v>179</v>
      </c>
      <c r="B1530" s="32" t="s">
        <v>241</v>
      </c>
      <c r="C1530" s="32" t="s">
        <v>242</v>
      </c>
      <c r="D1530" s="33">
        <v>5734</v>
      </c>
      <c r="E1530" s="32" t="s">
        <v>1774</v>
      </c>
      <c r="F1530" s="33" t="s">
        <v>182</v>
      </c>
      <c r="G1530" s="34">
        <v>52338</v>
      </c>
      <c r="H1530" s="35" t="s">
        <v>183</v>
      </c>
    </row>
    <row r="1531" spans="1:8" ht="15.75">
      <c r="A1531" s="31" t="s">
        <v>179</v>
      </c>
      <c r="B1531" s="32" t="s">
        <v>241</v>
      </c>
      <c r="C1531" s="32" t="s">
        <v>242</v>
      </c>
      <c r="D1531" s="33">
        <v>5735</v>
      </c>
      <c r="E1531" s="32" t="s">
        <v>1775</v>
      </c>
      <c r="F1531" s="33" t="s">
        <v>182</v>
      </c>
      <c r="G1531" s="34">
        <v>52174</v>
      </c>
      <c r="H1531" s="35" t="s">
        <v>183</v>
      </c>
    </row>
    <row r="1532" spans="1:8" ht="15.75">
      <c r="A1532" s="31" t="s">
        <v>179</v>
      </c>
      <c r="B1532" s="32" t="s">
        <v>241</v>
      </c>
      <c r="C1532" s="32" t="s">
        <v>242</v>
      </c>
      <c r="D1532" s="33">
        <v>5736</v>
      </c>
      <c r="E1532" s="32" t="s">
        <v>1776</v>
      </c>
      <c r="F1532" s="33" t="s">
        <v>190</v>
      </c>
      <c r="G1532" s="34">
        <v>9294</v>
      </c>
      <c r="H1532" s="35" t="s">
        <v>183</v>
      </c>
    </row>
    <row r="1533" spans="1:8" ht="15.75">
      <c r="A1533" s="31" t="s">
        <v>179</v>
      </c>
      <c r="B1533" s="32" t="s">
        <v>241</v>
      </c>
      <c r="C1533" s="32" t="s">
        <v>242</v>
      </c>
      <c r="D1533" s="33">
        <v>5737</v>
      </c>
      <c r="E1533" s="32" t="s">
        <v>1777</v>
      </c>
      <c r="F1533" s="33" t="s">
        <v>182</v>
      </c>
      <c r="G1533" s="34">
        <v>46910</v>
      </c>
      <c r="H1533" s="35" t="s">
        <v>183</v>
      </c>
    </row>
    <row r="1534" spans="1:8" ht="15.75">
      <c r="A1534" s="31" t="s">
        <v>179</v>
      </c>
      <c r="B1534" s="32" t="s">
        <v>241</v>
      </c>
      <c r="C1534" s="32" t="s">
        <v>242</v>
      </c>
      <c r="D1534" s="33">
        <v>5738</v>
      </c>
      <c r="E1534" s="32" t="s">
        <v>1778</v>
      </c>
      <c r="F1534" s="33" t="s">
        <v>182</v>
      </c>
      <c r="G1534" s="34">
        <v>122152</v>
      </c>
      <c r="H1534" s="35" t="s">
        <v>183</v>
      </c>
    </row>
    <row r="1535" spans="1:8" ht="15.75">
      <c r="A1535" s="31" t="s">
        <v>179</v>
      </c>
      <c r="B1535" s="32" t="s">
        <v>248</v>
      </c>
      <c r="C1535" s="32" t="s">
        <v>248</v>
      </c>
      <c r="D1535" s="33">
        <v>5746</v>
      </c>
      <c r="E1535" s="32" t="s">
        <v>1779</v>
      </c>
      <c r="F1535" s="33" t="s">
        <v>157</v>
      </c>
      <c r="G1535" s="34">
        <v>90636</v>
      </c>
      <c r="H1535" s="35" t="s">
        <v>183</v>
      </c>
    </row>
    <row r="1536" spans="1:8" ht="15.75">
      <c r="A1536" s="31" t="s">
        <v>179</v>
      </c>
      <c r="B1536" s="32" t="s">
        <v>248</v>
      </c>
      <c r="C1536" s="32" t="s">
        <v>248</v>
      </c>
      <c r="D1536" s="33">
        <v>5747</v>
      </c>
      <c r="E1536" s="32" t="s">
        <v>1780</v>
      </c>
      <c r="F1536" s="33" t="s">
        <v>157</v>
      </c>
      <c r="G1536" s="34">
        <v>5524290</v>
      </c>
      <c r="H1536" s="35" t="s">
        <v>183</v>
      </c>
    </row>
    <row r="1537" spans="1:8" ht="15.75">
      <c r="A1537" s="31" t="s">
        <v>179</v>
      </c>
      <c r="B1537" s="32" t="s">
        <v>248</v>
      </c>
      <c r="C1537" s="32" t="s">
        <v>248</v>
      </c>
      <c r="D1537" s="33">
        <v>5748</v>
      </c>
      <c r="E1537" s="32" t="s">
        <v>1781</v>
      </c>
      <c r="F1537" s="33" t="s">
        <v>157</v>
      </c>
      <c r="G1537" s="34">
        <v>290842</v>
      </c>
      <c r="H1537" s="35" t="s">
        <v>183</v>
      </c>
    </row>
    <row r="1538" spans="1:8" ht="15.75">
      <c r="A1538" s="31" t="s">
        <v>179</v>
      </c>
      <c r="B1538" s="32" t="s">
        <v>248</v>
      </c>
      <c r="C1538" s="32" t="s">
        <v>248</v>
      </c>
      <c r="D1538" s="33">
        <v>5749</v>
      </c>
      <c r="E1538" s="32" t="s">
        <v>1782</v>
      </c>
      <c r="F1538" s="33" t="s">
        <v>157</v>
      </c>
      <c r="G1538" s="34">
        <v>179608</v>
      </c>
      <c r="H1538" s="35" t="s">
        <v>183</v>
      </c>
    </row>
    <row r="1539" spans="1:8" ht="15.75">
      <c r="A1539" s="31" t="s">
        <v>179</v>
      </c>
      <c r="B1539" s="32" t="s">
        <v>248</v>
      </c>
      <c r="C1539" s="32" t="s">
        <v>248</v>
      </c>
      <c r="D1539" s="33">
        <v>5750</v>
      </c>
      <c r="E1539" s="32" t="s">
        <v>1783</v>
      </c>
      <c r="F1539" s="33" t="s">
        <v>157</v>
      </c>
      <c r="G1539" s="34">
        <v>351188</v>
      </c>
      <c r="H1539" s="35" t="s">
        <v>183</v>
      </c>
    </row>
    <row r="1540" spans="1:8" ht="15.75">
      <c r="A1540" s="31" t="s">
        <v>179</v>
      </c>
      <c r="B1540" s="32" t="s">
        <v>248</v>
      </c>
      <c r="C1540" s="32" t="s">
        <v>248</v>
      </c>
      <c r="D1540" s="33">
        <v>5751</v>
      </c>
      <c r="E1540" s="32" t="s">
        <v>1784</v>
      </c>
      <c r="F1540" s="33" t="s">
        <v>157</v>
      </c>
      <c r="G1540" s="34">
        <v>2249417</v>
      </c>
      <c r="H1540" s="35" t="s">
        <v>183</v>
      </c>
    </row>
    <row r="1541" spans="1:8" ht="15.75">
      <c r="A1541" s="31" t="s">
        <v>179</v>
      </c>
      <c r="B1541" s="32" t="s">
        <v>238</v>
      </c>
      <c r="C1541" s="32" t="s">
        <v>402</v>
      </c>
      <c r="D1541" s="33">
        <v>5752</v>
      </c>
      <c r="E1541" s="32" t="s">
        <v>1785</v>
      </c>
      <c r="F1541" s="33" t="s">
        <v>157</v>
      </c>
      <c r="G1541" s="34">
        <v>585761</v>
      </c>
      <c r="H1541" s="35" t="s">
        <v>183</v>
      </c>
    </row>
    <row r="1542" spans="1:8" ht="15.75">
      <c r="A1542" s="31" t="s">
        <v>179</v>
      </c>
      <c r="B1542" s="32" t="s">
        <v>238</v>
      </c>
      <c r="C1542" s="32" t="s">
        <v>402</v>
      </c>
      <c r="D1542" s="33">
        <v>5753</v>
      </c>
      <c r="E1542" s="32" t="s">
        <v>1786</v>
      </c>
      <c r="F1542" s="33" t="s">
        <v>157</v>
      </c>
      <c r="G1542" s="34">
        <v>313660</v>
      </c>
      <c r="H1542" s="35" t="s">
        <v>183</v>
      </c>
    </row>
    <row r="1543" spans="1:8" ht="15.75">
      <c r="A1543" s="31" t="s">
        <v>179</v>
      </c>
      <c r="B1543" s="32" t="s">
        <v>238</v>
      </c>
      <c r="C1543" s="32" t="s">
        <v>402</v>
      </c>
      <c r="D1543" s="33">
        <v>5754</v>
      </c>
      <c r="E1543" s="32" t="s">
        <v>1787</v>
      </c>
      <c r="F1543" s="33" t="s">
        <v>157</v>
      </c>
      <c r="G1543" s="34">
        <v>528068</v>
      </c>
      <c r="H1543" s="35" t="s">
        <v>183</v>
      </c>
    </row>
    <row r="1544" spans="1:8" ht="15.75">
      <c r="A1544" s="31" t="s">
        <v>179</v>
      </c>
      <c r="B1544" s="32" t="s">
        <v>192</v>
      </c>
      <c r="C1544" s="32" t="s">
        <v>193</v>
      </c>
      <c r="D1544" s="33">
        <v>5759</v>
      </c>
      <c r="E1544" s="32" t="s">
        <v>1788</v>
      </c>
      <c r="F1544" s="33" t="s">
        <v>157</v>
      </c>
      <c r="G1544" s="34">
        <v>13838</v>
      </c>
      <c r="H1544" s="35" t="s">
        <v>183</v>
      </c>
    </row>
    <row r="1545" spans="1:8" ht="15.75">
      <c r="A1545" s="31" t="s">
        <v>179</v>
      </c>
      <c r="B1545" s="32" t="s">
        <v>192</v>
      </c>
      <c r="C1545" s="32" t="s">
        <v>193</v>
      </c>
      <c r="D1545" s="33">
        <v>5760</v>
      </c>
      <c r="E1545" s="32" t="s">
        <v>1789</v>
      </c>
      <c r="F1545" s="33" t="s">
        <v>190</v>
      </c>
      <c r="G1545" s="34">
        <v>14461</v>
      </c>
      <c r="H1545" s="35" t="s">
        <v>183</v>
      </c>
    </row>
    <row r="1546" spans="1:8" ht="15.75">
      <c r="A1546" s="31" t="s">
        <v>179</v>
      </c>
      <c r="B1546" s="32" t="s">
        <v>192</v>
      </c>
      <c r="C1546" s="32" t="s">
        <v>193</v>
      </c>
      <c r="D1546" s="33">
        <v>5761</v>
      </c>
      <c r="E1546" s="32" t="s">
        <v>1790</v>
      </c>
      <c r="F1546" s="33" t="s">
        <v>190</v>
      </c>
      <c r="G1546" s="34">
        <v>6716</v>
      </c>
      <c r="H1546" s="35" t="s">
        <v>183</v>
      </c>
    </row>
    <row r="1547" spans="1:8" ht="15.75">
      <c r="A1547" s="31" t="s">
        <v>179</v>
      </c>
      <c r="B1547" s="32" t="s">
        <v>192</v>
      </c>
      <c r="C1547" s="32" t="s">
        <v>193</v>
      </c>
      <c r="D1547" s="33">
        <v>5762</v>
      </c>
      <c r="E1547" s="32" t="s">
        <v>1791</v>
      </c>
      <c r="F1547" s="33" t="s">
        <v>157</v>
      </c>
      <c r="G1547" s="34">
        <v>37148</v>
      </c>
      <c r="H1547" s="35" t="s">
        <v>183</v>
      </c>
    </row>
    <row r="1548" spans="1:8" ht="15.75">
      <c r="A1548" s="31" t="s">
        <v>179</v>
      </c>
      <c r="B1548" s="32" t="s">
        <v>192</v>
      </c>
      <c r="C1548" s="32" t="s">
        <v>193</v>
      </c>
      <c r="D1548" s="33">
        <v>5763</v>
      </c>
      <c r="E1548" s="32" t="s">
        <v>1792</v>
      </c>
      <c r="F1548" s="33" t="s">
        <v>190</v>
      </c>
      <c r="G1548" s="34">
        <v>22692</v>
      </c>
      <c r="H1548" s="35" t="s">
        <v>183</v>
      </c>
    </row>
    <row r="1549" spans="1:8" ht="15.75">
      <c r="A1549" s="31" t="s">
        <v>179</v>
      </c>
      <c r="B1549" s="32" t="s">
        <v>192</v>
      </c>
      <c r="C1549" s="32" t="s">
        <v>193</v>
      </c>
      <c r="D1549" s="33">
        <v>5764</v>
      </c>
      <c r="E1549" s="32" t="s">
        <v>1793</v>
      </c>
      <c r="F1549" s="33" t="s">
        <v>190</v>
      </c>
      <c r="G1549" s="34">
        <v>4732</v>
      </c>
      <c r="H1549" s="35" t="s">
        <v>183</v>
      </c>
    </row>
    <row r="1550" spans="1:8" ht="15.75">
      <c r="A1550" s="31" t="s">
        <v>179</v>
      </c>
      <c r="B1550" s="32" t="s">
        <v>192</v>
      </c>
      <c r="C1550" s="32" t="s">
        <v>193</v>
      </c>
      <c r="D1550" s="33">
        <v>5765</v>
      </c>
      <c r="E1550" s="32" t="s">
        <v>1794</v>
      </c>
      <c r="F1550" s="33" t="s">
        <v>190</v>
      </c>
      <c r="G1550" s="34">
        <v>5092</v>
      </c>
      <c r="H1550" s="35" t="s">
        <v>183</v>
      </c>
    </row>
    <row r="1551" spans="1:8" ht="15.75">
      <c r="A1551" s="31" t="s">
        <v>179</v>
      </c>
      <c r="B1551" s="32" t="s">
        <v>192</v>
      </c>
      <c r="C1551" s="32" t="s">
        <v>193</v>
      </c>
      <c r="D1551" s="33">
        <v>5766</v>
      </c>
      <c r="E1551" s="32" t="s">
        <v>1795</v>
      </c>
      <c r="F1551" s="33" t="s">
        <v>157</v>
      </c>
      <c r="G1551" s="34">
        <v>13838</v>
      </c>
      <c r="H1551" s="35" t="s">
        <v>183</v>
      </c>
    </row>
    <row r="1552" spans="1:8" ht="15.75">
      <c r="A1552" s="31" t="s">
        <v>179</v>
      </c>
      <c r="B1552" s="32" t="s">
        <v>192</v>
      </c>
      <c r="C1552" s="32" t="s">
        <v>193</v>
      </c>
      <c r="D1552" s="33">
        <v>5767</v>
      </c>
      <c r="E1552" s="32" t="s">
        <v>1796</v>
      </c>
      <c r="F1552" s="33" t="s">
        <v>190</v>
      </c>
      <c r="G1552" s="34">
        <v>13083</v>
      </c>
      <c r="H1552" s="35" t="s">
        <v>183</v>
      </c>
    </row>
    <row r="1553" spans="1:8" ht="15.75">
      <c r="A1553" s="31" t="s">
        <v>179</v>
      </c>
      <c r="B1553" s="32" t="s">
        <v>192</v>
      </c>
      <c r="C1553" s="32" t="s">
        <v>193</v>
      </c>
      <c r="D1553" s="33">
        <v>5768</v>
      </c>
      <c r="E1553" s="32" t="s">
        <v>1797</v>
      </c>
      <c r="F1553" s="33" t="s">
        <v>157</v>
      </c>
      <c r="G1553" s="34">
        <v>15088</v>
      </c>
      <c r="H1553" s="35" t="s">
        <v>183</v>
      </c>
    </row>
    <row r="1554" spans="1:8" ht="15.75">
      <c r="A1554" s="31" t="s">
        <v>179</v>
      </c>
      <c r="B1554" s="32" t="s">
        <v>192</v>
      </c>
      <c r="C1554" s="32" t="s">
        <v>193</v>
      </c>
      <c r="D1554" s="33">
        <v>5769</v>
      </c>
      <c r="E1554" s="32" t="s">
        <v>1798</v>
      </c>
      <c r="F1554" s="33" t="s">
        <v>157</v>
      </c>
      <c r="G1554" s="34">
        <v>13838</v>
      </c>
      <c r="H1554" s="35" t="s">
        <v>183</v>
      </c>
    </row>
    <row r="1555" spans="1:8" ht="15.75">
      <c r="A1555" s="31" t="s">
        <v>179</v>
      </c>
      <c r="B1555" s="32" t="s">
        <v>192</v>
      </c>
      <c r="C1555" s="32" t="s">
        <v>193</v>
      </c>
      <c r="D1555" s="33">
        <v>5770</v>
      </c>
      <c r="E1555" s="32" t="s">
        <v>1799</v>
      </c>
      <c r="F1555" s="33" t="s">
        <v>157</v>
      </c>
      <c r="G1555" s="34">
        <v>32711</v>
      </c>
      <c r="H1555" s="35" t="s">
        <v>183</v>
      </c>
    </row>
    <row r="1556" spans="1:8" ht="15.75">
      <c r="A1556" s="31" t="s">
        <v>179</v>
      </c>
      <c r="B1556" s="32" t="s">
        <v>192</v>
      </c>
      <c r="C1556" s="32" t="s">
        <v>193</v>
      </c>
      <c r="D1556" s="33">
        <v>5771</v>
      </c>
      <c r="E1556" s="32" t="s">
        <v>1800</v>
      </c>
      <c r="F1556" s="33" t="s">
        <v>190</v>
      </c>
      <c r="G1556" s="34">
        <v>9204</v>
      </c>
      <c r="H1556" s="35" t="s">
        <v>183</v>
      </c>
    </row>
    <row r="1557" spans="1:8" ht="15.75">
      <c r="A1557" s="31" t="s">
        <v>179</v>
      </c>
      <c r="B1557" s="32" t="s">
        <v>192</v>
      </c>
      <c r="C1557" s="32" t="s">
        <v>193</v>
      </c>
      <c r="D1557" s="33">
        <v>5772</v>
      </c>
      <c r="E1557" s="32" t="s">
        <v>1801</v>
      </c>
      <c r="F1557" s="33" t="s">
        <v>157</v>
      </c>
      <c r="G1557" s="34">
        <v>13838</v>
      </c>
      <c r="H1557" s="35" t="s">
        <v>183</v>
      </c>
    </row>
    <row r="1558" spans="1:8" ht="15.75">
      <c r="A1558" s="31" t="s">
        <v>179</v>
      </c>
      <c r="B1558" s="32" t="s">
        <v>192</v>
      </c>
      <c r="C1558" s="32" t="s">
        <v>193</v>
      </c>
      <c r="D1558" s="33">
        <v>5773</v>
      </c>
      <c r="E1558" s="32" t="s">
        <v>1802</v>
      </c>
      <c r="F1558" s="33" t="s">
        <v>157</v>
      </c>
      <c r="G1558" s="34">
        <v>50001</v>
      </c>
      <c r="H1558" s="35" t="s">
        <v>183</v>
      </c>
    </row>
    <row r="1559" spans="1:8" ht="15.75">
      <c r="A1559" s="31" t="s">
        <v>179</v>
      </c>
      <c r="B1559" s="32" t="s">
        <v>192</v>
      </c>
      <c r="C1559" s="32" t="s">
        <v>193</v>
      </c>
      <c r="D1559" s="33">
        <v>5774</v>
      </c>
      <c r="E1559" s="32" t="s">
        <v>1803</v>
      </c>
      <c r="F1559" s="33" t="s">
        <v>190</v>
      </c>
      <c r="G1559" s="34">
        <v>8989</v>
      </c>
      <c r="H1559" s="35" t="s">
        <v>183</v>
      </c>
    </row>
    <row r="1560" spans="1:8" ht="15.75">
      <c r="A1560" s="31" t="s">
        <v>179</v>
      </c>
      <c r="B1560" s="32" t="s">
        <v>192</v>
      </c>
      <c r="C1560" s="32" t="s">
        <v>193</v>
      </c>
      <c r="D1560" s="33">
        <v>5775</v>
      </c>
      <c r="E1560" s="32" t="s">
        <v>1804</v>
      </c>
      <c r="F1560" s="33" t="s">
        <v>157</v>
      </c>
      <c r="G1560" s="34">
        <v>22372</v>
      </c>
      <c r="H1560" s="35" t="s">
        <v>183</v>
      </c>
    </row>
    <row r="1561" spans="1:8" ht="15.75">
      <c r="A1561" s="31" t="s">
        <v>179</v>
      </c>
      <c r="B1561" s="32" t="s">
        <v>192</v>
      </c>
      <c r="C1561" s="32" t="s">
        <v>193</v>
      </c>
      <c r="D1561" s="33">
        <v>5776</v>
      </c>
      <c r="E1561" s="32" t="s">
        <v>1805</v>
      </c>
      <c r="F1561" s="33" t="s">
        <v>190</v>
      </c>
      <c r="G1561" s="34">
        <v>7638</v>
      </c>
      <c r="H1561" s="35" t="s">
        <v>183</v>
      </c>
    </row>
    <row r="1562" spans="1:8" ht="15.75">
      <c r="A1562" s="31" t="s">
        <v>179</v>
      </c>
      <c r="B1562" s="32" t="s">
        <v>192</v>
      </c>
      <c r="C1562" s="32" t="s">
        <v>193</v>
      </c>
      <c r="D1562" s="33">
        <v>5777</v>
      </c>
      <c r="E1562" s="32" t="s">
        <v>1806</v>
      </c>
      <c r="F1562" s="33" t="s">
        <v>157</v>
      </c>
      <c r="G1562" s="34">
        <v>19642</v>
      </c>
      <c r="H1562" s="35" t="s">
        <v>183</v>
      </c>
    </row>
    <row r="1563" spans="1:8" ht="15.75">
      <c r="A1563" s="31" t="s">
        <v>179</v>
      </c>
      <c r="B1563" s="32" t="s">
        <v>192</v>
      </c>
      <c r="C1563" s="32" t="s">
        <v>193</v>
      </c>
      <c r="D1563" s="33">
        <v>5778</v>
      </c>
      <c r="E1563" s="32" t="s">
        <v>1807</v>
      </c>
      <c r="F1563" s="33" t="s">
        <v>157</v>
      </c>
      <c r="G1563" s="34">
        <v>301208</v>
      </c>
      <c r="H1563" s="35" t="s">
        <v>183</v>
      </c>
    </row>
    <row r="1564" spans="1:8" ht="15.75">
      <c r="A1564" s="31" t="s">
        <v>179</v>
      </c>
      <c r="B1564" s="32" t="s">
        <v>192</v>
      </c>
      <c r="C1564" s="32" t="s">
        <v>193</v>
      </c>
      <c r="D1564" s="33">
        <v>5779</v>
      </c>
      <c r="E1564" s="32" t="s">
        <v>1808</v>
      </c>
      <c r="F1564" s="33" t="s">
        <v>190</v>
      </c>
      <c r="G1564" s="34">
        <v>85812</v>
      </c>
      <c r="H1564" s="35" t="s">
        <v>183</v>
      </c>
    </row>
    <row r="1565" spans="1:8" ht="15.75">
      <c r="A1565" s="31" t="s">
        <v>179</v>
      </c>
      <c r="B1565" s="32" t="s">
        <v>192</v>
      </c>
      <c r="C1565" s="32" t="s">
        <v>193</v>
      </c>
      <c r="D1565" s="33">
        <v>5780</v>
      </c>
      <c r="E1565" s="32" t="s">
        <v>1809</v>
      </c>
      <c r="F1565" s="33" t="s">
        <v>190</v>
      </c>
      <c r="G1565" s="34">
        <v>70185</v>
      </c>
      <c r="H1565" s="35" t="s">
        <v>183</v>
      </c>
    </row>
    <row r="1566" spans="1:8" ht="15.75">
      <c r="A1566" s="31" t="s">
        <v>179</v>
      </c>
      <c r="B1566" s="32" t="s">
        <v>192</v>
      </c>
      <c r="C1566" s="32" t="s">
        <v>193</v>
      </c>
      <c r="D1566" s="33">
        <v>5781</v>
      </c>
      <c r="E1566" s="32" t="s">
        <v>1810</v>
      </c>
      <c r="F1566" s="33" t="s">
        <v>190</v>
      </c>
      <c r="G1566" s="34">
        <v>44910</v>
      </c>
      <c r="H1566" s="35" t="s">
        <v>183</v>
      </c>
    </row>
    <row r="1567" spans="1:8" ht="15.75">
      <c r="A1567" s="31" t="s">
        <v>179</v>
      </c>
      <c r="B1567" s="32" t="s">
        <v>192</v>
      </c>
      <c r="C1567" s="32" t="s">
        <v>193</v>
      </c>
      <c r="D1567" s="33">
        <v>5782</v>
      </c>
      <c r="E1567" s="32" t="s">
        <v>1811</v>
      </c>
      <c r="F1567" s="33" t="s">
        <v>190</v>
      </c>
      <c r="G1567" s="34">
        <v>43995</v>
      </c>
      <c r="H1567" s="35" t="s">
        <v>183</v>
      </c>
    </row>
    <row r="1568" spans="1:8" ht="15.75">
      <c r="A1568" s="31" t="s">
        <v>179</v>
      </c>
      <c r="B1568" s="32" t="s">
        <v>192</v>
      </c>
      <c r="C1568" s="32" t="s">
        <v>193</v>
      </c>
      <c r="D1568" s="33">
        <v>5783</v>
      </c>
      <c r="E1568" s="32" t="s">
        <v>1812</v>
      </c>
      <c r="F1568" s="33" t="s">
        <v>190</v>
      </c>
      <c r="G1568" s="34">
        <v>27437</v>
      </c>
      <c r="H1568" s="35" t="s">
        <v>183</v>
      </c>
    </row>
    <row r="1569" spans="1:8" ht="15.75">
      <c r="A1569" s="31" t="s">
        <v>179</v>
      </c>
      <c r="B1569" s="32" t="s">
        <v>192</v>
      </c>
      <c r="C1569" s="32" t="s">
        <v>193</v>
      </c>
      <c r="D1569" s="33">
        <v>5784</v>
      </c>
      <c r="E1569" s="32" t="s">
        <v>1813</v>
      </c>
      <c r="F1569" s="33" t="s">
        <v>190</v>
      </c>
      <c r="G1569" s="34">
        <v>30718</v>
      </c>
      <c r="H1569" s="35" t="s">
        <v>183</v>
      </c>
    </row>
    <row r="1570" spans="1:8" ht="15.75">
      <c r="A1570" s="31" t="s">
        <v>179</v>
      </c>
      <c r="B1570" s="32" t="s">
        <v>192</v>
      </c>
      <c r="C1570" s="32" t="s">
        <v>193</v>
      </c>
      <c r="D1570" s="33">
        <v>5785</v>
      </c>
      <c r="E1570" s="32" t="s">
        <v>1814</v>
      </c>
      <c r="F1570" s="33" t="s">
        <v>190</v>
      </c>
      <c r="G1570" s="34">
        <v>116829</v>
      </c>
      <c r="H1570" s="35" t="s">
        <v>183</v>
      </c>
    </row>
    <row r="1571" spans="1:8" ht="15.75">
      <c r="A1571" s="31" t="s">
        <v>179</v>
      </c>
      <c r="B1571" s="32" t="s">
        <v>192</v>
      </c>
      <c r="C1571" s="32" t="s">
        <v>193</v>
      </c>
      <c r="D1571" s="33">
        <v>5786</v>
      </c>
      <c r="E1571" s="32" t="s">
        <v>1815</v>
      </c>
      <c r="F1571" s="33" t="s">
        <v>190</v>
      </c>
      <c r="G1571" s="34">
        <v>282455</v>
      </c>
      <c r="H1571" s="35" t="s">
        <v>183</v>
      </c>
    </row>
    <row r="1572" spans="1:8" ht="15.75">
      <c r="A1572" s="31" t="s">
        <v>179</v>
      </c>
      <c r="B1572" s="32" t="s">
        <v>192</v>
      </c>
      <c r="C1572" s="32" t="s">
        <v>193</v>
      </c>
      <c r="D1572" s="33">
        <v>5788</v>
      </c>
      <c r="E1572" s="32" t="s">
        <v>1816</v>
      </c>
      <c r="F1572" s="33" t="s">
        <v>157</v>
      </c>
      <c r="G1572" s="34">
        <v>255797</v>
      </c>
      <c r="H1572" s="35" t="s">
        <v>183</v>
      </c>
    </row>
    <row r="1573" spans="1:8" ht="15.75">
      <c r="A1573" s="31" t="s">
        <v>179</v>
      </c>
      <c r="B1573" s="32" t="s">
        <v>192</v>
      </c>
      <c r="C1573" s="32" t="s">
        <v>193</v>
      </c>
      <c r="D1573" s="33">
        <v>5789</v>
      </c>
      <c r="E1573" s="32" t="s">
        <v>1817</v>
      </c>
      <c r="F1573" s="33" t="s">
        <v>157</v>
      </c>
      <c r="G1573" s="34">
        <v>262425</v>
      </c>
      <c r="H1573" s="35" t="s">
        <v>183</v>
      </c>
    </row>
    <row r="1574" spans="1:8" ht="15.75">
      <c r="A1574" s="31" t="s">
        <v>179</v>
      </c>
      <c r="B1574" s="32" t="s">
        <v>192</v>
      </c>
      <c r="C1574" s="32" t="s">
        <v>193</v>
      </c>
      <c r="D1574" s="33">
        <v>5790</v>
      </c>
      <c r="E1574" s="32" t="s">
        <v>1818</v>
      </c>
      <c r="F1574" s="33" t="s">
        <v>157</v>
      </c>
      <c r="G1574" s="34">
        <v>143317</v>
      </c>
      <c r="H1574" s="35" t="s">
        <v>183</v>
      </c>
    </row>
    <row r="1575" spans="1:8" ht="15.75">
      <c r="A1575" s="31" t="s">
        <v>179</v>
      </c>
      <c r="B1575" s="32" t="s">
        <v>192</v>
      </c>
      <c r="C1575" s="32" t="s">
        <v>193</v>
      </c>
      <c r="D1575" s="33">
        <v>5791</v>
      </c>
      <c r="E1575" s="32" t="s">
        <v>1819</v>
      </c>
      <c r="F1575" s="33" t="s">
        <v>157</v>
      </c>
      <c r="G1575" s="34">
        <v>92088</v>
      </c>
      <c r="H1575" s="35" t="s">
        <v>183</v>
      </c>
    </row>
    <row r="1576" spans="1:8" ht="15.75">
      <c r="A1576" s="31" t="s">
        <v>179</v>
      </c>
      <c r="B1576" s="32" t="s">
        <v>192</v>
      </c>
      <c r="C1576" s="32" t="s">
        <v>193</v>
      </c>
      <c r="D1576" s="33">
        <v>5792</v>
      </c>
      <c r="E1576" s="32" t="s">
        <v>1820</v>
      </c>
      <c r="F1576" s="33" t="s">
        <v>190</v>
      </c>
      <c r="G1576" s="34">
        <v>56086</v>
      </c>
      <c r="H1576" s="35" t="s">
        <v>183</v>
      </c>
    </row>
    <row r="1577" spans="1:8" ht="15.75">
      <c r="A1577" s="31" t="s">
        <v>179</v>
      </c>
      <c r="B1577" s="32" t="s">
        <v>192</v>
      </c>
      <c r="C1577" s="32" t="s">
        <v>193</v>
      </c>
      <c r="D1577" s="33">
        <v>5793</v>
      </c>
      <c r="E1577" s="32" t="s">
        <v>1821</v>
      </c>
      <c r="F1577" s="33" t="s">
        <v>190</v>
      </c>
      <c r="G1577" s="34">
        <v>72255</v>
      </c>
      <c r="H1577" s="35" t="s">
        <v>183</v>
      </c>
    </row>
    <row r="1578" spans="1:8" ht="15.75">
      <c r="A1578" s="31" t="s">
        <v>179</v>
      </c>
      <c r="B1578" s="32" t="s">
        <v>192</v>
      </c>
      <c r="C1578" s="32" t="s">
        <v>193</v>
      </c>
      <c r="D1578" s="33">
        <v>5794</v>
      </c>
      <c r="E1578" s="32" t="s">
        <v>1822</v>
      </c>
      <c r="F1578" s="33" t="s">
        <v>190</v>
      </c>
      <c r="G1578" s="34">
        <v>153319</v>
      </c>
      <c r="H1578" s="35" t="s">
        <v>183</v>
      </c>
    </row>
    <row r="1579" spans="1:8" ht="15.75">
      <c r="A1579" s="31" t="s">
        <v>179</v>
      </c>
      <c r="B1579" s="32" t="s">
        <v>192</v>
      </c>
      <c r="C1579" s="32" t="s">
        <v>193</v>
      </c>
      <c r="D1579" s="33">
        <v>5825</v>
      </c>
      <c r="E1579" s="32" t="s">
        <v>1823</v>
      </c>
      <c r="F1579" s="33" t="s">
        <v>157</v>
      </c>
      <c r="G1579" s="34">
        <v>872004</v>
      </c>
      <c r="H1579" s="35" t="s">
        <v>183</v>
      </c>
    </row>
    <row r="1580" spans="1:8" ht="15.75">
      <c r="A1580" s="31" t="s">
        <v>179</v>
      </c>
      <c r="B1580" s="32" t="s">
        <v>192</v>
      </c>
      <c r="C1580" s="32" t="s">
        <v>193</v>
      </c>
      <c r="D1580" s="33">
        <v>5826</v>
      </c>
      <c r="E1580" s="32" t="s">
        <v>1824</v>
      </c>
      <c r="F1580" s="33" t="s">
        <v>157</v>
      </c>
      <c r="G1580" s="34">
        <v>779371</v>
      </c>
      <c r="H1580" s="35" t="s">
        <v>183</v>
      </c>
    </row>
    <row r="1581" spans="1:8" ht="15.75">
      <c r="A1581" s="31" t="s">
        <v>179</v>
      </c>
      <c r="B1581" s="32" t="s">
        <v>192</v>
      </c>
      <c r="C1581" s="32" t="s">
        <v>193</v>
      </c>
      <c r="D1581" s="33">
        <v>5827</v>
      </c>
      <c r="E1581" s="32" t="s">
        <v>1825</v>
      </c>
      <c r="F1581" s="33" t="s">
        <v>157</v>
      </c>
      <c r="G1581" s="34">
        <v>204778</v>
      </c>
      <c r="H1581" s="35" t="s">
        <v>183</v>
      </c>
    </row>
    <row r="1582" spans="1:8" ht="15.75">
      <c r="A1582" s="31" t="s">
        <v>179</v>
      </c>
      <c r="B1582" s="32" t="s">
        <v>192</v>
      </c>
      <c r="C1582" s="32" t="s">
        <v>193</v>
      </c>
      <c r="D1582" s="33">
        <v>5831</v>
      </c>
      <c r="E1582" s="32" t="s">
        <v>1826</v>
      </c>
      <c r="F1582" s="33" t="s">
        <v>190</v>
      </c>
      <c r="G1582" s="34">
        <v>45610</v>
      </c>
      <c r="H1582" s="35" t="s">
        <v>183</v>
      </c>
    </row>
    <row r="1583" spans="1:8" ht="15.75">
      <c r="A1583" s="31" t="s">
        <v>179</v>
      </c>
      <c r="B1583" s="32" t="s">
        <v>192</v>
      </c>
      <c r="C1583" s="32" t="s">
        <v>193</v>
      </c>
      <c r="D1583" s="33">
        <v>5832</v>
      </c>
      <c r="E1583" s="32" t="s">
        <v>1827</v>
      </c>
      <c r="F1583" s="33" t="s">
        <v>190</v>
      </c>
      <c r="G1583" s="34">
        <v>41316</v>
      </c>
      <c r="H1583" s="35" t="s">
        <v>183</v>
      </c>
    </row>
    <row r="1584" spans="1:8" ht="15.75">
      <c r="A1584" s="31" t="s">
        <v>179</v>
      </c>
      <c r="B1584" s="32" t="s">
        <v>192</v>
      </c>
      <c r="C1584" s="32" t="s">
        <v>193</v>
      </c>
      <c r="D1584" s="33">
        <v>5833</v>
      </c>
      <c r="E1584" s="32" t="s">
        <v>1828</v>
      </c>
      <c r="F1584" s="33" t="s">
        <v>190</v>
      </c>
      <c r="G1584" s="34">
        <v>84655</v>
      </c>
      <c r="H1584" s="35" t="s">
        <v>183</v>
      </c>
    </row>
    <row r="1585" spans="1:8" ht="15.75">
      <c r="A1585" s="31" t="s">
        <v>179</v>
      </c>
      <c r="B1585" s="32" t="s">
        <v>192</v>
      </c>
      <c r="C1585" s="32" t="s">
        <v>193</v>
      </c>
      <c r="D1585" s="33">
        <v>5834</v>
      </c>
      <c r="E1585" s="32" t="s">
        <v>1829</v>
      </c>
      <c r="F1585" s="33" t="s">
        <v>190</v>
      </c>
      <c r="G1585" s="34">
        <v>26228</v>
      </c>
      <c r="H1585" s="35" t="s">
        <v>183</v>
      </c>
    </row>
    <row r="1586" spans="1:8" ht="15.75">
      <c r="A1586" s="31" t="s">
        <v>179</v>
      </c>
      <c r="B1586" s="32" t="s">
        <v>192</v>
      </c>
      <c r="C1586" s="32" t="s">
        <v>193</v>
      </c>
      <c r="D1586" s="33">
        <v>5835</v>
      </c>
      <c r="E1586" s="32" t="s">
        <v>1830</v>
      </c>
      <c r="F1586" s="33" t="s">
        <v>190</v>
      </c>
      <c r="G1586" s="34">
        <v>50011</v>
      </c>
      <c r="H1586" s="35" t="s">
        <v>183</v>
      </c>
    </row>
    <row r="1587" spans="1:8" ht="15.75">
      <c r="A1587" s="31" t="s">
        <v>179</v>
      </c>
      <c r="B1587" s="32" t="s">
        <v>192</v>
      </c>
      <c r="C1587" s="32" t="s">
        <v>193</v>
      </c>
      <c r="D1587" s="33">
        <v>5836</v>
      </c>
      <c r="E1587" s="32" t="s">
        <v>1831</v>
      </c>
      <c r="F1587" s="33" t="s">
        <v>190</v>
      </c>
      <c r="G1587" s="34">
        <v>88261</v>
      </c>
      <c r="H1587" s="35" t="s">
        <v>183</v>
      </c>
    </row>
    <row r="1588" spans="1:8" ht="15.75">
      <c r="A1588" s="31" t="s">
        <v>179</v>
      </c>
      <c r="B1588" s="32" t="s">
        <v>192</v>
      </c>
      <c r="C1588" s="32" t="s">
        <v>193</v>
      </c>
      <c r="D1588" s="33">
        <v>5837</v>
      </c>
      <c r="E1588" s="32" t="s">
        <v>1832</v>
      </c>
      <c r="F1588" s="33" t="s">
        <v>190</v>
      </c>
      <c r="G1588" s="34">
        <v>53246</v>
      </c>
      <c r="H1588" s="35" t="s">
        <v>183</v>
      </c>
    </row>
    <row r="1589" spans="1:8" ht="15.75">
      <c r="A1589" s="31" t="s">
        <v>179</v>
      </c>
      <c r="B1589" s="32" t="s">
        <v>192</v>
      </c>
      <c r="C1589" s="32" t="s">
        <v>193</v>
      </c>
      <c r="D1589" s="33">
        <v>5838</v>
      </c>
      <c r="E1589" s="32" t="s">
        <v>1833</v>
      </c>
      <c r="F1589" s="33" t="s">
        <v>190</v>
      </c>
      <c r="G1589" s="34">
        <v>163581</v>
      </c>
      <c r="H1589" s="35" t="s">
        <v>183</v>
      </c>
    </row>
    <row r="1590" spans="1:8" ht="15.75">
      <c r="A1590" s="31" t="s">
        <v>179</v>
      </c>
      <c r="B1590" s="32" t="s">
        <v>192</v>
      </c>
      <c r="C1590" s="32" t="s">
        <v>193</v>
      </c>
      <c r="D1590" s="33">
        <v>5839</v>
      </c>
      <c r="E1590" s="32" t="s">
        <v>1834</v>
      </c>
      <c r="F1590" s="33" t="s">
        <v>190</v>
      </c>
      <c r="G1590" s="34">
        <v>124670</v>
      </c>
      <c r="H1590" s="35" t="s">
        <v>183</v>
      </c>
    </row>
    <row r="1591" spans="1:8" ht="15.75">
      <c r="A1591" s="31" t="s">
        <v>179</v>
      </c>
      <c r="B1591" s="32" t="s">
        <v>192</v>
      </c>
      <c r="C1591" s="32" t="s">
        <v>193</v>
      </c>
      <c r="D1591" s="33">
        <v>5840</v>
      </c>
      <c r="E1591" s="32" t="s">
        <v>1835</v>
      </c>
      <c r="F1591" s="33" t="s">
        <v>190</v>
      </c>
      <c r="G1591" s="34">
        <v>24760</v>
      </c>
      <c r="H1591" s="35" t="s">
        <v>183</v>
      </c>
    </row>
    <row r="1592" spans="1:8" ht="15.75">
      <c r="A1592" s="31" t="s">
        <v>179</v>
      </c>
      <c r="B1592" s="32" t="s">
        <v>192</v>
      </c>
      <c r="C1592" s="32" t="s">
        <v>193</v>
      </c>
      <c r="D1592" s="33">
        <v>5841</v>
      </c>
      <c r="E1592" s="32" t="s">
        <v>1836</v>
      </c>
      <c r="F1592" s="33" t="s">
        <v>190</v>
      </c>
      <c r="G1592" s="34">
        <v>164813</v>
      </c>
      <c r="H1592" s="35" t="s">
        <v>183</v>
      </c>
    </row>
    <row r="1593" spans="1:8" ht="15.75">
      <c r="A1593" s="31" t="s">
        <v>179</v>
      </c>
      <c r="B1593" s="32" t="s">
        <v>180</v>
      </c>
      <c r="C1593" s="32" t="s">
        <v>181</v>
      </c>
      <c r="D1593" s="33">
        <v>5842</v>
      </c>
      <c r="E1593" s="32" t="s">
        <v>1837</v>
      </c>
      <c r="F1593" s="33" t="s">
        <v>186</v>
      </c>
      <c r="G1593" s="34">
        <v>20114</v>
      </c>
      <c r="H1593" s="35" t="s">
        <v>183</v>
      </c>
    </row>
    <row r="1594" spans="1:8" ht="15.75">
      <c r="A1594" s="31" t="s">
        <v>179</v>
      </c>
      <c r="B1594" s="32" t="s">
        <v>729</v>
      </c>
      <c r="C1594" s="32" t="s">
        <v>1340</v>
      </c>
      <c r="D1594" s="33">
        <v>5843</v>
      </c>
      <c r="E1594" s="32" t="s">
        <v>1838</v>
      </c>
      <c r="F1594" s="33" t="s">
        <v>182</v>
      </c>
      <c r="G1594" s="34">
        <v>29851</v>
      </c>
      <c r="H1594" s="35" t="s">
        <v>183</v>
      </c>
    </row>
    <row r="1595" spans="1:8" ht="15.75">
      <c r="A1595" s="31" t="s">
        <v>179</v>
      </c>
      <c r="B1595" s="32" t="s">
        <v>729</v>
      </c>
      <c r="C1595" s="32" t="s">
        <v>1340</v>
      </c>
      <c r="D1595" s="33">
        <v>5844</v>
      </c>
      <c r="E1595" s="32" t="s">
        <v>1839</v>
      </c>
      <c r="F1595" s="33" t="s">
        <v>182</v>
      </c>
      <c r="G1595" s="34">
        <v>24870</v>
      </c>
      <c r="H1595" s="35" t="s">
        <v>183</v>
      </c>
    </row>
    <row r="1596" spans="1:8" ht="15.75">
      <c r="A1596" s="31" t="s">
        <v>179</v>
      </c>
      <c r="B1596" s="32" t="s">
        <v>729</v>
      </c>
      <c r="C1596" s="32" t="s">
        <v>1340</v>
      </c>
      <c r="D1596" s="33">
        <v>5845</v>
      </c>
      <c r="E1596" s="32" t="s">
        <v>1840</v>
      </c>
      <c r="F1596" s="33" t="s">
        <v>190</v>
      </c>
      <c r="G1596" s="34">
        <v>113767</v>
      </c>
      <c r="H1596" s="35" t="s">
        <v>183</v>
      </c>
    </row>
    <row r="1597" spans="1:8" ht="15.75">
      <c r="A1597" s="31" t="s">
        <v>179</v>
      </c>
      <c r="B1597" s="32" t="s">
        <v>241</v>
      </c>
      <c r="C1597" s="32" t="s">
        <v>1479</v>
      </c>
      <c r="D1597" s="33">
        <v>5846</v>
      </c>
      <c r="E1597" s="32" t="s">
        <v>1841</v>
      </c>
      <c r="F1597" s="33" t="s">
        <v>157</v>
      </c>
      <c r="G1597" s="34">
        <v>134823</v>
      </c>
      <c r="H1597" s="35" t="s">
        <v>183</v>
      </c>
    </row>
    <row r="1598" spans="1:8" ht="15.75">
      <c r="A1598" s="31" t="s">
        <v>179</v>
      </c>
      <c r="B1598" s="32" t="s">
        <v>241</v>
      </c>
      <c r="C1598" s="32" t="s">
        <v>1479</v>
      </c>
      <c r="D1598" s="33">
        <v>5847</v>
      </c>
      <c r="E1598" s="32" t="s">
        <v>1842</v>
      </c>
      <c r="F1598" s="33" t="s">
        <v>157</v>
      </c>
      <c r="G1598" s="34">
        <v>217468</v>
      </c>
      <c r="H1598" s="35" t="s">
        <v>183</v>
      </c>
    </row>
    <row r="1599" spans="1:8" ht="15.75">
      <c r="A1599" s="31" t="s">
        <v>179</v>
      </c>
      <c r="B1599" s="32" t="s">
        <v>241</v>
      </c>
      <c r="C1599" s="32" t="s">
        <v>1479</v>
      </c>
      <c r="D1599" s="33">
        <v>5848</v>
      </c>
      <c r="E1599" s="32" t="s">
        <v>1843</v>
      </c>
      <c r="F1599" s="33" t="s">
        <v>157</v>
      </c>
      <c r="G1599" s="34">
        <v>54200</v>
      </c>
      <c r="H1599" s="35" t="s">
        <v>183</v>
      </c>
    </row>
    <row r="1600" spans="1:8" ht="15.75">
      <c r="A1600" s="31" t="s">
        <v>179</v>
      </c>
      <c r="B1600" s="32" t="s">
        <v>241</v>
      </c>
      <c r="C1600" s="32" t="s">
        <v>242</v>
      </c>
      <c r="D1600" s="33">
        <v>5850</v>
      </c>
      <c r="E1600" s="32" t="s">
        <v>1844</v>
      </c>
      <c r="F1600" s="33" t="s">
        <v>157</v>
      </c>
      <c r="G1600" s="34">
        <v>192050</v>
      </c>
      <c r="H1600" s="35" t="s">
        <v>183</v>
      </c>
    </row>
    <row r="1601" spans="1:8" ht="15.75">
      <c r="A1601" s="31" t="s">
        <v>179</v>
      </c>
      <c r="B1601" s="32" t="s">
        <v>241</v>
      </c>
      <c r="C1601" s="32" t="s">
        <v>242</v>
      </c>
      <c r="D1601" s="33">
        <v>5851</v>
      </c>
      <c r="E1601" s="32" t="s">
        <v>1845</v>
      </c>
      <c r="F1601" s="33" t="s">
        <v>157</v>
      </c>
      <c r="G1601" s="34">
        <v>516715</v>
      </c>
      <c r="H1601" s="35" t="s">
        <v>183</v>
      </c>
    </row>
    <row r="1602" spans="1:8" ht="15.75">
      <c r="A1602" s="31" t="s">
        <v>179</v>
      </c>
      <c r="B1602" s="32" t="s">
        <v>241</v>
      </c>
      <c r="C1602" s="32" t="s">
        <v>242</v>
      </c>
      <c r="D1602" s="33">
        <v>5852</v>
      </c>
      <c r="E1602" s="32" t="s">
        <v>1846</v>
      </c>
      <c r="F1602" s="33" t="s">
        <v>157</v>
      </c>
      <c r="G1602" s="34">
        <v>398597</v>
      </c>
      <c r="H1602" s="35" t="s">
        <v>183</v>
      </c>
    </row>
    <row r="1603" spans="1:8" ht="15.75">
      <c r="A1603" s="31" t="s">
        <v>179</v>
      </c>
      <c r="B1603" s="32" t="s">
        <v>241</v>
      </c>
      <c r="C1603" s="32" t="s">
        <v>242</v>
      </c>
      <c r="D1603" s="33">
        <v>5854</v>
      </c>
      <c r="E1603" s="32" t="s">
        <v>1847</v>
      </c>
      <c r="F1603" s="33" t="s">
        <v>157</v>
      </c>
      <c r="G1603" s="34">
        <v>183772</v>
      </c>
      <c r="H1603" s="35" t="s">
        <v>183</v>
      </c>
    </row>
    <row r="1604" spans="1:8" ht="15.75">
      <c r="A1604" s="31" t="s">
        <v>179</v>
      </c>
      <c r="B1604" s="32" t="s">
        <v>241</v>
      </c>
      <c r="C1604" s="32" t="s">
        <v>242</v>
      </c>
      <c r="D1604" s="33">
        <v>5856</v>
      </c>
      <c r="E1604" s="32" t="s">
        <v>1848</v>
      </c>
      <c r="F1604" s="33" t="s">
        <v>182</v>
      </c>
      <c r="G1604" s="34">
        <v>131060</v>
      </c>
      <c r="H1604" s="35" t="s">
        <v>183</v>
      </c>
    </row>
    <row r="1605" spans="1:8" ht="15.75">
      <c r="A1605" s="31" t="s">
        <v>179</v>
      </c>
      <c r="B1605" s="32" t="s">
        <v>241</v>
      </c>
      <c r="C1605" s="32" t="s">
        <v>242</v>
      </c>
      <c r="D1605" s="33">
        <v>5858</v>
      </c>
      <c r="E1605" s="32" t="s">
        <v>1849</v>
      </c>
      <c r="F1605" s="33" t="s">
        <v>190</v>
      </c>
      <c r="G1605" s="34">
        <v>77216</v>
      </c>
      <c r="H1605" s="35" t="s">
        <v>183</v>
      </c>
    </row>
    <row r="1606" spans="1:8" ht="15.75">
      <c r="A1606" s="31" t="s">
        <v>179</v>
      </c>
      <c r="B1606" s="32" t="s">
        <v>241</v>
      </c>
      <c r="C1606" s="32" t="s">
        <v>242</v>
      </c>
      <c r="D1606" s="33">
        <v>5860</v>
      </c>
      <c r="E1606" s="32" t="s">
        <v>1850</v>
      </c>
      <c r="F1606" s="33" t="s">
        <v>182</v>
      </c>
      <c r="G1606" s="34">
        <v>82625</v>
      </c>
      <c r="H1606" s="35" t="s">
        <v>183</v>
      </c>
    </row>
    <row r="1607" spans="1:8" ht="15.75">
      <c r="A1607" s="31" t="s">
        <v>179</v>
      </c>
      <c r="B1607" s="32" t="s">
        <v>241</v>
      </c>
      <c r="C1607" s="32" t="s">
        <v>242</v>
      </c>
      <c r="D1607" s="33">
        <v>5862</v>
      </c>
      <c r="E1607" s="32" t="s">
        <v>1851</v>
      </c>
      <c r="F1607" s="33" t="s">
        <v>190</v>
      </c>
      <c r="G1607" s="34">
        <v>40523</v>
      </c>
      <c r="H1607" s="35" t="s">
        <v>183</v>
      </c>
    </row>
    <row r="1608" spans="1:8" ht="15.75">
      <c r="A1608" s="31" t="s">
        <v>179</v>
      </c>
      <c r="B1608" s="32" t="s">
        <v>241</v>
      </c>
      <c r="C1608" s="32" t="s">
        <v>242</v>
      </c>
      <c r="D1608" s="33">
        <v>5864</v>
      </c>
      <c r="E1608" s="32" t="s">
        <v>1852</v>
      </c>
      <c r="F1608" s="33" t="s">
        <v>190</v>
      </c>
      <c r="G1608" s="34">
        <v>40523</v>
      </c>
      <c r="H1608" s="35" t="s">
        <v>183</v>
      </c>
    </row>
    <row r="1609" spans="1:8" ht="15.75">
      <c r="A1609" s="31" t="s">
        <v>179</v>
      </c>
      <c r="B1609" s="32" t="s">
        <v>241</v>
      </c>
      <c r="C1609" s="32" t="s">
        <v>242</v>
      </c>
      <c r="D1609" s="33">
        <v>5866</v>
      </c>
      <c r="E1609" s="32" t="s">
        <v>1853</v>
      </c>
      <c r="F1609" s="33" t="s">
        <v>157</v>
      </c>
      <c r="G1609" s="34">
        <v>715212</v>
      </c>
      <c r="H1609" s="35" t="s">
        <v>183</v>
      </c>
    </row>
    <row r="1610" spans="1:8" ht="15.75">
      <c r="A1610" s="31" t="s">
        <v>179</v>
      </c>
      <c r="B1610" s="32" t="s">
        <v>241</v>
      </c>
      <c r="C1610" s="32" t="s">
        <v>242</v>
      </c>
      <c r="D1610" s="33">
        <v>5868</v>
      </c>
      <c r="E1610" s="32" t="s">
        <v>1854</v>
      </c>
      <c r="F1610" s="33" t="s">
        <v>182</v>
      </c>
      <c r="G1610" s="34">
        <v>124405</v>
      </c>
      <c r="H1610" s="35" t="s">
        <v>183</v>
      </c>
    </row>
    <row r="1611" spans="1:8" ht="15.75">
      <c r="A1611" s="31" t="s">
        <v>179</v>
      </c>
      <c r="B1611" s="32" t="s">
        <v>241</v>
      </c>
      <c r="C1611" s="32" t="s">
        <v>242</v>
      </c>
      <c r="D1611" s="33">
        <v>5870</v>
      </c>
      <c r="E1611" s="32" t="s">
        <v>1855</v>
      </c>
      <c r="F1611" s="33" t="s">
        <v>157</v>
      </c>
      <c r="G1611" s="34">
        <v>42067</v>
      </c>
      <c r="H1611" s="35" t="s">
        <v>183</v>
      </c>
    </row>
    <row r="1612" spans="1:8" ht="15.75">
      <c r="A1612" s="31" t="s">
        <v>179</v>
      </c>
      <c r="B1612" s="32" t="s">
        <v>255</v>
      </c>
      <c r="C1612" s="32" t="s">
        <v>256</v>
      </c>
      <c r="D1612" s="33">
        <v>5871</v>
      </c>
      <c r="E1612" s="32" t="s">
        <v>1856</v>
      </c>
      <c r="F1612" s="33" t="s">
        <v>157</v>
      </c>
      <c r="G1612" s="34">
        <v>413435</v>
      </c>
      <c r="H1612" s="35" t="s">
        <v>183</v>
      </c>
    </row>
    <row r="1613" spans="1:8" ht="15.75">
      <c r="A1613" s="31" t="s">
        <v>179</v>
      </c>
      <c r="B1613" s="32" t="s">
        <v>255</v>
      </c>
      <c r="C1613" s="32" t="s">
        <v>256</v>
      </c>
      <c r="D1613" s="33">
        <v>5872</v>
      </c>
      <c r="E1613" s="32" t="s">
        <v>1857</v>
      </c>
      <c r="F1613" s="33" t="s">
        <v>157</v>
      </c>
      <c r="G1613" s="34">
        <v>433787</v>
      </c>
      <c r="H1613" s="35" t="s">
        <v>183</v>
      </c>
    </row>
    <row r="1614" spans="1:8" ht="15.75">
      <c r="A1614" s="31" t="s">
        <v>179</v>
      </c>
      <c r="B1614" s="32" t="s">
        <v>217</v>
      </c>
      <c r="C1614" s="32" t="s">
        <v>218</v>
      </c>
      <c r="D1614" s="33">
        <v>5873</v>
      </c>
      <c r="E1614" s="32" t="s">
        <v>1858</v>
      </c>
      <c r="F1614" s="33" t="s">
        <v>157</v>
      </c>
      <c r="G1614" s="34">
        <v>24802</v>
      </c>
      <c r="H1614" s="35" t="s">
        <v>183</v>
      </c>
    </row>
    <row r="1615" spans="1:8" ht="15.75">
      <c r="A1615" s="31" t="s">
        <v>179</v>
      </c>
      <c r="B1615" s="32" t="s">
        <v>255</v>
      </c>
      <c r="C1615" s="32" t="s">
        <v>256</v>
      </c>
      <c r="D1615" s="33">
        <v>5874</v>
      </c>
      <c r="E1615" s="32" t="s">
        <v>1859</v>
      </c>
      <c r="F1615" s="33" t="s">
        <v>157</v>
      </c>
      <c r="G1615" s="34">
        <v>194541</v>
      </c>
      <c r="H1615" s="35" t="s">
        <v>183</v>
      </c>
    </row>
    <row r="1616" spans="1:8" ht="15.75">
      <c r="A1616" s="31" t="s">
        <v>179</v>
      </c>
      <c r="B1616" s="32" t="s">
        <v>217</v>
      </c>
      <c r="C1616" s="32" t="s">
        <v>218</v>
      </c>
      <c r="D1616" s="33">
        <v>5875</v>
      </c>
      <c r="E1616" s="32" t="s">
        <v>1860</v>
      </c>
      <c r="F1616" s="33" t="s">
        <v>157</v>
      </c>
      <c r="G1616" s="34">
        <v>171236</v>
      </c>
      <c r="H1616" s="35" t="s">
        <v>183</v>
      </c>
    </row>
    <row r="1617" spans="1:8" ht="15.75">
      <c r="A1617" s="31" t="s">
        <v>179</v>
      </c>
      <c r="B1617" s="32" t="s">
        <v>217</v>
      </c>
      <c r="C1617" s="32" t="s">
        <v>218</v>
      </c>
      <c r="D1617" s="33">
        <v>5876</v>
      </c>
      <c r="E1617" s="32" t="s">
        <v>1861</v>
      </c>
      <c r="F1617" s="33" t="s">
        <v>157</v>
      </c>
      <c r="G1617" s="34">
        <v>275906</v>
      </c>
      <c r="H1617" s="35" t="s">
        <v>183</v>
      </c>
    </row>
    <row r="1618" spans="1:8" ht="15.75">
      <c r="A1618" s="31" t="s">
        <v>179</v>
      </c>
      <c r="B1618" s="32" t="s">
        <v>217</v>
      </c>
      <c r="C1618" s="32" t="s">
        <v>218</v>
      </c>
      <c r="D1618" s="33">
        <v>5877</v>
      </c>
      <c r="E1618" s="32" t="s">
        <v>1862</v>
      </c>
      <c r="F1618" s="33" t="s">
        <v>157</v>
      </c>
      <c r="G1618" s="34">
        <v>66945</v>
      </c>
      <c r="H1618" s="35" t="s">
        <v>183</v>
      </c>
    </row>
    <row r="1619" spans="1:8" ht="15.75">
      <c r="A1619" s="31" t="s">
        <v>179</v>
      </c>
      <c r="B1619" s="32" t="s">
        <v>217</v>
      </c>
      <c r="C1619" s="32" t="s">
        <v>218</v>
      </c>
      <c r="D1619" s="33">
        <v>5878</v>
      </c>
      <c r="E1619" s="32" t="s">
        <v>1863</v>
      </c>
      <c r="F1619" s="33" t="s">
        <v>157</v>
      </c>
      <c r="G1619" s="34">
        <v>3310120</v>
      </c>
      <c r="H1619" s="35" t="s">
        <v>183</v>
      </c>
    </row>
    <row r="1620" spans="1:8" ht="15.75">
      <c r="A1620" s="31" t="s">
        <v>179</v>
      </c>
      <c r="B1620" s="32" t="s">
        <v>217</v>
      </c>
      <c r="C1620" s="32" t="s">
        <v>218</v>
      </c>
      <c r="D1620" s="33">
        <v>5879</v>
      </c>
      <c r="E1620" s="32" t="s">
        <v>1864</v>
      </c>
      <c r="F1620" s="33" t="s">
        <v>157</v>
      </c>
      <c r="G1620" s="34">
        <v>230166</v>
      </c>
      <c r="H1620" s="35" t="s">
        <v>183</v>
      </c>
    </row>
    <row r="1621" spans="1:8" ht="15.75">
      <c r="A1621" s="31" t="s">
        <v>179</v>
      </c>
      <c r="B1621" s="32" t="s">
        <v>217</v>
      </c>
      <c r="C1621" s="32" t="s">
        <v>218</v>
      </c>
      <c r="D1621" s="33">
        <v>5880</v>
      </c>
      <c r="E1621" s="32" t="s">
        <v>1865</v>
      </c>
      <c r="F1621" s="33" t="s">
        <v>157</v>
      </c>
      <c r="G1621" s="34">
        <v>287703</v>
      </c>
      <c r="H1621" s="35" t="s">
        <v>183</v>
      </c>
    </row>
    <row r="1622" spans="1:8" ht="15.75">
      <c r="A1622" s="31" t="s">
        <v>179</v>
      </c>
      <c r="B1622" s="32" t="s">
        <v>217</v>
      </c>
      <c r="C1622" s="32" t="s">
        <v>218</v>
      </c>
      <c r="D1622" s="33">
        <v>5881</v>
      </c>
      <c r="E1622" s="32" t="s">
        <v>1866</v>
      </c>
      <c r="F1622" s="33" t="s">
        <v>157</v>
      </c>
      <c r="G1622" s="34">
        <v>3138</v>
      </c>
      <c r="H1622" s="35" t="s">
        <v>183</v>
      </c>
    </row>
    <row r="1623" spans="1:8" ht="15.75">
      <c r="A1623" s="31" t="s">
        <v>179</v>
      </c>
      <c r="B1623" s="32" t="s">
        <v>255</v>
      </c>
      <c r="C1623" s="32" t="s">
        <v>1473</v>
      </c>
      <c r="D1623" s="33">
        <v>5882</v>
      </c>
      <c r="E1623" s="32" t="s">
        <v>1867</v>
      </c>
      <c r="F1623" s="33" t="s">
        <v>157</v>
      </c>
      <c r="G1623" s="34">
        <v>98412</v>
      </c>
      <c r="H1623" s="35" t="s">
        <v>183</v>
      </c>
    </row>
    <row r="1624" spans="1:8" ht="15.75">
      <c r="A1624" s="31" t="s">
        <v>179</v>
      </c>
      <c r="B1624" s="32" t="s">
        <v>217</v>
      </c>
      <c r="C1624" s="32" t="s">
        <v>218</v>
      </c>
      <c r="D1624" s="33">
        <v>5883</v>
      </c>
      <c r="E1624" s="32" t="s">
        <v>1868</v>
      </c>
      <c r="F1624" s="33" t="s">
        <v>157</v>
      </c>
      <c r="G1624" s="34">
        <v>10133</v>
      </c>
      <c r="H1624" s="35" t="s">
        <v>183</v>
      </c>
    </row>
    <row r="1625" spans="1:8" ht="15.75">
      <c r="A1625" s="31" t="s">
        <v>179</v>
      </c>
      <c r="B1625" s="32" t="s">
        <v>255</v>
      </c>
      <c r="C1625" s="32" t="s">
        <v>604</v>
      </c>
      <c r="D1625" s="33">
        <v>5884</v>
      </c>
      <c r="E1625" s="32" t="s">
        <v>1869</v>
      </c>
      <c r="F1625" s="33" t="s">
        <v>157</v>
      </c>
      <c r="G1625" s="34">
        <v>76142</v>
      </c>
      <c r="H1625" s="35" t="s">
        <v>183</v>
      </c>
    </row>
    <row r="1626" spans="1:8" ht="15.75">
      <c r="A1626" s="31" t="s">
        <v>179</v>
      </c>
      <c r="B1626" s="32" t="s">
        <v>255</v>
      </c>
      <c r="C1626" s="32" t="s">
        <v>604</v>
      </c>
      <c r="D1626" s="33">
        <v>5885</v>
      </c>
      <c r="E1626" s="32" t="s">
        <v>1870</v>
      </c>
      <c r="F1626" s="33" t="s">
        <v>157</v>
      </c>
      <c r="G1626" s="34">
        <v>82597</v>
      </c>
      <c r="H1626" s="35" t="s">
        <v>183</v>
      </c>
    </row>
    <row r="1627" spans="1:8" ht="15.75">
      <c r="A1627" s="31" t="s">
        <v>179</v>
      </c>
      <c r="B1627" s="32" t="s">
        <v>208</v>
      </c>
      <c r="C1627" s="32" t="s">
        <v>208</v>
      </c>
      <c r="D1627" s="33">
        <v>5886</v>
      </c>
      <c r="E1627" s="32" t="s">
        <v>1871</v>
      </c>
      <c r="F1627" s="33" t="s">
        <v>190</v>
      </c>
      <c r="G1627" s="34">
        <v>275682</v>
      </c>
      <c r="H1627" s="35" t="s">
        <v>183</v>
      </c>
    </row>
    <row r="1628" spans="1:8" ht="15.75">
      <c r="A1628" s="31" t="s">
        <v>179</v>
      </c>
      <c r="B1628" s="32" t="s">
        <v>208</v>
      </c>
      <c r="C1628" s="32" t="s">
        <v>208</v>
      </c>
      <c r="D1628" s="33">
        <v>5887</v>
      </c>
      <c r="E1628" s="32" t="s">
        <v>1872</v>
      </c>
      <c r="F1628" s="33" t="s">
        <v>190</v>
      </c>
      <c r="G1628" s="34">
        <v>501044</v>
      </c>
      <c r="H1628" s="35" t="s">
        <v>183</v>
      </c>
    </row>
    <row r="1629" spans="1:8" ht="15.75">
      <c r="A1629" s="31" t="s">
        <v>179</v>
      </c>
      <c r="B1629" s="32" t="s">
        <v>208</v>
      </c>
      <c r="C1629" s="32" t="s">
        <v>208</v>
      </c>
      <c r="D1629" s="33">
        <v>5888</v>
      </c>
      <c r="E1629" s="32" t="s">
        <v>1873</v>
      </c>
      <c r="F1629" s="33" t="s">
        <v>190</v>
      </c>
      <c r="G1629" s="34">
        <v>601448</v>
      </c>
      <c r="H1629" s="35" t="s">
        <v>183</v>
      </c>
    </row>
    <row r="1630" spans="1:8" ht="15.75">
      <c r="A1630" s="31" t="s">
        <v>179</v>
      </c>
      <c r="B1630" s="32" t="s">
        <v>208</v>
      </c>
      <c r="C1630" s="32" t="s">
        <v>208</v>
      </c>
      <c r="D1630" s="33">
        <v>5889</v>
      </c>
      <c r="E1630" s="32" t="s">
        <v>1874</v>
      </c>
      <c r="F1630" s="33" t="s">
        <v>190</v>
      </c>
      <c r="G1630" s="34">
        <v>694901</v>
      </c>
      <c r="H1630" s="35" t="s">
        <v>183</v>
      </c>
    </row>
    <row r="1631" spans="1:8" ht="15.75">
      <c r="A1631" s="31" t="s">
        <v>179</v>
      </c>
      <c r="B1631" s="32" t="s">
        <v>180</v>
      </c>
      <c r="C1631" s="32" t="s">
        <v>1357</v>
      </c>
      <c r="D1631" s="33">
        <v>5890</v>
      </c>
      <c r="E1631" s="32" t="s">
        <v>1875</v>
      </c>
      <c r="F1631" s="33" t="s">
        <v>182</v>
      </c>
      <c r="G1631" s="34">
        <v>27789</v>
      </c>
      <c r="H1631" s="35" t="s">
        <v>183</v>
      </c>
    </row>
    <row r="1632" spans="1:8" ht="15.75">
      <c r="A1632" s="31" t="s">
        <v>179</v>
      </c>
      <c r="B1632" s="32" t="s">
        <v>180</v>
      </c>
      <c r="C1632" s="32" t="s">
        <v>184</v>
      </c>
      <c r="D1632" s="33">
        <v>5891</v>
      </c>
      <c r="E1632" s="32" t="s">
        <v>1876</v>
      </c>
      <c r="F1632" s="33" t="s">
        <v>186</v>
      </c>
      <c r="G1632" s="34">
        <v>2424</v>
      </c>
      <c r="H1632" s="35" t="s">
        <v>183</v>
      </c>
    </row>
    <row r="1633" spans="1:8" ht="15.75">
      <c r="A1633" s="31" t="s">
        <v>179</v>
      </c>
      <c r="B1633" s="32" t="s">
        <v>208</v>
      </c>
      <c r="C1633" s="32" t="s">
        <v>208</v>
      </c>
      <c r="D1633" s="33">
        <v>5892</v>
      </c>
      <c r="E1633" s="32" t="s">
        <v>1877</v>
      </c>
      <c r="F1633" s="33" t="s">
        <v>157</v>
      </c>
      <c r="G1633" s="34">
        <v>363884</v>
      </c>
      <c r="H1633" s="35" t="s">
        <v>183</v>
      </c>
    </row>
    <row r="1634" spans="1:8" ht="15.75">
      <c r="A1634" s="31" t="s">
        <v>179</v>
      </c>
      <c r="B1634" s="32" t="s">
        <v>208</v>
      </c>
      <c r="C1634" s="32" t="s">
        <v>208</v>
      </c>
      <c r="D1634" s="33">
        <v>5893</v>
      </c>
      <c r="E1634" s="32" t="s">
        <v>1878</v>
      </c>
      <c r="F1634" s="33" t="s">
        <v>157</v>
      </c>
      <c r="G1634" s="34">
        <v>398094</v>
      </c>
      <c r="H1634" s="35" t="s">
        <v>183</v>
      </c>
    </row>
    <row r="1635" spans="1:8" ht="15.75">
      <c r="A1635" s="31" t="s">
        <v>179</v>
      </c>
      <c r="B1635" s="32" t="s">
        <v>208</v>
      </c>
      <c r="C1635" s="32" t="s">
        <v>208</v>
      </c>
      <c r="D1635" s="33">
        <v>5894</v>
      </c>
      <c r="E1635" s="32" t="s">
        <v>1879</v>
      </c>
      <c r="F1635" s="33" t="s">
        <v>157</v>
      </c>
      <c r="G1635" s="34">
        <v>1822020</v>
      </c>
      <c r="H1635" s="35" t="s">
        <v>183</v>
      </c>
    </row>
    <row r="1636" spans="1:8" ht="15.75">
      <c r="A1636" s="31" t="s">
        <v>179</v>
      </c>
      <c r="B1636" s="32" t="s">
        <v>238</v>
      </c>
      <c r="C1636" s="32" t="s">
        <v>239</v>
      </c>
      <c r="D1636" s="33">
        <v>5903</v>
      </c>
      <c r="E1636" s="32" t="s">
        <v>1880</v>
      </c>
      <c r="F1636" s="33" t="s">
        <v>157</v>
      </c>
      <c r="G1636" s="34">
        <v>106720</v>
      </c>
      <c r="H1636" s="35" t="s">
        <v>183</v>
      </c>
    </row>
    <row r="1637" spans="1:8" ht="15.75">
      <c r="A1637" s="31" t="s">
        <v>179</v>
      </c>
      <c r="B1637" s="32" t="s">
        <v>238</v>
      </c>
      <c r="C1637" s="32" t="s">
        <v>239</v>
      </c>
      <c r="D1637" s="33">
        <v>5904</v>
      </c>
      <c r="E1637" s="32" t="s">
        <v>1881</v>
      </c>
      <c r="F1637" s="33" t="s">
        <v>157</v>
      </c>
      <c r="G1637" s="34">
        <v>225040</v>
      </c>
      <c r="H1637" s="35" t="s">
        <v>183</v>
      </c>
    </row>
    <row r="1638" spans="1:8" ht="15.75">
      <c r="A1638" s="31" t="s">
        <v>179</v>
      </c>
      <c r="B1638" s="32" t="s">
        <v>238</v>
      </c>
      <c r="C1638" s="32" t="s">
        <v>239</v>
      </c>
      <c r="D1638" s="33">
        <v>5905</v>
      </c>
      <c r="E1638" s="32" t="s">
        <v>1882</v>
      </c>
      <c r="F1638" s="33" t="s">
        <v>157</v>
      </c>
      <c r="G1638" s="34">
        <v>146160</v>
      </c>
      <c r="H1638" s="35" t="s">
        <v>183</v>
      </c>
    </row>
    <row r="1639" spans="1:8" ht="15.75">
      <c r="A1639" s="31" t="s">
        <v>179</v>
      </c>
      <c r="B1639" s="32" t="s">
        <v>238</v>
      </c>
      <c r="C1639" s="32" t="s">
        <v>239</v>
      </c>
      <c r="D1639" s="33">
        <v>5906</v>
      </c>
      <c r="E1639" s="32" t="s">
        <v>1883</v>
      </c>
      <c r="F1639" s="33" t="s">
        <v>157</v>
      </c>
      <c r="G1639" s="34">
        <v>302760</v>
      </c>
      <c r="H1639" s="35" t="s">
        <v>183</v>
      </c>
    </row>
    <row r="1640" spans="1:8" ht="15.75">
      <c r="A1640" s="31" t="s">
        <v>179</v>
      </c>
      <c r="B1640" s="32" t="s">
        <v>238</v>
      </c>
      <c r="C1640" s="32" t="s">
        <v>239</v>
      </c>
      <c r="D1640" s="33">
        <v>5907</v>
      </c>
      <c r="E1640" s="32" t="s">
        <v>1884</v>
      </c>
      <c r="F1640" s="33" t="s">
        <v>157</v>
      </c>
      <c r="G1640" s="34">
        <v>185600</v>
      </c>
      <c r="H1640" s="35" t="s">
        <v>183</v>
      </c>
    </row>
    <row r="1641" spans="1:8" ht="15.75">
      <c r="A1641" s="31" t="s">
        <v>179</v>
      </c>
      <c r="B1641" s="32" t="s">
        <v>238</v>
      </c>
      <c r="C1641" s="32" t="s">
        <v>239</v>
      </c>
      <c r="D1641" s="33">
        <v>5908</v>
      </c>
      <c r="E1641" s="32" t="s">
        <v>1885</v>
      </c>
      <c r="F1641" s="33" t="s">
        <v>157</v>
      </c>
      <c r="G1641" s="34">
        <v>381640</v>
      </c>
      <c r="H1641" s="35" t="s">
        <v>183</v>
      </c>
    </row>
    <row r="1642" spans="1:8" ht="15.75">
      <c r="A1642" s="31" t="s">
        <v>179</v>
      </c>
      <c r="B1642" s="32" t="s">
        <v>238</v>
      </c>
      <c r="C1642" s="32" t="s">
        <v>239</v>
      </c>
      <c r="D1642" s="33">
        <v>5909</v>
      </c>
      <c r="E1642" s="32" t="s">
        <v>1886</v>
      </c>
      <c r="F1642" s="33" t="s">
        <v>157</v>
      </c>
      <c r="G1642" s="34">
        <v>225040</v>
      </c>
      <c r="H1642" s="35" t="s">
        <v>183</v>
      </c>
    </row>
    <row r="1643" spans="1:8" ht="15.75">
      <c r="A1643" s="31" t="s">
        <v>179</v>
      </c>
      <c r="B1643" s="32" t="s">
        <v>238</v>
      </c>
      <c r="C1643" s="32" t="s">
        <v>239</v>
      </c>
      <c r="D1643" s="33">
        <v>5910</v>
      </c>
      <c r="E1643" s="32" t="s">
        <v>1887</v>
      </c>
      <c r="F1643" s="33" t="s">
        <v>157</v>
      </c>
      <c r="G1643" s="34">
        <v>460520</v>
      </c>
      <c r="H1643" s="35" t="s">
        <v>183</v>
      </c>
    </row>
    <row r="1644" spans="1:8" ht="15.75">
      <c r="A1644" s="31" t="s">
        <v>179</v>
      </c>
      <c r="B1644" s="32" t="s">
        <v>238</v>
      </c>
      <c r="C1644" s="32" t="s">
        <v>239</v>
      </c>
      <c r="D1644" s="33">
        <v>5911</v>
      </c>
      <c r="E1644" s="32" t="s">
        <v>1888</v>
      </c>
      <c r="F1644" s="33" t="s">
        <v>157</v>
      </c>
      <c r="G1644" s="34">
        <v>302760</v>
      </c>
      <c r="H1644" s="35" t="s">
        <v>183</v>
      </c>
    </row>
    <row r="1645" spans="1:8" ht="15.75">
      <c r="A1645" s="31" t="s">
        <v>179</v>
      </c>
      <c r="B1645" s="32" t="s">
        <v>238</v>
      </c>
      <c r="C1645" s="32" t="s">
        <v>239</v>
      </c>
      <c r="D1645" s="33">
        <v>5912</v>
      </c>
      <c r="E1645" s="32" t="s">
        <v>1889</v>
      </c>
      <c r="F1645" s="33" t="s">
        <v>157</v>
      </c>
      <c r="G1645" s="34">
        <v>617120</v>
      </c>
      <c r="H1645" s="35" t="s">
        <v>183</v>
      </c>
    </row>
    <row r="1646" spans="1:8" ht="15.75">
      <c r="A1646" s="31" t="s">
        <v>179</v>
      </c>
      <c r="B1646" s="32" t="s">
        <v>238</v>
      </c>
      <c r="C1646" s="32" t="s">
        <v>239</v>
      </c>
      <c r="D1646" s="33">
        <v>5913</v>
      </c>
      <c r="E1646" s="32" t="s">
        <v>1890</v>
      </c>
      <c r="F1646" s="33" t="s">
        <v>157</v>
      </c>
      <c r="G1646" s="34">
        <v>448920</v>
      </c>
      <c r="H1646" s="35" t="s">
        <v>183</v>
      </c>
    </row>
    <row r="1647" spans="1:8" ht="15.75">
      <c r="A1647" s="31" t="s">
        <v>179</v>
      </c>
      <c r="B1647" s="32" t="s">
        <v>238</v>
      </c>
      <c r="C1647" s="32" t="s">
        <v>239</v>
      </c>
      <c r="D1647" s="33">
        <v>5914</v>
      </c>
      <c r="E1647" s="32" t="s">
        <v>1891</v>
      </c>
      <c r="F1647" s="33" t="s">
        <v>157</v>
      </c>
      <c r="G1647" s="34">
        <v>773720</v>
      </c>
      <c r="H1647" s="35" t="s">
        <v>183</v>
      </c>
    </row>
    <row r="1648" spans="1:8" ht="15.75">
      <c r="A1648" s="31" t="s">
        <v>179</v>
      </c>
      <c r="B1648" s="32" t="s">
        <v>238</v>
      </c>
      <c r="C1648" s="32" t="s">
        <v>239</v>
      </c>
      <c r="D1648" s="33">
        <v>5915</v>
      </c>
      <c r="E1648" s="32" t="s">
        <v>1892</v>
      </c>
      <c r="F1648" s="33" t="s">
        <v>157</v>
      </c>
      <c r="G1648" s="34">
        <v>595080</v>
      </c>
      <c r="H1648" s="35" t="s">
        <v>183</v>
      </c>
    </row>
    <row r="1649" spans="1:8" ht="15.75">
      <c r="A1649" s="31" t="s">
        <v>179</v>
      </c>
      <c r="B1649" s="32" t="s">
        <v>238</v>
      </c>
      <c r="C1649" s="32" t="s">
        <v>239</v>
      </c>
      <c r="D1649" s="33">
        <v>5916</v>
      </c>
      <c r="E1649" s="32" t="s">
        <v>1893</v>
      </c>
      <c r="F1649" s="33" t="s">
        <v>157</v>
      </c>
      <c r="G1649" s="34">
        <v>1166960</v>
      </c>
      <c r="H1649" s="35" t="s">
        <v>183</v>
      </c>
    </row>
    <row r="1650" spans="1:8" ht="15.75">
      <c r="A1650" s="31" t="s">
        <v>179</v>
      </c>
      <c r="B1650" s="32" t="s">
        <v>238</v>
      </c>
      <c r="C1650" s="32" t="s">
        <v>239</v>
      </c>
      <c r="D1650" s="33">
        <v>5917</v>
      </c>
      <c r="E1650" s="32" t="s">
        <v>1894</v>
      </c>
      <c r="F1650" s="33" t="s">
        <v>157</v>
      </c>
      <c r="G1650" s="34">
        <v>988320</v>
      </c>
      <c r="H1650" s="35" t="s">
        <v>183</v>
      </c>
    </row>
    <row r="1651" spans="1:8" ht="15.75">
      <c r="A1651" s="31" t="s">
        <v>179</v>
      </c>
      <c r="B1651" s="32" t="s">
        <v>238</v>
      </c>
      <c r="C1651" s="32" t="s">
        <v>239</v>
      </c>
      <c r="D1651" s="33">
        <v>5918</v>
      </c>
      <c r="E1651" s="32" t="s">
        <v>1895</v>
      </c>
      <c r="F1651" s="33" t="s">
        <v>157</v>
      </c>
      <c r="G1651" s="34">
        <v>2244600</v>
      </c>
      <c r="H1651" s="35" t="s">
        <v>183</v>
      </c>
    </row>
    <row r="1652" spans="1:8" ht="15.75">
      <c r="A1652" s="31" t="s">
        <v>179</v>
      </c>
      <c r="B1652" s="32" t="s">
        <v>238</v>
      </c>
      <c r="C1652" s="32" t="s">
        <v>239</v>
      </c>
      <c r="D1652" s="33">
        <v>5919</v>
      </c>
      <c r="E1652" s="32" t="s">
        <v>1896</v>
      </c>
      <c r="F1652" s="33" t="s">
        <v>157</v>
      </c>
      <c r="G1652" s="34">
        <v>1223800</v>
      </c>
      <c r="H1652" s="35" t="s">
        <v>183</v>
      </c>
    </row>
    <row r="1653" spans="1:8" ht="15.75">
      <c r="A1653" s="31" t="s">
        <v>179</v>
      </c>
      <c r="B1653" s="32" t="s">
        <v>238</v>
      </c>
      <c r="C1653" s="32" t="s">
        <v>239</v>
      </c>
      <c r="D1653" s="33">
        <v>5920</v>
      </c>
      <c r="E1653" s="32" t="s">
        <v>1897</v>
      </c>
      <c r="F1653" s="33" t="s">
        <v>157</v>
      </c>
      <c r="G1653" s="34">
        <v>2636680</v>
      </c>
      <c r="H1653" s="35" t="s">
        <v>183</v>
      </c>
    </row>
    <row r="1654" spans="1:8" ht="15.75">
      <c r="A1654" s="31" t="s">
        <v>179</v>
      </c>
      <c r="B1654" s="32" t="s">
        <v>238</v>
      </c>
      <c r="C1654" s="32" t="s">
        <v>402</v>
      </c>
      <c r="D1654" s="33">
        <v>5921</v>
      </c>
      <c r="E1654" s="32" t="s">
        <v>1898</v>
      </c>
      <c r="F1654" s="33" t="s">
        <v>157</v>
      </c>
      <c r="G1654" s="34">
        <v>414610</v>
      </c>
      <c r="H1654" s="35" t="s">
        <v>183</v>
      </c>
    </row>
    <row r="1655" spans="1:8" ht="15.75">
      <c r="A1655" s="31" t="s">
        <v>179</v>
      </c>
      <c r="B1655" s="32" t="s">
        <v>238</v>
      </c>
      <c r="C1655" s="32" t="s">
        <v>402</v>
      </c>
      <c r="D1655" s="33">
        <v>5922</v>
      </c>
      <c r="E1655" s="32" t="s">
        <v>1899</v>
      </c>
      <c r="F1655" s="33" t="s">
        <v>157</v>
      </c>
      <c r="G1655" s="34">
        <v>68927</v>
      </c>
      <c r="H1655" s="35" t="s">
        <v>183</v>
      </c>
    </row>
    <row r="1656" spans="1:8" ht="15.75">
      <c r="A1656" s="31" t="s">
        <v>179</v>
      </c>
      <c r="B1656" s="32" t="s">
        <v>238</v>
      </c>
      <c r="C1656" s="32" t="s">
        <v>402</v>
      </c>
      <c r="D1656" s="33">
        <v>5923</v>
      </c>
      <c r="E1656" s="32" t="s">
        <v>1900</v>
      </c>
      <c r="F1656" s="33" t="s">
        <v>157</v>
      </c>
      <c r="G1656" s="34">
        <v>86210</v>
      </c>
      <c r="H1656" s="35" t="s">
        <v>183</v>
      </c>
    </row>
    <row r="1657" spans="1:8" ht="15.75">
      <c r="A1657" s="31" t="s">
        <v>179</v>
      </c>
      <c r="B1657" s="32" t="s">
        <v>238</v>
      </c>
      <c r="C1657" s="32" t="s">
        <v>402</v>
      </c>
      <c r="D1657" s="33">
        <v>5924</v>
      </c>
      <c r="E1657" s="32" t="s">
        <v>1901</v>
      </c>
      <c r="F1657" s="33" t="s">
        <v>157</v>
      </c>
      <c r="G1657" s="34">
        <v>21071</v>
      </c>
      <c r="H1657" s="35" t="s">
        <v>183</v>
      </c>
    </row>
    <row r="1658" spans="1:8" ht="15.75">
      <c r="A1658" s="31" t="s">
        <v>179</v>
      </c>
      <c r="B1658" s="32" t="s">
        <v>1317</v>
      </c>
      <c r="C1658" s="32" t="s">
        <v>1317</v>
      </c>
      <c r="D1658" s="33">
        <v>5927</v>
      </c>
      <c r="E1658" s="32" t="s">
        <v>1902</v>
      </c>
      <c r="F1658" s="33" t="s">
        <v>157</v>
      </c>
      <c r="G1658" s="34">
        <v>481718</v>
      </c>
      <c r="H1658" s="35" t="s">
        <v>183</v>
      </c>
    </row>
    <row r="1659" spans="1:8" ht="15.75">
      <c r="A1659" s="31" t="s">
        <v>179</v>
      </c>
      <c r="B1659" s="32" t="s">
        <v>1317</v>
      </c>
      <c r="C1659" s="32" t="s">
        <v>1317</v>
      </c>
      <c r="D1659" s="33">
        <v>5928</v>
      </c>
      <c r="E1659" s="32" t="s">
        <v>1903</v>
      </c>
      <c r="F1659" s="33" t="s">
        <v>1904</v>
      </c>
      <c r="G1659" s="34">
        <v>23991</v>
      </c>
      <c r="H1659" s="35" t="s">
        <v>197</v>
      </c>
    </row>
    <row r="1660" spans="1:8" ht="15.75">
      <c r="A1660" s="31" t="s">
        <v>179</v>
      </c>
      <c r="B1660" s="32" t="s">
        <v>1411</v>
      </c>
      <c r="C1660" s="32" t="s">
        <v>1621</v>
      </c>
      <c r="D1660" s="33">
        <v>5933</v>
      </c>
      <c r="E1660" s="32" t="s">
        <v>1905</v>
      </c>
      <c r="F1660" s="33" t="s">
        <v>182</v>
      </c>
      <c r="G1660" s="34">
        <v>229154</v>
      </c>
      <c r="H1660" s="35" t="s">
        <v>197</v>
      </c>
    </row>
    <row r="1661" spans="1:8" ht="15.75">
      <c r="A1661" s="31" t="s">
        <v>179</v>
      </c>
      <c r="B1661" s="32" t="s">
        <v>1411</v>
      </c>
      <c r="C1661" s="32" t="s">
        <v>1621</v>
      </c>
      <c r="D1661" s="33">
        <v>5935</v>
      </c>
      <c r="E1661" s="32" t="s">
        <v>1906</v>
      </c>
      <c r="F1661" s="33" t="s">
        <v>182</v>
      </c>
      <c r="G1661" s="34">
        <v>313052</v>
      </c>
      <c r="H1661" s="35" t="s">
        <v>183</v>
      </c>
    </row>
    <row r="1662" spans="1:8" ht="15.75">
      <c r="A1662" s="31" t="s">
        <v>179</v>
      </c>
      <c r="B1662" s="32" t="s">
        <v>1411</v>
      </c>
      <c r="C1662" s="32" t="s">
        <v>1621</v>
      </c>
      <c r="D1662" s="33">
        <v>5936</v>
      </c>
      <c r="E1662" s="32" t="s">
        <v>1907</v>
      </c>
      <c r="F1662" s="33" t="s">
        <v>182</v>
      </c>
      <c r="G1662" s="34">
        <v>251548</v>
      </c>
      <c r="H1662" s="35" t="s">
        <v>183</v>
      </c>
    </row>
    <row r="1663" spans="1:8" ht="15.75">
      <c r="A1663" s="31" t="s">
        <v>179</v>
      </c>
      <c r="B1663" s="32" t="s">
        <v>255</v>
      </c>
      <c r="C1663" s="32" t="s">
        <v>256</v>
      </c>
      <c r="D1663" s="33">
        <v>5939</v>
      </c>
      <c r="E1663" s="32" t="s">
        <v>1908</v>
      </c>
      <c r="F1663" s="33" t="s">
        <v>190</v>
      </c>
      <c r="G1663" s="34">
        <v>312130</v>
      </c>
      <c r="H1663" s="35" t="s">
        <v>183</v>
      </c>
    </row>
    <row r="1664" spans="1:8" ht="15.75">
      <c r="A1664" s="31" t="s">
        <v>179</v>
      </c>
      <c r="B1664" s="32" t="s">
        <v>255</v>
      </c>
      <c r="C1664" s="32" t="s">
        <v>256</v>
      </c>
      <c r="D1664" s="33">
        <v>5940</v>
      </c>
      <c r="E1664" s="32" t="s">
        <v>1909</v>
      </c>
      <c r="F1664" s="33" t="s">
        <v>186</v>
      </c>
      <c r="G1664" s="34">
        <v>787110</v>
      </c>
      <c r="H1664" s="35" t="s">
        <v>183</v>
      </c>
    </row>
    <row r="1665" spans="1:8" ht="15.75">
      <c r="A1665" s="31" t="s">
        <v>179</v>
      </c>
      <c r="B1665" s="32" t="s">
        <v>255</v>
      </c>
      <c r="C1665" s="32" t="s">
        <v>256</v>
      </c>
      <c r="D1665" s="33">
        <v>5941</v>
      </c>
      <c r="E1665" s="32" t="s">
        <v>1910</v>
      </c>
      <c r="F1665" s="33" t="s">
        <v>186</v>
      </c>
      <c r="G1665" s="34">
        <v>789394</v>
      </c>
      <c r="H1665" s="35" t="s">
        <v>183</v>
      </c>
    </row>
    <row r="1666" spans="1:8" ht="15.75">
      <c r="A1666" s="31" t="s">
        <v>179</v>
      </c>
      <c r="B1666" s="32" t="s">
        <v>255</v>
      </c>
      <c r="C1666" s="32" t="s">
        <v>256</v>
      </c>
      <c r="D1666" s="33">
        <v>5944</v>
      </c>
      <c r="E1666" s="32" t="s">
        <v>1911</v>
      </c>
      <c r="F1666" s="33" t="s">
        <v>186</v>
      </c>
      <c r="G1666" s="34">
        <v>775099</v>
      </c>
      <c r="H1666" s="35" t="s">
        <v>183</v>
      </c>
    </row>
    <row r="1667" spans="1:8" ht="15.75">
      <c r="A1667" s="31" t="s">
        <v>179</v>
      </c>
      <c r="B1667" s="32" t="s">
        <v>255</v>
      </c>
      <c r="C1667" s="32" t="s">
        <v>256</v>
      </c>
      <c r="D1667" s="33">
        <v>5945</v>
      </c>
      <c r="E1667" s="32" t="s">
        <v>1912</v>
      </c>
      <c r="F1667" s="33" t="s">
        <v>186</v>
      </c>
      <c r="G1667" s="34">
        <v>711224</v>
      </c>
      <c r="H1667" s="35" t="s">
        <v>183</v>
      </c>
    </row>
    <row r="1668" spans="1:8" ht="15.75">
      <c r="A1668" s="31" t="s">
        <v>179</v>
      </c>
      <c r="B1668" s="32" t="s">
        <v>255</v>
      </c>
      <c r="C1668" s="32" t="s">
        <v>256</v>
      </c>
      <c r="D1668" s="33">
        <v>5946</v>
      </c>
      <c r="E1668" s="32" t="s">
        <v>1913</v>
      </c>
      <c r="F1668" s="33" t="s">
        <v>186</v>
      </c>
      <c r="G1668" s="34">
        <v>1011744</v>
      </c>
      <c r="H1668" s="35" t="s">
        <v>183</v>
      </c>
    </row>
    <row r="1669" spans="1:8" ht="15.75">
      <c r="A1669" s="31" t="s">
        <v>179</v>
      </c>
      <c r="B1669" s="32" t="s">
        <v>255</v>
      </c>
      <c r="C1669" s="32" t="s">
        <v>256</v>
      </c>
      <c r="D1669" s="33">
        <v>5947</v>
      </c>
      <c r="E1669" s="32" t="s">
        <v>1914</v>
      </c>
      <c r="F1669" s="33" t="s">
        <v>186</v>
      </c>
      <c r="G1669" s="34">
        <v>798714</v>
      </c>
      <c r="H1669" s="35" t="s">
        <v>183</v>
      </c>
    </row>
    <row r="1670" spans="1:8" ht="15.75">
      <c r="A1670" s="31" t="s">
        <v>179</v>
      </c>
      <c r="B1670" s="32" t="s">
        <v>255</v>
      </c>
      <c r="C1670" s="32" t="s">
        <v>256</v>
      </c>
      <c r="D1670" s="33">
        <v>5948</v>
      </c>
      <c r="E1670" s="32" t="s">
        <v>1915</v>
      </c>
      <c r="F1670" s="33" t="s">
        <v>186</v>
      </c>
      <c r="G1670" s="34">
        <v>832787</v>
      </c>
      <c r="H1670" s="35" t="s">
        <v>183</v>
      </c>
    </row>
    <row r="1671" spans="1:8" ht="15.75">
      <c r="A1671" s="31" t="s">
        <v>179</v>
      </c>
      <c r="B1671" s="32" t="s">
        <v>255</v>
      </c>
      <c r="C1671" s="32" t="s">
        <v>256</v>
      </c>
      <c r="D1671" s="33">
        <v>5949</v>
      </c>
      <c r="E1671" s="32" t="s">
        <v>1916</v>
      </c>
      <c r="F1671" s="33" t="s">
        <v>186</v>
      </c>
      <c r="G1671" s="34">
        <v>803302</v>
      </c>
      <c r="H1671" s="35" t="s">
        <v>183</v>
      </c>
    </row>
    <row r="1672" spans="1:8" ht="15.75">
      <c r="A1672" s="31" t="s">
        <v>179</v>
      </c>
      <c r="B1672" s="32" t="s">
        <v>255</v>
      </c>
      <c r="C1672" s="32" t="s">
        <v>256</v>
      </c>
      <c r="D1672" s="33">
        <v>5950</v>
      </c>
      <c r="E1672" s="32" t="s">
        <v>1917</v>
      </c>
      <c r="F1672" s="33" t="s">
        <v>186</v>
      </c>
      <c r="G1672" s="34">
        <v>2264626</v>
      </c>
      <c r="H1672" s="35" t="s">
        <v>183</v>
      </c>
    </row>
    <row r="1673" spans="1:8" ht="15.75">
      <c r="A1673" s="31" t="s">
        <v>179</v>
      </c>
      <c r="B1673" s="32" t="s">
        <v>255</v>
      </c>
      <c r="C1673" s="32" t="s">
        <v>1473</v>
      </c>
      <c r="D1673" s="33">
        <v>5952</v>
      </c>
      <c r="E1673" s="32" t="s">
        <v>1918</v>
      </c>
      <c r="F1673" s="33" t="s">
        <v>190</v>
      </c>
      <c r="G1673" s="34">
        <v>273700</v>
      </c>
      <c r="H1673" s="35" t="s">
        <v>197</v>
      </c>
    </row>
    <row r="1674" spans="1:8" ht="15.75">
      <c r="A1674" s="31" t="s">
        <v>179</v>
      </c>
      <c r="B1674" s="32" t="s">
        <v>248</v>
      </c>
      <c r="C1674" s="32" t="s">
        <v>248</v>
      </c>
      <c r="D1674" s="33">
        <v>5953</v>
      </c>
      <c r="E1674" s="32" t="s">
        <v>1919</v>
      </c>
      <c r="F1674" s="33" t="s">
        <v>190</v>
      </c>
      <c r="G1674" s="34">
        <v>522552</v>
      </c>
      <c r="H1674" s="35" t="s">
        <v>183</v>
      </c>
    </row>
    <row r="1675" spans="1:8" ht="15.75">
      <c r="A1675" s="31" t="s">
        <v>179</v>
      </c>
      <c r="B1675" s="32" t="s">
        <v>192</v>
      </c>
      <c r="C1675" s="32" t="s">
        <v>947</v>
      </c>
      <c r="D1675" s="33">
        <v>5954</v>
      </c>
      <c r="E1675" s="32" t="s">
        <v>1920</v>
      </c>
      <c r="F1675" s="33" t="s">
        <v>190</v>
      </c>
      <c r="G1675" s="34">
        <v>1034288</v>
      </c>
      <c r="H1675" s="35" t="s">
        <v>183</v>
      </c>
    </row>
    <row r="1676" spans="1:8" ht="15.75">
      <c r="A1676" s="31" t="s">
        <v>179</v>
      </c>
      <c r="B1676" s="32" t="s">
        <v>241</v>
      </c>
      <c r="C1676" s="32" t="s">
        <v>420</v>
      </c>
      <c r="D1676" s="33">
        <v>5955</v>
      </c>
      <c r="E1676" s="32" t="s">
        <v>1921</v>
      </c>
      <c r="F1676" s="33" t="s">
        <v>157</v>
      </c>
      <c r="G1676" s="34">
        <v>267151</v>
      </c>
      <c r="H1676" s="35" t="s">
        <v>183</v>
      </c>
    </row>
    <row r="1677" spans="1:8" ht="15.75">
      <c r="A1677" s="31" t="s">
        <v>179</v>
      </c>
      <c r="B1677" s="32" t="s">
        <v>587</v>
      </c>
      <c r="C1677" s="32" t="s">
        <v>588</v>
      </c>
      <c r="D1677" s="33">
        <v>5975</v>
      </c>
      <c r="E1677" s="32" t="s">
        <v>1922</v>
      </c>
      <c r="F1677" s="33" t="s">
        <v>885</v>
      </c>
      <c r="G1677" s="34">
        <v>29145</v>
      </c>
      <c r="H1677" s="35" t="s">
        <v>183</v>
      </c>
    </row>
    <row r="1678" spans="1:8" ht="15.75">
      <c r="A1678" s="31" t="s">
        <v>179</v>
      </c>
      <c r="B1678" s="32" t="s">
        <v>255</v>
      </c>
      <c r="C1678" s="32" t="s">
        <v>1473</v>
      </c>
      <c r="D1678" s="33">
        <v>5976</v>
      </c>
      <c r="E1678" s="32" t="s">
        <v>1923</v>
      </c>
      <c r="F1678" s="33" t="s">
        <v>190</v>
      </c>
      <c r="G1678" s="34">
        <v>61849</v>
      </c>
      <c r="H1678" s="35" t="s">
        <v>183</v>
      </c>
    </row>
    <row r="1679" spans="1:8" ht="15.75">
      <c r="A1679" s="31" t="s">
        <v>179</v>
      </c>
      <c r="B1679" s="32" t="s">
        <v>208</v>
      </c>
      <c r="C1679" s="32" t="s">
        <v>208</v>
      </c>
      <c r="D1679" s="33">
        <v>5992</v>
      </c>
      <c r="E1679" s="32" t="s">
        <v>1924</v>
      </c>
      <c r="F1679" s="33" t="s">
        <v>190</v>
      </c>
      <c r="G1679" s="34">
        <v>885051</v>
      </c>
      <c r="H1679" s="35" t="s">
        <v>183</v>
      </c>
    </row>
    <row r="1680" spans="1:8" ht="15.75">
      <c r="A1680" s="31" t="s">
        <v>179</v>
      </c>
      <c r="B1680" s="32" t="s">
        <v>241</v>
      </c>
      <c r="C1680" s="32" t="s">
        <v>1479</v>
      </c>
      <c r="D1680" s="33">
        <v>5993</v>
      </c>
      <c r="E1680" s="32" t="s">
        <v>1925</v>
      </c>
      <c r="F1680" s="33" t="s">
        <v>1319</v>
      </c>
      <c r="G1680" s="34">
        <v>4254952</v>
      </c>
      <c r="H1680" s="35" t="s">
        <v>197</v>
      </c>
    </row>
    <row r="1681" spans="1:8" ht="15.75">
      <c r="A1681" s="31" t="s">
        <v>179</v>
      </c>
      <c r="B1681" s="32" t="s">
        <v>208</v>
      </c>
      <c r="C1681" s="32" t="s">
        <v>208</v>
      </c>
      <c r="D1681" s="33">
        <v>5994</v>
      </c>
      <c r="E1681" s="32" t="s">
        <v>1926</v>
      </c>
      <c r="F1681" s="33" t="s">
        <v>190</v>
      </c>
      <c r="G1681" s="34">
        <v>206746</v>
      </c>
      <c r="H1681" s="35" t="s">
        <v>183</v>
      </c>
    </row>
    <row r="1682" spans="1:8" ht="15.75">
      <c r="A1682" s="31" t="s">
        <v>179</v>
      </c>
      <c r="B1682" s="32" t="s">
        <v>208</v>
      </c>
      <c r="C1682" s="32" t="s">
        <v>208</v>
      </c>
      <c r="D1682" s="33">
        <v>5995</v>
      </c>
      <c r="E1682" s="32" t="s">
        <v>1927</v>
      </c>
      <c r="F1682" s="33" t="s">
        <v>190</v>
      </c>
      <c r="G1682" s="34">
        <v>424100</v>
      </c>
      <c r="H1682" s="35" t="s">
        <v>183</v>
      </c>
    </row>
    <row r="1683" spans="1:8" ht="15.75">
      <c r="A1683" s="31" t="s">
        <v>179</v>
      </c>
      <c r="B1683" s="32" t="s">
        <v>259</v>
      </c>
      <c r="C1683" s="32" t="s">
        <v>602</v>
      </c>
      <c r="D1683" s="33">
        <v>5996</v>
      </c>
      <c r="E1683" s="32" t="s">
        <v>1928</v>
      </c>
      <c r="F1683" s="33" t="s">
        <v>190</v>
      </c>
      <c r="G1683" s="34">
        <v>34268</v>
      </c>
      <c r="H1683" s="35" t="s">
        <v>183</v>
      </c>
    </row>
    <row r="1684" spans="1:8" ht="15.75">
      <c r="A1684" s="31" t="s">
        <v>179</v>
      </c>
      <c r="B1684" s="32" t="s">
        <v>198</v>
      </c>
      <c r="C1684" s="32" t="s">
        <v>203</v>
      </c>
      <c r="D1684" s="33">
        <v>5997</v>
      </c>
      <c r="E1684" s="32" t="s">
        <v>1929</v>
      </c>
      <c r="F1684" s="33" t="s">
        <v>182</v>
      </c>
      <c r="G1684" s="34">
        <v>75798</v>
      </c>
      <c r="H1684" s="35" t="s">
        <v>183</v>
      </c>
    </row>
    <row r="1685" spans="1:8" ht="15.75">
      <c r="A1685" s="31" t="s">
        <v>179</v>
      </c>
      <c r="B1685" s="32" t="s">
        <v>248</v>
      </c>
      <c r="C1685" s="32" t="s">
        <v>248</v>
      </c>
      <c r="D1685" s="33">
        <v>5998</v>
      </c>
      <c r="E1685" s="32" t="s">
        <v>1930</v>
      </c>
      <c r="F1685" s="33" t="s">
        <v>157</v>
      </c>
      <c r="G1685" s="34">
        <v>91114</v>
      </c>
      <c r="H1685" s="35" t="s">
        <v>183</v>
      </c>
    </row>
    <row r="1686" spans="1:8" ht="15.75">
      <c r="A1686" s="31" t="s">
        <v>179</v>
      </c>
      <c r="B1686" s="32" t="s">
        <v>248</v>
      </c>
      <c r="C1686" s="32" t="s">
        <v>248</v>
      </c>
      <c r="D1686" s="33">
        <v>5999</v>
      </c>
      <c r="E1686" s="32" t="s">
        <v>1931</v>
      </c>
      <c r="F1686" s="33" t="s">
        <v>157</v>
      </c>
      <c r="G1686" s="34">
        <v>1309000</v>
      </c>
      <c r="H1686" s="35" t="s">
        <v>197</v>
      </c>
    </row>
    <row r="1687" spans="1:8" ht="15.75">
      <c r="A1687" s="31" t="s">
        <v>179</v>
      </c>
      <c r="B1687" s="32" t="s">
        <v>217</v>
      </c>
      <c r="C1687" s="32" t="s">
        <v>218</v>
      </c>
      <c r="D1687" s="33">
        <v>6001</v>
      </c>
      <c r="E1687" s="32" t="s">
        <v>1932</v>
      </c>
      <c r="F1687" s="33" t="s">
        <v>157</v>
      </c>
      <c r="G1687" s="34">
        <v>128072248</v>
      </c>
      <c r="H1687" s="35" t="s">
        <v>197</v>
      </c>
    </row>
    <row r="1688" spans="1:8" ht="15.75">
      <c r="A1688" s="31" t="s">
        <v>179</v>
      </c>
      <c r="B1688" s="32" t="s">
        <v>217</v>
      </c>
      <c r="C1688" s="32" t="s">
        <v>218</v>
      </c>
      <c r="D1688" s="33">
        <v>6002</v>
      </c>
      <c r="E1688" s="32" t="s">
        <v>1933</v>
      </c>
      <c r="F1688" s="33" t="s">
        <v>157</v>
      </c>
      <c r="G1688" s="34">
        <v>145471863</v>
      </c>
      <c r="H1688" s="35" t="s">
        <v>197</v>
      </c>
    </row>
    <row r="1689" spans="1:8" ht="15.75">
      <c r="A1689" s="31" t="s">
        <v>179</v>
      </c>
      <c r="B1689" s="32" t="s">
        <v>217</v>
      </c>
      <c r="C1689" s="32" t="s">
        <v>218</v>
      </c>
      <c r="D1689" s="33">
        <v>6003</v>
      </c>
      <c r="E1689" s="32" t="s">
        <v>1934</v>
      </c>
      <c r="F1689" s="33" t="s">
        <v>157</v>
      </c>
      <c r="G1689" s="34">
        <v>161839084</v>
      </c>
      <c r="H1689" s="35" t="s">
        <v>197</v>
      </c>
    </row>
    <row r="1690" spans="1:8" ht="15.75">
      <c r="A1690" s="31" t="s">
        <v>179</v>
      </c>
      <c r="B1690" s="32" t="s">
        <v>217</v>
      </c>
      <c r="C1690" s="32" t="s">
        <v>218</v>
      </c>
      <c r="D1690" s="33">
        <v>6004</v>
      </c>
      <c r="E1690" s="32" t="s">
        <v>1935</v>
      </c>
      <c r="F1690" s="33" t="s">
        <v>157</v>
      </c>
      <c r="G1690" s="34">
        <v>17062199</v>
      </c>
      <c r="H1690" s="35" t="s">
        <v>197</v>
      </c>
    </row>
    <row r="1691" spans="1:8" ht="15.75">
      <c r="A1691" s="31" t="s">
        <v>179</v>
      </c>
      <c r="B1691" s="32" t="s">
        <v>217</v>
      </c>
      <c r="C1691" s="32" t="s">
        <v>218</v>
      </c>
      <c r="D1691" s="33">
        <v>6006</v>
      </c>
      <c r="E1691" s="32" t="s">
        <v>1936</v>
      </c>
      <c r="F1691" s="33" t="s">
        <v>157</v>
      </c>
      <c r="G1691" s="34">
        <v>2038715</v>
      </c>
      <c r="H1691" s="35" t="s">
        <v>183</v>
      </c>
    </row>
    <row r="1692" spans="1:8" ht="15.75">
      <c r="A1692" s="31" t="s">
        <v>179</v>
      </c>
      <c r="B1692" s="32" t="s">
        <v>255</v>
      </c>
      <c r="C1692" s="32" t="s">
        <v>256</v>
      </c>
      <c r="D1692" s="33">
        <v>6007</v>
      </c>
      <c r="E1692" s="32" t="s">
        <v>1937</v>
      </c>
      <c r="F1692" s="33" t="s">
        <v>186</v>
      </c>
      <c r="G1692" s="34">
        <v>1635754</v>
      </c>
      <c r="H1692" s="35" t="s">
        <v>183</v>
      </c>
    </row>
    <row r="1693" spans="1:8" ht="15.75">
      <c r="A1693" s="31" t="s">
        <v>179</v>
      </c>
      <c r="B1693" s="32" t="s">
        <v>1411</v>
      </c>
      <c r="C1693" s="32" t="s">
        <v>1740</v>
      </c>
      <c r="D1693" s="33">
        <v>6008</v>
      </c>
      <c r="E1693" s="32" t="s">
        <v>1938</v>
      </c>
      <c r="F1693" s="33" t="s">
        <v>182</v>
      </c>
      <c r="G1693" s="34">
        <v>2147</v>
      </c>
      <c r="H1693" s="35" t="s">
        <v>183</v>
      </c>
    </row>
    <row r="1694" spans="1:8" ht="15.75">
      <c r="A1694" s="31" t="s">
        <v>179</v>
      </c>
      <c r="B1694" s="32" t="s">
        <v>1411</v>
      </c>
      <c r="C1694" s="32" t="s">
        <v>1740</v>
      </c>
      <c r="D1694" s="33">
        <v>6009</v>
      </c>
      <c r="E1694" s="32" t="s">
        <v>1939</v>
      </c>
      <c r="F1694" s="33" t="s">
        <v>182</v>
      </c>
      <c r="G1694" s="34">
        <v>2275</v>
      </c>
      <c r="H1694" s="35" t="s">
        <v>183</v>
      </c>
    </row>
    <row r="1695" spans="1:8" ht="15.75">
      <c r="A1695" s="31" t="s">
        <v>179</v>
      </c>
      <c r="B1695" s="32" t="s">
        <v>187</v>
      </c>
      <c r="C1695" s="32" t="s">
        <v>187</v>
      </c>
      <c r="D1695" s="33">
        <v>6010</v>
      </c>
      <c r="E1695" s="32" t="s">
        <v>1940</v>
      </c>
      <c r="F1695" s="33" t="s">
        <v>190</v>
      </c>
      <c r="G1695" s="34">
        <v>31028</v>
      </c>
      <c r="H1695" s="35" t="s">
        <v>183</v>
      </c>
    </row>
    <row r="1696" spans="1:8" ht="15.75">
      <c r="A1696" s="31" t="s">
        <v>179</v>
      </c>
      <c r="B1696" s="32" t="s">
        <v>259</v>
      </c>
      <c r="C1696" s="32" t="s">
        <v>607</v>
      </c>
      <c r="D1696" s="33">
        <v>6011</v>
      </c>
      <c r="E1696" s="32" t="s">
        <v>1941</v>
      </c>
      <c r="F1696" s="33" t="s">
        <v>157</v>
      </c>
      <c r="G1696" s="34">
        <v>119567</v>
      </c>
      <c r="H1696" s="35" t="s">
        <v>183</v>
      </c>
    </row>
    <row r="1697" spans="1:8" ht="15.75">
      <c r="A1697" s="31" t="s">
        <v>179</v>
      </c>
      <c r="B1697" s="32" t="s">
        <v>180</v>
      </c>
      <c r="C1697" s="32" t="s">
        <v>1357</v>
      </c>
      <c r="D1697" s="33">
        <v>6015</v>
      </c>
      <c r="E1697" s="32" t="s">
        <v>1942</v>
      </c>
      <c r="F1697" s="33" t="s">
        <v>182</v>
      </c>
      <c r="G1697" s="34">
        <v>41579</v>
      </c>
      <c r="H1697" s="35" t="s">
        <v>183</v>
      </c>
    </row>
    <row r="1698" spans="1:8" ht="15.75">
      <c r="A1698" s="31" t="s">
        <v>179</v>
      </c>
      <c r="B1698" s="32" t="s">
        <v>198</v>
      </c>
      <c r="C1698" s="32" t="s">
        <v>429</v>
      </c>
      <c r="D1698" s="33">
        <v>6016</v>
      </c>
      <c r="E1698" s="32" t="s">
        <v>36</v>
      </c>
      <c r="F1698" s="33" t="s">
        <v>186</v>
      </c>
      <c r="G1698" s="34">
        <v>109965</v>
      </c>
      <c r="H1698" s="35" t="s">
        <v>183</v>
      </c>
    </row>
    <row r="1699" spans="1:8" ht="15.75">
      <c r="A1699" s="31" t="s">
        <v>179</v>
      </c>
      <c r="B1699" s="32" t="s">
        <v>198</v>
      </c>
      <c r="C1699" s="32" t="s">
        <v>203</v>
      </c>
      <c r="D1699" s="33">
        <v>6020</v>
      </c>
      <c r="E1699" s="32" t="s">
        <v>1943</v>
      </c>
      <c r="F1699" s="33" t="s">
        <v>186</v>
      </c>
      <c r="G1699" s="34">
        <v>27195</v>
      </c>
      <c r="H1699" s="35" t="s">
        <v>183</v>
      </c>
    </row>
    <row r="1700" spans="1:8" ht="15.75">
      <c r="A1700" s="31" t="s">
        <v>179</v>
      </c>
      <c r="B1700" s="32" t="s">
        <v>255</v>
      </c>
      <c r="C1700" s="32" t="s">
        <v>256</v>
      </c>
      <c r="D1700" s="33">
        <v>6021</v>
      </c>
      <c r="E1700" s="32" t="s">
        <v>1944</v>
      </c>
      <c r="F1700" s="33" t="s">
        <v>186</v>
      </c>
      <c r="G1700" s="34">
        <v>602093</v>
      </c>
      <c r="H1700" s="35" t="s">
        <v>183</v>
      </c>
    </row>
    <row r="1701" spans="1:8" ht="15.75">
      <c r="A1701" s="31" t="s">
        <v>179</v>
      </c>
      <c r="B1701" s="32" t="s">
        <v>241</v>
      </c>
      <c r="C1701" s="32" t="s">
        <v>420</v>
      </c>
      <c r="D1701" s="33">
        <v>6029</v>
      </c>
      <c r="E1701" s="32" t="s">
        <v>1945</v>
      </c>
      <c r="F1701" s="33" t="s">
        <v>157</v>
      </c>
      <c r="G1701" s="34">
        <v>374600</v>
      </c>
      <c r="H1701" s="35" t="s">
        <v>183</v>
      </c>
    </row>
    <row r="1702" spans="1:8" ht="15.75">
      <c r="A1702" s="31" t="s">
        <v>179</v>
      </c>
      <c r="B1702" s="32" t="s">
        <v>241</v>
      </c>
      <c r="C1702" s="32" t="s">
        <v>420</v>
      </c>
      <c r="D1702" s="33">
        <v>6030</v>
      </c>
      <c r="E1702" s="32" t="s">
        <v>1946</v>
      </c>
      <c r="F1702" s="33" t="s">
        <v>157</v>
      </c>
      <c r="G1702" s="34">
        <v>374600</v>
      </c>
      <c r="H1702" s="35" t="s">
        <v>183</v>
      </c>
    </row>
    <row r="1703" spans="1:8" ht="15.75">
      <c r="A1703" s="31" t="s">
        <v>179</v>
      </c>
      <c r="B1703" s="32" t="s">
        <v>241</v>
      </c>
      <c r="C1703" s="32" t="s">
        <v>420</v>
      </c>
      <c r="D1703" s="33">
        <v>6031</v>
      </c>
      <c r="E1703" s="32" t="s">
        <v>1947</v>
      </c>
      <c r="F1703" s="33" t="s">
        <v>157</v>
      </c>
      <c r="G1703" s="34">
        <v>374600</v>
      </c>
      <c r="H1703" s="35" t="s">
        <v>183</v>
      </c>
    </row>
    <row r="1704" spans="1:8" ht="15.75">
      <c r="A1704" s="31" t="s">
        <v>179</v>
      </c>
      <c r="B1704" s="32" t="s">
        <v>241</v>
      </c>
      <c r="C1704" s="32" t="s">
        <v>420</v>
      </c>
      <c r="D1704" s="33">
        <v>6032</v>
      </c>
      <c r="E1704" s="32" t="s">
        <v>1948</v>
      </c>
      <c r="F1704" s="33" t="s">
        <v>157</v>
      </c>
      <c r="G1704" s="34">
        <v>374600</v>
      </c>
      <c r="H1704" s="35" t="s">
        <v>183</v>
      </c>
    </row>
    <row r="1705" spans="1:8" ht="15.75">
      <c r="A1705" s="31" t="s">
        <v>179</v>
      </c>
      <c r="B1705" s="32" t="s">
        <v>241</v>
      </c>
      <c r="C1705" s="32" t="s">
        <v>420</v>
      </c>
      <c r="D1705" s="33">
        <v>6033</v>
      </c>
      <c r="E1705" s="32" t="s">
        <v>1949</v>
      </c>
      <c r="F1705" s="33" t="s">
        <v>157</v>
      </c>
      <c r="G1705" s="34">
        <v>374600</v>
      </c>
      <c r="H1705" s="35" t="s">
        <v>183</v>
      </c>
    </row>
    <row r="1706" spans="1:8" ht="15.75">
      <c r="A1706" s="31" t="s">
        <v>179</v>
      </c>
      <c r="B1706" s="32" t="s">
        <v>241</v>
      </c>
      <c r="C1706" s="32" t="s">
        <v>420</v>
      </c>
      <c r="D1706" s="33">
        <v>6034</v>
      </c>
      <c r="E1706" s="32" t="s">
        <v>1950</v>
      </c>
      <c r="F1706" s="33" t="s">
        <v>157</v>
      </c>
      <c r="G1706" s="34">
        <v>310180</v>
      </c>
      <c r="H1706" s="35" t="s">
        <v>183</v>
      </c>
    </row>
    <row r="1707" spans="1:8" ht="15.75">
      <c r="A1707" s="31" t="s">
        <v>179</v>
      </c>
      <c r="B1707" s="32" t="s">
        <v>192</v>
      </c>
      <c r="C1707" s="32" t="s">
        <v>193</v>
      </c>
      <c r="D1707" s="33">
        <v>6036</v>
      </c>
      <c r="E1707" s="32" t="s">
        <v>1951</v>
      </c>
      <c r="F1707" s="33" t="s">
        <v>157</v>
      </c>
      <c r="G1707" s="34">
        <v>3371640</v>
      </c>
      <c r="H1707" s="35" t="s">
        <v>183</v>
      </c>
    </row>
    <row r="1708" spans="1:8" ht="15.75">
      <c r="A1708" s="31" t="s">
        <v>179</v>
      </c>
      <c r="B1708" s="32" t="s">
        <v>192</v>
      </c>
      <c r="C1708" s="32" t="s">
        <v>193</v>
      </c>
      <c r="D1708" s="33">
        <v>6037</v>
      </c>
      <c r="E1708" s="32" t="s">
        <v>1952</v>
      </c>
      <c r="F1708" s="33" t="s">
        <v>157</v>
      </c>
      <c r="G1708" s="34">
        <v>4307272</v>
      </c>
      <c r="H1708" s="35" t="s">
        <v>183</v>
      </c>
    </row>
    <row r="1709" spans="1:8" ht="15.75">
      <c r="A1709" s="31" t="s">
        <v>179</v>
      </c>
      <c r="B1709" s="32" t="s">
        <v>192</v>
      </c>
      <c r="C1709" s="32" t="s">
        <v>193</v>
      </c>
      <c r="D1709" s="33">
        <v>6038</v>
      </c>
      <c r="E1709" s="32" t="s">
        <v>1953</v>
      </c>
      <c r="F1709" s="33" t="s">
        <v>157</v>
      </c>
      <c r="G1709" s="34">
        <v>4546581</v>
      </c>
      <c r="H1709" s="35" t="s">
        <v>183</v>
      </c>
    </row>
    <row r="1710" spans="1:8" ht="15.75">
      <c r="A1710" s="31" t="s">
        <v>179</v>
      </c>
      <c r="B1710" s="32" t="s">
        <v>192</v>
      </c>
      <c r="C1710" s="32" t="s">
        <v>193</v>
      </c>
      <c r="D1710" s="33">
        <v>6039</v>
      </c>
      <c r="E1710" s="32" t="s">
        <v>1954</v>
      </c>
      <c r="F1710" s="33" t="s">
        <v>157</v>
      </c>
      <c r="G1710" s="34">
        <v>5503698</v>
      </c>
      <c r="H1710" s="35" t="s">
        <v>183</v>
      </c>
    </row>
    <row r="1711" spans="1:8" ht="15.75">
      <c r="A1711" s="31" t="s">
        <v>179</v>
      </c>
      <c r="B1711" s="32" t="s">
        <v>192</v>
      </c>
      <c r="C1711" s="32" t="s">
        <v>193</v>
      </c>
      <c r="D1711" s="33">
        <v>6040</v>
      </c>
      <c r="E1711" s="32" t="s">
        <v>1955</v>
      </c>
      <c r="F1711" s="33" t="s">
        <v>157</v>
      </c>
      <c r="G1711" s="34">
        <v>12203755</v>
      </c>
      <c r="H1711" s="35" t="s">
        <v>183</v>
      </c>
    </row>
    <row r="1712" spans="1:8" ht="15.75">
      <c r="A1712" s="31" t="s">
        <v>179</v>
      </c>
      <c r="B1712" s="32" t="s">
        <v>217</v>
      </c>
      <c r="C1712" s="32" t="s">
        <v>218</v>
      </c>
      <c r="D1712" s="33">
        <v>6041</v>
      </c>
      <c r="E1712" s="32" t="s">
        <v>1956</v>
      </c>
      <c r="F1712" s="33" t="s">
        <v>157</v>
      </c>
      <c r="G1712" s="34">
        <v>41165614</v>
      </c>
      <c r="H1712" s="35" t="s">
        <v>183</v>
      </c>
    </row>
    <row r="1713" spans="1:8" ht="15.75">
      <c r="A1713" s="31" t="s">
        <v>179</v>
      </c>
      <c r="B1713" s="32" t="s">
        <v>217</v>
      </c>
      <c r="C1713" s="32" t="s">
        <v>218</v>
      </c>
      <c r="D1713" s="33">
        <v>6042</v>
      </c>
      <c r="E1713" s="32" t="s">
        <v>1957</v>
      </c>
      <c r="F1713" s="33" t="s">
        <v>157</v>
      </c>
      <c r="G1713" s="34">
        <v>4864871</v>
      </c>
      <c r="H1713" s="35" t="s">
        <v>183</v>
      </c>
    </row>
    <row r="1714" spans="1:8" ht="15.75">
      <c r="A1714" s="31" t="s">
        <v>179</v>
      </c>
      <c r="B1714" s="32" t="s">
        <v>217</v>
      </c>
      <c r="C1714" s="32" t="s">
        <v>218</v>
      </c>
      <c r="D1714" s="33">
        <v>6043</v>
      </c>
      <c r="E1714" s="32" t="s">
        <v>1958</v>
      </c>
      <c r="F1714" s="33" t="s">
        <v>157</v>
      </c>
      <c r="G1714" s="34">
        <v>4698021</v>
      </c>
      <c r="H1714" s="35" t="s">
        <v>183</v>
      </c>
    </row>
    <row r="1715" spans="1:8" ht="15.75">
      <c r="A1715" s="31" t="s">
        <v>179</v>
      </c>
      <c r="B1715" s="32" t="s">
        <v>217</v>
      </c>
      <c r="C1715" s="32" t="s">
        <v>218</v>
      </c>
      <c r="D1715" s="33">
        <v>6044</v>
      </c>
      <c r="E1715" s="32" t="s">
        <v>1959</v>
      </c>
      <c r="F1715" s="33" t="s">
        <v>157</v>
      </c>
      <c r="G1715" s="34">
        <v>4163146</v>
      </c>
      <c r="H1715" s="35" t="s">
        <v>183</v>
      </c>
    </row>
    <row r="1716" spans="1:8" ht="15.75">
      <c r="A1716" s="31" t="s">
        <v>179</v>
      </c>
      <c r="B1716" s="32" t="s">
        <v>217</v>
      </c>
      <c r="C1716" s="32" t="s">
        <v>218</v>
      </c>
      <c r="D1716" s="33">
        <v>6045</v>
      </c>
      <c r="E1716" s="32" t="s">
        <v>1960</v>
      </c>
      <c r="F1716" s="33" t="s">
        <v>157</v>
      </c>
      <c r="G1716" s="34">
        <v>5805804</v>
      </c>
      <c r="H1716" s="35" t="s">
        <v>183</v>
      </c>
    </row>
    <row r="1717" spans="1:8" ht="15.75">
      <c r="A1717" s="31" t="s">
        <v>179</v>
      </c>
      <c r="B1717" s="32" t="s">
        <v>241</v>
      </c>
      <c r="C1717" s="32" t="s">
        <v>242</v>
      </c>
      <c r="D1717" s="33">
        <v>6046</v>
      </c>
      <c r="E1717" s="32" t="s">
        <v>1961</v>
      </c>
      <c r="F1717" s="33" t="s">
        <v>157</v>
      </c>
      <c r="G1717" s="34">
        <v>519395</v>
      </c>
      <c r="H1717" s="35" t="s">
        <v>183</v>
      </c>
    </row>
    <row r="1718" spans="1:8" ht="15.75">
      <c r="A1718" s="31" t="s">
        <v>179</v>
      </c>
      <c r="B1718" s="32" t="s">
        <v>259</v>
      </c>
      <c r="C1718" s="32" t="s">
        <v>260</v>
      </c>
      <c r="D1718" s="33">
        <v>6047</v>
      </c>
      <c r="E1718" s="32" t="s">
        <v>1962</v>
      </c>
      <c r="F1718" s="33" t="s">
        <v>182</v>
      </c>
      <c r="G1718" s="34">
        <v>237872</v>
      </c>
      <c r="H1718" s="35" t="s">
        <v>183</v>
      </c>
    </row>
    <row r="1719" spans="1:8" ht="15.75">
      <c r="A1719" s="31" t="s">
        <v>179</v>
      </c>
      <c r="B1719" s="32" t="s">
        <v>587</v>
      </c>
      <c r="C1719" s="32" t="s">
        <v>1082</v>
      </c>
      <c r="D1719" s="33">
        <v>6053</v>
      </c>
      <c r="E1719" s="32" t="s">
        <v>1963</v>
      </c>
      <c r="F1719" s="33" t="s">
        <v>186</v>
      </c>
      <c r="G1719" s="34">
        <v>60810</v>
      </c>
      <c r="H1719" s="35" t="s">
        <v>183</v>
      </c>
    </row>
    <row r="1720" spans="1:8" ht="15.75">
      <c r="A1720" s="31" t="s">
        <v>179</v>
      </c>
      <c r="B1720" s="32" t="s">
        <v>217</v>
      </c>
      <c r="C1720" s="32" t="s">
        <v>218</v>
      </c>
      <c r="D1720" s="33">
        <v>6057</v>
      </c>
      <c r="E1720" s="32" t="s">
        <v>1964</v>
      </c>
      <c r="F1720" s="33" t="s">
        <v>1319</v>
      </c>
      <c r="G1720" s="34">
        <v>186442</v>
      </c>
      <c r="H1720" s="35" t="s">
        <v>183</v>
      </c>
    </row>
    <row r="1721" spans="1:8" ht="15.75">
      <c r="A1721" s="31" t="s">
        <v>179</v>
      </c>
      <c r="B1721" s="32" t="s">
        <v>217</v>
      </c>
      <c r="C1721" s="32" t="s">
        <v>218</v>
      </c>
      <c r="D1721" s="33">
        <v>6058</v>
      </c>
      <c r="E1721" s="32" t="s">
        <v>1965</v>
      </c>
      <c r="F1721" s="33" t="s">
        <v>1319</v>
      </c>
      <c r="G1721" s="34">
        <v>132978</v>
      </c>
      <c r="H1721" s="35" t="s">
        <v>183</v>
      </c>
    </row>
    <row r="1722" spans="1:8" ht="15.75">
      <c r="A1722" s="31" t="s">
        <v>179</v>
      </c>
      <c r="B1722" s="32" t="s">
        <v>241</v>
      </c>
      <c r="C1722" s="32" t="s">
        <v>420</v>
      </c>
      <c r="D1722" s="33">
        <v>6059</v>
      </c>
      <c r="E1722" s="32" t="s">
        <v>1966</v>
      </c>
      <c r="F1722" s="33" t="s">
        <v>1319</v>
      </c>
      <c r="G1722" s="34">
        <v>52664</v>
      </c>
      <c r="H1722" s="35" t="s">
        <v>183</v>
      </c>
    </row>
    <row r="1723" spans="1:8" ht="15.75">
      <c r="A1723" s="31" t="s">
        <v>179</v>
      </c>
      <c r="B1723" s="32" t="s">
        <v>195</v>
      </c>
      <c r="C1723" s="32" t="s">
        <v>1967</v>
      </c>
      <c r="D1723" s="33">
        <v>6060</v>
      </c>
      <c r="E1723" s="32" t="s">
        <v>1968</v>
      </c>
      <c r="F1723" s="33" t="s">
        <v>1319</v>
      </c>
      <c r="G1723" s="34">
        <v>1161869</v>
      </c>
      <c r="H1723" s="35" t="s">
        <v>197</v>
      </c>
    </row>
    <row r="1724" spans="1:8" ht="15.75">
      <c r="A1724" s="31" t="s">
        <v>179</v>
      </c>
      <c r="B1724" s="32" t="s">
        <v>1317</v>
      </c>
      <c r="C1724" s="32" t="s">
        <v>1317</v>
      </c>
      <c r="D1724" s="33">
        <v>6061</v>
      </c>
      <c r="E1724" s="32" t="s">
        <v>1969</v>
      </c>
      <c r="F1724" s="33" t="s">
        <v>157</v>
      </c>
      <c r="G1724" s="34">
        <v>305678</v>
      </c>
      <c r="H1724" s="35" t="s">
        <v>183</v>
      </c>
    </row>
    <row r="1725" spans="1:8" ht="15.75">
      <c r="A1725" s="31" t="s">
        <v>179</v>
      </c>
      <c r="B1725" s="32" t="s">
        <v>255</v>
      </c>
      <c r="C1725" s="32" t="s">
        <v>256</v>
      </c>
      <c r="D1725" s="33">
        <v>6062</v>
      </c>
      <c r="E1725" s="32" t="s">
        <v>1970</v>
      </c>
      <c r="F1725" s="33" t="s">
        <v>186</v>
      </c>
      <c r="G1725" s="34">
        <v>663873</v>
      </c>
      <c r="H1725" s="35" t="s">
        <v>183</v>
      </c>
    </row>
    <row r="1726" spans="1:8" ht="15.75">
      <c r="A1726" s="31" t="s">
        <v>179</v>
      </c>
      <c r="B1726" s="32" t="s">
        <v>255</v>
      </c>
      <c r="C1726" s="32" t="s">
        <v>1473</v>
      </c>
      <c r="D1726" s="33">
        <v>6065</v>
      </c>
      <c r="E1726" s="32" t="s">
        <v>1971</v>
      </c>
      <c r="F1726" s="33" t="s">
        <v>157</v>
      </c>
      <c r="G1726" s="34">
        <v>718215</v>
      </c>
      <c r="H1726" s="35" t="s">
        <v>183</v>
      </c>
    </row>
    <row r="1727" spans="1:8" ht="15.75">
      <c r="A1727" s="31" t="s">
        <v>179</v>
      </c>
      <c r="B1727" s="32" t="s">
        <v>1411</v>
      </c>
      <c r="C1727" s="32" t="s">
        <v>1413</v>
      </c>
      <c r="D1727" s="33">
        <v>6070</v>
      </c>
      <c r="E1727" s="32" t="s">
        <v>1972</v>
      </c>
      <c r="F1727" s="33" t="s">
        <v>182</v>
      </c>
      <c r="G1727" s="34">
        <v>86797</v>
      </c>
      <c r="H1727" s="35" t="s">
        <v>183</v>
      </c>
    </row>
    <row r="1728" spans="1:8" ht="15.75">
      <c r="A1728" s="31" t="s">
        <v>179</v>
      </c>
      <c r="B1728" s="32" t="s">
        <v>1411</v>
      </c>
      <c r="C1728" s="32" t="s">
        <v>1413</v>
      </c>
      <c r="D1728" s="33">
        <v>6073</v>
      </c>
      <c r="E1728" s="32" t="s">
        <v>1973</v>
      </c>
      <c r="F1728" s="33" t="s">
        <v>157</v>
      </c>
      <c r="G1728" s="34">
        <v>3810907</v>
      </c>
      <c r="H1728" s="35" t="s">
        <v>183</v>
      </c>
    </row>
    <row r="1729" spans="1:8" ht="15.75">
      <c r="A1729" s="31" t="s">
        <v>179</v>
      </c>
      <c r="B1729" s="32" t="s">
        <v>1411</v>
      </c>
      <c r="C1729" s="32" t="s">
        <v>1413</v>
      </c>
      <c r="D1729" s="33">
        <v>6074</v>
      </c>
      <c r="E1729" s="32" t="s">
        <v>1974</v>
      </c>
      <c r="F1729" s="33" t="s">
        <v>157</v>
      </c>
      <c r="G1729" s="34">
        <v>1864008</v>
      </c>
      <c r="H1729" s="35" t="s">
        <v>183</v>
      </c>
    </row>
    <row r="1730" spans="1:8" ht="15.75">
      <c r="A1730" s="31" t="s">
        <v>179</v>
      </c>
      <c r="B1730" s="32" t="s">
        <v>1411</v>
      </c>
      <c r="C1730" s="32" t="s">
        <v>1411</v>
      </c>
      <c r="D1730" s="33">
        <v>6078</v>
      </c>
      <c r="E1730" s="32" t="s">
        <v>1975</v>
      </c>
      <c r="F1730" s="33" t="s">
        <v>182</v>
      </c>
      <c r="G1730" s="34">
        <v>115042</v>
      </c>
      <c r="H1730" s="35" t="s">
        <v>183</v>
      </c>
    </row>
    <row r="1731" spans="1:8" ht="15.75">
      <c r="A1731" s="31" t="s">
        <v>179</v>
      </c>
      <c r="B1731" s="32" t="s">
        <v>1411</v>
      </c>
      <c r="C1731" s="32" t="s">
        <v>1411</v>
      </c>
      <c r="D1731" s="33">
        <v>6079</v>
      </c>
      <c r="E1731" s="32" t="s">
        <v>1976</v>
      </c>
      <c r="F1731" s="33" t="s">
        <v>182</v>
      </c>
      <c r="G1731" s="34">
        <v>111126</v>
      </c>
      <c r="H1731" s="35" t="s">
        <v>183</v>
      </c>
    </row>
    <row r="1732" spans="1:8" ht="15.75">
      <c r="A1732" s="31" t="s">
        <v>179</v>
      </c>
      <c r="B1732" s="32" t="s">
        <v>1411</v>
      </c>
      <c r="C1732" s="32" t="s">
        <v>1411</v>
      </c>
      <c r="D1732" s="33">
        <v>6082</v>
      </c>
      <c r="E1732" s="32" t="s">
        <v>1977</v>
      </c>
      <c r="F1732" s="33" t="s">
        <v>182</v>
      </c>
      <c r="G1732" s="34">
        <v>52831</v>
      </c>
      <c r="H1732" s="35" t="s">
        <v>183</v>
      </c>
    </row>
    <row r="1733" spans="1:8" ht="15.75">
      <c r="A1733" s="31" t="s">
        <v>179</v>
      </c>
      <c r="B1733" s="32" t="s">
        <v>1317</v>
      </c>
      <c r="C1733" s="32" t="s">
        <v>1317</v>
      </c>
      <c r="D1733" s="33">
        <v>6084</v>
      </c>
      <c r="E1733" s="32" t="s">
        <v>1978</v>
      </c>
      <c r="F1733" s="33" t="s">
        <v>157</v>
      </c>
      <c r="G1733" s="34">
        <v>658</v>
      </c>
      <c r="H1733" s="35" t="s">
        <v>183</v>
      </c>
    </row>
    <row r="1734" spans="1:8" ht="15.75">
      <c r="A1734" s="31" t="s">
        <v>179</v>
      </c>
      <c r="B1734" s="32" t="s">
        <v>1317</v>
      </c>
      <c r="C1734" s="32" t="s">
        <v>1317</v>
      </c>
      <c r="D1734" s="33">
        <v>6085</v>
      </c>
      <c r="E1734" s="32" t="s">
        <v>1979</v>
      </c>
      <c r="F1734" s="33" t="s">
        <v>1980</v>
      </c>
      <c r="G1734" s="34">
        <v>34026</v>
      </c>
      <c r="H1734" s="35" t="s">
        <v>183</v>
      </c>
    </row>
    <row r="1735" spans="1:8" ht="15.75">
      <c r="A1735" s="31" t="s">
        <v>179</v>
      </c>
      <c r="B1735" s="32" t="s">
        <v>1324</v>
      </c>
      <c r="C1735" s="32" t="s">
        <v>1324</v>
      </c>
      <c r="D1735" s="33">
        <v>6086</v>
      </c>
      <c r="E1735" s="32" t="s">
        <v>1981</v>
      </c>
      <c r="F1735" s="33" t="s">
        <v>157</v>
      </c>
      <c r="G1735" s="34">
        <v>13277</v>
      </c>
      <c r="H1735" s="35" t="s">
        <v>183</v>
      </c>
    </row>
    <row r="1736" spans="1:8" ht="15.75">
      <c r="A1736" s="31" t="s">
        <v>179</v>
      </c>
      <c r="B1736" s="32" t="s">
        <v>1324</v>
      </c>
      <c r="C1736" s="32" t="s">
        <v>1324</v>
      </c>
      <c r="D1736" s="33">
        <v>6087</v>
      </c>
      <c r="E1736" s="32" t="s">
        <v>1982</v>
      </c>
      <c r="F1736" s="33" t="s">
        <v>157</v>
      </c>
      <c r="G1736" s="34">
        <v>12322</v>
      </c>
      <c r="H1736" s="35" t="s">
        <v>183</v>
      </c>
    </row>
    <row r="1737" spans="1:8" ht="15.75">
      <c r="A1737" s="31" t="s">
        <v>179</v>
      </c>
      <c r="B1737" s="32" t="s">
        <v>1324</v>
      </c>
      <c r="C1737" s="32" t="s">
        <v>1324</v>
      </c>
      <c r="D1737" s="33">
        <v>6088</v>
      </c>
      <c r="E1737" s="32" t="s">
        <v>1983</v>
      </c>
      <c r="F1737" s="33" t="s">
        <v>1984</v>
      </c>
      <c r="G1737" s="34">
        <v>19903</v>
      </c>
      <c r="H1737" s="35" t="s">
        <v>183</v>
      </c>
    </row>
    <row r="1738" spans="1:8" ht="15.75">
      <c r="A1738" s="31" t="s">
        <v>179</v>
      </c>
      <c r="B1738" s="32" t="s">
        <v>217</v>
      </c>
      <c r="C1738" s="32" t="s">
        <v>218</v>
      </c>
      <c r="D1738" s="33">
        <v>6089</v>
      </c>
      <c r="E1738" s="32" t="s">
        <v>1985</v>
      </c>
      <c r="F1738" s="33" t="s">
        <v>157</v>
      </c>
      <c r="G1738" s="34">
        <v>2411052</v>
      </c>
      <c r="H1738" s="35" t="s">
        <v>183</v>
      </c>
    </row>
    <row r="1739" spans="1:8" ht="15.75">
      <c r="A1739" s="31" t="s">
        <v>179</v>
      </c>
      <c r="B1739" s="32" t="s">
        <v>217</v>
      </c>
      <c r="C1739" s="32" t="s">
        <v>218</v>
      </c>
      <c r="D1739" s="33">
        <v>6090</v>
      </c>
      <c r="E1739" s="32" t="s">
        <v>1986</v>
      </c>
      <c r="F1739" s="33" t="s">
        <v>157</v>
      </c>
      <c r="G1739" s="34">
        <v>2577899</v>
      </c>
      <c r="H1739" s="35" t="s">
        <v>183</v>
      </c>
    </row>
    <row r="1740" spans="1:8" ht="15.75">
      <c r="A1740" s="31" t="s">
        <v>179</v>
      </c>
      <c r="B1740" s="32" t="s">
        <v>217</v>
      </c>
      <c r="C1740" s="32" t="s">
        <v>218</v>
      </c>
      <c r="D1740" s="33">
        <v>6091</v>
      </c>
      <c r="E1740" s="32" t="s">
        <v>1987</v>
      </c>
      <c r="F1740" s="33" t="s">
        <v>157</v>
      </c>
      <c r="G1740" s="34">
        <v>1211042</v>
      </c>
      <c r="H1740" s="35" t="s">
        <v>183</v>
      </c>
    </row>
    <row r="1741" spans="1:8" ht="15.75">
      <c r="A1741" s="31" t="s">
        <v>179</v>
      </c>
      <c r="B1741" s="32" t="s">
        <v>248</v>
      </c>
      <c r="C1741" s="32" t="s">
        <v>248</v>
      </c>
      <c r="D1741" s="33">
        <v>6092</v>
      </c>
      <c r="E1741" s="32" t="s">
        <v>1988</v>
      </c>
      <c r="F1741" s="33" t="s">
        <v>157</v>
      </c>
      <c r="G1741" s="34">
        <v>340149</v>
      </c>
      <c r="H1741" s="35" t="s">
        <v>183</v>
      </c>
    </row>
    <row r="1742" spans="1:8" ht="15.75">
      <c r="A1742" s="31" t="s">
        <v>179</v>
      </c>
      <c r="B1742" s="32" t="s">
        <v>248</v>
      </c>
      <c r="C1742" s="32" t="s">
        <v>248</v>
      </c>
      <c r="D1742" s="33">
        <v>6093</v>
      </c>
      <c r="E1742" s="32" t="s">
        <v>1989</v>
      </c>
      <c r="F1742" s="33" t="s">
        <v>157</v>
      </c>
      <c r="G1742" s="34">
        <v>360548</v>
      </c>
      <c r="H1742" s="35" t="s">
        <v>183</v>
      </c>
    </row>
    <row r="1743" spans="1:8" ht="15.75">
      <c r="A1743" s="31" t="s">
        <v>179</v>
      </c>
      <c r="B1743" s="32" t="s">
        <v>248</v>
      </c>
      <c r="C1743" s="32" t="s">
        <v>248</v>
      </c>
      <c r="D1743" s="33">
        <v>6094</v>
      </c>
      <c r="E1743" s="32" t="s">
        <v>1990</v>
      </c>
      <c r="F1743" s="33" t="s">
        <v>157</v>
      </c>
      <c r="G1743" s="34">
        <v>348811</v>
      </c>
      <c r="H1743" s="35" t="s">
        <v>183</v>
      </c>
    </row>
    <row r="1744" spans="1:8" ht="15.75">
      <c r="A1744" s="31" t="s">
        <v>179</v>
      </c>
      <c r="B1744" s="32" t="s">
        <v>259</v>
      </c>
      <c r="C1744" s="32" t="s">
        <v>260</v>
      </c>
      <c r="D1744" s="33">
        <v>6095</v>
      </c>
      <c r="E1744" s="32" t="s">
        <v>1991</v>
      </c>
      <c r="F1744" s="33" t="s">
        <v>182</v>
      </c>
      <c r="G1744" s="34">
        <v>287921</v>
      </c>
      <c r="H1744" s="35" t="s">
        <v>183</v>
      </c>
    </row>
    <row r="1745" spans="1:8" ht="15.75">
      <c r="A1745" s="31" t="s">
        <v>179</v>
      </c>
      <c r="B1745" s="32" t="s">
        <v>259</v>
      </c>
      <c r="C1745" s="32" t="s">
        <v>260</v>
      </c>
      <c r="D1745" s="33">
        <v>6096</v>
      </c>
      <c r="E1745" s="32" t="s">
        <v>1992</v>
      </c>
      <c r="F1745" s="33" t="s">
        <v>182</v>
      </c>
      <c r="G1745" s="34">
        <v>264183</v>
      </c>
      <c r="H1745" s="35" t="s">
        <v>183</v>
      </c>
    </row>
    <row r="1746" spans="1:8" ht="15.75">
      <c r="A1746" s="31" t="s">
        <v>179</v>
      </c>
      <c r="B1746" s="32" t="s">
        <v>259</v>
      </c>
      <c r="C1746" s="32" t="s">
        <v>775</v>
      </c>
      <c r="D1746" s="33">
        <v>6098</v>
      </c>
      <c r="E1746" s="32" t="s">
        <v>1993</v>
      </c>
      <c r="F1746" s="33" t="s">
        <v>182</v>
      </c>
      <c r="G1746" s="34">
        <v>94335</v>
      </c>
      <c r="H1746" s="35" t="s">
        <v>183</v>
      </c>
    </row>
    <row r="1747" spans="1:8" ht="15.75">
      <c r="A1747" s="31" t="s">
        <v>179</v>
      </c>
      <c r="B1747" s="32" t="s">
        <v>205</v>
      </c>
      <c r="C1747" s="32" t="s">
        <v>224</v>
      </c>
      <c r="D1747" s="33">
        <v>6099</v>
      </c>
      <c r="E1747" s="32" t="s">
        <v>1994</v>
      </c>
      <c r="F1747" s="33" t="s">
        <v>182</v>
      </c>
      <c r="G1747" s="34">
        <v>40735</v>
      </c>
      <c r="H1747" s="35" t="s">
        <v>183</v>
      </c>
    </row>
    <row r="1748" spans="1:8" ht="15.75">
      <c r="A1748" s="31" t="s">
        <v>179</v>
      </c>
      <c r="B1748" s="32" t="s">
        <v>205</v>
      </c>
      <c r="C1748" s="32" t="s">
        <v>224</v>
      </c>
      <c r="D1748" s="33">
        <v>6100</v>
      </c>
      <c r="E1748" s="32" t="s">
        <v>1995</v>
      </c>
      <c r="F1748" s="33" t="s">
        <v>190</v>
      </c>
      <c r="G1748" s="34">
        <v>10387</v>
      </c>
      <c r="H1748" s="35" t="s">
        <v>183</v>
      </c>
    </row>
    <row r="1749" spans="1:8" ht="15.75">
      <c r="A1749" s="31" t="s">
        <v>179</v>
      </c>
      <c r="B1749" s="32" t="s">
        <v>205</v>
      </c>
      <c r="C1749" s="32" t="s">
        <v>224</v>
      </c>
      <c r="D1749" s="33">
        <v>6101</v>
      </c>
      <c r="E1749" s="32" t="s">
        <v>1996</v>
      </c>
      <c r="F1749" s="33" t="s">
        <v>190</v>
      </c>
      <c r="G1749" s="34">
        <v>12261</v>
      </c>
      <c r="H1749" s="35" t="s">
        <v>183</v>
      </c>
    </row>
    <row r="1750" spans="1:8" ht="15.75">
      <c r="A1750" s="31" t="s">
        <v>179</v>
      </c>
      <c r="B1750" s="32" t="s">
        <v>205</v>
      </c>
      <c r="C1750" s="32" t="s">
        <v>224</v>
      </c>
      <c r="D1750" s="33">
        <v>6102</v>
      </c>
      <c r="E1750" s="32" t="s">
        <v>1997</v>
      </c>
      <c r="F1750" s="33" t="s">
        <v>190</v>
      </c>
      <c r="G1750" s="34">
        <v>25934</v>
      </c>
      <c r="H1750" s="35" t="s">
        <v>183</v>
      </c>
    </row>
    <row r="1751" spans="1:8" ht="15.75">
      <c r="A1751" s="31" t="s">
        <v>179</v>
      </c>
      <c r="B1751" s="32" t="s">
        <v>208</v>
      </c>
      <c r="C1751" s="32" t="s">
        <v>208</v>
      </c>
      <c r="D1751" s="33">
        <v>6103</v>
      </c>
      <c r="E1751" s="32" t="s">
        <v>1998</v>
      </c>
      <c r="F1751" s="33" t="s">
        <v>190</v>
      </c>
      <c r="G1751" s="34">
        <v>131741</v>
      </c>
      <c r="H1751" s="35" t="s">
        <v>183</v>
      </c>
    </row>
    <row r="1752" spans="1:8" ht="15.75">
      <c r="A1752" s="31" t="s">
        <v>179</v>
      </c>
      <c r="B1752" s="32" t="s">
        <v>1411</v>
      </c>
      <c r="C1752" s="32" t="s">
        <v>1625</v>
      </c>
      <c r="D1752" s="33">
        <v>6104</v>
      </c>
      <c r="E1752" s="32" t="s">
        <v>1999</v>
      </c>
      <c r="F1752" s="33" t="s">
        <v>182</v>
      </c>
      <c r="G1752" s="34">
        <v>89901</v>
      </c>
      <c r="H1752" s="35" t="s">
        <v>183</v>
      </c>
    </row>
    <row r="1753" spans="1:8" ht="15.75">
      <c r="A1753" s="31" t="s">
        <v>179</v>
      </c>
      <c r="B1753" s="32" t="s">
        <v>238</v>
      </c>
      <c r="C1753" s="32" t="s">
        <v>2000</v>
      </c>
      <c r="D1753" s="33">
        <v>6105</v>
      </c>
      <c r="E1753" s="32" t="s">
        <v>2001</v>
      </c>
      <c r="F1753" s="33" t="s">
        <v>190</v>
      </c>
      <c r="G1753" s="34">
        <v>1405972</v>
      </c>
      <c r="H1753" s="35" t="s">
        <v>183</v>
      </c>
    </row>
    <row r="1754" spans="1:8" ht="15.75">
      <c r="A1754" s="31" t="s">
        <v>179</v>
      </c>
      <c r="B1754" s="32" t="s">
        <v>238</v>
      </c>
      <c r="C1754" s="32" t="s">
        <v>2000</v>
      </c>
      <c r="D1754" s="33">
        <v>6106</v>
      </c>
      <c r="E1754" s="32" t="s">
        <v>2002</v>
      </c>
      <c r="F1754" s="33" t="s">
        <v>157</v>
      </c>
      <c r="G1754" s="34">
        <v>5390835</v>
      </c>
      <c r="H1754" s="35" t="s">
        <v>183</v>
      </c>
    </row>
    <row r="1755" spans="1:8" ht="15.75">
      <c r="A1755" s="31" t="s">
        <v>179</v>
      </c>
      <c r="B1755" s="32" t="s">
        <v>238</v>
      </c>
      <c r="C1755" s="32" t="s">
        <v>2000</v>
      </c>
      <c r="D1755" s="33">
        <v>6107</v>
      </c>
      <c r="E1755" s="32" t="s">
        <v>2003</v>
      </c>
      <c r="F1755" s="33" t="s">
        <v>2004</v>
      </c>
      <c r="G1755" s="34">
        <v>2595875</v>
      </c>
      <c r="H1755" s="35" t="s">
        <v>183</v>
      </c>
    </row>
    <row r="1756" spans="1:8" ht="15.75">
      <c r="A1756" s="31" t="s">
        <v>179</v>
      </c>
      <c r="B1756" s="32" t="s">
        <v>238</v>
      </c>
      <c r="C1756" s="32" t="s">
        <v>2000</v>
      </c>
      <c r="D1756" s="33">
        <v>6110</v>
      </c>
      <c r="E1756" s="32" t="s">
        <v>2005</v>
      </c>
      <c r="F1756" s="33" t="s">
        <v>157</v>
      </c>
      <c r="G1756" s="34">
        <v>4509740</v>
      </c>
      <c r="H1756" s="35" t="s">
        <v>183</v>
      </c>
    </row>
    <row r="1757" spans="1:8" ht="15.75">
      <c r="A1757" s="31" t="s">
        <v>179</v>
      </c>
      <c r="B1757" s="32" t="s">
        <v>208</v>
      </c>
      <c r="C1757" s="32" t="s">
        <v>208</v>
      </c>
      <c r="D1757" s="33">
        <v>6115</v>
      </c>
      <c r="E1757" s="32" t="s">
        <v>2006</v>
      </c>
      <c r="F1757" s="33" t="s">
        <v>190</v>
      </c>
      <c r="G1757" s="34">
        <v>738217</v>
      </c>
      <c r="H1757" s="35" t="s">
        <v>183</v>
      </c>
    </row>
    <row r="1758" spans="1:8" ht="15.75">
      <c r="A1758" s="31" t="s">
        <v>179</v>
      </c>
      <c r="B1758" s="32" t="s">
        <v>208</v>
      </c>
      <c r="C1758" s="32" t="s">
        <v>208</v>
      </c>
      <c r="D1758" s="33">
        <v>6116</v>
      </c>
      <c r="E1758" s="32" t="s">
        <v>2007</v>
      </c>
      <c r="F1758" s="33" t="s">
        <v>190</v>
      </c>
      <c r="G1758" s="34">
        <v>983570</v>
      </c>
      <c r="H1758" s="35" t="s">
        <v>183</v>
      </c>
    </row>
    <row r="1759" spans="1:8" ht="15.75">
      <c r="A1759" s="31" t="s">
        <v>179</v>
      </c>
      <c r="B1759" s="32" t="s">
        <v>208</v>
      </c>
      <c r="C1759" s="32" t="s">
        <v>208</v>
      </c>
      <c r="D1759" s="33">
        <v>6118</v>
      </c>
      <c r="E1759" s="32" t="s">
        <v>2008</v>
      </c>
      <c r="F1759" s="33" t="s">
        <v>190</v>
      </c>
      <c r="G1759" s="34">
        <v>1905866</v>
      </c>
      <c r="H1759" s="35" t="s">
        <v>183</v>
      </c>
    </row>
    <row r="1760" spans="1:8" ht="15.75">
      <c r="A1760" s="31" t="s">
        <v>179</v>
      </c>
      <c r="B1760" s="32" t="s">
        <v>255</v>
      </c>
      <c r="C1760" s="32" t="s">
        <v>1473</v>
      </c>
      <c r="D1760" s="33">
        <v>6120</v>
      </c>
      <c r="E1760" s="32" t="s">
        <v>2009</v>
      </c>
      <c r="F1760" s="33" t="s">
        <v>190</v>
      </c>
      <c r="G1760" s="34">
        <v>260557</v>
      </c>
      <c r="H1760" s="35" t="s">
        <v>183</v>
      </c>
    </row>
    <row r="1761" spans="1:8" ht="15.75">
      <c r="A1761" s="31" t="s">
        <v>179</v>
      </c>
      <c r="B1761" s="32" t="s">
        <v>248</v>
      </c>
      <c r="C1761" s="32" t="s">
        <v>248</v>
      </c>
      <c r="D1761" s="33">
        <v>6121</v>
      </c>
      <c r="E1761" s="32" t="s">
        <v>2010</v>
      </c>
      <c r="F1761" s="33" t="s">
        <v>157</v>
      </c>
      <c r="G1761" s="34">
        <v>2699552</v>
      </c>
      <c r="H1761" s="35" t="s">
        <v>183</v>
      </c>
    </row>
    <row r="1762" spans="1:8" ht="15.75">
      <c r="A1762" s="31" t="s">
        <v>179</v>
      </c>
      <c r="B1762" s="32" t="s">
        <v>1411</v>
      </c>
      <c r="C1762" s="32" t="s">
        <v>1411</v>
      </c>
      <c r="D1762" s="33">
        <v>6122</v>
      </c>
      <c r="E1762" s="32" t="s">
        <v>2011</v>
      </c>
      <c r="F1762" s="33" t="s">
        <v>182</v>
      </c>
      <c r="G1762" s="34">
        <v>370240</v>
      </c>
      <c r="H1762" s="35" t="s">
        <v>197</v>
      </c>
    </row>
    <row r="1763" spans="1:8" ht="15.75">
      <c r="A1763" s="31" t="s">
        <v>179</v>
      </c>
      <c r="B1763" s="32" t="s">
        <v>587</v>
      </c>
      <c r="C1763" s="32" t="s">
        <v>588</v>
      </c>
      <c r="D1763" s="33">
        <v>6126</v>
      </c>
      <c r="E1763" s="32" t="s">
        <v>2012</v>
      </c>
      <c r="F1763" s="33" t="s">
        <v>590</v>
      </c>
      <c r="G1763" s="34">
        <v>310873</v>
      </c>
      <c r="H1763" s="35" t="s">
        <v>183</v>
      </c>
    </row>
    <row r="1764" spans="1:8" ht="15.75">
      <c r="A1764" s="31" t="s">
        <v>179</v>
      </c>
      <c r="B1764" s="32" t="s">
        <v>192</v>
      </c>
      <c r="C1764" s="32" t="s">
        <v>193</v>
      </c>
      <c r="D1764" s="33">
        <v>6127</v>
      </c>
      <c r="E1764" s="32" t="s">
        <v>2013</v>
      </c>
      <c r="F1764" s="33" t="s">
        <v>157</v>
      </c>
      <c r="G1764" s="34">
        <v>87025</v>
      </c>
      <c r="H1764" s="35" t="s">
        <v>183</v>
      </c>
    </row>
    <row r="1765" spans="1:8" ht="15.75">
      <c r="A1765" s="31" t="s">
        <v>179</v>
      </c>
      <c r="B1765" s="32" t="s">
        <v>255</v>
      </c>
      <c r="C1765" s="32" t="s">
        <v>256</v>
      </c>
      <c r="D1765" s="33">
        <v>6135</v>
      </c>
      <c r="E1765" s="32" t="s">
        <v>2014</v>
      </c>
      <c r="F1765" s="33" t="s">
        <v>186</v>
      </c>
      <c r="G1765" s="34">
        <v>903670</v>
      </c>
      <c r="H1765" s="35" t="s">
        <v>183</v>
      </c>
    </row>
    <row r="1766" spans="1:8" ht="15.75">
      <c r="A1766" s="31" t="s">
        <v>179</v>
      </c>
      <c r="B1766" s="32" t="s">
        <v>238</v>
      </c>
      <c r="C1766" s="32" t="s">
        <v>402</v>
      </c>
      <c r="D1766" s="33">
        <v>6136</v>
      </c>
      <c r="E1766" s="32" t="s">
        <v>2015</v>
      </c>
      <c r="F1766" s="33" t="s">
        <v>157</v>
      </c>
      <c r="G1766" s="34">
        <v>266372</v>
      </c>
      <c r="H1766" s="35" t="s">
        <v>183</v>
      </c>
    </row>
    <row r="1767" spans="1:8" ht="15.75">
      <c r="A1767" s="31" t="s">
        <v>179</v>
      </c>
      <c r="B1767" s="32" t="s">
        <v>259</v>
      </c>
      <c r="C1767" s="32" t="s">
        <v>260</v>
      </c>
      <c r="D1767" s="33">
        <v>6137</v>
      </c>
      <c r="E1767" s="32" t="s">
        <v>2016</v>
      </c>
      <c r="F1767" s="33" t="s">
        <v>182</v>
      </c>
      <c r="G1767" s="34">
        <v>201511</v>
      </c>
      <c r="H1767" s="35" t="s">
        <v>183</v>
      </c>
    </row>
    <row r="1768" spans="1:8" ht="15.75">
      <c r="A1768" s="31" t="s">
        <v>179</v>
      </c>
      <c r="B1768" s="32" t="s">
        <v>187</v>
      </c>
      <c r="C1768" s="32" t="s">
        <v>187</v>
      </c>
      <c r="D1768" s="33">
        <v>6141</v>
      </c>
      <c r="E1768" s="32" t="s">
        <v>2017</v>
      </c>
      <c r="F1768" s="33" t="s">
        <v>182</v>
      </c>
      <c r="G1768" s="34">
        <v>37246</v>
      </c>
      <c r="H1768" s="35" t="s">
        <v>183</v>
      </c>
    </row>
    <row r="1769" spans="1:8" ht="15.75">
      <c r="A1769" s="31" t="s">
        <v>179</v>
      </c>
      <c r="B1769" s="32" t="s">
        <v>187</v>
      </c>
      <c r="C1769" s="32" t="s">
        <v>187</v>
      </c>
      <c r="D1769" s="33">
        <v>6142</v>
      </c>
      <c r="E1769" s="32" t="s">
        <v>2018</v>
      </c>
      <c r="F1769" s="33" t="s">
        <v>182</v>
      </c>
      <c r="G1769" s="34">
        <v>39437</v>
      </c>
      <c r="H1769" s="35" t="s">
        <v>183</v>
      </c>
    </row>
    <row r="1770" spans="1:8" ht="15.75">
      <c r="A1770" s="31" t="s">
        <v>179</v>
      </c>
      <c r="B1770" s="32" t="s">
        <v>187</v>
      </c>
      <c r="C1770" s="32" t="s">
        <v>187</v>
      </c>
      <c r="D1770" s="33">
        <v>6143</v>
      </c>
      <c r="E1770" s="32" t="s">
        <v>2019</v>
      </c>
      <c r="F1770" s="33" t="s">
        <v>182</v>
      </c>
      <c r="G1770" s="34">
        <v>68209</v>
      </c>
      <c r="H1770" s="35" t="s">
        <v>183</v>
      </c>
    </row>
    <row r="1771" spans="1:8" ht="15.75">
      <c r="A1771" s="31" t="s">
        <v>179</v>
      </c>
      <c r="B1771" s="32" t="s">
        <v>187</v>
      </c>
      <c r="C1771" s="32" t="s">
        <v>187</v>
      </c>
      <c r="D1771" s="33">
        <v>6144</v>
      </c>
      <c r="E1771" s="32" t="s">
        <v>2020</v>
      </c>
      <c r="F1771" s="33" t="s">
        <v>182</v>
      </c>
      <c r="G1771" s="34">
        <v>80081</v>
      </c>
      <c r="H1771" s="35" t="s">
        <v>183</v>
      </c>
    </row>
    <row r="1772" spans="1:8" ht="15.75">
      <c r="A1772" s="31" t="s">
        <v>179</v>
      </c>
      <c r="B1772" s="32" t="s">
        <v>187</v>
      </c>
      <c r="C1772" s="32" t="s">
        <v>187</v>
      </c>
      <c r="D1772" s="33">
        <v>6145</v>
      </c>
      <c r="E1772" s="32" t="s">
        <v>2021</v>
      </c>
      <c r="F1772" s="33" t="s">
        <v>182</v>
      </c>
      <c r="G1772" s="34">
        <v>46893</v>
      </c>
      <c r="H1772" s="35" t="s">
        <v>183</v>
      </c>
    </row>
    <row r="1773" spans="1:8" ht="15.75">
      <c r="A1773" s="31" t="s">
        <v>179</v>
      </c>
      <c r="B1773" s="32" t="s">
        <v>187</v>
      </c>
      <c r="C1773" s="32" t="s">
        <v>187</v>
      </c>
      <c r="D1773" s="33">
        <v>6146</v>
      </c>
      <c r="E1773" s="32" t="s">
        <v>2022</v>
      </c>
      <c r="F1773" s="33" t="s">
        <v>182</v>
      </c>
      <c r="G1773" s="34">
        <v>32434</v>
      </c>
      <c r="H1773" s="35" t="s">
        <v>183</v>
      </c>
    </row>
    <row r="1774" spans="1:8" ht="15.75">
      <c r="A1774" s="31" t="s">
        <v>179</v>
      </c>
      <c r="B1774" s="32" t="s">
        <v>587</v>
      </c>
      <c r="C1774" s="32" t="s">
        <v>1082</v>
      </c>
      <c r="D1774" s="33">
        <v>6147</v>
      </c>
      <c r="E1774" s="32" t="s">
        <v>2023</v>
      </c>
      <c r="F1774" s="33" t="s">
        <v>190</v>
      </c>
      <c r="G1774" s="34">
        <v>100122</v>
      </c>
      <c r="H1774" s="35" t="s">
        <v>183</v>
      </c>
    </row>
    <row r="1775" spans="1:8" ht="15.75">
      <c r="A1775" s="31" t="s">
        <v>179</v>
      </c>
      <c r="B1775" s="32" t="s">
        <v>587</v>
      </c>
      <c r="C1775" s="32" t="s">
        <v>1082</v>
      </c>
      <c r="D1775" s="33">
        <v>6148</v>
      </c>
      <c r="E1775" s="32" t="s">
        <v>2024</v>
      </c>
      <c r="F1775" s="33" t="s">
        <v>190</v>
      </c>
      <c r="G1775" s="34">
        <v>29590</v>
      </c>
      <c r="H1775" s="35" t="s">
        <v>183</v>
      </c>
    </row>
    <row r="1776" spans="1:8" ht="15.75">
      <c r="A1776" s="31" t="s">
        <v>179</v>
      </c>
      <c r="B1776" s="32" t="s">
        <v>1411</v>
      </c>
      <c r="C1776" s="32" t="s">
        <v>1625</v>
      </c>
      <c r="D1776" s="33">
        <v>6149</v>
      </c>
      <c r="E1776" s="32" t="s">
        <v>2025</v>
      </c>
      <c r="F1776" s="33" t="s">
        <v>190</v>
      </c>
      <c r="G1776" s="34">
        <v>205053</v>
      </c>
      <c r="H1776" s="35" t="s">
        <v>183</v>
      </c>
    </row>
    <row r="1777" spans="1:8" ht="15.75">
      <c r="A1777" s="31" t="s">
        <v>179</v>
      </c>
      <c r="B1777" s="32" t="s">
        <v>255</v>
      </c>
      <c r="C1777" s="32" t="s">
        <v>1473</v>
      </c>
      <c r="D1777" s="33">
        <v>6150</v>
      </c>
      <c r="E1777" s="32" t="s">
        <v>2026</v>
      </c>
      <c r="F1777" s="33" t="s">
        <v>190</v>
      </c>
      <c r="G1777" s="34">
        <v>314604</v>
      </c>
      <c r="H1777" s="35" t="s">
        <v>183</v>
      </c>
    </row>
    <row r="1778" spans="1:8" ht="15.75">
      <c r="A1778" s="31" t="s">
        <v>179</v>
      </c>
      <c r="B1778" s="32" t="s">
        <v>180</v>
      </c>
      <c r="C1778" s="32" t="s">
        <v>181</v>
      </c>
      <c r="D1778" s="33">
        <v>6151</v>
      </c>
      <c r="E1778" s="32" t="s">
        <v>2027</v>
      </c>
      <c r="F1778" s="33" t="s">
        <v>186</v>
      </c>
      <c r="G1778" s="34">
        <v>7596</v>
      </c>
      <c r="H1778" s="35" t="s">
        <v>183</v>
      </c>
    </row>
    <row r="1779" spans="1:8" ht="15.75">
      <c r="A1779" s="31" t="s">
        <v>179</v>
      </c>
      <c r="B1779" s="32" t="s">
        <v>587</v>
      </c>
      <c r="C1779" s="32" t="s">
        <v>1082</v>
      </c>
      <c r="D1779" s="33">
        <v>6152</v>
      </c>
      <c r="E1779" s="32" t="s">
        <v>2028</v>
      </c>
      <c r="F1779" s="33" t="s">
        <v>182</v>
      </c>
      <c r="G1779" s="34">
        <v>234</v>
      </c>
      <c r="H1779" s="35" t="s">
        <v>183</v>
      </c>
    </row>
    <row r="1780" spans="1:8" ht="15.75">
      <c r="A1780" s="31" t="s">
        <v>179</v>
      </c>
      <c r="B1780" s="32" t="s">
        <v>587</v>
      </c>
      <c r="C1780" s="32" t="s">
        <v>1082</v>
      </c>
      <c r="D1780" s="33">
        <v>6153</v>
      </c>
      <c r="E1780" s="32" t="s">
        <v>2029</v>
      </c>
      <c r="F1780" s="33" t="s">
        <v>182</v>
      </c>
      <c r="G1780" s="34">
        <v>638</v>
      </c>
      <c r="H1780" s="35" t="s">
        <v>183</v>
      </c>
    </row>
    <row r="1781" spans="1:8" ht="15.75">
      <c r="A1781" s="31" t="s">
        <v>179</v>
      </c>
      <c r="B1781" s="32" t="s">
        <v>587</v>
      </c>
      <c r="C1781" s="32" t="s">
        <v>1082</v>
      </c>
      <c r="D1781" s="33">
        <v>6154</v>
      </c>
      <c r="E1781" s="32" t="s">
        <v>2030</v>
      </c>
      <c r="F1781" s="33" t="s">
        <v>182</v>
      </c>
      <c r="G1781" s="34">
        <v>305</v>
      </c>
      <c r="H1781" s="35" t="s">
        <v>183</v>
      </c>
    </row>
    <row r="1782" spans="1:8" ht="15.75">
      <c r="A1782" s="31" t="s">
        <v>179</v>
      </c>
      <c r="B1782" s="32" t="s">
        <v>587</v>
      </c>
      <c r="C1782" s="32" t="s">
        <v>1082</v>
      </c>
      <c r="D1782" s="33">
        <v>6155</v>
      </c>
      <c r="E1782" s="32" t="s">
        <v>2031</v>
      </c>
      <c r="F1782" s="33" t="s">
        <v>157</v>
      </c>
      <c r="G1782" s="34">
        <v>165202</v>
      </c>
      <c r="H1782" s="35" t="s">
        <v>183</v>
      </c>
    </row>
    <row r="1783" spans="1:8" ht="15.75">
      <c r="A1783" s="31" t="s">
        <v>179</v>
      </c>
      <c r="B1783" s="32" t="s">
        <v>587</v>
      </c>
      <c r="C1783" s="32" t="s">
        <v>1082</v>
      </c>
      <c r="D1783" s="33">
        <v>6156</v>
      </c>
      <c r="E1783" s="32" t="s">
        <v>2032</v>
      </c>
      <c r="F1783" s="33" t="s">
        <v>182</v>
      </c>
      <c r="G1783" s="34">
        <v>329</v>
      </c>
      <c r="H1783" s="35" t="s">
        <v>183</v>
      </c>
    </row>
    <row r="1784" spans="1:8" ht="15.75">
      <c r="A1784" s="31" t="s">
        <v>179</v>
      </c>
      <c r="B1784" s="32" t="s">
        <v>587</v>
      </c>
      <c r="C1784" s="32" t="s">
        <v>1082</v>
      </c>
      <c r="D1784" s="33">
        <v>6157</v>
      </c>
      <c r="E1784" s="32" t="s">
        <v>2033</v>
      </c>
      <c r="F1784" s="33" t="s">
        <v>182</v>
      </c>
      <c r="G1784" s="34">
        <v>604</v>
      </c>
      <c r="H1784" s="35" t="s">
        <v>183</v>
      </c>
    </row>
    <row r="1785" spans="1:8" ht="15.75">
      <c r="A1785" s="31" t="s">
        <v>179</v>
      </c>
      <c r="B1785" s="32" t="s">
        <v>579</v>
      </c>
      <c r="C1785" s="32" t="s">
        <v>1046</v>
      </c>
      <c r="D1785" s="33">
        <v>6159</v>
      </c>
      <c r="E1785" s="32" t="s">
        <v>2034</v>
      </c>
      <c r="F1785" s="33" t="s">
        <v>182</v>
      </c>
      <c r="G1785" s="34">
        <v>92</v>
      </c>
      <c r="H1785" s="35" t="s">
        <v>183</v>
      </c>
    </row>
    <row r="1786" spans="1:8" ht="15.75">
      <c r="A1786" s="31" t="s">
        <v>179</v>
      </c>
      <c r="B1786" s="32" t="s">
        <v>208</v>
      </c>
      <c r="C1786" s="32" t="s">
        <v>208</v>
      </c>
      <c r="D1786" s="33">
        <v>6160</v>
      </c>
      <c r="E1786" s="32" t="s">
        <v>2035</v>
      </c>
      <c r="F1786" s="33" t="s">
        <v>190</v>
      </c>
      <c r="G1786" s="34">
        <v>10710</v>
      </c>
      <c r="H1786" s="35" t="s">
        <v>197</v>
      </c>
    </row>
    <row r="1787" spans="1:8" ht="15.75">
      <c r="A1787" s="31" t="s">
        <v>179</v>
      </c>
      <c r="B1787" s="32" t="s">
        <v>208</v>
      </c>
      <c r="C1787" s="32" t="s">
        <v>208</v>
      </c>
      <c r="D1787" s="33">
        <v>6161</v>
      </c>
      <c r="E1787" s="32" t="s">
        <v>2036</v>
      </c>
      <c r="F1787" s="33" t="s">
        <v>190</v>
      </c>
      <c r="G1787" s="34">
        <v>10710</v>
      </c>
      <c r="H1787" s="35" t="s">
        <v>197</v>
      </c>
    </row>
    <row r="1788" spans="1:8" ht="15.75">
      <c r="A1788" s="31" t="s">
        <v>179</v>
      </c>
      <c r="B1788" s="32" t="s">
        <v>579</v>
      </c>
      <c r="C1788" s="32" t="s">
        <v>1046</v>
      </c>
      <c r="D1788" s="33">
        <v>6162</v>
      </c>
      <c r="E1788" s="32" t="s">
        <v>2037</v>
      </c>
      <c r="F1788" s="33" t="s">
        <v>182</v>
      </c>
      <c r="G1788" s="34">
        <v>135</v>
      </c>
      <c r="H1788" s="35" t="s">
        <v>183</v>
      </c>
    </row>
    <row r="1789" spans="1:8" ht="15.75">
      <c r="A1789" s="31" t="s">
        <v>179</v>
      </c>
      <c r="B1789" s="32" t="s">
        <v>579</v>
      </c>
      <c r="C1789" s="32" t="s">
        <v>580</v>
      </c>
      <c r="D1789" s="33">
        <v>6163</v>
      </c>
      <c r="E1789" s="32" t="s">
        <v>2038</v>
      </c>
      <c r="F1789" s="33" t="s">
        <v>182</v>
      </c>
      <c r="G1789" s="34">
        <v>217590</v>
      </c>
      <c r="H1789" s="35" t="s">
        <v>183</v>
      </c>
    </row>
    <row r="1790" spans="1:8" ht="15.75">
      <c r="A1790" s="31" t="s">
        <v>179</v>
      </c>
      <c r="B1790" s="32" t="s">
        <v>579</v>
      </c>
      <c r="C1790" s="32" t="s">
        <v>580</v>
      </c>
      <c r="D1790" s="33">
        <v>6164</v>
      </c>
      <c r="E1790" s="32" t="s">
        <v>2039</v>
      </c>
      <c r="F1790" s="33" t="s">
        <v>182</v>
      </c>
      <c r="G1790" s="34">
        <v>227141</v>
      </c>
      <c r="H1790" s="35" t="s">
        <v>183</v>
      </c>
    </row>
    <row r="1791" spans="1:8" ht="15.75">
      <c r="A1791" s="31" t="s">
        <v>179</v>
      </c>
      <c r="B1791" s="32" t="s">
        <v>238</v>
      </c>
      <c r="C1791" s="32" t="s">
        <v>402</v>
      </c>
      <c r="D1791" s="33">
        <v>6165</v>
      </c>
      <c r="E1791" s="32" t="s">
        <v>2040</v>
      </c>
      <c r="F1791" s="33" t="s">
        <v>157</v>
      </c>
      <c r="G1791" s="34">
        <v>27104</v>
      </c>
      <c r="H1791" s="35" t="s">
        <v>183</v>
      </c>
    </row>
    <row r="1792" spans="1:8" ht="15.75">
      <c r="A1792" s="31" t="s">
        <v>179</v>
      </c>
      <c r="B1792" s="32" t="s">
        <v>587</v>
      </c>
      <c r="C1792" s="32" t="s">
        <v>2041</v>
      </c>
      <c r="D1792" s="33">
        <v>6169</v>
      </c>
      <c r="E1792" s="32" t="s">
        <v>2042</v>
      </c>
      <c r="F1792" s="33" t="s">
        <v>1319</v>
      </c>
      <c r="G1792" s="34">
        <v>9730</v>
      </c>
      <c r="H1792" s="35" t="s">
        <v>197</v>
      </c>
    </row>
    <row r="1793" spans="1:8" ht="15.75">
      <c r="A1793" s="31" t="s">
        <v>179</v>
      </c>
      <c r="B1793" s="32" t="s">
        <v>587</v>
      </c>
      <c r="C1793" s="32" t="s">
        <v>2041</v>
      </c>
      <c r="D1793" s="33">
        <v>6170</v>
      </c>
      <c r="E1793" s="32" t="s">
        <v>2043</v>
      </c>
      <c r="F1793" s="33" t="s">
        <v>1319</v>
      </c>
      <c r="G1793" s="34">
        <v>8795</v>
      </c>
      <c r="H1793" s="35" t="s">
        <v>197</v>
      </c>
    </row>
    <row r="1794" spans="1:8" ht="15.75">
      <c r="A1794" s="31" t="s">
        <v>179</v>
      </c>
      <c r="B1794" s="32" t="s">
        <v>587</v>
      </c>
      <c r="C1794" s="32" t="s">
        <v>2041</v>
      </c>
      <c r="D1794" s="33">
        <v>6172</v>
      </c>
      <c r="E1794" s="32" t="s">
        <v>2044</v>
      </c>
      <c r="F1794" s="33" t="s">
        <v>1319</v>
      </c>
      <c r="G1794" s="34">
        <v>1953</v>
      </c>
      <c r="H1794" s="35" t="s">
        <v>197</v>
      </c>
    </row>
    <row r="1795" spans="1:8" ht="15.75">
      <c r="A1795" s="31" t="s">
        <v>179</v>
      </c>
      <c r="B1795" s="32" t="s">
        <v>587</v>
      </c>
      <c r="C1795" s="32" t="s">
        <v>2045</v>
      </c>
      <c r="D1795" s="33">
        <v>6175</v>
      </c>
      <c r="E1795" s="32" t="s">
        <v>2046</v>
      </c>
      <c r="F1795" s="33" t="s">
        <v>2047</v>
      </c>
      <c r="G1795" s="34">
        <v>89001</v>
      </c>
      <c r="H1795" s="35" t="s">
        <v>183</v>
      </c>
    </row>
    <row r="1796" spans="1:8" ht="15.75">
      <c r="A1796" s="31" t="s">
        <v>179</v>
      </c>
      <c r="B1796" s="32" t="s">
        <v>587</v>
      </c>
      <c r="C1796" s="32" t="s">
        <v>2045</v>
      </c>
      <c r="D1796" s="33">
        <v>6176</v>
      </c>
      <c r="E1796" s="32" t="s">
        <v>2048</v>
      </c>
      <c r="F1796" s="33" t="s">
        <v>2049</v>
      </c>
      <c r="G1796" s="34">
        <v>27591</v>
      </c>
      <c r="H1796" s="35" t="s">
        <v>183</v>
      </c>
    </row>
    <row r="1797" spans="1:8" ht="15.75">
      <c r="A1797" s="31" t="s">
        <v>179</v>
      </c>
      <c r="B1797" s="32" t="s">
        <v>241</v>
      </c>
      <c r="C1797" s="32" t="s">
        <v>420</v>
      </c>
      <c r="D1797" s="33">
        <v>6178</v>
      </c>
      <c r="E1797" s="32" t="s">
        <v>2050</v>
      </c>
      <c r="F1797" s="33" t="s">
        <v>1319</v>
      </c>
      <c r="G1797" s="34">
        <v>14597</v>
      </c>
      <c r="H1797" s="35" t="s">
        <v>183</v>
      </c>
    </row>
    <row r="1798" spans="1:8" ht="15.75">
      <c r="A1798" s="31" t="s">
        <v>179</v>
      </c>
      <c r="B1798" s="32" t="s">
        <v>241</v>
      </c>
      <c r="C1798" s="32" t="s">
        <v>420</v>
      </c>
      <c r="D1798" s="33">
        <v>6179</v>
      </c>
      <c r="E1798" s="32" t="s">
        <v>2051</v>
      </c>
      <c r="F1798" s="33" t="s">
        <v>1319</v>
      </c>
      <c r="G1798" s="34">
        <v>12938</v>
      </c>
      <c r="H1798" s="35" t="s">
        <v>183</v>
      </c>
    </row>
    <row r="1799" spans="1:8" ht="15.75">
      <c r="A1799" s="31" t="s">
        <v>179</v>
      </c>
      <c r="B1799" s="32" t="s">
        <v>241</v>
      </c>
      <c r="C1799" s="32" t="s">
        <v>420</v>
      </c>
      <c r="D1799" s="33">
        <v>6180</v>
      </c>
      <c r="E1799" s="32" t="s">
        <v>2052</v>
      </c>
      <c r="F1799" s="33" t="s">
        <v>1319</v>
      </c>
      <c r="G1799" s="34">
        <v>17323</v>
      </c>
      <c r="H1799" s="35" t="s">
        <v>183</v>
      </c>
    </row>
    <row r="1800" spans="1:8" ht="15.75">
      <c r="A1800" s="31" t="s">
        <v>179</v>
      </c>
      <c r="B1800" s="32" t="s">
        <v>241</v>
      </c>
      <c r="C1800" s="32" t="s">
        <v>420</v>
      </c>
      <c r="D1800" s="33">
        <v>6181</v>
      </c>
      <c r="E1800" s="32" t="s">
        <v>2053</v>
      </c>
      <c r="F1800" s="33" t="s">
        <v>1319</v>
      </c>
      <c r="G1800" s="34">
        <v>2470</v>
      </c>
      <c r="H1800" s="35" t="s">
        <v>197</v>
      </c>
    </row>
    <row r="1801" spans="1:8" ht="15.75">
      <c r="A1801" s="31" t="s">
        <v>179</v>
      </c>
      <c r="B1801" s="32" t="s">
        <v>208</v>
      </c>
      <c r="C1801" s="32" t="s">
        <v>208</v>
      </c>
      <c r="D1801" s="33">
        <v>6185</v>
      </c>
      <c r="E1801" s="32" t="s">
        <v>2054</v>
      </c>
      <c r="F1801" s="33" t="s">
        <v>157</v>
      </c>
      <c r="G1801" s="34">
        <v>639062</v>
      </c>
      <c r="H1801" s="35" t="s">
        <v>183</v>
      </c>
    </row>
    <row r="1802" spans="1:8" ht="15.75">
      <c r="A1802" s="31" t="s">
        <v>179</v>
      </c>
      <c r="B1802" s="32" t="s">
        <v>241</v>
      </c>
      <c r="C1802" s="32" t="s">
        <v>1479</v>
      </c>
      <c r="D1802" s="33">
        <v>6186</v>
      </c>
      <c r="E1802" s="32" t="s">
        <v>2055</v>
      </c>
      <c r="F1802" s="33" t="s">
        <v>1319</v>
      </c>
      <c r="G1802" s="34">
        <v>15620</v>
      </c>
      <c r="H1802" s="35" t="s">
        <v>197</v>
      </c>
    </row>
    <row r="1803" spans="1:8" ht="15.75">
      <c r="A1803" s="31" t="s">
        <v>179</v>
      </c>
      <c r="B1803" s="32" t="s">
        <v>241</v>
      </c>
      <c r="C1803" s="32" t="s">
        <v>420</v>
      </c>
      <c r="D1803" s="33">
        <v>6187</v>
      </c>
      <c r="E1803" s="32" t="s">
        <v>2056</v>
      </c>
      <c r="F1803" s="33" t="s">
        <v>1319</v>
      </c>
      <c r="G1803" s="34">
        <v>169650</v>
      </c>
      <c r="H1803" s="35" t="s">
        <v>197</v>
      </c>
    </row>
    <row r="1804" spans="1:8" ht="15.75">
      <c r="A1804" s="31" t="s">
        <v>179</v>
      </c>
      <c r="B1804" s="32" t="s">
        <v>248</v>
      </c>
      <c r="C1804" s="32" t="s">
        <v>248</v>
      </c>
      <c r="D1804" s="33">
        <v>6188</v>
      </c>
      <c r="E1804" s="32" t="s">
        <v>2057</v>
      </c>
      <c r="F1804" s="33" t="s">
        <v>190</v>
      </c>
      <c r="G1804" s="34">
        <v>152714</v>
      </c>
      <c r="H1804" s="35" t="s">
        <v>183</v>
      </c>
    </row>
    <row r="1805" spans="1:8" ht="15.75">
      <c r="A1805" s="31" t="s">
        <v>179</v>
      </c>
      <c r="B1805" s="32" t="s">
        <v>241</v>
      </c>
      <c r="C1805" s="32" t="s">
        <v>420</v>
      </c>
      <c r="D1805" s="33">
        <v>6189</v>
      </c>
      <c r="E1805" s="32" t="s">
        <v>2058</v>
      </c>
      <c r="F1805" s="33" t="s">
        <v>1321</v>
      </c>
      <c r="G1805" s="34">
        <v>2580244</v>
      </c>
      <c r="H1805" s="35" t="s">
        <v>183</v>
      </c>
    </row>
    <row r="1806" spans="1:8" ht="15.75">
      <c r="A1806" s="31" t="s">
        <v>179</v>
      </c>
      <c r="B1806" s="32" t="s">
        <v>1317</v>
      </c>
      <c r="C1806" s="32" t="s">
        <v>1317</v>
      </c>
      <c r="D1806" s="33">
        <v>6190</v>
      </c>
      <c r="E1806" s="32" t="s">
        <v>145</v>
      </c>
      <c r="F1806" s="33" t="s">
        <v>2059</v>
      </c>
      <c r="G1806" s="34">
        <v>624</v>
      </c>
      <c r="H1806" s="35" t="s">
        <v>183</v>
      </c>
    </row>
    <row r="1807" spans="1:8" ht="15.75">
      <c r="A1807" s="31" t="s">
        <v>179</v>
      </c>
      <c r="B1807" s="32" t="s">
        <v>1187</v>
      </c>
      <c r="C1807" s="32" t="s">
        <v>1187</v>
      </c>
      <c r="D1807" s="33">
        <v>6191</v>
      </c>
      <c r="E1807" s="32" t="s">
        <v>2060</v>
      </c>
      <c r="F1807" s="33" t="s">
        <v>182</v>
      </c>
      <c r="G1807" s="34">
        <v>102849</v>
      </c>
      <c r="H1807" s="35" t="s">
        <v>183</v>
      </c>
    </row>
    <row r="1808" spans="1:8" ht="15.75">
      <c r="A1808" s="31" t="s">
        <v>179</v>
      </c>
      <c r="B1808" s="32" t="s">
        <v>1187</v>
      </c>
      <c r="C1808" s="32" t="s">
        <v>1187</v>
      </c>
      <c r="D1808" s="33">
        <v>6192</v>
      </c>
      <c r="E1808" s="32" t="s">
        <v>2061</v>
      </c>
      <c r="F1808" s="33" t="s">
        <v>182</v>
      </c>
      <c r="G1808" s="34">
        <v>86000</v>
      </c>
      <c r="H1808" s="35" t="s">
        <v>183</v>
      </c>
    </row>
    <row r="1809" spans="1:8" ht="15.75">
      <c r="A1809" s="31" t="s">
        <v>179</v>
      </c>
      <c r="B1809" s="32" t="s">
        <v>255</v>
      </c>
      <c r="C1809" s="32" t="s">
        <v>256</v>
      </c>
      <c r="D1809" s="33">
        <v>6193</v>
      </c>
      <c r="E1809" s="32" t="s">
        <v>2062</v>
      </c>
      <c r="F1809" s="33" t="s">
        <v>186</v>
      </c>
      <c r="G1809" s="34">
        <v>620947</v>
      </c>
      <c r="H1809" s="35" t="s">
        <v>183</v>
      </c>
    </row>
    <row r="1810" spans="1:8" ht="15.75">
      <c r="A1810" s="31" t="s">
        <v>179</v>
      </c>
      <c r="B1810" s="32" t="s">
        <v>1187</v>
      </c>
      <c r="C1810" s="32" t="s">
        <v>1188</v>
      </c>
      <c r="D1810" s="33">
        <v>6194</v>
      </c>
      <c r="E1810" s="32" t="s">
        <v>2063</v>
      </c>
      <c r="F1810" s="33" t="s">
        <v>190</v>
      </c>
      <c r="G1810" s="34">
        <v>442665</v>
      </c>
      <c r="H1810" s="35" t="s">
        <v>183</v>
      </c>
    </row>
    <row r="1811" spans="1:8" ht="15.75">
      <c r="A1811" s="31" t="s">
        <v>179</v>
      </c>
      <c r="B1811" s="32" t="s">
        <v>1411</v>
      </c>
      <c r="C1811" s="32" t="s">
        <v>1665</v>
      </c>
      <c r="D1811" s="33">
        <v>6196</v>
      </c>
      <c r="E1811" s="32" t="s">
        <v>2064</v>
      </c>
      <c r="F1811" s="33" t="s">
        <v>182</v>
      </c>
      <c r="G1811" s="34">
        <v>266657</v>
      </c>
      <c r="H1811" s="35" t="s">
        <v>183</v>
      </c>
    </row>
    <row r="1812" spans="1:8" ht="15.75">
      <c r="A1812" s="31" t="s">
        <v>179</v>
      </c>
      <c r="B1812" s="32" t="s">
        <v>255</v>
      </c>
      <c r="C1812" s="32" t="s">
        <v>256</v>
      </c>
      <c r="D1812" s="33">
        <v>6198</v>
      </c>
      <c r="E1812" s="32" t="s">
        <v>2065</v>
      </c>
      <c r="F1812" s="33" t="s">
        <v>190</v>
      </c>
      <c r="G1812" s="34">
        <v>199900</v>
      </c>
      <c r="H1812" s="35" t="s">
        <v>183</v>
      </c>
    </row>
    <row r="1813" spans="1:8" ht="15.75">
      <c r="A1813" s="31" t="s">
        <v>179</v>
      </c>
      <c r="B1813" s="32" t="s">
        <v>255</v>
      </c>
      <c r="C1813" s="32" t="s">
        <v>256</v>
      </c>
      <c r="D1813" s="33">
        <v>6200</v>
      </c>
      <c r="E1813" s="32" t="s">
        <v>2066</v>
      </c>
      <c r="F1813" s="33" t="s">
        <v>186</v>
      </c>
      <c r="G1813" s="34">
        <v>756010</v>
      </c>
      <c r="H1813" s="35" t="s">
        <v>183</v>
      </c>
    </row>
    <row r="1814" spans="1:8" ht="15.75">
      <c r="A1814" s="31" t="s">
        <v>179</v>
      </c>
      <c r="B1814" s="32" t="s">
        <v>255</v>
      </c>
      <c r="C1814" s="32" t="s">
        <v>256</v>
      </c>
      <c r="D1814" s="33">
        <v>6201</v>
      </c>
      <c r="E1814" s="32" t="s">
        <v>2067</v>
      </c>
      <c r="F1814" s="33" t="s">
        <v>186</v>
      </c>
      <c r="G1814" s="34">
        <v>823215</v>
      </c>
      <c r="H1814" s="35" t="s">
        <v>183</v>
      </c>
    </row>
    <row r="1815" spans="1:8" ht="15.75">
      <c r="A1815" s="31" t="s">
        <v>179</v>
      </c>
      <c r="B1815" s="32" t="s">
        <v>1411</v>
      </c>
      <c r="C1815" s="32" t="s">
        <v>1413</v>
      </c>
      <c r="D1815" s="33">
        <v>6202</v>
      </c>
      <c r="E1815" s="32" t="s">
        <v>2068</v>
      </c>
      <c r="F1815" s="33" t="s">
        <v>190</v>
      </c>
      <c r="G1815" s="34">
        <v>26014</v>
      </c>
      <c r="H1815" s="35" t="s">
        <v>183</v>
      </c>
    </row>
    <row r="1816" spans="1:8" ht="15.75">
      <c r="A1816" s="31" t="s">
        <v>179</v>
      </c>
      <c r="B1816" s="32" t="s">
        <v>587</v>
      </c>
      <c r="C1816" s="32" t="s">
        <v>1082</v>
      </c>
      <c r="D1816" s="33">
        <v>6203</v>
      </c>
      <c r="E1816" s="32" t="s">
        <v>2069</v>
      </c>
      <c r="F1816" s="33" t="s">
        <v>182</v>
      </c>
      <c r="G1816" s="34">
        <v>21938</v>
      </c>
      <c r="H1816" s="35" t="s">
        <v>183</v>
      </c>
    </row>
    <row r="1817" spans="1:8" ht="15.75">
      <c r="A1817" s="31" t="s">
        <v>179</v>
      </c>
      <c r="B1817" s="32" t="s">
        <v>587</v>
      </c>
      <c r="C1817" s="32" t="s">
        <v>1082</v>
      </c>
      <c r="D1817" s="33">
        <v>6204</v>
      </c>
      <c r="E1817" s="32" t="s">
        <v>2070</v>
      </c>
      <c r="F1817" s="33" t="s">
        <v>190</v>
      </c>
      <c r="G1817" s="34">
        <v>21196</v>
      </c>
      <c r="H1817" s="35" t="s">
        <v>183</v>
      </c>
    </row>
    <row r="1818" spans="1:8" ht="15.75">
      <c r="A1818" s="31" t="s">
        <v>179</v>
      </c>
      <c r="B1818" s="32" t="s">
        <v>1411</v>
      </c>
      <c r="C1818" s="32" t="s">
        <v>1413</v>
      </c>
      <c r="D1818" s="33">
        <v>6206</v>
      </c>
      <c r="E1818" s="32" t="s">
        <v>2071</v>
      </c>
      <c r="F1818" s="33" t="s">
        <v>190</v>
      </c>
      <c r="G1818" s="34">
        <v>91772</v>
      </c>
      <c r="H1818" s="35" t="s">
        <v>183</v>
      </c>
    </row>
    <row r="1819" spans="1:8" ht="15.75">
      <c r="A1819" s="31" t="s">
        <v>179</v>
      </c>
      <c r="B1819" s="32" t="s">
        <v>1411</v>
      </c>
      <c r="C1819" s="32" t="s">
        <v>1625</v>
      </c>
      <c r="D1819" s="33">
        <v>6207</v>
      </c>
      <c r="E1819" s="32" t="s">
        <v>2072</v>
      </c>
      <c r="F1819" s="33" t="s">
        <v>182</v>
      </c>
      <c r="G1819" s="34">
        <v>127145</v>
      </c>
      <c r="H1819" s="35" t="s">
        <v>183</v>
      </c>
    </row>
    <row r="1820" spans="1:8" ht="15.75">
      <c r="A1820" s="31" t="s">
        <v>179</v>
      </c>
      <c r="B1820" s="32" t="s">
        <v>255</v>
      </c>
      <c r="C1820" s="32" t="s">
        <v>437</v>
      </c>
      <c r="D1820" s="33">
        <v>6211</v>
      </c>
      <c r="E1820" s="32" t="s">
        <v>2073</v>
      </c>
      <c r="F1820" s="33" t="s">
        <v>190</v>
      </c>
      <c r="G1820" s="34">
        <v>325301</v>
      </c>
      <c r="H1820" s="35" t="s">
        <v>183</v>
      </c>
    </row>
    <row r="1821" spans="1:8" ht="15.75">
      <c r="A1821" s="31" t="s">
        <v>179</v>
      </c>
      <c r="B1821" s="32" t="s">
        <v>587</v>
      </c>
      <c r="C1821" s="32" t="s">
        <v>2074</v>
      </c>
      <c r="D1821" s="33">
        <v>6212</v>
      </c>
      <c r="E1821" s="32" t="s">
        <v>2075</v>
      </c>
      <c r="F1821" s="33" t="s">
        <v>190</v>
      </c>
      <c r="G1821" s="34">
        <v>11951</v>
      </c>
      <c r="H1821" s="35" t="s">
        <v>183</v>
      </c>
    </row>
    <row r="1822" spans="1:8" ht="15.75">
      <c r="A1822" s="31" t="s">
        <v>179</v>
      </c>
      <c r="B1822" s="32" t="s">
        <v>579</v>
      </c>
      <c r="C1822" s="32" t="s">
        <v>1046</v>
      </c>
      <c r="D1822" s="33">
        <v>6213</v>
      </c>
      <c r="E1822" s="32" t="s">
        <v>2076</v>
      </c>
      <c r="F1822" s="33" t="s">
        <v>190</v>
      </c>
      <c r="G1822" s="34">
        <v>16235</v>
      </c>
      <c r="H1822" s="35" t="s">
        <v>183</v>
      </c>
    </row>
    <row r="1823" spans="1:8" ht="15.75">
      <c r="A1823" s="31" t="s">
        <v>179</v>
      </c>
      <c r="B1823" s="32" t="s">
        <v>192</v>
      </c>
      <c r="C1823" s="32" t="s">
        <v>193</v>
      </c>
      <c r="D1823" s="33">
        <v>6214</v>
      </c>
      <c r="E1823" s="32" t="s">
        <v>2077</v>
      </c>
      <c r="F1823" s="33" t="s">
        <v>190</v>
      </c>
      <c r="G1823" s="34">
        <v>36071</v>
      </c>
      <c r="H1823" s="35" t="s">
        <v>183</v>
      </c>
    </row>
    <row r="1824" spans="1:8" ht="15.75">
      <c r="A1824" s="31" t="s">
        <v>179</v>
      </c>
      <c r="B1824" s="32" t="s">
        <v>192</v>
      </c>
      <c r="C1824" s="32" t="s">
        <v>193</v>
      </c>
      <c r="D1824" s="33">
        <v>6215</v>
      </c>
      <c r="E1824" s="32" t="s">
        <v>2078</v>
      </c>
      <c r="F1824" s="33" t="s">
        <v>190</v>
      </c>
      <c r="G1824" s="34">
        <v>14456</v>
      </c>
      <c r="H1824" s="35" t="s">
        <v>183</v>
      </c>
    </row>
    <row r="1825" spans="1:8" ht="15.75">
      <c r="A1825" s="31" t="s">
        <v>179</v>
      </c>
      <c r="B1825" s="32" t="s">
        <v>180</v>
      </c>
      <c r="C1825" s="32" t="s">
        <v>181</v>
      </c>
      <c r="D1825" s="33">
        <v>6216</v>
      </c>
      <c r="E1825" s="32" t="s">
        <v>2079</v>
      </c>
      <c r="F1825" s="33" t="s">
        <v>186</v>
      </c>
      <c r="G1825" s="34">
        <v>56800</v>
      </c>
      <c r="H1825" s="35" t="s">
        <v>183</v>
      </c>
    </row>
    <row r="1826" spans="1:8" ht="15.75">
      <c r="A1826" s="31" t="s">
        <v>179</v>
      </c>
      <c r="B1826" s="32" t="s">
        <v>180</v>
      </c>
      <c r="C1826" s="32" t="s">
        <v>181</v>
      </c>
      <c r="D1826" s="33">
        <v>6217</v>
      </c>
      <c r="E1826" s="32" t="s">
        <v>2080</v>
      </c>
      <c r="F1826" s="33" t="s">
        <v>157</v>
      </c>
      <c r="G1826" s="34">
        <v>17038</v>
      </c>
      <c r="H1826" s="35" t="s">
        <v>183</v>
      </c>
    </row>
    <row r="1827" spans="1:8" ht="15.75">
      <c r="A1827" s="31" t="s">
        <v>179</v>
      </c>
      <c r="B1827" s="32" t="s">
        <v>180</v>
      </c>
      <c r="C1827" s="32" t="s">
        <v>181</v>
      </c>
      <c r="D1827" s="33">
        <v>6218</v>
      </c>
      <c r="E1827" s="32" t="s">
        <v>2081</v>
      </c>
      <c r="F1827" s="33" t="s">
        <v>157</v>
      </c>
      <c r="G1827" s="34">
        <v>19638</v>
      </c>
      <c r="H1827" s="35" t="s">
        <v>183</v>
      </c>
    </row>
    <row r="1828" spans="1:8" ht="15.75">
      <c r="A1828" s="31" t="s">
        <v>179</v>
      </c>
      <c r="B1828" s="32" t="s">
        <v>238</v>
      </c>
      <c r="C1828" s="32" t="s">
        <v>239</v>
      </c>
      <c r="D1828" s="33">
        <v>6219</v>
      </c>
      <c r="E1828" s="32" t="s">
        <v>2082</v>
      </c>
      <c r="F1828" s="33" t="s">
        <v>157</v>
      </c>
      <c r="G1828" s="34">
        <v>540896</v>
      </c>
      <c r="H1828" s="35" t="s">
        <v>183</v>
      </c>
    </row>
    <row r="1829" spans="1:8" ht="15.75">
      <c r="A1829" s="31" t="s">
        <v>179</v>
      </c>
      <c r="B1829" s="32" t="s">
        <v>1187</v>
      </c>
      <c r="C1829" s="32" t="s">
        <v>1188</v>
      </c>
      <c r="D1829" s="33">
        <v>6221</v>
      </c>
      <c r="E1829" s="32" t="s">
        <v>2083</v>
      </c>
      <c r="F1829" s="33" t="s">
        <v>182</v>
      </c>
      <c r="G1829" s="34">
        <v>481991</v>
      </c>
      <c r="H1829" s="35" t="s">
        <v>183</v>
      </c>
    </row>
    <row r="1830" spans="1:8" ht="15.75">
      <c r="A1830" s="31" t="s">
        <v>179</v>
      </c>
      <c r="B1830" s="32" t="s">
        <v>1187</v>
      </c>
      <c r="C1830" s="32" t="s">
        <v>1187</v>
      </c>
      <c r="D1830" s="33">
        <v>6224</v>
      </c>
      <c r="E1830" s="32" t="s">
        <v>2084</v>
      </c>
      <c r="F1830" s="33" t="s">
        <v>182</v>
      </c>
      <c r="G1830" s="34">
        <v>11827</v>
      </c>
      <c r="H1830" s="35" t="s">
        <v>183</v>
      </c>
    </row>
    <row r="1831" spans="1:8" ht="15.75">
      <c r="A1831" s="31" t="s">
        <v>179</v>
      </c>
      <c r="B1831" s="32" t="s">
        <v>187</v>
      </c>
      <c r="C1831" s="32" t="s">
        <v>187</v>
      </c>
      <c r="D1831" s="33">
        <v>6225</v>
      </c>
      <c r="E1831" s="32" t="s">
        <v>2085</v>
      </c>
      <c r="F1831" s="33" t="s">
        <v>190</v>
      </c>
      <c r="G1831" s="34">
        <v>16612</v>
      </c>
      <c r="H1831" s="35" t="s">
        <v>183</v>
      </c>
    </row>
    <row r="1832" spans="1:8" ht="15.75">
      <c r="A1832" s="31" t="s">
        <v>179</v>
      </c>
      <c r="B1832" s="32" t="s">
        <v>187</v>
      </c>
      <c r="C1832" s="32" t="s">
        <v>187</v>
      </c>
      <c r="D1832" s="33">
        <v>6226</v>
      </c>
      <c r="E1832" s="32" t="s">
        <v>2086</v>
      </c>
      <c r="F1832" s="33" t="s">
        <v>182</v>
      </c>
      <c r="G1832" s="34">
        <v>10147</v>
      </c>
      <c r="H1832" s="35" t="s">
        <v>183</v>
      </c>
    </row>
    <row r="1833" spans="1:8" ht="15.75">
      <c r="A1833" s="31" t="s">
        <v>179</v>
      </c>
      <c r="B1833" s="32" t="s">
        <v>187</v>
      </c>
      <c r="C1833" s="32" t="s">
        <v>187</v>
      </c>
      <c r="D1833" s="33">
        <v>6227</v>
      </c>
      <c r="E1833" s="32" t="s">
        <v>2087</v>
      </c>
      <c r="F1833" s="33" t="s">
        <v>186</v>
      </c>
      <c r="G1833" s="34">
        <v>60506</v>
      </c>
      <c r="H1833" s="35" t="s">
        <v>183</v>
      </c>
    </row>
    <row r="1834" spans="1:8" ht="15.75">
      <c r="A1834" s="31" t="s">
        <v>179</v>
      </c>
      <c r="B1834" s="32" t="s">
        <v>187</v>
      </c>
      <c r="C1834" s="32" t="s">
        <v>187</v>
      </c>
      <c r="D1834" s="33">
        <v>6228</v>
      </c>
      <c r="E1834" s="32" t="s">
        <v>2088</v>
      </c>
      <c r="F1834" s="33" t="s">
        <v>186</v>
      </c>
      <c r="G1834" s="34">
        <v>61283</v>
      </c>
      <c r="H1834" s="35" t="s">
        <v>183</v>
      </c>
    </row>
    <row r="1835" spans="1:8" ht="15.75">
      <c r="A1835" s="31" t="s">
        <v>179</v>
      </c>
      <c r="B1835" s="32" t="s">
        <v>187</v>
      </c>
      <c r="C1835" s="32" t="s">
        <v>187</v>
      </c>
      <c r="D1835" s="33">
        <v>6229</v>
      </c>
      <c r="E1835" s="32" t="s">
        <v>2089</v>
      </c>
      <c r="F1835" s="33" t="s">
        <v>182</v>
      </c>
      <c r="G1835" s="34">
        <v>8234</v>
      </c>
      <c r="H1835" s="35" t="s">
        <v>183</v>
      </c>
    </row>
    <row r="1836" spans="1:8" ht="15.75">
      <c r="A1836" s="31" t="s">
        <v>179</v>
      </c>
      <c r="B1836" s="32" t="s">
        <v>187</v>
      </c>
      <c r="C1836" s="32" t="s">
        <v>187</v>
      </c>
      <c r="D1836" s="33">
        <v>6230</v>
      </c>
      <c r="E1836" s="32" t="s">
        <v>2090</v>
      </c>
      <c r="F1836" s="33" t="s">
        <v>182</v>
      </c>
      <c r="G1836" s="34">
        <v>6868</v>
      </c>
      <c r="H1836" s="35" t="s">
        <v>183</v>
      </c>
    </row>
    <row r="1837" spans="1:8" ht="15.75">
      <c r="A1837" s="31" t="s">
        <v>179</v>
      </c>
      <c r="B1837" s="32" t="s">
        <v>187</v>
      </c>
      <c r="C1837" s="32" t="s">
        <v>187</v>
      </c>
      <c r="D1837" s="33">
        <v>6231</v>
      </c>
      <c r="E1837" s="32" t="s">
        <v>2091</v>
      </c>
      <c r="F1837" s="33" t="s">
        <v>182</v>
      </c>
      <c r="G1837" s="34">
        <v>9386</v>
      </c>
      <c r="H1837" s="35" t="s">
        <v>183</v>
      </c>
    </row>
    <row r="1838" spans="1:8" ht="15.75">
      <c r="A1838" s="31" t="s">
        <v>179</v>
      </c>
      <c r="B1838" s="32" t="s">
        <v>187</v>
      </c>
      <c r="C1838" s="32" t="s">
        <v>187</v>
      </c>
      <c r="D1838" s="33">
        <v>6232</v>
      </c>
      <c r="E1838" s="32" t="s">
        <v>2092</v>
      </c>
      <c r="F1838" s="33" t="s">
        <v>186</v>
      </c>
      <c r="G1838" s="34">
        <v>84072</v>
      </c>
      <c r="H1838" s="35" t="s">
        <v>183</v>
      </c>
    </row>
    <row r="1839" spans="1:8" ht="15.75">
      <c r="A1839" s="31" t="s">
        <v>179</v>
      </c>
      <c r="B1839" s="32" t="s">
        <v>187</v>
      </c>
      <c r="C1839" s="32" t="s">
        <v>187</v>
      </c>
      <c r="D1839" s="33">
        <v>6233</v>
      </c>
      <c r="E1839" s="32" t="s">
        <v>2093</v>
      </c>
      <c r="F1839" s="33" t="s">
        <v>186</v>
      </c>
      <c r="G1839" s="34">
        <v>95845</v>
      </c>
      <c r="H1839" s="35" t="s">
        <v>183</v>
      </c>
    </row>
    <row r="1840" spans="1:8" ht="15.75">
      <c r="A1840" s="31" t="s">
        <v>179</v>
      </c>
      <c r="B1840" s="32" t="s">
        <v>187</v>
      </c>
      <c r="C1840" s="32" t="s">
        <v>187</v>
      </c>
      <c r="D1840" s="33">
        <v>6234</v>
      </c>
      <c r="E1840" s="32" t="s">
        <v>2094</v>
      </c>
      <c r="F1840" s="33" t="s">
        <v>186</v>
      </c>
      <c r="G1840" s="34">
        <v>76117</v>
      </c>
      <c r="H1840" s="35" t="s">
        <v>183</v>
      </c>
    </row>
    <row r="1841" spans="1:8" ht="15.75">
      <c r="A1841" s="31" t="s">
        <v>179</v>
      </c>
      <c r="B1841" s="32" t="s">
        <v>187</v>
      </c>
      <c r="C1841" s="32" t="s">
        <v>187</v>
      </c>
      <c r="D1841" s="33">
        <v>6235</v>
      </c>
      <c r="E1841" s="32" t="s">
        <v>2095</v>
      </c>
      <c r="F1841" s="33" t="s">
        <v>182</v>
      </c>
      <c r="G1841" s="34">
        <v>11740</v>
      </c>
      <c r="H1841" s="35" t="s">
        <v>183</v>
      </c>
    </row>
    <row r="1842" spans="1:8" ht="15.75">
      <c r="A1842" s="31" t="s">
        <v>179</v>
      </c>
      <c r="B1842" s="32" t="s">
        <v>187</v>
      </c>
      <c r="C1842" s="32" t="s">
        <v>187</v>
      </c>
      <c r="D1842" s="33">
        <v>6236</v>
      </c>
      <c r="E1842" s="32" t="s">
        <v>2096</v>
      </c>
      <c r="F1842" s="33" t="s">
        <v>190</v>
      </c>
      <c r="G1842" s="34">
        <v>27704</v>
      </c>
      <c r="H1842" s="35" t="s">
        <v>183</v>
      </c>
    </row>
    <row r="1843" spans="1:8" ht="15.75">
      <c r="A1843" s="31" t="s">
        <v>179</v>
      </c>
      <c r="B1843" s="32" t="s">
        <v>187</v>
      </c>
      <c r="C1843" s="32" t="s">
        <v>187</v>
      </c>
      <c r="D1843" s="33">
        <v>6237</v>
      </c>
      <c r="E1843" s="32" t="s">
        <v>2097</v>
      </c>
      <c r="F1843" s="33" t="s">
        <v>190</v>
      </c>
      <c r="G1843" s="34">
        <v>28485</v>
      </c>
      <c r="H1843" s="35" t="s">
        <v>183</v>
      </c>
    </row>
    <row r="1844" spans="1:8" ht="15.75">
      <c r="A1844" s="31" t="s">
        <v>179</v>
      </c>
      <c r="B1844" s="32" t="s">
        <v>187</v>
      </c>
      <c r="C1844" s="32" t="s">
        <v>187</v>
      </c>
      <c r="D1844" s="33">
        <v>6238</v>
      </c>
      <c r="E1844" s="32" t="s">
        <v>2098</v>
      </c>
      <c r="F1844" s="33" t="s">
        <v>190</v>
      </c>
      <c r="G1844" s="34">
        <v>5941</v>
      </c>
      <c r="H1844" s="35" t="s">
        <v>183</v>
      </c>
    </row>
    <row r="1845" spans="1:8" ht="15.75">
      <c r="A1845" s="31" t="s">
        <v>179</v>
      </c>
      <c r="B1845" s="32" t="s">
        <v>255</v>
      </c>
      <c r="C1845" s="32" t="s">
        <v>255</v>
      </c>
      <c r="D1845" s="33">
        <v>6239</v>
      </c>
      <c r="E1845" s="32" t="s">
        <v>2099</v>
      </c>
      <c r="F1845" s="33" t="s">
        <v>182</v>
      </c>
      <c r="G1845" s="34">
        <v>73757</v>
      </c>
      <c r="H1845" s="35" t="s">
        <v>183</v>
      </c>
    </row>
    <row r="1846" spans="1:8" ht="15.75">
      <c r="A1846" s="31" t="s">
        <v>179</v>
      </c>
      <c r="B1846" s="32" t="s">
        <v>259</v>
      </c>
      <c r="C1846" s="32" t="s">
        <v>260</v>
      </c>
      <c r="D1846" s="33">
        <v>6246</v>
      </c>
      <c r="E1846" s="32" t="s">
        <v>2100</v>
      </c>
      <c r="F1846" s="33" t="s">
        <v>182</v>
      </c>
      <c r="G1846" s="34">
        <v>208127</v>
      </c>
      <c r="H1846" s="35" t="s">
        <v>183</v>
      </c>
    </row>
    <row r="1847" spans="1:8" ht="15.75">
      <c r="A1847" s="31" t="s">
        <v>179</v>
      </c>
      <c r="B1847" s="32" t="s">
        <v>255</v>
      </c>
      <c r="C1847" s="32" t="s">
        <v>1473</v>
      </c>
      <c r="D1847" s="33">
        <v>6247</v>
      </c>
      <c r="E1847" s="32" t="s">
        <v>2101</v>
      </c>
      <c r="F1847" s="33" t="s">
        <v>2102</v>
      </c>
      <c r="G1847" s="34">
        <v>1688</v>
      </c>
      <c r="H1847" s="35" t="s">
        <v>183</v>
      </c>
    </row>
    <row r="1848" spans="1:8" ht="15.75">
      <c r="A1848" s="31" t="s">
        <v>179</v>
      </c>
      <c r="B1848" s="32" t="s">
        <v>255</v>
      </c>
      <c r="C1848" s="32" t="s">
        <v>1473</v>
      </c>
      <c r="D1848" s="33">
        <v>6249</v>
      </c>
      <c r="E1848" s="32" t="s">
        <v>2103</v>
      </c>
      <c r="F1848" s="33" t="s">
        <v>2102</v>
      </c>
      <c r="G1848" s="34">
        <v>1561</v>
      </c>
      <c r="H1848" s="35" t="s">
        <v>183</v>
      </c>
    </row>
    <row r="1849" spans="1:8" ht="15.75">
      <c r="A1849" s="31" t="s">
        <v>179</v>
      </c>
      <c r="B1849" s="32" t="s">
        <v>255</v>
      </c>
      <c r="C1849" s="32" t="s">
        <v>1473</v>
      </c>
      <c r="D1849" s="33">
        <v>6250</v>
      </c>
      <c r="E1849" s="32" t="s">
        <v>2104</v>
      </c>
      <c r="F1849" s="33" t="s">
        <v>2102</v>
      </c>
      <c r="G1849" s="34">
        <v>1879</v>
      </c>
      <c r="H1849" s="35" t="s">
        <v>183</v>
      </c>
    </row>
    <row r="1850" spans="1:8" ht="15.75">
      <c r="A1850" s="31" t="s">
        <v>179</v>
      </c>
      <c r="B1850" s="32" t="s">
        <v>255</v>
      </c>
      <c r="C1850" s="32" t="s">
        <v>1473</v>
      </c>
      <c r="D1850" s="33">
        <v>6251</v>
      </c>
      <c r="E1850" s="32" t="s">
        <v>2105</v>
      </c>
      <c r="F1850" s="33" t="s">
        <v>2102</v>
      </c>
      <c r="G1850" s="34">
        <v>2348</v>
      </c>
      <c r="H1850" s="35" t="s">
        <v>183</v>
      </c>
    </row>
    <row r="1851" spans="1:8" ht="15.75">
      <c r="A1851" s="31" t="s">
        <v>179</v>
      </c>
      <c r="B1851" s="32" t="s">
        <v>259</v>
      </c>
      <c r="C1851" s="32" t="s">
        <v>602</v>
      </c>
      <c r="D1851" s="33">
        <v>6253</v>
      </c>
      <c r="E1851" s="32" t="s">
        <v>2106</v>
      </c>
      <c r="F1851" s="33" t="s">
        <v>190</v>
      </c>
      <c r="G1851" s="34">
        <v>593643</v>
      </c>
      <c r="H1851" s="35" t="s">
        <v>183</v>
      </c>
    </row>
    <row r="1852" spans="1:8" ht="15.75">
      <c r="A1852" s="31" t="s">
        <v>179</v>
      </c>
      <c r="B1852" s="32" t="s">
        <v>259</v>
      </c>
      <c r="C1852" s="32" t="s">
        <v>602</v>
      </c>
      <c r="D1852" s="33">
        <v>6254</v>
      </c>
      <c r="E1852" s="32" t="s">
        <v>2107</v>
      </c>
      <c r="F1852" s="33" t="s">
        <v>190</v>
      </c>
      <c r="G1852" s="34">
        <v>590457</v>
      </c>
      <c r="H1852" s="35" t="s">
        <v>183</v>
      </c>
    </row>
    <row r="1853" spans="1:8" ht="15.75">
      <c r="A1853" s="31" t="s">
        <v>179</v>
      </c>
      <c r="B1853" s="32" t="s">
        <v>729</v>
      </c>
      <c r="C1853" s="32" t="s">
        <v>1340</v>
      </c>
      <c r="D1853" s="33">
        <v>6255</v>
      </c>
      <c r="E1853" s="32" t="s">
        <v>2108</v>
      </c>
      <c r="F1853" s="33" t="s">
        <v>157</v>
      </c>
      <c r="G1853" s="34">
        <v>211291</v>
      </c>
      <c r="H1853" s="35" t="s">
        <v>183</v>
      </c>
    </row>
    <row r="1854" spans="1:8" ht="15.75">
      <c r="A1854" s="31" t="s">
        <v>179</v>
      </c>
      <c r="B1854" s="32" t="s">
        <v>729</v>
      </c>
      <c r="C1854" s="32" t="s">
        <v>1340</v>
      </c>
      <c r="D1854" s="33">
        <v>6256</v>
      </c>
      <c r="E1854" s="32" t="s">
        <v>2109</v>
      </c>
      <c r="F1854" s="33" t="s">
        <v>157</v>
      </c>
      <c r="G1854" s="34">
        <v>190951</v>
      </c>
      <c r="H1854" s="35" t="s">
        <v>183</v>
      </c>
    </row>
    <row r="1855" spans="1:8" ht="15.75">
      <c r="A1855" s="31" t="s">
        <v>179</v>
      </c>
      <c r="B1855" s="32" t="s">
        <v>729</v>
      </c>
      <c r="C1855" s="32" t="s">
        <v>1340</v>
      </c>
      <c r="D1855" s="33">
        <v>6257</v>
      </c>
      <c r="E1855" s="32" t="s">
        <v>2110</v>
      </c>
      <c r="F1855" s="33" t="s">
        <v>157</v>
      </c>
      <c r="G1855" s="34">
        <v>132097</v>
      </c>
      <c r="H1855" s="35" t="s">
        <v>183</v>
      </c>
    </row>
    <row r="1856" spans="1:8" ht="15.75">
      <c r="A1856" s="31" t="s">
        <v>179</v>
      </c>
      <c r="B1856" s="32" t="s">
        <v>729</v>
      </c>
      <c r="C1856" s="32" t="s">
        <v>1340</v>
      </c>
      <c r="D1856" s="33">
        <v>6258</v>
      </c>
      <c r="E1856" s="32" t="s">
        <v>2111</v>
      </c>
      <c r="F1856" s="33" t="s">
        <v>157</v>
      </c>
      <c r="G1856" s="34">
        <v>146451</v>
      </c>
      <c r="H1856" s="35" t="s">
        <v>183</v>
      </c>
    </row>
    <row r="1857" spans="1:8" ht="15.75">
      <c r="A1857" s="31" t="s">
        <v>179</v>
      </c>
      <c r="B1857" s="32" t="s">
        <v>729</v>
      </c>
      <c r="C1857" s="32" t="s">
        <v>1340</v>
      </c>
      <c r="D1857" s="33">
        <v>6259</v>
      </c>
      <c r="E1857" s="32" t="s">
        <v>2112</v>
      </c>
      <c r="F1857" s="33" t="s">
        <v>157</v>
      </c>
      <c r="G1857" s="34">
        <v>824340</v>
      </c>
      <c r="H1857" s="35" t="s">
        <v>183</v>
      </c>
    </row>
    <row r="1858" spans="1:8" ht="15.75">
      <c r="A1858" s="31" t="s">
        <v>179</v>
      </c>
      <c r="B1858" s="32" t="s">
        <v>729</v>
      </c>
      <c r="C1858" s="32" t="s">
        <v>1340</v>
      </c>
      <c r="D1858" s="33">
        <v>6260</v>
      </c>
      <c r="E1858" s="32" t="s">
        <v>2113</v>
      </c>
      <c r="F1858" s="33" t="s">
        <v>157</v>
      </c>
      <c r="G1858" s="34">
        <v>720414</v>
      </c>
      <c r="H1858" s="35" t="s">
        <v>183</v>
      </c>
    </row>
    <row r="1859" spans="1:8" ht="15.75">
      <c r="A1859" s="31" t="s">
        <v>179</v>
      </c>
      <c r="B1859" s="32" t="s">
        <v>729</v>
      </c>
      <c r="C1859" s="32" t="s">
        <v>1340</v>
      </c>
      <c r="D1859" s="33">
        <v>6261</v>
      </c>
      <c r="E1859" s="32" t="s">
        <v>2114</v>
      </c>
      <c r="F1859" s="33" t="s">
        <v>157</v>
      </c>
      <c r="G1859" s="34">
        <v>109459</v>
      </c>
      <c r="H1859" s="35" t="s">
        <v>183</v>
      </c>
    </row>
    <row r="1860" spans="1:8" ht="15.75">
      <c r="A1860" s="31" t="s">
        <v>179</v>
      </c>
      <c r="B1860" s="32" t="s">
        <v>255</v>
      </c>
      <c r="C1860" s="32" t="s">
        <v>604</v>
      </c>
      <c r="D1860" s="33">
        <v>6262</v>
      </c>
      <c r="E1860" s="32" t="s">
        <v>2115</v>
      </c>
      <c r="F1860" s="33" t="s">
        <v>182</v>
      </c>
      <c r="G1860" s="34">
        <v>28365</v>
      </c>
      <c r="H1860" s="35" t="s">
        <v>183</v>
      </c>
    </row>
    <row r="1861" spans="1:8" ht="15.75">
      <c r="A1861" s="31" t="s">
        <v>179</v>
      </c>
      <c r="B1861" s="32" t="s">
        <v>255</v>
      </c>
      <c r="C1861" s="32" t="s">
        <v>604</v>
      </c>
      <c r="D1861" s="33">
        <v>6263</v>
      </c>
      <c r="E1861" s="32" t="s">
        <v>2116</v>
      </c>
      <c r="F1861" s="33" t="s">
        <v>182</v>
      </c>
      <c r="G1861" s="34">
        <v>8750</v>
      </c>
      <c r="H1861" s="35" t="s">
        <v>183</v>
      </c>
    </row>
    <row r="1862" spans="1:8" ht="15.75">
      <c r="A1862" s="31" t="s">
        <v>179</v>
      </c>
      <c r="B1862" s="32" t="s">
        <v>255</v>
      </c>
      <c r="C1862" s="32" t="s">
        <v>1473</v>
      </c>
      <c r="D1862" s="33">
        <v>6264</v>
      </c>
      <c r="E1862" s="32" t="s">
        <v>2117</v>
      </c>
      <c r="F1862" s="33" t="s">
        <v>157</v>
      </c>
      <c r="G1862" s="34">
        <v>10431</v>
      </c>
      <c r="H1862" s="35" t="s">
        <v>183</v>
      </c>
    </row>
    <row r="1863" spans="1:8" ht="15.75">
      <c r="A1863" s="31" t="s">
        <v>179</v>
      </c>
      <c r="B1863" s="32" t="s">
        <v>255</v>
      </c>
      <c r="C1863" s="32" t="s">
        <v>604</v>
      </c>
      <c r="D1863" s="33">
        <v>6265</v>
      </c>
      <c r="E1863" s="32" t="s">
        <v>2118</v>
      </c>
      <c r="F1863" s="33" t="s">
        <v>182</v>
      </c>
      <c r="G1863" s="34">
        <v>14858</v>
      </c>
      <c r="H1863" s="35" t="s">
        <v>183</v>
      </c>
    </row>
    <row r="1864" spans="1:8" ht="15.75">
      <c r="A1864" s="31" t="s">
        <v>179</v>
      </c>
      <c r="B1864" s="32" t="s">
        <v>255</v>
      </c>
      <c r="C1864" s="32" t="s">
        <v>604</v>
      </c>
      <c r="D1864" s="33">
        <v>6266</v>
      </c>
      <c r="E1864" s="32" t="s">
        <v>2119</v>
      </c>
      <c r="F1864" s="33" t="s">
        <v>182</v>
      </c>
      <c r="G1864" s="34">
        <v>17543</v>
      </c>
      <c r="H1864" s="35" t="s">
        <v>183</v>
      </c>
    </row>
    <row r="1865" spans="1:8" ht="15.75">
      <c r="A1865" s="31" t="s">
        <v>179</v>
      </c>
      <c r="B1865" s="32" t="s">
        <v>1187</v>
      </c>
      <c r="C1865" s="32" t="s">
        <v>1188</v>
      </c>
      <c r="D1865" s="33">
        <v>6267</v>
      </c>
      <c r="E1865" s="32" t="s">
        <v>2120</v>
      </c>
      <c r="F1865" s="33" t="s">
        <v>157</v>
      </c>
      <c r="G1865" s="34">
        <v>1221213</v>
      </c>
      <c r="H1865" s="35" t="s">
        <v>183</v>
      </c>
    </row>
    <row r="1866" spans="1:8" ht="15.75">
      <c r="A1866" s="31" t="s">
        <v>179</v>
      </c>
      <c r="B1866" s="32" t="s">
        <v>205</v>
      </c>
      <c r="C1866" s="32" t="s">
        <v>224</v>
      </c>
      <c r="D1866" s="33">
        <v>6269</v>
      </c>
      <c r="E1866" s="32" t="s">
        <v>2121</v>
      </c>
      <c r="F1866" s="33" t="s">
        <v>182</v>
      </c>
      <c r="G1866" s="34">
        <v>47068</v>
      </c>
      <c r="H1866" s="35" t="s">
        <v>183</v>
      </c>
    </row>
    <row r="1867" spans="1:8" ht="15.75">
      <c r="A1867" s="31" t="s">
        <v>179</v>
      </c>
      <c r="B1867" s="32" t="s">
        <v>1187</v>
      </c>
      <c r="C1867" s="32" t="s">
        <v>1188</v>
      </c>
      <c r="D1867" s="33">
        <v>6270</v>
      </c>
      <c r="E1867" s="32" t="s">
        <v>2122</v>
      </c>
      <c r="F1867" s="33" t="s">
        <v>190</v>
      </c>
      <c r="G1867" s="34">
        <v>293303</v>
      </c>
      <c r="H1867" s="35" t="s">
        <v>183</v>
      </c>
    </row>
    <row r="1868" spans="1:8" ht="15.75">
      <c r="A1868" s="31" t="s">
        <v>179</v>
      </c>
      <c r="B1868" s="32" t="s">
        <v>729</v>
      </c>
      <c r="C1868" s="32" t="s">
        <v>1340</v>
      </c>
      <c r="D1868" s="33">
        <v>6271</v>
      </c>
      <c r="E1868" s="32" t="s">
        <v>2123</v>
      </c>
      <c r="F1868" s="33" t="s">
        <v>157</v>
      </c>
      <c r="G1868" s="34">
        <v>148016</v>
      </c>
      <c r="H1868" s="35" t="s">
        <v>183</v>
      </c>
    </row>
    <row r="1869" spans="1:8" ht="15.75">
      <c r="A1869" s="31" t="s">
        <v>179</v>
      </c>
      <c r="B1869" s="32" t="s">
        <v>255</v>
      </c>
      <c r="C1869" s="32" t="s">
        <v>1473</v>
      </c>
      <c r="D1869" s="33">
        <v>6272</v>
      </c>
      <c r="E1869" s="32" t="s">
        <v>2124</v>
      </c>
      <c r="F1869" s="33" t="s">
        <v>2125</v>
      </c>
      <c r="G1869" s="34">
        <v>7988</v>
      </c>
      <c r="H1869" s="35" t="s">
        <v>183</v>
      </c>
    </row>
    <row r="1870" spans="1:8" ht="15.75">
      <c r="A1870" s="31" t="s">
        <v>179</v>
      </c>
      <c r="B1870" s="32" t="s">
        <v>255</v>
      </c>
      <c r="C1870" s="32" t="s">
        <v>1473</v>
      </c>
      <c r="D1870" s="33">
        <v>6273</v>
      </c>
      <c r="E1870" s="32" t="s">
        <v>2126</v>
      </c>
      <c r="F1870" s="33" t="s">
        <v>2125</v>
      </c>
      <c r="G1870" s="34">
        <v>3704</v>
      </c>
      <c r="H1870" s="35" t="s">
        <v>183</v>
      </c>
    </row>
    <row r="1871" spans="1:8" ht="15.75">
      <c r="A1871" s="31" t="s">
        <v>179</v>
      </c>
      <c r="B1871" s="32" t="s">
        <v>255</v>
      </c>
      <c r="C1871" s="32" t="s">
        <v>1473</v>
      </c>
      <c r="D1871" s="33">
        <v>6274</v>
      </c>
      <c r="E1871" s="32" t="s">
        <v>2127</v>
      </c>
      <c r="F1871" s="33" t="s">
        <v>564</v>
      </c>
      <c r="G1871" s="34">
        <v>32116</v>
      </c>
      <c r="H1871" s="35" t="s">
        <v>183</v>
      </c>
    </row>
    <row r="1872" spans="1:8" ht="15.75">
      <c r="A1872" s="31" t="s">
        <v>179</v>
      </c>
      <c r="B1872" s="32" t="s">
        <v>1187</v>
      </c>
      <c r="C1872" s="32" t="s">
        <v>1188</v>
      </c>
      <c r="D1872" s="33">
        <v>6275</v>
      </c>
      <c r="E1872" s="32" t="s">
        <v>2128</v>
      </c>
      <c r="F1872" s="33" t="s">
        <v>190</v>
      </c>
      <c r="G1872" s="34">
        <v>105887</v>
      </c>
      <c r="H1872" s="35" t="s">
        <v>183</v>
      </c>
    </row>
    <row r="1873" spans="1:8" ht="15.75">
      <c r="A1873" s="31" t="s">
        <v>179</v>
      </c>
      <c r="B1873" s="32" t="s">
        <v>1187</v>
      </c>
      <c r="C1873" s="32" t="s">
        <v>1188</v>
      </c>
      <c r="D1873" s="33">
        <v>6276</v>
      </c>
      <c r="E1873" s="32" t="s">
        <v>2129</v>
      </c>
      <c r="F1873" s="33" t="s">
        <v>190</v>
      </c>
      <c r="G1873" s="34">
        <v>111881</v>
      </c>
      <c r="H1873" s="35" t="s">
        <v>183</v>
      </c>
    </row>
    <row r="1874" spans="1:8" ht="15.75">
      <c r="A1874" s="31" t="s">
        <v>179</v>
      </c>
      <c r="B1874" s="32" t="s">
        <v>1187</v>
      </c>
      <c r="C1874" s="32" t="s">
        <v>1188</v>
      </c>
      <c r="D1874" s="33">
        <v>6278</v>
      </c>
      <c r="E1874" s="32" t="s">
        <v>2130</v>
      </c>
      <c r="F1874" s="33" t="s">
        <v>190</v>
      </c>
      <c r="G1874" s="34">
        <v>44923</v>
      </c>
      <c r="H1874" s="35" t="s">
        <v>183</v>
      </c>
    </row>
    <row r="1875" spans="1:8" ht="15.75">
      <c r="A1875" s="31" t="s">
        <v>179</v>
      </c>
      <c r="B1875" s="32" t="s">
        <v>1187</v>
      </c>
      <c r="C1875" s="32" t="s">
        <v>1188</v>
      </c>
      <c r="D1875" s="33">
        <v>6279</v>
      </c>
      <c r="E1875" s="32" t="s">
        <v>2131</v>
      </c>
      <c r="F1875" s="33" t="s">
        <v>190</v>
      </c>
      <c r="G1875" s="34">
        <v>43287</v>
      </c>
      <c r="H1875" s="35" t="s">
        <v>183</v>
      </c>
    </row>
    <row r="1876" spans="1:8" ht="15.75">
      <c r="A1876" s="31" t="s">
        <v>179</v>
      </c>
      <c r="B1876" s="32" t="s">
        <v>1187</v>
      </c>
      <c r="C1876" s="32" t="s">
        <v>1188</v>
      </c>
      <c r="D1876" s="33">
        <v>6280</v>
      </c>
      <c r="E1876" s="32" t="s">
        <v>2132</v>
      </c>
      <c r="F1876" s="33" t="s">
        <v>182</v>
      </c>
      <c r="G1876" s="34">
        <v>157161</v>
      </c>
      <c r="H1876" s="35" t="s">
        <v>183</v>
      </c>
    </row>
    <row r="1877" spans="1:8" ht="15.75">
      <c r="A1877" s="31" t="s">
        <v>179</v>
      </c>
      <c r="B1877" s="32" t="s">
        <v>1187</v>
      </c>
      <c r="C1877" s="32" t="s">
        <v>1188</v>
      </c>
      <c r="D1877" s="33">
        <v>6281</v>
      </c>
      <c r="E1877" s="32" t="s">
        <v>2133</v>
      </c>
      <c r="F1877" s="33" t="s">
        <v>182</v>
      </c>
      <c r="G1877" s="34">
        <v>45028</v>
      </c>
      <c r="H1877" s="35" t="s">
        <v>183</v>
      </c>
    </row>
    <row r="1878" spans="1:8" ht="15.75">
      <c r="A1878" s="31" t="s">
        <v>179</v>
      </c>
      <c r="B1878" s="32" t="s">
        <v>1187</v>
      </c>
      <c r="C1878" s="32" t="s">
        <v>1188</v>
      </c>
      <c r="D1878" s="33">
        <v>6282</v>
      </c>
      <c r="E1878" s="32" t="s">
        <v>2134</v>
      </c>
      <c r="F1878" s="33" t="s">
        <v>182</v>
      </c>
      <c r="G1878" s="34">
        <v>57798</v>
      </c>
      <c r="H1878" s="35" t="s">
        <v>183</v>
      </c>
    </row>
    <row r="1879" spans="1:8" ht="15.75">
      <c r="A1879" s="31" t="s">
        <v>179</v>
      </c>
      <c r="B1879" s="32" t="s">
        <v>1187</v>
      </c>
      <c r="C1879" s="32" t="s">
        <v>1188</v>
      </c>
      <c r="D1879" s="33">
        <v>6283</v>
      </c>
      <c r="E1879" s="32" t="s">
        <v>2135</v>
      </c>
      <c r="F1879" s="33" t="s">
        <v>182</v>
      </c>
      <c r="G1879" s="34">
        <v>131517</v>
      </c>
      <c r="H1879" s="35" t="s">
        <v>183</v>
      </c>
    </row>
    <row r="1880" spans="1:8" ht="15.75">
      <c r="A1880" s="31" t="s">
        <v>179</v>
      </c>
      <c r="B1880" s="32" t="s">
        <v>1187</v>
      </c>
      <c r="C1880" s="32" t="s">
        <v>1188</v>
      </c>
      <c r="D1880" s="33">
        <v>6284</v>
      </c>
      <c r="E1880" s="32" t="s">
        <v>2136</v>
      </c>
      <c r="F1880" s="33" t="s">
        <v>182</v>
      </c>
      <c r="G1880" s="34">
        <v>45212</v>
      </c>
      <c r="H1880" s="35" t="s">
        <v>183</v>
      </c>
    </row>
    <row r="1881" spans="1:8" ht="15.75">
      <c r="A1881" s="31" t="s">
        <v>179</v>
      </c>
      <c r="B1881" s="32" t="s">
        <v>1187</v>
      </c>
      <c r="C1881" s="32" t="s">
        <v>1188</v>
      </c>
      <c r="D1881" s="33">
        <v>6285</v>
      </c>
      <c r="E1881" s="32" t="s">
        <v>2137</v>
      </c>
      <c r="F1881" s="33" t="s">
        <v>186</v>
      </c>
      <c r="G1881" s="34">
        <v>567790</v>
      </c>
      <c r="H1881" s="35" t="s">
        <v>183</v>
      </c>
    </row>
    <row r="1882" spans="1:8" ht="15.75">
      <c r="A1882" s="31" t="s">
        <v>179</v>
      </c>
      <c r="B1882" s="32" t="s">
        <v>1187</v>
      </c>
      <c r="C1882" s="32" t="s">
        <v>1188</v>
      </c>
      <c r="D1882" s="33">
        <v>6286</v>
      </c>
      <c r="E1882" s="32" t="s">
        <v>2138</v>
      </c>
      <c r="F1882" s="33" t="s">
        <v>182</v>
      </c>
      <c r="G1882" s="34">
        <v>90405</v>
      </c>
      <c r="H1882" s="35" t="s">
        <v>183</v>
      </c>
    </row>
    <row r="1883" spans="1:8" ht="15.75">
      <c r="A1883" s="31" t="s">
        <v>179</v>
      </c>
      <c r="B1883" s="32" t="s">
        <v>1187</v>
      </c>
      <c r="C1883" s="32" t="s">
        <v>1188</v>
      </c>
      <c r="D1883" s="33">
        <v>6287</v>
      </c>
      <c r="E1883" s="32" t="s">
        <v>2139</v>
      </c>
      <c r="F1883" s="33" t="s">
        <v>190</v>
      </c>
      <c r="G1883" s="34">
        <v>19669</v>
      </c>
      <c r="H1883" s="35" t="s">
        <v>183</v>
      </c>
    </row>
    <row r="1884" spans="1:8" ht="15.75">
      <c r="A1884" s="31" t="s">
        <v>179</v>
      </c>
      <c r="B1884" s="32" t="s">
        <v>1187</v>
      </c>
      <c r="C1884" s="32" t="s">
        <v>1188</v>
      </c>
      <c r="D1884" s="33">
        <v>6288</v>
      </c>
      <c r="E1884" s="32" t="s">
        <v>2140</v>
      </c>
      <c r="F1884" s="33" t="s">
        <v>190</v>
      </c>
      <c r="G1884" s="34">
        <v>16308</v>
      </c>
      <c r="H1884" s="35" t="s">
        <v>183</v>
      </c>
    </row>
    <row r="1885" spans="1:8" ht="15.75">
      <c r="A1885" s="31" t="s">
        <v>179</v>
      </c>
      <c r="B1885" s="32" t="s">
        <v>1187</v>
      </c>
      <c r="C1885" s="32" t="s">
        <v>1188</v>
      </c>
      <c r="D1885" s="33">
        <v>6289</v>
      </c>
      <c r="E1885" s="32" t="s">
        <v>2141</v>
      </c>
      <c r="F1885" s="33" t="s">
        <v>190</v>
      </c>
      <c r="G1885" s="34">
        <v>21233</v>
      </c>
      <c r="H1885" s="35" t="s">
        <v>183</v>
      </c>
    </row>
    <row r="1886" spans="1:8" ht="15.75">
      <c r="A1886" s="31" t="s">
        <v>179</v>
      </c>
      <c r="B1886" s="32" t="s">
        <v>1187</v>
      </c>
      <c r="C1886" s="32" t="s">
        <v>1188</v>
      </c>
      <c r="D1886" s="33">
        <v>6290</v>
      </c>
      <c r="E1886" s="32" t="s">
        <v>2142</v>
      </c>
      <c r="F1886" s="33" t="s">
        <v>564</v>
      </c>
      <c r="G1886" s="34">
        <v>22107</v>
      </c>
      <c r="H1886" s="35" t="s">
        <v>183</v>
      </c>
    </row>
    <row r="1887" spans="1:8" ht="15.75">
      <c r="A1887" s="31" t="s">
        <v>179</v>
      </c>
      <c r="B1887" s="32" t="s">
        <v>1187</v>
      </c>
      <c r="C1887" s="32" t="s">
        <v>1188</v>
      </c>
      <c r="D1887" s="33">
        <v>6291</v>
      </c>
      <c r="E1887" s="32" t="s">
        <v>2143</v>
      </c>
      <c r="F1887" s="33" t="s">
        <v>190</v>
      </c>
      <c r="G1887" s="34">
        <v>15712</v>
      </c>
      <c r="H1887" s="35" t="s">
        <v>183</v>
      </c>
    </row>
    <row r="1888" spans="1:8" ht="15.75">
      <c r="A1888" s="31" t="s">
        <v>179</v>
      </c>
      <c r="B1888" s="32" t="s">
        <v>1187</v>
      </c>
      <c r="C1888" s="32" t="s">
        <v>1188</v>
      </c>
      <c r="D1888" s="33">
        <v>6292</v>
      </c>
      <c r="E1888" s="32" t="s">
        <v>2144</v>
      </c>
      <c r="F1888" s="33" t="s">
        <v>564</v>
      </c>
      <c r="G1888" s="34">
        <v>24728</v>
      </c>
      <c r="H1888" s="35" t="s">
        <v>183</v>
      </c>
    </row>
    <row r="1889" spans="1:8" ht="15.75">
      <c r="A1889" s="31" t="s">
        <v>179</v>
      </c>
      <c r="B1889" s="32" t="s">
        <v>1187</v>
      </c>
      <c r="C1889" s="32" t="s">
        <v>1188</v>
      </c>
      <c r="D1889" s="33">
        <v>6294</v>
      </c>
      <c r="E1889" s="32" t="s">
        <v>2145</v>
      </c>
      <c r="F1889" s="33" t="s">
        <v>190</v>
      </c>
      <c r="G1889" s="34">
        <v>33259</v>
      </c>
      <c r="H1889" s="35" t="s">
        <v>183</v>
      </c>
    </row>
    <row r="1890" spans="1:8" ht="15.75">
      <c r="A1890" s="31" t="s">
        <v>179</v>
      </c>
      <c r="B1890" s="32" t="s">
        <v>1187</v>
      </c>
      <c r="C1890" s="32" t="s">
        <v>1188</v>
      </c>
      <c r="D1890" s="33">
        <v>6295</v>
      </c>
      <c r="E1890" s="32" t="s">
        <v>2146</v>
      </c>
      <c r="F1890" s="33" t="s">
        <v>190</v>
      </c>
      <c r="G1890" s="34">
        <v>33218</v>
      </c>
      <c r="H1890" s="35" t="s">
        <v>183</v>
      </c>
    </row>
    <row r="1891" spans="1:8" ht="15.75">
      <c r="A1891" s="31" t="s">
        <v>179</v>
      </c>
      <c r="B1891" s="32" t="s">
        <v>1187</v>
      </c>
      <c r="C1891" s="32" t="s">
        <v>1188</v>
      </c>
      <c r="D1891" s="33">
        <v>6296</v>
      </c>
      <c r="E1891" s="32" t="s">
        <v>2147</v>
      </c>
      <c r="F1891" s="33" t="s">
        <v>190</v>
      </c>
      <c r="G1891" s="34">
        <v>54053</v>
      </c>
      <c r="H1891" s="35" t="s">
        <v>183</v>
      </c>
    </row>
    <row r="1892" spans="1:8" ht="15.75">
      <c r="A1892" s="31" t="s">
        <v>179</v>
      </c>
      <c r="B1892" s="32" t="s">
        <v>1187</v>
      </c>
      <c r="C1892" s="32" t="s">
        <v>1188</v>
      </c>
      <c r="D1892" s="33">
        <v>6297</v>
      </c>
      <c r="E1892" s="32" t="s">
        <v>2148</v>
      </c>
      <c r="F1892" s="33" t="s">
        <v>186</v>
      </c>
      <c r="G1892" s="34">
        <v>625354</v>
      </c>
      <c r="H1892" s="35" t="s">
        <v>183</v>
      </c>
    </row>
    <row r="1893" spans="1:8" ht="15.75">
      <c r="A1893" s="31" t="s">
        <v>179</v>
      </c>
      <c r="B1893" s="32" t="s">
        <v>1187</v>
      </c>
      <c r="C1893" s="32" t="s">
        <v>1188</v>
      </c>
      <c r="D1893" s="33">
        <v>6298</v>
      </c>
      <c r="E1893" s="32" t="s">
        <v>2149</v>
      </c>
      <c r="F1893" s="33" t="s">
        <v>186</v>
      </c>
      <c r="G1893" s="34">
        <v>559959</v>
      </c>
      <c r="H1893" s="35" t="s">
        <v>183</v>
      </c>
    </row>
    <row r="1894" spans="1:8" ht="15.75">
      <c r="A1894" s="31" t="s">
        <v>179</v>
      </c>
      <c r="B1894" s="32" t="s">
        <v>205</v>
      </c>
      <c r="C1894" s="32" t="s">
        <v>417</v>
      </c>
      <c r="D1894" s="33">
        <v>6299</v>
      </c>
      <c r="E1894" s="32" t="s">
        <v>2150</v>
      </c>
      <c r="F1894" s="33" t="s">
        <v>186</v>
      </c>
      <c r="G1894" s="34">
        <v>543218</v>
      </c>
      <c r="H1894" s="35" t="s">
        <v>183</v>
      </c>
    </row>
    <row r="1895" spans="1:8" ht="15.75">
      <c r="A1895" s="31" t="s">
        <v>179</v>
      </c>
      <c r="B1895" s="32" t="s">
        <v>1187</v>
      </c>
      <c r="C1895" s="32" t="s">
        <v>1188</v>
      </c>
      <c r="D1895" s="33">
        <v>6300</v>
      </c>
      <c r="E1895" s="32" t="s">
        <v>2151</v>
      </c>
      <c r="F1895" s="33" t="s">
        <v>186</v>
      </c>
      <c r="G1895" s="34">
        <v>648771</v>
      </c>
      <c r="H1895" s="35" t="s">
        <v>183</v>
      </c>
    </row>
    <row r="1896" spans="1:8" ht="15.75">
      <c r="A1896" s="31" t="s">
        <v>179</v>
      </c>
      <c r="B1896" s="32" t="s">
        <v>1187</v>
      </c>
      <c r="C1896" s="32" t="s">
        <v>1188</v>
      </c>
      <c r="D1896" s="33">
        <v>6301</v>
      </c>
      <c r="E1896" s="32" t="s">
        <v>2152</v>
      </c>
      <c r="F1896" s="33" t="s">
        <v>186</v>
      </c>
      <c r="G1896" s="34">
        <v>800721</v>
      </c>
      <c r="H1896" s="35" t="s">
        <v>183</v>
      </c>
    </row>
    <row r="1897" spans="1:8" ht="15.75">
      <c r="A1897" s="31" t="s">
        <v>179</v>
      </c>
      <c r="B1897" s="32" t="s">
        <v>1187</v>
      </c>
      <c r="C1897" s="32" t="s">
        <v>1188</v>
      </c>
      <c r="D1897" s="33">
        <v>6302</v>
      </c>
      <c r="E1897" s="32" t="s">
        <v>2153</v>
      </c>
      <c r="F1897" s="33" t="s">
        <v>186</v>
      </c>
      <c r="G1897" s="34">
        <v>652125</v>
      </c>
      <c r="H1897" s="35" t="s">
        <v>183</v>
      </c>
    </row>
    <row r="1898" spans="1:8" ht="15.75">
      <c r="A1898" s="31" t="s">
        <v>179</v>
      </c>
      <c r="B1898" s="32" t="s">
        <v>259</v>
      </c>
      <c r="C1898" s="32" t="s">
        <v>607</v>
      </c>
      <c r="D1898" s="33">
        <v>6303</v>
      </c>
      <c r="E1898" s="32" t="s">
        <v>2154</v>
      </c>
      <c r="F1898" s="33" t="s">
        <v>182</v>
      </c>
      <c r="G1898" s="34">
        <v>6940</v>
      </c>
      <c r="H1898" s="35" t="s">
        <v>183</v>
      </c>
    </row>
    <row r="1899" spans="1:8" ht="15.75">
      <c r="A1899" s="31" t="s">
        <v>179</v>
      </c>
      <c r="B1899" s="32" t="s">
        <v>587</v>
      </c>
      <c r="C1899" s="32" t="s">
        <v>1082</v>
      </c>
      <c r="D1899" s="33">
        <v>6304</v>
      </c>
      <c r="E1899" s="32" t="s">
        <v>2155</v>
      </c>
      <c r="F1899" s="33" t="s">
        <v>182</v>
      </c>
      <c r="G1899" s="34">
        <v>5935</v>
      </c>
      <c r="H1899" s="35" t="s">
        <v>183</v>
      </c>
    </row>
    <row r="1900" spans="1:8" ht="15.75">
      <c r="A1900" s="31" t="s">
        <v>179</v>
      </c>
      <c r="B1900" s="32" t="s">
        <v>587</v>
      </c>
      <c r="C1900" s="32" t="s">
        <v>1082</v>
      </c>
      <c r="D1900" s="33">
        <v>6305</v>
      </c>
      <c r="E1900" s="32" t="s">
        <v>2156</v>
      </c>
      <c r="F1900" s="33" t="s">
        <v>182</v>
      </c>
      <c r="G1900" s="34">
        <v>15334</v>
      </c>
      <c r="H1900" s="35" t="s">
        <v>183</v>
      </c>
    </row>
    <row r="1901" spans="1:8" ht="15.75">
      <c r="A1901" s="31" t="s">
        <v>179</v>
      </c>
      <c r="B1901" s="32" t="s">
        <v>587</v>
      </c>
      <c r="C1901" s="32" t="s">
        <v>1082</v>
      </c>
      <c r="D1901" s="33">
        <v>6306</v>
      </c>
      <c r="E1901" s="32" t="s">
        <v>2157</v>
      </c>
      <c r="F1901" s="33" t="s">
        <v>190</v>
      </c>
      <c r="G1901" s="34">
        <v>8135</v>
      </c>
      <c r="H1901" s="35" t="s">
        <v>183</v>
      </c>
    </row>
    <row r="1902" spans="1:8" ht="15.75">
      <c r="A1902" s="31" t="s">
        <v>179</v>
      </c>
      <c r="B1902" s="32" t="s">
        <v>587</v>
      </c>
      <c r="C1902" s="32" t="s">
        <v>1082</v>
      </c>
      <c r="D1902" s="33">
        <v>6308</v>
      </c>
      <c r="E1902" s="32" t="s">
        <v>2158</v>
      </c>
      <c r="F1902" s="33" t="s">
        <v>182</v>
      </c>
      <c r="G1902" s="34">
        <v>3216</v>
      </c>
      <c r="H1902" s="35" t="s">
        <v>183</v>
      </c>
    </row>
    <row r="1903" spans="1:8" ht="15.75">
      <c r="A1903" s="31" t="s">
        <v>179</v>
      </c>
      <c r="B1903" s="32" t="s">
        <v>729</v>
      </c>
      <c r="C1903" s="32" t="s">
        <v>730</v>
      </c>
      <c r="D1903" s="33">
        <v>6309</v>
      </c>
      <c r="E1903" s="32" t="s">
        <v>2159</v>
      </c>
      <c r="F1903" s="33" t="s">
        <v>182</v>
      </c>
      <c r="G1903" s="34">
        <v>16702</v>
      </c>
      <c r="H1903" s="35" t="s">
        <v>183</v>
      </c>
    </row>
    <row r="1904" spans="1:8" ht="15.75">
      <c r="A1904" s="31" t="s">
        <v>179</v>
      </c>
      <c r="B1904" s="32" t="s">
        <v>259</v>
      </c>
      <c r="C1904" s="32" t="s">
        <v>607</v>
      </c>
      <c r="D1904" s="33">
        <v>6313</v>
      </c>
      <c r="E1904" s="32" t="s">
        <v>2160</v>
      </c>
      <c r="F1904" s="33" t="s">
        <v>186</v>
      </c>
      <c r="G1904" s="34">
        <v>750508</v>
      </c>
      <c r="H1904" s="35" t="s">
        <v>183</v>
      </c>
    </row>
    <row r="1905" spans="1:8" ht="15.75">
      <c r="A1905" s="31" t="s">
        <v>179</v>
      </c>
      <c r="B1905" s="32" t="s">
        <v>259</v>
      </c>
      <c r="C1905" s="32" t="s">
        <v>607</v>
      </c>
      <c r="D1905" s="33">
        <v>6314</v>
      </c>
      <c r="E1905" s="32" t="s">
        <v>2161</v>
      </c>
      <c r="F1905" s="33" t="s">
        <v>186</v>
      </c>
      <c r="G1905" s="34">
        <v>809413</v>
      </c>
      <c r="H1905" s="35" t="s">
        <v>183</v>
      </c>
    </row>
    <row r="1906" spans="1:8" ht="15.75">
      <c r="A1906" s="31" t="s">
        <v>179</v>
      </c>
      <c r="B1906" s="32" t="s">
        <v>259</v>
      </c>
      <c r="C1906" s="32" t="s">
        <v>607</v>
      </c>
      <c r="D1906" s="33">
        <v>6315</v>
      </c>
      <c r="E1906" s="32" t="s">
        <v>2162</v>
      </c>
      <c r="F1906" s="33" t="s">
        <v>186</v>
      </c>
      <c r="G1906" s="34">
        <v>815499</v>
      </c>
      <c r="H1906" s="35" t="s">
        <v>183</v>
      </c>
    </row>
    <row r="1907" spans="1:8" ht="15.75">
      <c r="A1907" s="31" t="s">
        <v>179</v>
      </c>
      <c r="B1907" s="32" t="s">
        <v>259</v>
      </c>
      <c r="C1907" s="32" t="s">
        <v>607</v>
      </c>
      <c r="D1907" s="33">
        <v>6316</v>
      </c>
      <c r="E1907" s="32" t="s">
        <v>2163</v>
      </c>
      <c r="F1907" s="33" t="s">
        <v>186</v>
      </c>
      <c r="G1907" s="34">
        <v>807664</v>
      </c>
      <c r="H1907" s="35" t="s">
        <v>183</v>
      </c>
    </row>
    <row r="1908" spans="1:8" ht="15.75">
      <c r="A1908" s="31" t="s">
        <v>179</v>
      </c>
      <c r="B1908" s="32" t="s">
        <v>255</v>
      </c>
      <c r="C1908" s="32" t="s">
        <v>256</v>
      </c>
      <c r="D1908" s="33">
        <v>6317</v>
      </c>
      <c r="E1908" s="32" t="s">
        <v>2164</v>
      </c>
      <c r="F1908" s="33" t="s">
        <v>190</v>
      </c>
      <c r="G1908" s="34">
        <v>5156585</v>
      </c>
      <c r="H1908" s="35" t="s">
        <v>183</v>
      </c>
    </row>
    <row r="1909" spans="1:8" ht="15.75">
      <c r="A1909" s="31" t="s">
        <v>179</v>
      </c>
      <c r="B1909" s="32" t="s">
        <v>587</v>
      </c>
      <c r="C1909" s="32" t="s">
        <v>2041</v>
      </c>
      <c r="D1909" s="33">
        <v>6318</v>
      </c>
      <c r="E1909" s="32" t="s">
        <v>2165</v>
      </c>
      <c r="F1909" s="33" t="s">
        <v>1319</v>
      </c>
      <c r="G1909" s="34">
        <v>154700</v>
      </c>
      <c r="H1909" s="35" t="s">
        <v>197</v>
      </c>
    </row>
    <row r="1910" spans="1:8" ht="15.75">
      <c r="A1910" s="31" t="s">
        <v>179</v>
      </c>
      <c r="B1910" s="32" t="s">
        <v>255</v>
      </c>
      <c r="C1910" s="32" t="s">
        <v>256</v>
      </c>
      <c r="D1910" s="33">
        <v>6319</v>
      </c>
      <c r="E1910" s="32" t="s">
        <v>2166</v>
      </c>
      <c r="F1910" s="33" t="s">
        <v>190</v>
      </c>
      <c r="G1910" s="34">
        <v>3481820</v>
      </c>
      <c r="H1910" s="35" t="s">
        <v>183</v>
      </c>
    </row>
    <row r="1911" spans="1:8" ht="15.75">
      <c r="A1911" s="31" t="s">
        <v>179</v>
      </c>
      <c r="B1911" s="32" t="s">
        <v>192</v>
      </c>
      <c r="C1911" s="32" t="s">
        <v>193</v>
      </c>
      <c r="D1911" s="33">
        <v>6320</v>
      </c>
      <c r="E1911" s="32" t="s">
        <v>2167</v>
      </c>
      <c r="F1911" s="33" t="s">
        <v>157</v>
      </c>
      <c r="G1911" s="34">
        <v>3889905</v>
      </c>
      <c r="H1911" s="35" t="s">
        <v>183</v>
      </c>
    </row>
    <row r="1912" spans="1:8" ht="15.75">
      <c r="A1912" s="31" t="s">
        <v>179</v>
      </c>
      <c r="B1912" s="32" t="s">
        <v>255</v>
      </c>
      <c r="C1912" s="32" t="s">
        <v>256</v>
      </c>
      <c r="D1912" s="33">
        <v>6321</v>
      </c>
      <c r="E1912" s="32" t="s">
        <v>2168</v>
      </c>
      <c r="F1912" s="33" t="s">
        <v>186</v>
      </c>
      <c r="G1912" s="34">
        <v>754530</v>
      </c>
      <c r="H1912" s="35" t="s">
        <v>183</v>
      </c>
    </row>
    <row r="1913" spans="1:8" ht="15.75">
      <c r="A1913" s="31" t="s">
        <v>179</v>
      </c>
      <c r="B1913" s="32" t="s">
        <v>729</v>
      </c>
      <c r="C1913" s="32" t="s">
        <v>1340</v>
      </c>
      <c r="D1913" s="33">
        <v>6322</v>
      </c>
      <c r="E1913" s="32" t="s">
        <v>2169</v>
      </c>
      <c r="F1913" s="33" t="s">
        <v>157</v>
      </c>
      <c r="G1913" s="34">
        <v>184452</v>
      </c>
      <c r="H1913" s="35" t="s">
        <v>183</v>
      </c>
    </row>
    <row r="1914" spans="1:8" ht="15.75">
      <c r="A1914" s="31" t="s">
        <v>179</v>
      </c>
      <c r="B1914" s="32" t="s">
        <v>255</v>
      </c>
      <c r="C1914" s="32" t="s">
        <v>256</v>
      </c>
      <c r="D1914" s="33">
        <v>6323</v>
      </c>
      <c r="E1914" s="32" t="s">
        <v>2170</v>
      </c>
      <c r="F1914" s="33" t="s">
        <v>190</v>
      </c>
      <c r="G1914" s="34">
        <v>698637</v>
      </c>
      <c r="H1914" s="35" t="s">
        <v>183</v>
      </c>
    </row>
    <row r="1915" spans="1:8" ht="15.75">
      <c r="A1915" s="31" t="s">
        <v>179</v>
      </c>
      <c r="B1915" s="32" t="s">
        <v>729</v>
      </c>
      <c r="C1915" s="32" t="s">
        <v>1340</v>
      </c>
      <c r="D1915" s="33">
        <v>6324</v>
      </c>
      <c r="E1915" s="32" t="s">
        <v>2171</v>
      </c>
      <c r="F1915" s="33" t="s">
        <v>157</v>
      </c>
      <c r="G1915" s="34">
        <v>77270</v>
      </c>
      <c r="H1915" s="35" t="s">
        <v>183</v>
      </c>
    </row>
    <row r="1916" spans="1:8" ht="15.75">
      <c r="A1916" s="31" t="s">
        <v>179</v>
      </c>
      <c r="B1916" s="32" t="s">
        <v>192</v>
      </c>
      <c r="C1916" s="32" t="s">
        <v>947</v>
      </c>
      <c r="D1916" s="33">
        <v>6325</v>
      </c>
      <c r="E1916" s="32" t="s">
        <v>2172</v>
      </c>
      <c r="F1916" s="33" t="s">
        <v>157</v>
      </c>
      <c r="G1916" s="34">
        <v>69695</v>
      </c>
      <c r="H1916" s="35" t="s">
        <v>183</v>
      </c>
    </row>
    <row r="1917" spans="1:8" ht="15.75">
      <c r="A1917" s="31" t="s">
        <v>179</v>
      </c>
      <c r="B1917" s="32" t="s">
        <v>2173</v>
      </c>
      <c r="C1917" s="32" t="s">
        <v>2174</v>
      </c>
      <c r="D1917" s="33">
        <v>6326</v>
      </c>
      <c r="E1917" s="32" t="s">
        <v>2175</v>
      </c>
      <c r="F1917" s="33" t="s">
        <v>186</v>
      </c>
      <c r="G1917" s="34">
        <v>145652</v>
      </c>
      <c r="H1917" s="35" t="s">
        <v>183</v>
      </c>
    </row>
    <row r="1918" spans="1:8" ht="15.75">
      <c r="A1918" s="31" t="s">
        <v>179</v>
      </c>
      <c r="B1918" s="32" t="s">
        <v>208</v>
      </c>
      <c r="C1918" s="32" t="s">
        <v>208</v>
      </c>
      <c r="D1918" s="33">
        <v>6327</v>
      </c>
      <c r="E1918" s="32" t="s">
        <v>2176</v>
      </c>
      <c r="F1918" s="33" t="s">
        <v>2177</v>
      </c>
      <c r="G1918" s="34">
        <v>535500</v>
      </c>
      <c r="H1918" s="35" t="s">
        <v>197</v>
      </c>
    </row>
    <row r="1919" spans="1:8" ht="15.75">
      <c r="A1919" s="31" t="s">
        <v>179</v>
      </c>
      <c r="B1919" s="32" t="s">
        <v>208</v>
      </c>
      <c r="C1919" s="32" t="s">
        <v>208</v>
      </c>
      <c r="D1919" s="33">
        <v>6328</v>
      </c>
      <c r="E1919" s="32" t="s">
        <v>2178</v>
      </c>
      <c r="F1919" s="33" t="s">
        <v>2177</v>
      </c>
      <c r="G1919" s="34">
        <v>654500</v>
      </c>
      <c r="H1919" s="35" t="s">
        <v>197</v>
      </c>
    </row>
    <row r="1920" spans="1:8" ht="15.75">
      <c r="A1920" s="31" t="s">
        <v>179</v>
      </c>
      <c r="B1920" s="32" t="s">
        <v>208</v>
      </c>
      <c r="C1920" s="32" t="s">
        <v>208</v>
      </c>
      <c r="D1920" s="33">
        <v>6329</v>
      </c>
      <c r="E1920" s="32" t="s">
        <v>2179</v>
      </c>
      <c r="F1920" s="33" t="s">
        <v>2177</v>
      </c>
      <c r="G1920" s="34">
        <v>892500</v>
      </c>
      <c r="H1920" s="35" t="s">
        <v>197</v>
      </c>
    </row>
    <row r="1921" spans="1:8" ht="15.75">
      <c r="A1921" s="31" t="s">
        <v>179</v>
      </c>
      <c r="B1921" s="32" t="s">
        <v>587</v>
      </c>
      <c r="C1921" s="32" t="s">
        <v>1082</v>
      </c>
      <c r="D1921" s="33">
        <v>6333</v>
      </c>
      <c r="E1921" s="32" t="s">
        <v>2180</v>
      </c>
      <c r="F1921" s="33" t="s">
        <v>186</v>
      </c>
      <c r="G1921" s="34">
        <v>191632</v>
      </c>
      <c r="H1921" s="35" t="s">
        <v>183</v>
      </c>
    </row>
    <row r="1922" spans="1:8" ht="15.75">
      <c r="A1922" s="31" t="s">
        <v>179</v>
      </c>
      <c r="B1922" s="32" t="s">
        <v>255</v>
      </c>
      <c r="C1922" s="32" t="s">
        <v>1473</v>
      </c>
      <c r="D1922" s="33">
        <v>6335</v>
      </c>
      <c r="E1922" s="32" t="s">
        <v>2181</v>
      </c>
      <c r="F1922" s="33" t="s">
        <v>190</v>
      </c>
      <c r="G1922" s="34">
        <v>139066</v>
      </c>
      <c r="H1922" s="35" t="s">
        <v>183</v>
      </c>
    </row>
    <row r="1923" spans="1:8" ht="15.75">
      <c r="A1923" s="31" t="s">
        <v>179</v>
      </c>
      <c r="B1923" s="32" t="s">
        <v>1187</v>
      </c>
      <c r="C1923" s="32" t="s">
        <v>1188</v>
      </c>
      <c r="D1923" s="33">
        <v>6339</v>
      </c>
      <c r="E1923" s="32" t="s">
        <v>2182</v>
      </c>
      <c r="F1923" s="33" t="s">
        <v>157</v>
      </c>
      <c r="G1923" s="34">
        <v>4283919</v>
      </c>
      <c r="H1923" s="35" t="s">
        <v>183</v>
      </c>
    </row>
    <row r="1924" spans="1:8" ht="15.75">
      <c r="A1924" s="31" t="s">
        <v>179</v>
      </c>
      <c r="B1924" s="32" t="s">
        <v>587</v>
      </c>
      <c r="C1924" s="32" t="s">
        <v>1082</v>
      </c>
      <c r="D1924" s="33">
        <v>6340</v>
      </c>
      <c r="E1924" s="32" t="s">
        <v>2183</v>
      </c>
      <c r="F1924" s="33" t="s">
        <v>186</v>
      </c>
      <c r="G1924" s="34">
        <v>211422</v>
      </c>
      <c r="H1924" s="35" t="s">
        <v>183</v>
      </c>
    </row>
    <row r="1925" spans="1:8" ht="15.75">
      <c r="A1925" s="31" t="s">
        <v>179</v>
      </c>
      <c r="B1925" s="32" t="s">
        <v>208</v>
      </c>
      <c r="C1925" s="32" t="s">
        <v>208</v>
      </c>
      <c r="D1925" s="33">
        <v>6341</v>
      </c>
      <c r="E1925" s="32" t="s">
        <v>2184</v>
      </c>
      <c r="F1925" s="33" t="s">
        <v>157</v>
      </c>
      <c r="G1925" s="34">
        <v>631900</v>
      </c>
      <c r="H1925" s="35" t="s">
        <v>183</v>
      </c>
    </row>
    <row r="1926" spans="1:8" ht="15.75">
      <c r="A1926" s="31" t="s">
        <v>179</v>
      </c>
      <c r="B1926" s="32" t="s">
        <v>208</v>
      </c>
      <c r="C1926" s="32" t="s">
        <v>208</v>
      </c>
      <c r="D1926" s="33">
        <v>6342</v>
      </c>
      <c r="E1926" s="32" t="s">
        <v>2185</v>
      </c>
      <c r="F1926" s="33" t="s">
        <v>157</v>
      </c>
      <c r="G1926" s="34">
        <v>7333135</v>
      </c>
      <c r="H1926" s="35" t="s">
        <v>183</v>
      </c>
    </row>
    <row r="1927" spans="1:8" ht="15.75">
      <c r="A1927" s="31" t="s">
        <v>179</v>
      </c>
      <c r="B1927" s="32" t="s">
        <v>259</v>
      </c>
      <c r="C1927" s="32" t="s">
        <v>602</v>
      </c>
      <c r="D1927" s="33">
        <v>6343</v>
      </c>
      <c r="E1927" s="32" t="s">
        <v>2186</v>
      </c>
      <c r="F1927" s="33" t="s">
        <v>190</v>
      </c>
      <c r="G1927" s="34">
        <v>837260</v>
      </c>
      <c r="H1927" s="35" t="s">
        <v>183</v>
      </c>
    </row>
    <row r="1928" spans="1:8" ht="15.75">
      <c r="A1928" s="31" t="s">
        <v>179</v>
      </c>
      <c r="B1928" s="32" t="s">
        <v>187</v>
      </c>
      <c r="C1928" s="32" t="s">
        <v>187</v>
      </c>
      <c r="D1928" s="33">
        <v>6346</v>
      </c>
      <c r="E1928" s="32" t="s">
        <v>2187</v>
      </c>
      <c r="F1928" s="33" t="s">
        <v>190</v>
      </c>
      <c r="G1928" s="34">
        <v>29987</v>
      </c>
      <c r="H1928" s="35" t="s">
        <v>183</v>
      </c>
    </row>
    <row r="1929" spans="1:8" ht="15.75">
      <c r="A1929" s="31" t="s">
        <v>179</v>
      </c>
      <c r="B1929" s="32" t="s">
        <v>241</v>
      </c>
      <c r="C1929" s="32" t="s">
        <v>242</v>
      </c>
      <c r="D1929" s="33">
        <v>6352</v>
      </c>
      <c r="E1929" s="32" t="s">
        <v>2188</v>
      </c>
      <c r="F1929" s="33" t="s">
        <v>182</v>
      </c>
      <c r="G1929" s="34">
        <v>74504</v>
      </c>
      <c r="H1929" s="35" t="s">
        <v>183</v>
      </c>
    </row>
    <row r="1930" spans="1:8" ht="15.75">
      <c r="A1930" s="31" t="s">
        <v>179</v>
      </c>
      <c r="B1930" s="32" t="s">
        <v>255</v>
      </c>
      <c r="C1930" s="32" t="s">
        <v>1473</v>
      </c>
      <c r="D1930" s="33">
        <v>6353</v>
      </c>
      <c r="E1930" s="32" t="s">
        <v>2189</v>
      </c>
      <c r="F1930" s="33" t="s">
        <v>2102</v>
      </c>
      <c r="G1930" s="34">
        <v>2097</v>
      </c>
      <c r="H1930" s="35" t="s">
        <v>183</v>
      </c>
    </row>
    <row r="1931" spans="1:8" ht="15.75">
      <c r="A1931" s="31" t="s">
        <v>179</v>
      </c>
      <c r="B1931" s="32" t="s">
        <v>241</v>
      </c>
      <c r="C1931" s="32" t="s">
        <v>1479</v>
      </c>
      <c r="D1931" s="33">
        <v>6364</v>
      </c>
      <c r="E1931" s="32" t="s">
        <v>2190</v>
      </c>
      <c r="F1931" s="33" t="s">
        <v>157</v>
      </c>
      <c r="G1931" s="34">
        <v>6571422</v>
      </c>
      <c r="H1931" s="35" t="s">
        <v>197</v>
      </c>
    </row>
    <row r="1932" spans="1:8" ht="15.75">
      <c r="A1932" s="31" t="s">
        <v>179</v>
      </c>
      <c r="B1932" s="32" t="s">
        <v>241</v>
      </c>
      <c r="C1932" s="32" t="s">
        <v>1479</v>
      </c>
      <c r="D1932" s="33">
        <v>6365</v>
      </c>
      <c r="E1932" s="32" t="s">
        <v>2191</v>
      </c>
      <c r="F1932" s="33" t="s">
        <v>157</v>
      </c>
      <c r="G1932" s="34">
        <v>975800</v>
      </c>
      <c r="H1932" s="35" t="s">
        <v>197</v>
      </c>
    </row>
    <row r="1933" spans="1:8" ht="15.75">
      <c r="A1933" s="31" t="s">
        <v>179</v>
      </c>
      <c r="B1933" s="32" t="s">
        <v>241</v>
      </c>
      <c r="C1933" s="32" t="s">
        <v>1479</v>
      </c>
      <c r="D1933" s="33">
        <v>6366</v>
      </c>
      <c r="E1933" s="32" t="s">
        <v>2192</v>
      </c>
      <c r="F1933" s="33" t="s">
        <v>157</v>
      </c>
      <c r="G1933" s="34">
        <v>644555</v>
      </c>
      <c r="H1933" s="35" t="s">
        <v>197</v>
      </c>
    </row>
    <row r="1934" spans="1:8" ht="15.75">
      <c r="A1934" s="31" t="s">
        <v>179</v>
      </c>
      <c r="B1934" s="32" t="s">
        <v>241</v>
      </c>
      <c r="C1934" s="32" t="s">
        <v>1479</v>
      </c>
      <c r="D1934" s="33">
        <v>6367</v>
      </c>
      <c r="E1934" s="32" t="s">
        <v>2193</v>
      </c>
      <c r="F1934" s="33" t="s">
        <v>157</v>
      </c>
      <c r="G1934" s="34">
        <v>644555</v>
      </c>
      <c r="H1934" s="35" t="s">
        <v>197</v>
      </c>
    </row>
    <row r="1935" spans="1:8" ht="15.75">
      <c r="A1935" s="31" t="s">
        <v>179</v>
      </c>
      <c r="B1935" s="32" t="s">
        <v>241</v>
      </c>
      <c r="C1935" s="32" t="s">
        <v>1479</v>
      </c>
      <c r="D1935" s="33">
        <v>6371</v>
      </c>
      <c r="E1935" s="32" t="s">
        <v>2194</v>
      </c>
      <c r="F1935" s="33" t="s">
        <v>157</v>
      </c>
      <c r="G1935" s="34">
        <v>6571422</v>
      </c>
      <c r="H1935" s="35" t="s">
        <v>197</v>
      </c>
    </row>
    <row r="1936" spans="1:8" ht="15.75">
      <c r="A1936" s="31" t="s">
        <v>179</v>
      </c>
      <c r="B1936" s="32" t="s">
        <v>241</v>
      </c>
      <c r="C1936" s="32" t="s">
        <v>1479</v>
      </c>
      <c r="D1936" s="33">
        <v>6372</v>
      </c>
      <c r="E1936" s="32" t="s">
        <v>2195</v>
      </c>
      <c r="F1936" s="33" t="s">
        <v>157</v>
      </c>
      <c r="G1936" s="34">
        <v>7473955</v>
      </c>
      <c r="H1936" s="35" t="s">
        <v>197</v>
      </c>
    </row>
    <row r="1937" spans="1:8" ht="15.75">
      <c r="A1937" s="31" t="s">
        <v>179</v>
      </c>
      <c r="B1937" s="32" t="s">
        <v>241</v>
      </c>
      <c r="C1937" s="32" t="s">
        <v>1479</v>
      </c>
      <c r="D1937" s="33">
        <v>6373</v>
      </c>
      <c r="E1937" s="32" t="s">
        <v>2196</v>
      </c>
      <c r="F1937" s="33" t="s">
        <v>157</v>
      </c>
      <c r="G1937" s="34">
        <v>4122922</v>
      </c>
      <c r="H1937" s="35" t="s">
        <v>197</v>
      </c>
    </row>
    <row r="1938" spans="1:8" ht="15.75">
      <c r="A1938" s="31" t="s">
        <v>179</v>
      </c>
      <c r="B1938" s="32" t="s">
        <v>241</v>
      </c>
      <c r="C1938" s="32" t="s">
        <v>1479</v>
      </c>
      <c r="D1938" s="33">
        <v>6374</v>
      </c>
      <c r="E1938" s="32" t="s">
        <v>2197</v>
      </c>
      <c r="F1938" s="33" t="s">
        <v>157</v>
      </c>
      <c r="G1938" s="34">
        <v>428400</v>
      </c>
      <c r="H1938" s="35" t="s">
        <v>197</v>
      </c>
    </row>
    <row r="1939" spans="1:8" ht="15.75">
      <c r="A1939" s="31" t="s">
        <v>179</v>
      </c>
      <c r="B1939" s="32" t="s">
        <v>241</v>
      </c>
      <c r="C1939" s="32" t="s">
        <v>1479</v>
      </c>
      <c r="D1939" s="33">
        <v>6375</v>
      </c>
      <c r="E1939" s="32" t="s">
        <v>2198</v>
      </c>
      <c r="F1939" s="33" t="s">
        <v>157</v>
      </c>
      <c r="G1939" s="34">
        <v>493850</v>
      </c>
      <c r="H1939" s="35" t="s">
        <v>197</v>
      </c>
    </row>
    <row r="1940" spans="1:8" ht="15.75">
      <c r="A1940" s="31" t="s">
        <v>179</v>
      </c>
      <c r="B1940" s="32" t="s">
        <v>241</v>
      </c>
      <c r="C1940" s="32" t="s">
        <v>1479</v>
      </c>
      <c r="D1940" s="33">
        <v>6376</v>
      </c>
      <c r="E1940" s="32" t="s">
        <v>2199</v>
      </c>
      <c r="F1940" s="33" t="s">
        <v>157</v>
      </c>
      <c r="G1940" s="34">
        <v>493850</v>
      </c>
      <c r="H1940" s="35" t="s">
        <v>197</v>
      </c>
    </row>
    <row r="1941" spans="1:8" ht="15.75">
      <c r="A1941" s="31" t="s">
        <v>179</v>
      </c>
      <c r="B1941" s="32" t="s">
        <v>241</v>
      </c>
      <c r="C1941" s="32" t="s">
        <v>1479</v>
      </c>
      <c r="D1941" s="33">
        <v>6377</v>
      </c>
      <c r="E1941" s="32" t="s">
        <v>2200</v>
      </c>
      <c r="F1941" s="33" t="s">
        <v>157</v>
      </c>
      <c r="G1941" s="34">
        <v>493850</v>
      </c>
      <c r="H1941" s="35" t="s">
        <v>197</v>
      </c>
    </row>
    <row r="1942" spans="1:8" ht="15.75">
      <c r="A1942" s="31" t="s">
        <v>179</v>
      </c>
      <c r="B1942" s="32" t="s">
        <v>241</v>
      </c>
      <c r="C1942" s="32" t="s">
        <v>1479</v>
      </c>
      <c r="D1942" s="33">
        <v>6379</v>
      </c>
      <c r="E1942" s="32" t="s">
        <v>2201</v>
      </c>
      <c r="F1942" s="33" t="s">
        <v>157</v>
      </c>
      <c r="G1942" s="34">
        <v>668780</v>
      </c>
      <c r="H1942" s="35" t="s">
        <v>197</v>
      </c>
    </row>
    <row r="1943" spans="1:8" ht="15.75">
      <c r="A1943" s="31" t="s">
        <v>179</v>
      </c>
      <c r="B1943" s="32" t="s">
        <v>192</v>
      </c>
      <c r="C1943" s="32" t="s">
        <v>193</v>
      </c>
      <c r="D1943" s="33">
        <v>6380</v>
      </c>
      <c r="E1943" s="32" t="s">
        <v>2202</v>
      </c>
      <c r="F1943" s="33" t="s">
        <v>190</v>
      </c>
      <c r="G1943" s="34">
        <v>82228</v>
      </c>
      <c r="H1943" s="35" t="s">
        <v>183</v>
      </c>
    </row>
    <row r="1944" spans="1:8" ht="15.75">
      <c r="A1944" s="31" t="s">
        <v>179</v>
      </c>
      <c r="B1944" s="32" t="s">
        <v>192</v>
      </c>
      <c r="C1944" s="32" t="s">
        <v>193</v>
      </c>
      <c r="D1944" s="33">
        <v>6381</v>
      </c>
      <c r="E1944" s="32" t="s">
        <v>2203</v>
      </c>
      <c r="F1944" s="33" t="s">
        <v>190</v>
      </c>
      <c r="G1944" s="34">
        <v>3976319</v>
      </c>
      <c r="H1944" s="35" t="s">
        <v>183</v>
      </c>
    </row>
    <row r="1945" spans="1:8" ht="15.75">
      <c r="A1945" s="31" t="s">
        <v>179</v>
      </c>
      <c r="B1945" s="32" t="s">
        <v>248</v>
      </c>
      <c r="C1945" s="32" t="s">
        <v>248</v>
      </c>
      <c r="D1945" s="33">
        <v>6382</v>
      </c>
      <c r="E1945" s="32" t="s">
        <v>2204</v>
      </c>
      <c r="F1945" s="33" t="s">
        <v>190</v>
      </c>
      <c r="G1945" s="34">
        <v>529922</v>
      </c>
      <c r="H1945" s="35" t="s">
        <v>183</v>
      </c>
    </row>
    <row r="1946" spans="1:8" ht="15.75">
      <c r="A1946" s="31" t="s">
        <v>179</v>
      </c>
      <c r="B1946" s="32" t="s">
        <v>192</v>
      </c>
      <c r="C1946" s="32" t="s">
        <v>193</v>
      </c>
      <c r="D1946" s="33">
        <v>6383</v>
      </c>
      <c r="E1946" s="32" t="s">
        <v>2205</v>
      </c>
      <c r="F1946" s="33" t="s">
        <v>190</v>
      </c>
      <c r="G1946" s="34">
        <v>538957</v>
      </c>
      <c r="H1946" s="35" t="s">
        <v>183</v>
      </c>
    </row>
    <row r="1947" spans="1:8" ht="15.75">
      <c r="A1947" s="31" t="s">
        <v>179</v>
      </c>
      <c r="B1947" s="32" t="s">
        <v>208</v>
      </c>
      <c r="C1947" s="32" t="s">
        <v>208</v>
      </c>
      <c r="D1947" s="33">
        <v>6387</v>
      </c>
      <c r="E1947" s="32" t="s">
        <v>2206</v>
      </c>
      <c r="F1947" s="33" t="s">
        <v>157</v>
      </c>
      <c r="G1947" s="34">
        <v>15264236</v>
      </c>
      <c r="H1947" s="35" t="s">
        <v>183</v>
      </c>
    </row>
    <row r="1948" spans="1:8" ht="15.75">
      <c r="A1948" s="31" t="s">
        <v>179</v>
      </c>
      <c r="B1948" s="32" t="s">
        <v>208</v>
      </c>
      <c r="C1948" s="32" t="s">
        <v>208</v>
      </c>
      <c r="D1948" s="33">
        <v>6388</v>
      </c>
      <c r="E1948" s="32" t="s">
        <v>2207</v>
      </c>
      <c r="F1948" s="33" t="s">
        <v>157</v>
      </c>
      <c r="G1948" s="34">
        <v>19606162</v>
      </c>
      <c r="H1948" s="35" t="s">
        <v>183</v>
      </c>
    </row>
    <row r="1949" spans="1:8" ht="15.75">
      <c r="A1949" s="31" t="s">
        <v>179</v>
      </c>
      <c r="B1949" s="32" t="s">
        <v>208</v>
      </c>
      <c r="C1949" s="32" t="s">
        <v>208</v>
      </c>
      <c r="D1949" s="33">
        <v>6389</v>
      </c>
      <c r="E1949" s="32" t="s">
        <v>2208</v>
      </c>
      <c r="F1949" s="33" t="s">
        <v>157</v>
      </c>
      <c r="G1949" s="34">
        <v>21025680</v>
      </c>
      <c r="H1949" s="35" t="s">
        <v>183</v>
      </c>
    </row>
    <row r="1950" spans="1:8" ht="15.75">
      <c r="A1950" s="31" t="s">
        <v>179</v>
      </c>
      <c r="B1950" s="32" t="s">
        <v>255</v>
      </c>
      <c r="C1950" s="32" t="s">
        <v>256</v>
      </c>
      <c r="D1950" s="33">
        <v>6392</v>
      </c>
      <c r="E1950" s="32" t="s">
        <v>2209</v>
      </c>
      <c r="F1950" s="33" t="s">
        <v>186</v>
      </c>
      <c r="G1950" s="34">
        <v>1762774</v>
      </c>
      <c r="H1950" s="35" t="s">
        <v>183</v>
      </c>
    </row>
    <row r="1951" spans="1:8" ht="15.75">
      <c r="A1951" s="31" t="s">
        <v>179</v>
      </c>
      <c r="B1951" s="32" t="s">
        <v>255</v>
      </c>
      <c r="C1951" s="32" t="s">
        <v>256</v>
      </c>
      <c r="D1951" s="33">
        <v>6393</v>
      </c>
      <c r="E1951" s="32" t="s">
        <v>2210</v>
      </c>
      <c r="F1951" s="33" t="s">
        <v>186</v>
      </c>
      <c r="G1951" s="34">
        <v>2067790</v>
      </c>
      <c r="H1951" s="35" t="s">
        <v>183</v>
      </c>
    </row>
    <row r="1952" spans="1:8" ht="15.75">
      <c r="A1952" s="31" t="s">
        <v>179</v>
      </c>
      <c r="B1952" s="32" t="s">
        <v>255</v>
      </c>
      <c r="C1952" s="32" t="s">
        <v>1473</v>
      </c>
      <c r="D1952" s="33">
        <v>6394</v>
      </c>
      <c r="E1952" s="32" t="s">
        <v>2211</v>
      </c>
      <c r="F1952" s="33" t="s">
        <v>190</v>
      </c>
      <c r="G1952" s="34">
        <v>22974</v>
      </c>
      <c r="H1952" s="35" t="s">
        <v>183</v>
      </c>
    </row>
    <row r="1953" spans="1:8" ht="15.75">
      <c r="A1953" s="31" t="s">
        <v>179</v>
      </c>
      <c r="B1953" s="32" t="s">
        <v>255</v>
      </c>
      <c r="C1953" s="32" t="s">
        <v>256</v>
      </c>
      <c r="D1953" s="33">
        <v>6395</v>
      </c>
      <c r="E1953" s="32" t="s">
        <v>2212</v>
      </c>
      <c r="F1953" s="33" t="s">
        <v>186</v>
      </c>
      <c r="G1953" s="34">
        <v>2587243</v>
      </c>
      <c r="H1953" s="35" t="s">
        <v>183</v>
      </c>
    </row>
    <row r="1954" spans="1:8" ht="15.75">
      <c r="A1954" s="31" t="s">
        <v>179</v>
      </c>
      <c r="B1954" s="32" t="s">
        <v>729</v>
      </c>
      <c r="C1954" s="32" t="s">
        <v>1340</v>
      </c>
      <c r="D1954" s="33">
        <v>6396</v>
      </c>
      <c r="E1954" s="32" t="s">
        <v>2213</v>
      </c>
      <c r="F1954" s="33" t="s">
        <v>157</v>
      </c>
      <c r="G1954" s="34">
        <v>418281</v>
      </c>
      <c r="H1954" s="35" t="s">
        <v>183</v>
      </c>
    </row>
    <row r="1955" spans="1:8" ht="15.75">
      <c r="A1955" s="31" t="s">
        <v>179</v>
      </c>
      <c r="B1955" s="32" t="s">
        <v>729</v>
      </c>
      <c r="C1955" s="32" t="s">
        <v>1340</v>
      </c>
      <c r="D1955" s="33">
        <v>6397</v>
      </c>
      <c r="E1955" s="32" t="s">
        <v>2214</v>
      </c>
      <c r="F1955" s="33" t="s">
        <v>157</v>
      </c>
      <c r="G1955" s="34">
        <v>246266</v>
      </c>
      <c r="H1955" s="35" t="s">
        <v>183</v>
      </c>
    </row>
    <row r="1956" spans="1:8" ht="15.75">
      <c r="A1956" s="31" t="s">
        <v>179</v>
      </c>
      <c r="B1956" s="32" t="s">
        <v>180</v>
      </c>
      <c r="C1956" s="32" t="s">
        <v>184</v>
      </c>
      <c r="D1956" s="33">
        <v>6400</v>
      </c>
      <c r="E1956" s="32" t="s">
        <v>2215</v>
      </c>
      <c r="F1956" s="33" t="s">
        <v>190</v>
      </c>
      <c r="G1956" s="34">
        <v>707352</v>
      </c>
      <c r="H1956" s="35" t="s">
        <v>183</v>
      </c>
    </row>
    <row r="1957" spans="1:8" ht="15.75">
      <c r="A1957" s="31" t="s">
        <v>179</v>
      </c>
      <c r="B1957" s="32" t="s">
        <v>1411</v>
      </c>
      <c r="C1957" s="32" t="s">
        <v>1621</v>
      </c>
      <c r="D1957" s="33">
        <v>6407</v>
      </c>
      <c r="E1957" s="32" t="s">
        <v>2216</v>
      </c>
      <c r="F1957" s="33" t="s">
        <v>182</v>
      </c>
      <c r="G1957" s="34">
        <v>160636</v>
      </c>
      <c r="H1957" s="35" t="s">
        <v>197</v>
      </c>
    </row>
    <row r="1958" spans="1:8" ht="15.75">
      <c r="A1958" s="31" t="s">
        <v>179</v>
      </c>
      <c r="B1958" s="32" t="s">
        <v>587</v>
      </c>
      <c r="C1958" s="32" t="s">
        <v>2074</v>
      </c>
      <c r="D1958" s="33">
        <v>6411</v>
      </c>
      <c r="E1958" s="32" t="s">
        <v>2217</v>
      </c>
      <c r="F1958" s="33" t="s">
        <v>157</v>
      </c>
      <c r="G1958" s="34">
        <v>335167</v>
      </c>
      <c r="H1958" s="35" t="s">
        <v>197</v>
      </c>
    </row>
    <row r="1959" spans="1:8" ht="15.75">
      <c r="A1959" s="31" t="s">
        <v>179</v>
      </c>
      <c r="B1959" s="32" t="s">
        <v>241</v>
      </c>
      <c r="C1959" s="32" t="s">
        <v>1479</v>
      </c>
      <c r="D1959" s="33">
        <v>6413</v>
      </c>
      <c r="E1959" s="32" t="s">
        <v>2218</v>
      </c>
      <c r="F1959" s="33" t="s">
        <v>157</v>
      </c>
      <c r="G1959" s="34">
        <v>1532143</v>
      </c>
      <c r="H1959" s="35" t="s">
        <v>197</v>
      </c>
    </row>
    <row r="1960" spans="1:8" ht="15.75">
      <c r="A1960" s="31" t="s">
        <v>179</v>
      </c>
      <c r="B1960" s="32" t="s">
        <v>1411</v>
      </c>
      <c r="C1960" s="32" t="s">
        <v>1415</v>
      </c>
      <c r="D1960" s="33">
        <v>6416</v>
      </c>
      <c r="E1960" s="32" t="s">
        <v>2219</v>
      </c>
      <c r="F1960" s="33" t="s">
        <v>182</v>
      </c>
      <c r="G1960" s="34">
        <v>83791</v>
      </c>
      <c r="H1960" s="35" t="s">
        <v>183</v>
      </c>
    </row>
    <row r="1961" spans="1:8" ht="15.75">
      <c r="A1961" s="31" t="s">
        <v>179</v>
      </c>
      <c r="B1961" s="32" t="s">
        <v>255</v>
      </c>
      <c r="C1961" s="32" t="s">
        <v>256</v>
      </c>
      <c r="D1961" s="33">
        <v>6421</v>
      </c>
      <c r="E1961" s="32" t="s">
        <v>2220</v>
      </c>
      <c r="F1961" s="33" t="s">
        <v>190</v>
      </c>
      <c r="G1961" s="34">
        <v>42843</v>
      </c>
      <c r="H1961" s="35" t="s">
        <v>183</v>
      </c>
    </row>
    <row r="1962" spans="1:8" ht="15.75">
      <c r="A1962" s="31" t="s">
        <v>179</v>
      </c>
      <c r="B1962" s="32" t="s">
        <v>208</v>
      </c>
      <c r="C1962" s="32" t="s">
        <v>208</v>
      </c>
      <c r="D1962" s="33">
        <v>6422</v>
      </c>
      <c r="E1962" s="32" t="s">
        <v>2221</v>
      </c>
      <c r="F1962" s="33" t="s">
        <v>157</v>
      </c>
      <c r="G1962" s="34">
        <v>101692</v>
      </c>
      <c r="H1962" s="35" t="s">
        <v>183</v>
      </c>
    </row>
    <row r="1963" spans="1:8" ht="15.75">
      <c r="A1963" s="31" t="s">
        <v>179</v>
      </c>
      <c r="B1963" s="32" t="s">
        <v>192</v>
      </c>
      <c r="C1963" s="32" t="s">
        <v>1553</v>
      </c>
      <c r="D1963" s="33">
        <v>6423</v>
      </c>
      <c r="E1963" s="32" t="s">
        <v>2222</v>
      </c>
      <c r="F1963" s="33" t="s">
        <v>157</v>
      </c>
      <c r="G1963" s="34">
        <v>2308147</v>
      </c>
      <c r="H1963" s="35" t="s">
        <v>183</v>
      </c>
    </row>
    <row r="1964" spans="1:8" ht="15.75">
      <c r="A1964" s="31" t="s">
        <v>179</v>
      </c>
      <c r="B1964" s="32" t="s">
        <v>729</v>
      </c>
      <c r="C1964" s="32" t="s">
        <v>730</v>
      </c>
      <c r="D1964" s="33">
        <v>6425</v>
      </c>
      <c r="E1964" s="32" t="s">
        <v>2223</v>
      </c>
      <c r="F1964" s="33" t="s">
        <v>190</v>
      </c>
      <c r="G1964" s="34">
        <v>94145</v>
      </c>
      <c r="H1964" s="35" t="s">
        <v>183</v>
      </c>
    </row>
    <row r="1965" spans="1:8" ht="15.75">
      <c r="A1965" s="31" t="s">
        <v>179</v>
      </c>
      <c r="B1965" s="32" t="s">
        <v>238</v>
      </c>
      <c r="C1965" s="32" t="s">
        <v>402</v>
      </c>
      <c r="D1965" s="33">
        <v>6426</v>
      </c>
      <c r="E1965" s="32" t="s">
        <v>2224</v>
      </c>
      <c r="F1965" s="33" t="s">
        <v>157</v>
      </c>
      <c r="G1965" s="34">
        <v>976322</v>
      </c>
      <c r="H1965" s="35" t="s">
        <v>183</v>
      </c>
    </row>
    <row r="1966" spans="1:8" ht="15.75">
      <c r="A1966" s="31" t="s">
        <v>179</v>
      </c>
      <c r="B1966" s="32" t="s">
        <v>205</v>
      </c>
      <c r="C1966" s="32" t="s">
        <v>206</v>
      </c>
      <c r="D1966" s="33">
        <v>6427</v>
      </c>
      <c r="E1966" s="32" t="s">
        <v>2225</v>
      </c>
      <c r="F1966" s="33" t="s">
        <v>190</v>
      </c>
      <c r="G1966" s="34">
        <v>29685</v>
      </c>
      <c r="H1966" s="35" t="s">
        <v>183</v>
      </c>
    </row>
    <row r="1967" spans="1:8" ht="15.75">
      <c r="A1967" s="31" t="s">
        <v>179</v>
      </c>
      <c r="B1967" s="32" t="s">
        <v>255</v>
      </c>
      <c r="C1967" s="32" t="s">
        <v>256</v>
      </c>
      <c r="D1967" s="33">
        <v>6428</v>
      </c>
      <c r="E1967" s="32" t="s">
        <v>2226</v>
      </c>
      <c r="F1967" s="33" t="s">
        <v>186</v>
      </c>
      <c r="G1967" s="34">
        <v>858464</v>
      </c>
      <c r="H1967" s="35" t="s">
        <v>183</v>
      </c>
    </row>
    <row r="1968" spans="1:8" ht="15.75">
      <c r="A1968" s="31" t="s">
        <v>179</v>
      </c>
      <c r="B1968" s="32" t="s">
        <v>587</v>
      </c>
      <c r="C1968" s="32" t="s">
        <v>2227</v>
      </c>
      <c r="D1968" s="33">
        <v>6429</v>
      </c>
      <c r="E1968" s="32" t="s">
        <v>2228</v>
      </c>
      <c r="F1968" s="33" t="s">
        <v>190</v>
      </c>
      <c r="G1968" s="34">
        <v>39711</v>
      </c>
      <c r="H1968" s="35" t="s">
        <v>183</v>
      </c>
    </row>
    <row r="1969" spans="1:8" ht="15.75">
      <c r="A1969" s="31" t="s">
        <v>179</v>
      </c>
      <c r="B1969" s="32" t="s">
        <v>255</v>
      </c>
      <c r="C1969" s="32" t="s">
        <v>256</v>
      </c>
      <c r="D1969" s="33">
        <v>6430</v>
      </c>
      <c r="E1969" s="32" t="s">
        <v>2229</v>
      </c>
      <c r="F1969" s="33" t="s">
        <v>190</v>
      </c>
      <c r="G1969" s="34">
        <v>264251</v>
      </c>
      <c r="H1969" s="35" t="s">
        <v>183</v>
      </c>
    </row>
    <row r="1970" spans="1:8" ht="15.75">
      <c r="A1970" s="31" t="s">
        <v>179</v>
      </c>
      <c r="B1970" s="32" t="s">
        <v>587</v>
      </c>
      <c r="C1970" s="32" t="s">
        <v>1082</v>
      </c>
      <c r="D1970" s="33">
        <v>6431</v>
      </c>
      <c r="E1970" s="32" t="s">
        <v>2230</v>
      </c>
      <c r="F1970" s="33" t="s">
        <v>186</v>
      </c>
      <c r="G1970" s="34">
        <v>938806</v>
      </c>
      <c r="H1970" s="35" t="s">
        <v>183</v>
      </c>
    </row>
    <row r="1971" spans="1:8" ht="15.75">
      <c r="A1971" s="31" t="s">
        <v>179</v>
      </c>
      <c r="B1971" s="32" t="s">
        <v>255</v>
      </c>
      <c r="C1971" s="32" t="s">
        <v>1473</v>
      </c>
      <c r="D1971" s="33">
        <v>6433</v>
      </c>
      <c r="E1971" s="32" t="s">
        <v>2231</v>
      </c>
      <c r="F1971" s="33" t="s">
        <v>564</v>
      </c>
      <c r="G1971" s="34">
        <v>13633</v>
      </c>
      <c r="H1971" s="35" t="s">
        <v>197</v>
      </c>
    </row>
    <row r="1972" spans="1:8" ht="15.75">
      <c r="A1972" s="31" t="s">
        <v>179</v>
      </c>
      <c r="B1972" s="32" t="s">
        <v>255</v>
      </c>
      <c r="C1972" s="32" t="s">
        <v>1473</v>
      </c>
      <c r="D1972" s="33">
        <v>6434</v>
      </c>
      <c r="E1972" s="32" t="s">
        <v>2232</v>
      </c>
      <c r="F1972" s="33" t="s">
        <v>564</v>
      </c>
      <c r="G1972" s="34">
        <v>14273</v>
      </c>
      <c r="H1972" s="35" t="s">
        <v>197</v>
      </c>
    </row>
    <row r="1973" spans="1:8" ht="15.75">
      <c r="A1973" s="31" t="s">
        <v>179</v>
      </c>
      <c r="B1973" s="32" t="s">
        <v>255</v>
      </c>
      <c r="C1973" s="32" t="s">
        <v>1473</v>
      </c>
      <c r="D1973" s="33">
        <v>6435</v>
      </c>
      <c r="E1973" s="32" t="s">
        <v>2233</v>
      </c>
      <c r="F1973" s="33" t="s">
        <v>564</v>
      </c>
      <c r="G1973" s="34">
        <v>13492</v>
      </c>
      <c r="H1973" s="35" t="s">
        <v>197</v>
      </c>
    </row>
    <row r="1974" spans="1:8" ht="15.75">
      <c r="A1974" s="31" t="s">
        <v>179</v>
      </c>
      <c r="B1974" s="32" t="s">
        <v>255</v>
      </c>
      <c r="C1974" s="32" t="s">
        <v>1473</v>
      </c>
      <c r="D1974" s="33">
        <v>6436</v>
      </c>
      <c r="E1974" s="32" t="s">
        <v>2234</v>
      </c>
      <c r="F1974" s="33" t="s">
        <v>564</v>
      </c>
      <c r="G1974" s="34">
        <v>11889</v>
      </c>
      <c r="H1974" s="35" t="s">
        <v>197</v>
      </c>
    </row>
    <row r="1975" spans="1:8" ht="15.75">
      <c r="A1975" s="31" t="s">
        <v>179</v>
      </c>
      <c r="B1975" s="32" t="s">
        <v>255</v>
      </c>
      <c r="C1975" s="32" t="s">
        <v>1473</v>
      </c>
      <c r="D1975" s="33">
        <v>6437</v>
      </c>
      <c r="E1975" s="32" t="s">
        <v>2235</v>
      </c>
      <c r="F1975" s="33" t="s">
        <v>564</v>
      </c>
      <c r="G1975" s="34">
        <v>11638</v>
      </c>
      <c r="H1975" s="35" t="s">
        <v>197</v>
      </c>
    </row>
    <row r="1976" spans="1:8" ht="15.75">
      <c r="A1976" s="31" t="s">
        <v>179</v>
      </c>
      <c r="B1976" s="32" t="s">
        <v>208</v>
      </c>
      <c r="C1976" s="32" t="s">
        <v>208</v>
      </c>
      <c r="D1976" s="33">
        <v>6438</v>
      </c>
      <c r="E1976" s="32" t="s">
        <v>2236</v>
      </c>
      <c r="F1976" s="33" t="s">
        <v>190</v>
      </c>
      <c r="G1976" s="34">
        <v>14875</v>
      </c>
      <c r="H1976" s="35" t="s">
        <v>197</v>
      </c>
    </row>
    <row r="1977" spans="1:8" ht="15.75">
      <c r="A1977" s="31" t="s">
        <v>179</v>
      </c>
      <c r="B1977" s="32" t="s">
        <v>208</v>
      </c>
      <c r="C1977" s="32" t="s">
        <v>208</v>
      </c>
      <c r="D1977" s="33">
        <v>6439</v>
      </c>
      <c r="E1977" s="32" t="s">
        <v>2237</v>
      </c>
      <c r="F1977" s="33" t="s">
        <v>190</v>
      </c>
      <c r="G1977" s="34">
        <v>16065</v>
      </c>
      <c r="H1977" s="35" t="s">
        <v>197</v>
      </c>
    </row>
    <row r="1978" spans="1:8" ht="15.75">
      <c r="A1978" s="31" t="s">
        <v>179</v>
      </c>
      <c r="B1978" s="32" t="s">
        <v>255</v>
      </c>
      <c r="C1978" s="32" t="s">
        <v>1473</v>
      </c>
      <c r="D1978" s="33">
        <v>6440</v>
      </c>
      <c r="E1978" s="32" t="s">
        <v>2238</v>
      </c>
      <c r="F1978" s="33" t="s">
        <v>564</v>
      </c>
      <c r="G1978" s="34">
        <v>298</v>
      </c>
      <c r="H1978" s="35" t="s">
        <v>197</v>
      </c>
    </row>
    <row r="1979" spans="1:8" ht="15.75">
      <c r="A1979" s="31" t="s">
        <v>179</v>
      </c>
      <c r="B1979" s="32" t="s">
        <v>255</v>
      </c>
      <c r="C1979" s="32" t="s">
        <v>1473</v>
      </c>
      <c r="D1979" s="33">
        <v>6441</v>
      </c>
      <c r="E1979" s="32" t="s">
        <v>2239</v>
      </c>
      <c r="F1979" s="33" t="s">
        <v>564</v>
      </c>
      <c r="G1979" s="34">
        <v>345</v>
      </c>
      <c r="H1979" s="35" t="s">
        <v>197</v>
      </c>
    </row>
    <row r="1980" spans="1:8" ht="15.75">
      <c r="A1980" s="31" t="s">
        <v>179</v>
      </c>
      <c r="B1980" s="32" t="s">
        <v>255</v>
      </c>
      <c r="C1980" s="32" t="s">
        <v>1473</v>
      </c>
      <c r="D1980" s="33">
        <v>6442</v>
      </c>
      <c r="E1980" s="32" t="s">
        <v>2240</v>
      </c>
      <c r="F1980" s="33" t="s">
        <v>564</v>
      </c>
      <c r="G1980" s="34">
        <v>381</v>
      </c>
      <c r="H1980" s="35" t="s">
        <v>197</v>
      </c>
    </row>
    <row r="1981" spans="1:8" ht="15.75">
      <c r="A1981" s="31" t="s">
        <v>179</v>
      </c>
      <c r="B1981" s="32" t="s">
        <v>255</v>
      </c>
      <c r="C1981" s="32" t="s">
        <v>1473</v>
      </c>
      <c r="D1981" s="33">
        <v>6443</v>
      </c>
      <c r="E1981" s="32" t="s">
        <v>2241</v>
      </c>
      <c r="F1981" s="33" t="s">
        <v>564</v>
      </c>
      <c r="G1981" s="34">
        <v>411</v>
      </c>
      <c r="H1981" s="35" t="s">
        <v>197</v>
      </c>
    </row>
    <row r="1982" spans="1:8" ht="15.75">
      <c r="A1982" s="31" t="s">
        <v>179</v>
      </c>
      <c r="B1982" s="32" t="s">
        <v>255</v>
      </c>
      <c r="C1982" s="32" t="s">
        <v>1473</v>
      </c>
      <c r="D1982" s="33">
        <v>6444</v>
      </c>
      <c r="E1982" s="32" t="s">
        <v>2242</v>
      </c>
      <c r="F1982" s="33" t="s">
        <v>564</v>
      </c>
      <c r="G1982" s="34">
        <v>428</v>
      </c>
      <c r="H1982" s="35" t="s">
        <v>197</v>
      </c>
    </row>
    <row r="1983" spans="1:8" ht="15.75">
      <c r="A1983" s="31" t="s">
        <v>179</v>
      </c>
      <c r="B1983" s="32" t="s">
        <v>255</v>
      </c>
      <c r="C1983" s="32" t="s">
        <v>1473</v>
      </c>
      <c r="D1983" s="33">
        <v>6445</v>
      </c>
      <c r="E1983" s="32" t="s">
        <v>2243</v>
      </c>
      <c r="F1983" s="33" t="s">
        <v>564</v>
      </c>
      <c r="G1983" s="34">
        <v>428</v>
      </c>
      <c r="H1983" s="35" t="s">
        <v>197</v>
      </c>
    </row>
    <row r="1984" spans="1:8" ht="15.75">
      <c r="A1984" s="31" t="s">
        <v>179</v>
      </c>
      <c r="B1984" s="32" t="s">
        <v>255</v>
      </c>
      <c r="C1984" s="32" t="s">
        <v>1473</v>
      </c>
      <c r="D1984" s="33">
        <v>6446</v>
      </c>
      <c r="E1984" s="32" t="s">
        <v>2244</v>
      </c>
      <c r="F1984" s="33" t="s">
        <v>564</v>
      </c>
      <c r="G1984" s="34">
        <v>470</v>
      </c>
      <c r="H1984" s="35" t="s">
        <v>197</v>
      </c>
    </row>
    <row r="1985" spans="1:8" ht="15.75">
      <c r="A1985" s="31" t="s">
        <v>179</v>
      </c>
      <c r="B1985" s="32" t="s">
        <v>248</v>
      </c>
      <c r="C1985" s="32" t="s">
        <v>248</v>
      </c>
      <c r="D1985" s="33">
        <v>6448</v>
      </c>
      <c r="E1985" s="32" t="s">
        <v>2245</v>
      </c>
      <c r="F1985" s="33" t="s">
        <v>157</v>
      </c>
      <c r="G1985" s="34">
        <v>1569331</v>
      </c>
      <c r="H1985" s="35" t="s">
        <v>183</v>
      </c>
    </row>
    <row r="1986" spans="1:8" ht="15.75">
      <c r="A1986" s="31" t="s">
        <v>179</v>
      </c>
      <c r="B1986" s="32" t="s">
        <v>208</v>
      </c>
      <c r="C1986" s="32" t="s">
        <v>208</v>
      </c>
      <c r="D1986" s="33">
        <v>6449</v>
      </c>
      <c r="E1986" s="32" t="s">
        <v>2246</v>
      </c>
      <c r="F1986" s="33" t="s">
        <v>157</v>
      </c>
      <c r="G1986" s="34">
        <v>461063</v>
      </c>
      <c r="H1986" s="35" t="s">
        <v>183</v>
      </c>
    </row>
    <row r="1987" spans="1:8" ht="15.75">
      <c r="A1987" s="31" t="s">
        <v>179</v>
      </c>
      <c r="B1987" s="32" t="s">
        <v>587</v>
      </c>
      <c r="C1987" s="32" t="s">
        <v>1082</v>
      </c>
      <c r="D1987" s="33">
        <v>6450</v>
      </c>
      <c r="E1987" s="32" t="s">
        <v>2247</v>
      </c>
      <c r="F1987" s="33" t="s">
        <v>182</v>
      </c>
      <c r="G1987" s="34">
        <v>4059</v>
      </c>
      <c r="H1987" s="35" t="s">
        <v>183</v>
      </c>
    </row>
    <row r="1988" spans="1:8" ht="15.75">
      <c r="A1988" s="31" t="s">
        <v>179</v>
      </c>
      <c r="B1988" s="32" t="s">
        <v>587</v>
      </c>
      <c r="C1988" s="32" t="s">
        <v>1082</v>
      </c>
      <c r="D1988" s="33">
        <v>6451</v>
      </c>
      <c r="E1988" s="32" t="s">
        <v>2248</v>
      </c>
      <c r="F1988" s="33" t="s">
        <v>190</v>
      </c>
      <c r="G1988" s="34">
        <v>12346</v>
      </c>
      <c r="H1988" s="35" t="s">
        <v>183</v>
      </c>
    </row>
    <row r="1989" spans="1:8" ht="15.75">
      <c r="A1989" s="31" t="s">
        <v>179</v>
      </c>
      <c r="B1989" s="32" t="s">
        <v>259</v>
      </c>
      <c r="C1989" s="32" t="s">
        <v>607</v>
      </c>
      <c r="D1989" s="33">
        <v>6456</v>
      </c>
      <c r="E1989" s="32" t="s">
        <v>2249</v>
      </c>
      <c r="F1989" s="33" t="s">
        <v>186</v>
      </c>
      <c r="G1989" s="34">
        <v>801911</v>
      </c>
      <c r="H1989" s="35" t="s">
        <v>183</v>
      </c>
    </row>
    <row r="1990" spans="1:8" ht="15.75">
      <c r="A1990" s="31" t="s">
        <v>179</v>
      </c>
      <c r="B1990" s="32" t="s">
        <v>587</v>
      </c>
      <c r="C1990" s="32" t="s">
        <v>588</v>
      </c>
      <c r="D1990" s="33">
        <v>6457</v>
      </c>
      <c r="E1990" s="32" t="s">
        <v>2250</v>
      </c>
      <c r="F1990" s="33" t="s">
        <v>885</v>
      </c>
      <c r="G1990" s="34">
        <v>81002</v>
      </c>
      <c r="H1990" s="35" t="s">
        <v>183</v>
      </c>
    </row>
    <row r="1991" spans="1:8" ht="15.75">
      <c r="A1991" s="31" t="s">
        <v>179</v>
      </c>
      <c r="B1991" s="32" t="s">
        <v>241</v>
      </c>
      <c r="C1991" s="32" t="s">
        <v>242</v>
      </c>
      <c r="D1991" s="33">
        <v>6458</v>
      </c>
      <c r="E1991" s="32" t="s">
        <v>2251</v>
      </c>
      <c r="F1991" s="33" t="s">
        <v>190</v>
      </c>
      <c r="G1991" s="34">
        <v>11228</v>
      </c>
      <c r="H1991" s="35" t="s">
        <v>183</v>
      </c>
    </row>
    <row r="1992" spans="1:8" ht="15.75">
      <c r="A1992" s="31" t="s">
        <v>179</v>
      </c>
      <c r="B1992" s="32" t="s">
        <v>259</v>
      </c>
      <c r="C1992" s="32" t="s">
        <v>775</v>
      </c>
      <c r="D1992" s="33">
        <v>6459</v>
      </c>
      <c r="E1992" s="32" t="s">
        <v>2252</v>
      </c>
      <c r="F1992" s="33" t="s">
        <v>182</v>
      </c>
      <c r="G1992" s="34">
        <v>43062</v>
      </c>
      <c r="H1992" s="35" t="s">
        <v>183</v>
      </c>
    </row>
    <row r="1993" spans="1:8" ht="15.75">
      <c r="A1993" s="31" t="s">
        <v>179</v>
      </c>
      <c r="B1993" s="32" t="s">
        <v>1317</v>
      </c>
      <c r="C1993" s="32" t="s">
        <v>1317</v>
      </c>
      <c r="D1993" s="33">
        <v>6461</v>
      </c>
      <c r="E1993" s="32" t="s">
        <v>2253</v>
      </c>
      <c r="F1993" s="33" t="s">
        <v>1319</v>
      </c>
      <c r="G1993" s="34">
        <v>7501</v>
      </c>
      <c r="H1993" s="35" t="s">
        <v>197</v>
      </c>
    </row>
    <row r="1994" spans="1:8" ht="15.75">
      <c r="A1994" s="31" t="s">
        <v>2254</v>
      </c>
      <c r="B1994" s="32" t="s">
        <v>195</v>
      </c>
      <c r="C1994" s="32" t="s">
        <v>195</v>
      </c>
      <c r="D1994" s="33">
        <v>6462</v>
      </c>
      <c r="E1994" s="32" t="s">
        <v>2255</v>
      </c>
      <c r="F1994" s="33" t="s">
        <v>2256</v>
      </c>
      <c r="G1994" s="34">
        <v>1449</v>
      </c>
      <c r="H1994" s="35" t="s">
        <v>197</v>
      </c>
    </row>
    <row r="1995" spans="1:8" ht="15.75">
      <c r="A1995" s="31" t="s">
        <v>2254</v>
      </c>
      <c r="B1995" s="32" t="s">
        <v>195</v>
      </c>
      <c r="C1995" s="32" t="s">
        <v>195</v>
      </c>
      <c r="D1995" s="33">
        <v>6463</v>
      </c>
      <c r="E1995" s="32" t="s">
        <v>2257</v>
      </c>
      <c r="F1995" s="33" t="s">
        <v>2256</v>
      </c>
      <c r="G1995" s="34">
        <v>4467</v>
      </c>
      <c r="H1995" s="35" t="s">
        <v>197</v>
      </c>
    </row>
    <row r="1996" spans="1:8" ht="15.75">
      <c r="A1996" s="31" t="s">
        <v>2254</v>
      </c>
      <c r="B1996" s="32" t="s">
        <v>259</v>
      </c>
      <c r="C1996" s="32" t="s">
        <v>607</v>
      </c>
      <c r="D1996" s="33">
        <v>6464</v>
      </c>
      <c r="E1996" s="32" t="s">
        <v>2258</v>
      </c>
      <c r="F1996" s="33" t="s">
        <v>182</v>
      </c>
      <c r="G1996" s="34">
        <v>2354</v>
      </c>
      <c r="H1996" s="35" t="s">
        <v>183</v>
      </c>
    </row>
    <row r="1997" spans="1:8" ht="15.75">
      <c r="A1997" s="31" t="s">
        <v>2254</v>
      </c>
      <c r="B1997" s="32" t="s">
        <v>587</v>
      </c>
      <c r="C1997" s="32" t="s">
        <v>588</v>
      </c>
      <c r="D1997" s="33">
        <v>6465</v>
      </c>
      <c r="E1997" s="32" t="s">
        <v>2259</v>
      </c>
      <c r="F1997" s="33" t="s">
        <v>885</v>
      </c>
      <c r="G1997" s="34">
        <v>22000</v>
      </c>
      <c r="H1997" s="35" t="s">
        <v>183</v>
      </c>
    </row>
    <row r="1998" spans="1:8" ht="15.75">
      <c r="A1998" s="31" t="s">
        <v>2254</v>
      </c>
      <c r="B1998" s="32" t="s">
        <v>259</v>
      </c>
      <c r="C1998" s="32" t="s">
        <v>607</v>
      </c>
      <c r="D1998" s="33">
        <v>6466</v>
      </c>
      <c r="E1998" s="32" t="s">
        <v>2260</v>
      </c>
      <c r="F1998" s="33" t="s">
        <v>186</v>
      </c>
      <c r="G1998" s="34">
        <v>804085</v>
      </c>
      <c r="H1998" s="35" t="s">
        <v>183</v>
      </c>
    </row>
    <row r="1999" spans="1:8" ht="15.75">
      <c r="A1999" s="31" t="s">
        <v>2254</v>
      </c>
      <c r="B1999" s="32" t="s">
        <v>241</v>
      </c>
      <c r="C1999" s="32" t="s">
        <v>242</v>
      </c>
      <c r="D1999" s="33">
        <v>6467</v>
      </c>
      <c r="E1999" s="32" t="s">
        <v>2261</v>
      </c>
      <c r="F1999" s="33" t="s">
        <v>190</v>
      </c>
      <c r="G1999" s="34">
        <v>10982</v>
      </c>
      <c r="H1999" s="35" t="s">
        <v>183</v>
      </c>
    </row>
    <row r="2000" spans="1:8" ht="15.75">
      <c r="A2000" s="31" t="s">
        <v>2254</v>
      </c>
      <c r="B2000" s="32" t="s">
        <v>1411</v>
      </c>
      <c r="C2000" s="32" t="s">
        <v>1621</v>
      </c>
      <c r="D2000" s="33">
        <v>6469</v>
      </c>
      <c r="E2000" s="32" t="s">
        <v>2262</v>
      </c>
      <c r="F2000" s="33" t="s">
        <v>182</v>
      </c>
      <c r="G2000" s="34">
        <v>185779</v>
      </c>
      <c r="H2000" s="35" t="s">
        <v>197</v>
      </c>
    </row>
    <row r="2001" spans="1:8" ht="15.75">
      <c r="A2001" s="31" t="s">
        <v>2254</v>
      </c>
      <c r="B2001" s="32" t="s">
        <v>198</v>
      </c>
      <c r="C2001" s="32" t="s">
        <v>429</v>
      </c>
      <c r="D2001" s="33">
        <v>6471</v>
      </c>
      <c r="E2001" s="32" t="s">
        <v>2263</v>
      </c>
      <c r="F2001" s="33" t="s">
        <v>186</v>
      </c>
      <c r="G2001" s="34">
        <v>137746</v>
      </c>
      <c r="H2001" s="35" t="s">
        <v>183</v>
      </c>
    </row>
    <row r="2002" spans="1:8" ht="15.75">
      <c r="A2002" s="31" t="s">
        <v>2254</v>
      </c>
      <c r="B2002" s="32" t="s">
        <v>259</v>
      </c>
      <c r="C2002" s="32" t="s">
        <v>607</v>
      </c>
      <c r="D2002" s="33">
        <v>6472</v>
      </c>
      <c r="E2002" s="32" t="s">
        <v>2264</v>
      </c>
      <c r="F2002" s="33" t="s">
        <v>186</v>
      </c>
      <c r="G2002" s="34">
        <v>873179</v>
      </c>
      <c r="H2002" s="35" t="s">
        <v>183</v>
      </c>
    </row>
    <row r="2003" spans="1:8" ht="15.75">
      <c r="A2003" s="31" t="s">
        <v>2254</v>
      </c>
      <c r="B2003" s="32" t="s">
        <v>198</v>
      </c>
      <c r="C2003" s="32" t="s">
        <v>429</v>
      </c>
      <c r="D2003" s="33">
        <v>6473</v>
      </c>
      <c r="E2003" s="32" t="s">
        <v>2265</v>
      </c>
      <c r="F2003" s="33" t="s">
        <v>186</v>
      </c>
      <c r="G2003" s="34">
        <v>115010</v>
      </c>
      <c r="H2003" s="35" t="s">
        <v>183</v>
      </c>
    </row>
    <row r="2004" spans="1:8" ht="15.75">
      <c r="A2004" s="31" t="s">
        <v>2254</v>
      </c>
      <c r="B2004" s="32" t="s">
        <v>198</v>
      </c>
      <c r="C2004" s="32" t="s">
        <v>429</v>
      </c>
      <c r="D2004" s="33">
        <v>6474</v>
      </c>
      <c r="E2004" s="32" t="s">
        <v>2266</v>
      </c>
      <c r="F2004" s="33" t="s">
        <v>186</v>
      </c>
      <c r="G2004" s="34">
        <v>141431</v>
      </c>
      <c r="H2004" s="35" t="s">
        <v>183</v>
      </c>
    </row>
    <row r="2005" spans="1:8" ht="15.75">
      <c r="A2005" s="31" t="s">
        <v>2254</v>
      </c>
      <c r="B2005" s="32" t="s">
        <v>205</v>
      </c>
      <c r="C2005" s="32" t="s">
        <v>206</v>
      </c>
      <c r="D2005" s="33">
        <v>6475</v>
      </c>
      <c r="E2005" s="32" t="s">
        <v>2267</v>
      </c>
      <c r="F2005" s="33" t="s">
        <v>190</v>
      </c>
      <c r="G2005" s="34">
        <v>60609</v>
      </c>
      <c r="H2005" s="35" t="s">
        <v>183</v>
      </c>
    </row>
    <row r="2006" spans="1:8" ht="15.75">
      <c r="A2006" s="31" t="s">
        <v>2254</v>
      </c>
      <c r="B2006" s="32" t="s">
        <v>579</v>
      </c>
      <c r="C2006" s="32" t="s">
        <v>580</v>
      </c>
      <c r="D2006" s="33">
        <v>6476</v>
      </c>
      <c r="E2006" s="32" t="s">
        <v>2268</v>
      </c>
      <c r="F2006" s="33" t="s">
        <v>182</v>
      </c>
      <c r="G2006" s="34">
        <v>139640</v>
      </c>
      <c r="H2006" s="35" t="s">
        <v>183</v>
      </c>
    </row>
    <row r="2007" spans="1:8" ht="15.75">
      <c r="A2007" s="31" t="s">
        <v>2254</v>
      </c>
      <c r="B2007" s="32" t="s">
        <v>198</v>
      </c>
      <c r="C2007" s="32" t="s">
        <v>429</v>
      </c>
      <c r="D2007" s="33">
        <v>6480</v>
      </c>
      <c r="E2007" s="32" t="s">
        <v>2269</v>
      </c>
      <c r="F2007" s="33" t="s">
        <v>186</v>
      </c>
      <c r="G2007" s="34">
        <v>17505</v>
      </c>
      <c r="H2007" s="35" t="s">
        <v>183</v>
      </c>
    </row>
    <row r="2008" spans="1:8" ht="15.75">
      <c r="A2008" s="31" t="s">
        <v>2254</v>
      </c>
      <c r="B2008" s="32" t="s">
        <v>1485</v>
      </c>
      <c r="C2008" s="32" t="s">
        <v>1485</v>
      </c>
      <c r="D2008" s="33">
        <v>6482</v>
      </c>
      <c r="E2008" s="32" t="s">
        <v>2270</v>
      </c>
      <c r="F2008" s="33" t="s">
        <v>885</v>
      </c>
      <c r="G2008" s="34">
        <v>86755</v>
      </c>
      <c r="H2008" s="35" t="s">
        <v>183</v>
      </c>
    </row>
    <row r="2009" spans="1:8" ht="15.75">
      <c r="A2009" s="31" t="s">
        <v>2254</v>
      </c>
      <c r="B2009" s="32" t="s">
        <v>241</v>
      </c>
      <c r="C2009" s="32" t="s">
        <v>420</v>
      </c>
      <c r="D2009" s="33">
        <v>6483</v>
      </c>
      <c r="E2009" s="32" t="s">
        <v>2271</v>
      </c>
      <c r="F2009" s="33" t="s">
        <v>1319</v>
      </c>
      <c r="G2009" s="34">
        <v>44125</v>
      </c>
      <c r="H2009" s="35" t="s">
        <v>183</v>
      </c>
    </row>
    <row r="2010" spans="1:8" ht="15.75">
      <c r="A2010" s="31" t="s">
        <v>2254</v>
      </c>
      <c r="B2010" s="32" t="s">
        <v>241</v>
      </c>
      <c r="C2010" s="32" t="s">
        <v>420</v>
      </c>
      <c r="D2010" s="33">
        <v>6484</v>
      </c>
      <c r="E2010" s="32" t="s">
        <v>2272</v>
      </c>
      <c r="F2010" s="33" t="s">
        <v>1319</v>
      </c>
      <c r="G2010" s="34">
        <v>138784</v>
      </c>
      <c r="H2010" s="35" t="s">
        <v>183</v>
      </c>
    </row>
    <row r="2011" spans="1:8" ht="15.75">
      <c r="A2011" s="31" t="s">
        <v>2254</v>
      </c>
      <c r="B2011" s="32" t="s">
        <v>192</v>
      </c>
      <c r="C2011" s="32" t="s">
        <v>1553</v>
      </c>
      <c r="D2011" s="33">
        <v>6485</v>
      </c>
      <c r="E2011" s="32" t="s">
        <v>2273</v>
      </c>
      <c r="F2011" s="33" t="s">
        <v>157</v>
      </c>
      <c r="G2011" s="34">
        <v>44060</v>
      </c>
      <c r="H2011" s="35" t="s">
        <v>183</v>
      </c>
    </row>
    <row r="2012" spans="1:8" ht="15.75">
      <c r="A2012" s="31" t="s">
        <v>2254</v>
      </c>
      <c r="B2012" s="32" t="s">
        <v>198</v>
      </c>
      <c r="C2012" s="32" t="s">
        <v>429</v>
      </c>
      <c r="D2012" s="33">
        <v>6486</v>
      </c>
      <c r="E2012" s="32" t="s">
        <v>2274</v>
      </c>
      <c r="F2012" s="33" t="s">
        <v>186</v>
      </c>
      <c r="G2012" s="34">
        <v>48063</v>
      </c>
      <c r="H2012" s="35" t="s">
        <v>183</v>
      </c>
    </row>
    <row r="2013" spans="1:8" ht="15.75">
      <c r="A2013" s="31" t="s">
        <v>2254</v>
      </c>
      <c r="B2013" s="32" t="s">
        <v>192</v>
      </c>
      <c r="C2013" s="32" t="s">
        <v>193</v>
      </c>
      <c r="D2013" s="33">
        <v>6487</v>
      </c>
      <c r="E2013" s="32" t="s">
        <v>2275</v>
      </c>
      <c r="F2013" s="33" t="s">
        <v>157</v>
      </c>
      <c r="G2013" s="34">
        <v>84700</v>
      </c>
      <c r="H2013" s="35" t="s">
        <v>183</v>
      </c>
    </row>
    <row r="2014" spans="1:8" ht="15.75">
      <c r="A2014" s="31" t="s">
        <v>2254</v>
      </c>
      <c r="B2014" s="32" t="s">
        <v>192</v>
      </c>
      <c r="C2014" s="32" t="s">
        <v>193</v>
      </c>
      <c r="D2014" s="33">
        <v>6488</v>
      </c>
      <c r="E2014" s="32" t="s">
        <v>2276</v>
      </c>
      <c r="F2014" s="33" t="s">
        <v>190</v>
      </c>
      <c r="G2014" s="34">
        <v>215547</v>
      </c>
      <c r="H2014" s="35" t="s">
        <v>183</v>
      </c>
    </row>
    <row r="2015" spans="1:8" ht="15.75">
      <c r="A2015" s="31" t="s">
        <v>2254</v>
      </c>
      <c r="B2015" s="32" t="s">
        <v>192</v>
      </c>
      <c r="C2015" s="32" t="s">
        <v>193</v>
      </c>
      <c r="D2015" s="33">
        <v>6489</v>
      </c>
      <c r="E2015" s="32" t="s">
        <v>2277</v>
      </c>
      <c r="F2015" s="33" t="s">
        <v>190</v>
      </c>
      <c r="G2015" s="34">
        <v>83924</v>
      </c>
      <c r="H2015" s="35" t="s">
        <v>183</v>
      </c>
    </row>
    <row r="2016" spans="1:8" ht="15.75">
      <c r="A2016" s="31" t="s">
        <v>2254</v>
      </c>
      <c r="B2016" s="32" t="s">
        <v>192</v>
      </c>
      <c r="C2016" s="32" t="s">
        <v>193</v>
      </c>
      <c r="D2016" s="33">
        <v>6494</v>
      </c>
      <c r="E2016" s="32" t="s">
        <v>2278</v>
      </c>
      <c r="F2016" s="33" t="s">
        <v>190</v>
      </c>
      <c r="G2016" s="34">
        <v>195663</v>
      </c>
      <c r="H2016" s="35" t="s">
        <v>183</v>
      </c>
    </row>
    <row r="2017" spans="1:8" ht="15.75">
      <c r="A2017" s="31" t="s">
        <v>2254</v>
      </c>
      <c r="B2017" s="32" t="s">
        <v>192</v>
      </c>
      <c r="C2017" s="32" t="s">
        <v>193</v>
      </c>
      <c r="D2017" s="33">
        <v>6495</v>
      </c>
      <c r="E2017" s="32" t="s">
        <v>2279</v>
      </c>
      <c r="F2017" s="33" t="s">
        <v>190</v>
      </c>
      <c r="G2017" s="34">
        <v>195663</v>
      </c>
      <c r="H2017" s="35" t="s">
        <v>183</v>
      </c>
    </row>
    <row r="2018" spans="1:8" ht="15.75">
      <c r="A2018" s="31" t="s">
        <v>2254</v>
      </c>
      <c r="B2018" s="32" t="s">
        <v>192</v>
      </c>
      <c r="C2018" s="32" t="s">
        <v>193</v>
      </c>
      <c r="D2018" s="33">
        <v>6498</v>
      </c>
      <c r="E2018" s="32" t="s">
        <v>2280</v>
      </c>
      <c r="F2018" s="33" t="s">
        <v>157</v>
      </c>
      <c r="G2018" s="34">
        <v>17258</v>
      </c>
      <c r="H2018" s="35" t="s">
        <v>183</v>
      </c>
    </row>
    <row r="2019" spans="1:8" ht="15.75">
      <c r="A2019" s="31" t="s">
        <v>2254</v>
      </c>
      <c r="B2019" s="32" t="s">
        <v>192</v>
      </c>
      <c r="C2019" s="32" t="s">
        <v>193</v>
      </c>
      <c r="D2019" s="33">
        <v>6499</v>
      </c>
      <c r="E2019" s="32" t="s">
        <v>2281</v>
      </c>
      <c r="F2019" s="33" t="s">
        <v>190</v>
      </c>
      <c r="G2019" s="34">
        <v>13097</v>
      </c>
      <c r="H2019" s="35" t="s">
        <v>183</v>
      </c>
    </row>
    <row r="2020" spans="1:8" ht="15.75">
      <c r="A2020" s="31" t="s">
        <v>2254</v>
      </c>
      <c r="B2020" s="32" t="s">
        <v>192</v>
      </c>
      <c r="C2020" s="32" t="s">
        <v>193</v>
      </c>
      <c r="D2020" s="33">
        <v>6500</v>
      </c>
      <c r="E2020" s="32" t="s">
        <v>2282</v>
      </c>
      <c r="F2020" s="33" t="s">
        <v>157</v>
      </c>
      <c r="G2020" s="34">
        <v>121859</v>
      </c>
      <c r="H2020" s="35" t="s">
        <v>183</v>
      </c>
    </row>
    <row r="2021" spans="1:8" ht="15.75">
      <c r="A2021" s="31" t="s">
        <v>2254</v>
      </c>
      <c r="B2021" s="32" t="s">
        <v>192</v>
      </c>
      <c r="C2021" s="32" t="s">
        <v>193</v>
      </c>
      <c r="D2021" s="33">
        <v>6501</v>
      </c>
      <c r="E2021" s="32" t="s">
        <v>2283</v>
      </c>
      <c r="F2021" s="33" t="s">
        <v>157</v>
      </c>
      <c r="G2021" s="34">
        <v>207628</v>
      </c>
      <c r="H2021" s="35" t="s">
        <v>183</v>
      </c>
    </row>
    <row r="2022" spans="1:8" ht="15.75">
      <c r="A2022" s="31" t="s">
        <v>2254</v>
      </c>
      <c r="B2022" s="32" t="s">
        <v>579</v>
      </c>
      <c r="C2022" s="32" t="s">
        <v>1046</v>
      </c>
      <c r="D2022" s="33">
        <v>6505</v>
      </c>
      <c r="E2022" s="32" t="s">
        <v>2284</v>
      </c>
      <c r="F2022" s="33" t="s">
        <v>182</v>
      </c>
      <c r="G2022" s="34">
        <v>1872</v>
      </c>
      <c r="H2022" s="35" t="s">
        <v>183</v>
      </c>
    </row>
    <row r="2023" spans="1:8" ht="15.75">
      <c r="A2023" s="31" t="s">
        <v>2254</v>
      </c>
      <c r="B2023" s="32" t="s">
        <v>587</v>
      </c>
      <c r="C2023" s="32" t="s">
        <v>2074</v>
      </c>
      <c r="D2023" s="33">
        <v>6506</v>
      </c>
      <c r="E2023" s="32" t="s">
        <v>2285</v>
      </c>
      <c r="F2023" s="33" t="s">
        <v>190</v>
      </c>
      <c r="G2023" s="34">
        <v>137876</v>
      </c>
      <c r="H2023" s="35" t="s">
        <v>183</v>
      </c>
    </row>
    <row r="2024" spans="1:8" ht="15.75">
      <c r="A2024" s="31" t="s">
        <v>2254</v>
      </c>
      <c r="B2024" s="32" t="s">
        <v>587</v>
      </c>
      <c r="C2024" s="32" t="s">
        <v>2286</v>
      </c>
      <c r="D2024" s="33">
        <v>6507</v>
      </c>
      <c r="E2024" s="32" t="s">
        <v>2287</v>
      </c>
      <c r="F2024" s="33" t="s">
        <v>182</v>
      </c>
      <c r="G2024" s="34">
        <v>230497</v>
      </c>
      <c r="H2024" s="35" t="s">
        <v>183</v>
      </c>
    </row>
    <row r="2025" spans="1:8" ht="15.75">
      <c r="A2025" s="31" t="s">
        <v>2254</v>
      </c>
      <c r="B2025" s="32" t="s">
        <v>1076</v>
      </c>
      <c r="C2025" s="32" t="s">
        <v>1077</v>
      </c>
      <c r="D2025" s="33">
        <v>6510</v>
      </c>
      <c r="E2025" s="32" t="s">
        <v>2288</v>
      </c>
      <c r="F2025" s="33" t="s">
        <v>190</v>
      </c>
      <c r="G2025" s="34">
        <v>45725</v>
      </c>
      <c r="H2025" s="35" t="s">
        <v>183</v>
      </c>
    </row>
    <row r="2026" spans="1:8" ht="15.75">
      <c r="A2026" s="31" t="s">
        <v>2254</v>
      </c>
      <c r="B2026" s="32" t="s">
        <v>1411</v>
      </c>
      <c r="C2026" s="32" t="s">
        <v>1665</v>
      </c>
      <c r="D2026" s="33">
        <v>6511</v>
      </c>
      <c r="E2026" s="32" t="s">
        <v>2289</v>
      </c>
      <c r="F2026" s="33" t="s">
        <v>182</v>
      </c>
      <c r="G2026" s="34">
        <v>254928</v>
      </c>
      <c r="H2026" s="35" t="s">
        <v>183</v>
      </c>
    </row>
    <row r="2027" spans="1:8" ht="15.75">
      <c r="A2027" s="31" t="s">
        <v>2254</v>
      </c>
      <c r="B2027" s="32" t="s">
        <v>255</v>
      </c>
      <c r="C2027" s="32" t="s">
        <v>256</v>
      </c>
      <c r="D2027" s="33">
        <v>6512</v>
      </c>
      <c r="E2027" s="32" t="s">
        <v>2290</v>
      </c>
      <c r="F2027" s="33" t="s">
        <v>186</v>
      </c>
      <c r="G2027" s="34">
        <v>532299</v>
      </c>
      <c r="H2027" s="35" t="s">
        <v>183</v>
      </c>
    </row>
    <row r="2028" spans="1:8" ht="15.75">
      <c r="A2028" s="31" t="s">
        <v>2254</v>
      </c>
      <c r="B2028" s="32" t="s">
        <v>248</v>
      </c>
      <c r="C2028" s="32" t="s">
        <v>248</v>
      </c>
      <c r="D2028" s="33">
        <v>6514</v>
      </c>
      <c r="E2028" s="32" t="s">
        <v>2291</v>
      </c>
      <c r="F2028" s="33" t="s">
        <v>157</v>
      </c>
      <c r="G2028" s="34">
        <v>3678</v>
      </c>
      <c r="H2028" s="35" t="s">
        <v>183</v>
      </c>
    </row>
    <row r="2029" spans="1:8" ht="15.75">
      <c r="A2029" s="31" t="s">
        <v>2254</v>
      </c>
      <c r="B2029" s="32" t="s">
        <v>192</v>
      </c>
      <c r="C2029" s="32" t="s">
        <v>193</v>
      </c>
      <c r="D2029" s="33">
        <v>6515</v>
      </c>
      <c r="E2029" s="32" t="s">
        <v>2292</v>
      </c>
      <c r="F2029" s="33" t="s">
        <v>190</v>
      </c>
      <c r="G2029" s="34">
        <v>7137</v>
      </c>
      <c r="H2029" s="35" t="s">
        <v>183</v>
      </c>
    </row>
    <row r="2030" spans="1:8" ht="15.75">
      <c r="A2030" s="31" t="s">
        <v>2254</v>
      </c>
      <c r="B2030" s="32" t="s">
        <v>255</v>
      </c>
      <c r="C2030" s="32" t="s">
        <v>1473</v>
      </c>
      <c r="D2030" s="33">
        <v>6517</v>
      </c>
      <c r="E2030" s="32" t="s">
        <v>2293</v>
      </c>
      <c r="F2030" s="33" t="s">
        <v>564</v>
      </c>
      <c r="G2030" s="34">
        <v>10192</v>
      </c>
      <c r="H2030" s="35" t="s">
        <v>183</v>
      </c>
    </row>
    <row r="2031" spans="1:8" ht="15.75">
      <c r="A2031" s="31" t="s">
        <v>2254</v>
      </c>
      <c r="B2031" s="32" t="s">
        <v>208</v>
      </c>
      <c r="C2031" s="32" t="s">
        <v>208</v>
      </c>
      <c r="D2031" s="33">
        <v>6518</v>
      </c>
      <c r="E2031" s="32" t="s">
        <v>2294</v>
      </c>
      <c r="F2031" s="33" t="s">
        <v>157</v>
      </c>
      <c r="G2031" s="34">
        <v>120722</v>
      </c>
      <c r="H2031" s="35" t="s">
        <v>183</v>
      </c>
    </row>
    <row r="2032" spans="1:8" ht="15.75">
      <c r="A2032" s="31" t="s">
        <v>2254</v>
      </c>
      <c r="B2032" s="32" t="s">
        <v>208</v>
      </c>
      <c r="C2032" s="32" t="s">
        <v>208</v>
      </c>
      <c r="D2032" s="33">
        <v>6519</v>
      </c>
      <c r="E2032" s="32" t="s">
        <v>2295</v>
      </c>
      <c r="F2032" s="33" t="s">
        <v>157</v>
      </c>
      <c r="G2032" s="34">
        <v>22958</v>
      </c>
      <c r="H2032" s="35" t="s">
        <v>183</v>
      </c>
    </row>
    <row r="2033" spans="1:8" ht="15.75">
      <c r="A2033" s="31" t="s">
        <v>2254</v>
      </c>
      <c r="B2033" s="32" t="s">
        <v>208</v>
      </c>
      <c r="C2033" s="32" t="s">
        <v>208</v>
      </c>
      <c r="D2033" s="33">
        <v>6520</v>
      </c>
      <c r="E2033" s="32" t="s">
        <v>2296</v>
      </c>
      <c r="F2033" s="33" t="s">
        <v>157</v>
      </c>
      <c r="G2033" s="34">
        <v>11558</v>
      </c>
      <c r="H2033" s="35" t="s">
        <v>183</v>
      </c>
    </row>
    <row r="2034" spans="1:8" ht="15.75">
      <c r="A2034" s="31" t="s">
        <v>2254</v>
      </c>
      <c r="B2034" s="32" t="s">
        <v>208</v>
      </c>
      <c r="C2034" s="32" t="s">
        <v>208</v>
      </c>
      <c r="D2034" s="33">
        <v>6521</v>
      </c>
      <c r="E2034" s="32" t="s">
        <v>2297</v>
      </c>
      <c r="F2034" s="33" t="s">
        <v>157</v>
      </c>
      <c r="G2034" s="34">
        <v>6716</v>
      </c>
      <c r="H2034" s="35" t="s">
        <v>183</v>
      </c>
    </row>
    <row r="2035" spans="1:8" ht="15.75">
      <c r="A2035" s="31" t="s">
        <v>2254</v>
      </c>
      <c r="B2035" s="32" t="s">
        <v>248</v>
      </c>
      <c r="C2035" s="32" t="s">
        <v>248</v>
      </c>
      <c r="D2035" s="33">
        <v>6523</v>
      </c>
      <c r="E2035" s="32" t="s">
        <v>2298</v>
      </c>
      <c r="F2035" s="33" t="s">
        <v>157</v>
      </c>
      <c r="G2035" s="34">
        <v>13312</v>
      </c>
      <c r="H2035" s="35" t="s">
        <v>183</v>
      </c>
    </row>
    <row r="2036" spans="1:8" ht="15.75">
      <c r="A2036" s="31" t="s">
        <v>2254</v>
      </c>
      <c r="B2036" s="32" t="s">
        <v>248</v>
      </c>
      <c r="C2036" s="32" t="s">
        <v>248</v>
      </c>
      <c r="D2036" s="33">
        <v>6524</v>
      </c>
      <c r="E2036" s="32" t="s">
        <v>2299</v>
      </c>
      <c r="F2036" s="33" t="s">
        <v>157</v>
      </c>
      <c r="G2036" s="34">
        <v>48803</v>
      </c>
      <c r="H2036" s="35" t="s">
        <v>183</v>
      </c>
    </row>
    <row r="2037" spans="1:8" ht="15.75">
      <c r="A2037" s="31" t="s">
        <v>2254</v>
      </c>
      <c r="B2037" s="32" t="s">
        <v>248</v>
      </c>
      <c r="C2037" s="32" t="s">
        <v>248</v>
      </c>
      <c r="D2037" s="33">
        <v>6525</v>
      </c>
      <c r="E2037" s="32" t="s">
        <v>2300</v>
      </c>
      <c r="F2037" s="33" t="s">
        <v>157</v>
      </c>
      <c r="G2037" s="34">
        <v>107927</v>
      </c>
      <c r="H2037" s="35" t="s">
        <v>183</v>
      </c>
    </row>
    <row r="2038" spans="1:8" ht="15.75">
      <c r="A2038" s="31" t="s">
        <v>2254</v>
      </c>
      <c r="B2038" s="32" t="s">
        <v>192</v>
      </c>
      <c r="C2038" s="32" t="s">
        <v>1553</v>
      </c>
      <c r="D2038" s="33">
        <v>6527</v>
      </c>
      <c r="E2038" s="32" t="s">
        <v>2301</v>
      </c>
      <c r="F2038" s="33" t="s">
        <v>157</v>
      </c>
      <c r="G2038" s="34">
        <v>496085</v>
      </c>
      <c r="H2038" s="35" t="s">
        <v>183</v>
      </c>
    </row>
    <row r="2039" spans="1:8" ht="15.75">
      <c r="A2039" s="31" t="s">
        <v>2254</v>
      </c>
      <c r="B2039" s="32" t="s">
        <v>192</v>
      </c>
      <c r="C2039" s="32" t="s">
        <v>1553</v>
      </c>
      <c r="D2039" s="33">
        <v>6528</v>
      </c>
      <c r="E2039" s="32" t="s">
        <v>2302</v>
      </c>
      <c r="F2039" s="33" t="s">
        <v>190</v>
      </c>
      <c r="G2039" s="34">
        <v>197357</v>
      </c>
      <c r="H2039" s="35" t="s">
        <v>183</v>
      </c>
    </row>
    <row r="2040" spans="1:8" ht="15.75">
      <c r="A2040" s="31" t="s">
        <v>2254</v>
      </c>
      <c r="B2040" s="32" t="s">
        <v>192</v>
      </c>
      <c r="C2040" s="32" t="s">
        <v>1553</v>
      </c>
      <c r="D2040" s="33">
        <v>6529</v>
      </c>
      <c r="E2040" s="32" t="s">
        <v>2303</v>
      </c>
      <c r="F2040" s="33" t="s">
        <v>190</v>
      </c>
      <c r="G2040" s="34">
        <v>200959</v>
      </c>
      <c r="H2040" s="35" t="s">
        <v>183</v>
      </c>
    </row>
    <row r="2041" spans="1:8" ht="15.75">
      <c r="A2041" s="31" t="s">
        <v>2254</v>
      </c>
      <c r="B2041" s="32" t="s">
        <v>192</v>
      </c>
      <c r="C2041" s="32" t="s">
        <v>1553</v>
      </c>
      <c r="D2041" s="33">
        <v>6532</v>
      </c>
      <c r="E2041" s="32" t="s">
        <v>2304</v>
      </c>
      <c r="F2041" s="33" t="s">
        <v>157</v>
      </c>
      <c r="G2041" s="34">
        <v>48882</v>
      </c>
      <c r="H2041" s="35" t="s">
        <v>183</v>
      </c>
    </row>
    <row r="2042" spans="1:8" ht="15.75">
      <c r="A2042" s="31" t="s">
        <v>2254</v>
      </c>
      <c r="B2042" s="32" t="s">
        <v>241</v>
      </c>
      <c r="C2042" s="32" t="s">
        <v>242</v>
      </c>
      <c r="D2042" s="33">
        <v>6533</v>
      </c>
      <c r="E2042" s="32" t="s">
        <v>2305</v>
      </c>
      <c r="F2042" s="33" t="s">
        <v>182</v>
      </c>
      <c r="G2042" s="34">
        <v>24319</v>
      </c>
      <c r="H2042" s="35" t="s">
        <v>197</v>
      </c>
    </row>
    <row r="2043" spans="1:8" ht="15.75">
      <c r="A2043" s="31" t="s">
        <v>2254</v>
      </c>
      <c r="B2043" s="32" t="s">
        <v>1411</v>
      </c>
      <c r="C2043" s="32" t="s">
        <v>1665</v>
      </c>
      <c r="D2043" s="33">
        <v>6534</v>
      </c>
      <c r="E2043" s="32" t="s">
        <v>2306</v>
      </c>
      <c r="F2043" s="33" t="s">
        <v>182</v>
      </c>
      <c r="G2043" s="34">
        <v>140445</v>
      </c>
      <c r="H2043" s="35" t="s">
        <v>183</v>
      </c>
    </row>
    <row r="2044" spans="1:8" ht="15.75">
      <c r="A2044" s="31" t="s">
        <v>2254</v>
      </c>
      <c r="B2044" s="32" t="s">
        <v>1411</v>
      </c>
      <c r="C2044" s="32" t="s">
        <v>1665</v>
      </c>
      <c r="D2044" s="33">
        <v>6535</v>
      </c>
      <c r="E2044" s="32" t="s">
        <v>2307</v>
      </c>
      <c r="F2044" s="33" t="s">
        <v>182</v>
      </c>
      <c r="G2044" s="34">
        <v>39408</v>
      </c>
      <c r="H2044" s="35" t="s">
        <v>183</v>
      </c>
    </row>
    <row r="2045" spans="1:8" ht="15.75">
      <c r="A2045" s="31" t="s">
        <v>2254</v>
      </c>
      <c r="B2045" s="32" t="s">
        <v>1411</v>
      </c>
      <c r="C2045" s="32" t="s">
        <v>1413</v>
      </c>
      <c r="D2045" s="33">
        <v>6536</v>
      </c>
      <c r="E2045" s="32" t="s">
        <v>2308</v>
      </c>
      <c r="F2045" s="33" t="s">
        <v>182</v>
      </c>
      <c r="G2045" s="34">
        <v>37904</v>
      </c>
      <c r="H2045" s="35" t="s">
        <v>183</v>
      </c>
    </row>
    <row r="2046" spans="1:8" ht="15.75">
      <c r="A2046" s="31" t="s">
        <v>2254</v>
      </c>
      <c r="B2046" s="32" t="s">
        <v>208</v>
      </c>
      <c r="C2046" s="32" t="s">
        <v>208</v>
      </c>
      <c r="D2046" s="33">
        <v>6538</v>
      </c>
      <c r="E2046" s="32" t="s">
        <v>2309</v>
      </c>
      <c r="F2046" s="33" t="s">
        <v>190</v>
      </c>
      <c r="G2046" s="34">
        <v>210754</v>
      </c>
      <c r="H2046" s="35" t="s">
        <v>183</v>
      </c>
    </row>
    <row r="2047" spans="1:8" ht="15.75">
      <c r="A2047" s="31" t="s">
        <v>2254</v>
      </c>
      <c r="B2047" s="32" t="s">
        <v>255</v>
      </c>
      <c r="C2047" s="32" t="s">
        <v>1473</v>
      </c>
      <c r="D2047" s="33">
        <v>6541</v>
      </c>
      <c r="E2047" s="32" t="s">
        <v>2310</v>
      </c>
      <c r="F2047" s="33" t="s">
        <v>190</v>
      </c>
      <c r="G2047" s="34">
        <v>165104</v>
      </c>
      <c r="H2047" s="35" t="s">
        <v>183</v>
      </c>
    </row>
    <row r="2048" spans="1:8" ht="15.75">
      <c r="A2048" s="31" t="s">
        <v>2254</v>
      </c>
      <c r="B2048" s="32" t="s">
        <v>208</v>
      </c>
      <c r="C2048" s="32" t="s">
        <v>208</v>
      </c>
      <c r="D2048" s="33">
        <v>6542</v>
      </c>
      <c r="E2048" s="32" t="s">
        <v>153</v>
      </c>
      <c r="F2048" s="33" t="s">
        <v>157</v>
      </c>
      <c r="G2048" s="34">
        <v>61165</v>
      </c>
      <c r="H2048" s="35" t="s">
        <v>183</v>
      </c>
    </row>
    <row r="2049" spans="1:8" ht="15.75">
      <c r="A2049" s="31" t="s">
        <v>2254</v>
      </c>
      <c r="B2049" s="32" t="s">
        <v>248</v>
      </c>
      <c r="C2049" s="32" t="s">
        <v>248</v>
      </c>
      <c r="D2049" s="33">
        <v>6543</v>
      </c>
      <c r="E2049" s="32" t="s">
        <v>2311</v>
      </c>
      <c r="F2049" s="33" t="s">
        <v>157</v>
      </c>
      <c r="G2049" s="34">
        <v>6310</v>
      </c>
      <c r="H2049" s="35" t="s">
        <v>183</v>
      </c>
    </row>
    <row r="2050" spans="1:8" ht="15.75">
      <c r="A2050" s="31" t="s">
        <v>2254</v>
      </c>
      <c r="B2050" s="32" t="s">
        <v>248</v>
      </c>
      <c r="C2050" s="32" t="s">
        <v>248</v>
      </c>
      <c r="D2050" s="33">
        <v>6544</v>
      </c>
      <c r="E2050" s="32" t="s">
        <v>2312</v>
      </c>
      <c r="F2050" s="33" t="s">
        <v>157</v>
      </c>
      <c r="G2050" s="34">
        <v>6042</v>
      </c>
      <c r="H2050" s="35" t="s">
        <v>183</v>
      </c>
    </row>
    <row r="2051" spans="1:8" ht="15.75">
      <c r="A2051" s="31" t="s">
        <v>2254</v>
      </c>
      <c r="B2051" s="32" t="s">
        <v>192</v>
      </c>
      <c r="C2051" s="32" t="s">
        <v>1553</v>
      </c>
      <c r="D2051" s="33">
        <v>6547</v>
      </c>
      <c r="E2051" s="32" t="s">
        <v>2313</v>
      </c>
      <c r="F2051" s="33" t="s">
        <v>157</v>
      </c>
      <c r="G2051" s="34">
        <v>265994</v>
      </c>
      <c r="H2051" s="35" t="s">
        <v>183</v>
      </c>
    </row>
    <row r="2052" spans="1:8" ht="15.75">
      <c r="A2052" s="31" t="s">
        <v>2254</v>
      </c>
      <c r="B2052" s="32" t="s">
        <v>192</v>
      </c>
      <c r="C2052" s="32" t="s">
        <v>1553</v>
      </c>
      <c r="D2052" s="33">
        <v>6548</v>
      </c>
      <c r="E2052" s="32" t="s">
        <v>2314</v>
      </c>
      <c r="F2052" s="33" t="s">
        <v>157</v>
      </c>
      <c r="G2052" s="34">
        <v>131404</v>
      </c>
      <c r="H2052" s="35" t="s">
        <v>183</v>
      </c>
    </row>
    <row r="2053" spans="1:8" ht="15.75">
      <c r="A2053" s="31" t="s">
        <v>2254</v>
      </c>
      <c r="B2053" s="32" t="s">
        <v>1411</v>
      </c>
      <c r="C2053" s="32" t="s">
        <v>1665</v>
      </c>
      <c r="D2053" s="33">
        <v>6551</v>
      </c>
      <c r="E2053" s="32" t="s">
        <v>2315</v>
      </c>
      <c r="F2053" s="33" t="s">
        <v>182</v>
      </c>
      <c r="G2053" s="34">
        <v>111718</v>
      </c>
      <c r="H2053" s="35" t="s">
        <v>183</v>
      </c>
    </row>
    <row r="2054" spans="1:8" ht="15.75">
      <c r="A2054" s="31" t="s">
        <v>2254</v>
      </c>
      <c r="B2054" s="32" t="s">
        <v>208</v>
      </c>
      <c r="C2054" s="32" t="s">
        <v>208</v>
      </c>
      <c r="D2054" s="33">
        <v>6553</v>
      </c>
      <c r="E2054" s="32" t="s">
        <v>2316</v>
      </c>
      <c r="F2054" s="33" t="s">
        <v>157</v>
      </c>
      <c r="G2054" s="34">
        <v>24939</v>
      </c>
      <c r="H2054" s="35" t="s">
        <v>183</v>
      </c>
    </row>
    <row r="2055" spans="1:8" ht="15.75">
      <c r="A2055" s="31" t="s">
        <v>2254</v>
      </c>
      <c r="B2055" s="32" t="s">
        <v>241</v>
      </c>
      <c r="C2055" s="32" t="s">
        <v>1479</v>
      </c>
      <c r="D2055" s="33">
        <v>6554</v>
      </c>
      <c r="E2055" s="32" t="s">
        <v>2317</v>
      </c>
      <c r="F2055" s="33" t="s">
        <v>190</v>
      </c>
      <c r="G2055" s="34">
        <v>348</v>
      </c>
      <c r="H2055" s="35" t="s">
        <v>183</v>
      </c>
    </row>
    <row r="2056" spans="1:8" ht="15.75">
      <c r="A2056" s="31" t="s">
        <v>2254</v>
      </c>
      <c r="B2056" s="32" t="s">
        <v>248</v>
      </c>
      <c r="C2056" s="32" t="s">
        <v>248</v>
      </c>
      <c r="D2056" s="33">
        <v>6555</v>
      </c>
      <c r="E2056" s="32" t="s">
        <v>2318</v>
      </c>
      <c r="F2056" s="33" t="s">
        <v>157</v>
      </c>
      <c r="G2056" s="34">
        <v>3103</v>
      </c>
      <c r="H2056" s="35" t="s">
        <v>183</v>
      </c>
    </row>
    <row r="2057" spans="1:8" ht="15.75">
      <c r="A2057" s="31" t="s">
        <v>2254</v>
      </c>
      <c r="B2057" s="32" t="s">
        <v>248</v>
      </c>
      <c r="C2057" s="32" t="s">
        <v>248</v>
      </c>
      <c r="D2057" s="33">
        <v>6556</v>
      </c>
      <c r="E2057" s="32" t="s">
        <v>2319</v>
      </c>
      <c r="F2057" s="33" t="s">
        <v>157</v>
      </c>
      <c r="G2057" s="34">
        <v>70151</v>
      </c>
      <c r="H2057" s="35" t="s">
        <v>183</v>
      </c>
    </row>
    <row r="2058" spans="1:8" ht="15.75">
      <c r="A2058" s="31" t="s">
        <v>2254</v>
      </c>
      <c r="B2058" s="32" t="s">
        <v>192</v>
      </c>
      <c r="C2058" s="32" t="s">
        <v>1553</v>
      </c>
      <c r="D2058" s="33">
        <v>6557</v>
      </c>
      <c r="E2058" s="32" t="s">
        <v>2320</v>
      </c>
      <c r="F2058" s="33" t="s">
        <v>157</v>
      </c>
      <c r="G2058" s="34">
        <v>19004574</v>
      </c>
      <c r="H2058" s="35" t="s">
        <v>183</v>
      </c>
    </row>
    <row r="2059" spans="1:8" ht="15.75">
      <c r="A2059" s="31" t="s">
        <v>2254</v>
      </c>
      <c r="B2059" s="32" t="s">
        <v>587</v>
      </c>
      <c r="C2059" s="32" t="s">
        <v>2074</v>
      </c>
      <c r="D2059" s="33">
        <v>6559</v>
      </c>
      <c r="E2059" s="32" t="s">
        <v>2321</v>
      </c>
      <c r="F2059" s="33" t="s">
        <v>157</v>
      </c>
      <c r="G2059" s="34">
        <v>563616</v>
      </c>
      <c r="H2059" s="35" t="s">
        <v>183</v>
      </c>
    </row>
    <row r="2060" spans="1:8" ht="15.75">
      <c r="A2060" s="31" t="s">
        <v>2254</v>
      </c>
      <c r="B2060" s="32" t="s">
        <v>192</v>
      </c>
      <c r="C2060" s="32" t="s">
        <v>1553</v>
      </c>
      <c r="D2060" s="33">
        <v>6560</v>
      </c>
      <c r="E2060" s="32" t="s">
        <v>2322</v>
      </c>
      <c r="F2060" s="33" t="s">
        <v>157</v>
      </c>
      <c r="G2060" s="34">
        <v>3229476</v>
      </c>
      <c r="H2060" s="35" t="s">
        <v>183</v>
      </c>
    </row>
    <row r="2061" spans="1:8" ht="15.75">
      <c r="A2061" s="31" t="s">
        <v>2254</v>
      </c>
      <c r="B2061" s="32" t="s">
        <v>587</v>
      </c>
      <c r="C2061" s="32" t="s">
        <v>2074</v>
      </c>
      <c r="D2061" s="33">
        <v>6562</v>
      </c>
      <c r="E2061" s="32" t="s">
        <v>2323</v>
      </c>
      <c r="F2061" s="33" t="s">
        <v>182</v>
      </c>
      <c r="G2061" s="34">
        <v>65678</v>
      </c>
      <c r="H2061" s="35" t="s">
        <v>183</v>
      </c>
    </row>
    <row r="2062" spans="1:8" ht="15.75">
      <c r="A2062" s="31" t="s">
        <v>2254</v>
      </c>
      <c r="B2062" s="32" t="s">
        <v>217</v>
      </c>
      <c r="C2062" s="32" t="s">
        <v>906</v>
      </c>
      <c r="D2062" s="33">
        <v>6563</v>
      </c>
      <c r="E2062" s="32" t="s">
        <v>2324</v>
      </c>
      <c r="F2062" s="33" t="s">
        <v>190</v>
      </c>
      <c r="G2062" s="34">
        <v>17497</v>
      </c>
      <c r="H2062" s="35" t="s">
        <v>183</v>
      </c>
    </row>
    <row r="2063" spans="1:8" ht="15.75">
      <c r="A2063" s="31" t="s">
        <v>2254</v>
      </c>
      <c r="B2063" s="32" t="s">
        <v>241</v>
      </c>
      <c r="C2063" s="32" t="s">
        <v>1479</v>
      </c>
      <c r="D2063" s="33">
        <v>6564</v>
      </c>
      <c r="E2063" s="32" t="s">
        <v>2325</v>
      </c>
      <c r="F2063" s="33" t="s">
        <v>182</v>
      </c>
      <c r="G2063" s="34">
        <v>448212</v>
      </c>
      <c r="H2063" s="35" t="s">
        <v>183</v>
      </c>
    </row>
    <row r="2064" spans="1:8" ht="15.75">
      <c r="A2064" s="31" t="s">
        <v>2254</v>
      </c>
      <c r="B2064" s="32" t="s">
        <v>187</v>
      </c>
      <c r="C2064" s="32" t="s">
        <v>187</v>
      </c>
      <c r="D2064" s="33">
        <v>6565</v>
      </c>
      <c r="E2064" s="32" t="s">
        <v>2326</v>
      </c>
      <c r="F2064" s="33" t="s">
        <v>190</v>
      </c>
      <c r="G2064" s="34">
        <v>43056</v>
      </c>
      <c r="H2064" s="35" t="s">
        <v>183</v>
      </c>
    </row>
    <row r="2065" spans="1:8" ht="15.75">
      <c r="A2065" s="31" t="s">
        <v>2254</v>
      </c>
      <c r="B2065" s="32" t="s">
        <v>1411</v>
      </c>
      <c r="C2065" s="32" t="s">
        <v>1413</v>
      </c>
      <c r="D2065" s="33">
        <v>6567</v>
      </c>
      <c r="E2065" s="32" t="s">
        <v>2327</v>
      </c>
      <c r="F2065" s="33" t="s">
        <v>190</v>
      </c>
      <c r="G2065" s="34">
        <v>236205</v>
      </c>
      <c r="H2065" s="35" t="s">
        <v>183</v>
      </c>
    </row>
    <row r="2066" spans="1:8" ht="15.75">
      <c r="A2066" s="31" t="s">
        <v>2254</v>
      </c>
      <c r="B2066" s="32" t="s">
        <v>1411</v>
      </c>
      <c r="C2066" s="32" t="s">
        <v>1413</v>
      </c>
      <c r="D2066" s="33">
        <v>6568</v>
      </c>
      <c r="E2066" s="32" t="s">
        <v>2328</v>
      </c>
      <c r="F2066" s="33" t="s">
        <v>190</v>
      </c>
      <c r="G2066" s="34">
        <v>34118</v>
      </c>
      <c r="H2066" s="35" t="s">
        <v>183</v>
      </c>
    </row>
    <row r="2067" spans="1:8" ht="15.75">
      <c r="A2067" s="31" t="s">
        <v>2254</v>
      </c>
      <c r="B2067" s="32" t="s">
        <v>241</v>
      </c>
      <c r="C2067" s="32" t="s">
        <v>1479</v>
      </c>
      <c r="D2067" s="33">
        <v>6569</v>
      </c>
      <c r="E2067" s="32" t="s">
        <v>2329</v>
      </c>
      <c r="F2067" s="33" t="s">
        <v>157</v>
      </c>
      <c r="G2067" s="34">
        <v>285600</v>
      </c>
      <c r="H2067" s="35" t="s">
        <v>197</v>
      </c>
    </row>
    <row r="2068" spans="1:8" ht="15.75">
      <c r="A2068" s="31" t="s">
        <v>2254</v>
      </c>
      <c r="B2068" s="32" t="s">
        <v>241</v>
      </c>
      <c r="C2068" s="32" t="s">
        <v>242</v>
      </c>
      <c r="D2068" s="33">
        <v>6570</v>
      </c>
      <c r="E2068" s="32" t="s">
        <v>2330</v>
      </c>
      <c r="F2068" s="33" t="s">
        <v>182</v>
      </c>
      <c r="G2068" s="34">
        <v>35194</v>
      </c>
      <c r="H2068" s="35" t="s">
        <v>197</v>
      </c>
    </row>
    <row r="2069" spans="1:8" ht="15.75">
      <c r="A2069" s="31" t="s">
        <v>2254</v>
      </c>
      <c r="B2069" s="32" t="s">
        <v>241</v>
      </c>
      <c r="C2069" s="32" t="s">
        <v>242</v>
      </c>
      <c r="D2069" s="33">
        <v>6571</v>
      </c>
      <c r="E2069" s="32" t="s">
        <v>2331</v>
      </c>
      <c r="F2069" s="33" t="s">
        <v>190</v>
      </c>
      <c r="G2069" s="34">
        <v>2323</v>
      </c>
      <c r="H2069" s="35" t="s">
        <v>197</v>
      </c>
    </row>
    <row r="2070" spans="1:8" ht="15.75">
      <c r="A2070" s="31" t="s">
        <v>2254</v>
      </c>
      <c r="B2070" s="32" t="s">
        <v>241</v>
      </c>
      <c r="C2070" s="32" t="s">
        <v>242</v>
      </c>
      <c r="D2070" s="33">
        <v>6572</v>
      </c>
      <c r="E2070" s="32" t="s">
        <v>2332</v>
      </c>
      <c r="F2070" s="33" t="s">
        <v>190</v>
      </c>
      <c r="G2070" s="34">
        <v>1601</v>
      </c>
      <c r="H2070" s="35" t="s">
        <v>197</v>
      </c>
    </row>
    <row r="2071" spans="1:8" ht="15.75">
      <c r="A2071" s="31" t="s">
        <v>2254</v>
      </c>
      <c r="B2071" s="32" t="s">
        <v>241</v>
      </c>
      <c r="C2071" s="32" t="s">
        <v>242</v>
      </c>
      <c r="D2071" s="33">
        <v>6573</v>
      </c>
      <c r="E2071" s="32" t="s">
        <v>2333</v>
      </c>
      <c r="F2071" s="33" t="s">
        <v>182</v>
      </c>
      <c r="G2071" s="34">
        <v>47124</v>
      </c>
      <c r="H2071" s="35" t="s">
        <v>197</v>
      </c>
    </row>
    <row r="2072" spans="1:8" ht="15.75">
      <c r="A2072" s="31" t="s">
        <v>2254</v>
      </c>
      <c r="B2072" s="32" t="s">
        <v>192</v>
      </c>
      <c r="C2072" s="32" t="s">
        <v>1553</v>
      </c>
      <c r="D2072" s="33">
        <v>6574</v>
      </c>
      <c r="E2072" s="32" t="s">
        <v>2334</v>
      </c>
      <c r="F2072" s="33" t="s">
        <v>157</v>
      </c>
      <c r="G2072" s="34">
        <v>48028</v>
      </c>
      <c r="H2072" s="35" t="s">
        <v>183</v>
      </c>
    </row>
    <row r="2073" spans="1:8" ht="15.75">
      <c r="A2073" s="31" t="s">
        <v>2254</v>
      </c>
      <c r="B2073" s="32" t="s">
        <v>192</v>
      </c>
      <c r="C2073" s="32" t="s">
        <v>1553</v>
      </c>
      <c r="D2073" s="33">
        <v>6575</v>
      </c>
      <c r="E2073" s="32" t="s">
        <v>2335</v>
      </c>
      <c r="F2073" s="33" t="s">
        <v>157</v>
      </c>
      <c r="G2073" s="34">
        <v>37977</v>
      </c>
      <c r="H2073" s="35" t="s">
        <v>183</v>
      </c>
    </row>
    <row r="2074" spans="1:8" ht="15.75">
      <c r="A2074" s="31" t="s">
        <v>2254</v>
      </c>
      <c r="B2074" s="32" t="s">
        <v>192</v>
      </c>
      <c r="C2074" s="32" t="s">
        <v>1553</v>
      </c>
      <c r="D2074" s="33">
        <v>6576</v>
      </c>
      <c r="E2074" s="32" t="s">
        <v>2336</v>
      </c>
      <c r="F2074" s="33" t="s">
        <v>157</v>
      </c>
      <c r="G2074" s="34">
        <v>90173</v>
      </c>
      <c r="H2074" s="35" t="s">
        <v>183</v>
      </c>
    </row>
    <row r="2075" spans="1:8" ht="15.75">
      <c r="A2075" s="31" t="s">
        <v>2254</v>
      </c>
      <c r="B2075" s="32" t="s">
        <v>238</v>
      </c>
      <c r="C2075" s="32" t="s">
        <v>402</v>
      </c>
      <c r="D2075" s="33">
        <v>6577</v>
      </c>
      <c r="E2075" s="32" t="s">
        <v>2337</v>
      </c>
      <c r="F2075" s="33" t="s">
        <v>157</v>
      </c>
      <c r="G2075" s="34">
        <v>975897</v>
      </c>
      <c r="H2075" s="35" t="s">
        <v>183</v>
      </c>
    </row>
    <row r="2076" spans="1:8" ht="15.75">
      <c r="A2076" s="31" t="s">
        <v>2254</v>
      </c>
      <c r="B2076" s="32" t="s">
        <v>241</v>
      </c>
      <c r="C2076" s="32" t="s">
        <v>242</v>
      </c>
      <c r="D2076" s="33">
        <v>6579</v>
      </c>
      <c r="E2076" s="32" t="s">
        <v>2338</v>
      </c>
      <c r="F2076" s="33" t="s">
        <v>190</v>
      </c>
      <c r="G2076" s="34">
        <v>7039</v>
      </c>
      <c r="H2076" s="35" t="s">
        <v>197</v>
      </c>
    </row>
    <row r="2077" spans="1:8" ht="15.75">
      <c r="A2077" s="31" t="s">
        <v>2254</v>
      </c>
      <c r="B2077" s="32" t="s">
        <v>241</v>
      </c>
      <c r="C2077" s="32" t="s">
        <v>242</v>
      </c>
      <c r="D2077" s="33">
        <v>6580</v>
      </c>
      <c r="E2077" s="32" t="s">
        <v>2339</v>
      </c>
      <c r="F2077" s="33" t="s">
        <v>157</v>
      </c>
      <c r="G2077" s="34">
        <v>31675</v>
      </c>
      <c r="H2077" s="35" t="s">
        <v>197</v>
      </c>
    </row>
    <row r="2078" spans="1:8" ht="15.75">
      <c r="A2078" s="31" t="s">
        <v>2254</v>
      </c>
      <c r="B2078" s="32" t="s">
        <v>241</v>
      </c>
      <c r="C2078" s="32" t="s">
        <v>242</v>
      </c>
      <c r="D2078" s="33">
        <v>6581</v>
      </c>
      <c r="E2078" s="32" t="s">
        <v>2340</v>
      </c>
      <c r="F2078" s="33" t="s">
        <v>157</v>
      </c>
      <c r="G2078" s="34">
        <v>9503</v>
      </c>
      <c r="H2078" s="35" t="s">
        <v>197</v>
      </c>
    </row>
    <row r="2079" spans="1:8" ht="15.75">
      <c r="A2079" s="31" t="s">
        <v>2254</v>
      </c>
      <c r="B2079" s="32" t="s">
        <v>241</v>
      </c>
      <c r="C2079" s="32" t="s">
        <v>242</v>
      </c>
      <c r="D2079" s="33">
        <v>6582</v>
      </c>
      <c r="E2079" s="32" t="s">
        <v>2341</v>
      </c>
      <c r="F2079" s="33" t="s">
        <v>157</v>
      </c>
      <c r="G2079" s="34">
        <v>159426</v>
      </c>
      <c r="H2079" s="35" t="s">
        <v>197</v>
      </c>
    </row>
    <row r="2080" spans="1:8" ht="15.75">
      <c r="A2080" s="31" t="s">
        <v>2254</v>
      </c>
      <c r="B2080" s="32" t="s">
        <v>241</v>
      </c>
      <c r="C2080" s="32" t="s">
        <v>242</v>
      </c>
      <c r="D2080" s="33">
        <v>6583</v>
      </c>
      <c r="E2080" s="32" t="s">
        <v>2342</v>
      </c>
      <c r="F2080" s="33" t="s">
        <v>157</v>
      </c>
      <c r="G2080" s="34">
        <v>112973</v>
      </c>
      <c r="H2080" s="35" t="s">
        <v>197</v>
      </c>
    </row>
    <row r="2081" spans="1:8" ht="15.75">
      <c r="A2081" s="31" t="s">
        <v>2254</v>
      </c>
      <c r="B2081" s="32" t="s">
        <v>241</v>
      </c>
      <c r="C2081" s="32" t="s">
        <v>242</v>
      </c>
      <c r="D2081" s="33">
        <v>6584</v>
      </c>
      <c r="E2081" s="32" t="s">
        <v>2343</v>
      </c>
      <c r="F2081" s="33" t="s">
        <v>157</v>
      </c>
      <c r="G2081" s="34">
        <v>13656</v>
      </c>
      <c r="H2081" s="35" t="s">
        <v>197</v>
      </c>
    </row>
    <row r="2082" spans="1:8" ht="15.75">
      <c r="A2082" s="31" t="s">
        <v>2254</v>
      </c>
      <c r="B2082" s="32" t="s">
        <v>241</v>
      </c>
      <c r="C2082" s="32" t="s">
        <v>242</v>
      </c>
      <c r="D2082" s="33">
        <v>6585</v>
      </c>
      <c r="E2082" s="32" t="s">
        <v>2344</v>
      </c>
      <c r="F2082" s="33" t="s">
        <v>157</v>
      </c>
      <c r="G2082" s="34">
        <v>147287</v>
      </c>
      <c r="H2082" s="35" t="s">
        <v>197</v>
      </c>
    </row>
    <row r="2083" spans="1:8" ht="15.75">
      <c r="A2083" s="31" t="s">
        <v>2254</v>
      </c>
      <c r="B2083" s="32" t="s">
        <v>241</v>
      </c>
      <c r="C2083" s="32" t="s">
        <v>242</v>
      </c>
      <c r="D2083" s="33">
        <v>6586</v>
      </c>
      <c r="E2083" s="32" t="s">
        <v>2345</v>
      </c>
      <c r="F2083" s="33" t="s">
        <v>157</v>
      </c>
      <c r="G2083" s="34">
        <v>62896</v>
      </c>
      <c r="H2083" s="35" t="s">
        <v>183</v>
      </c>
    </row>
    <row r="2084" spans="1:8" ht="15.75">
      <c r="A2084" s="31" t="s">
        <v>2254</v>
      </c>
      <c r="B2084" s="32" t="s">
        <v>241</v>
      </c>
      <c r="C2084" s="32" t="s">
        <v>242</v>
      </c>
      <c r="D2084" s="33">
        <v>6587</v>
      </c>
      <c r="E2084" s="32" t="s">
        <v>2346</v>
      </c>
      <c r="F2084" s="33" t="s">
        <v>157</v>
      </c>
      <c r="G2084" s="34">
        <v>56634</v>
      </c>
      <c r="H2084" s="35" t="s">
        <v>183</v>
      </c>
    </row>
    <row r="2085" spans="1:8" ht="15.75">
      <c r="A2085" s="31" t="s">
        <v>2254</v>
      </c>
      <c r="B2085" s="32" t="s">
        <v>241</v>
      </c>
      <c r="C2085" s="32" t="s">
        <v>242</v>
      </c>
      <c r="D2085" s="33">
        <v>6588</v>
      </c>
      <c r="E2085" s="32" t="s">
        <v>2347</v>
      </c>
      <c r="F2085" s="33" t="s">
        <v>182</v>
      </c>
      <c r="G2085" s="34">
        <v>45169</v>
      </c>
      <c r="H2085" s="35" t="s">
        <v>183</v>
      </c>
    </row>
    <row r="2086" spans="1:8" ht="15.75">
      <c r="A2086" s="31" t="s">
        <v>2254</v>
      </c>
      <c r="B2086" s="32" t="s">
        <v>241</v>
      </c>
      <c r="C2086" s="32" t="s">
        <v>242</v>
      </c>
      <c r="D2086" s="33">
        <v>6589</v>
      </c>
      <c r="E2086" s="32" t="s">
        <v>2348</v>
      </c>
      <c r="F2086" s="33" t="s">
        <v>190</v>
      </c>
      <c r="G2086" s="34">
        <v>25682</v>
      </c>
      <c r="H2086" s="35" t="s">
        <v>183</v>
      </c>
    </row>
    <row r="2087" spans="1:8" ht="15.75">
      <c r="A2087" s="31" t="s">
        <v>2254</v>
      </c>
      <c r="B2087" s="32" t="s">
        <v>241</v>
      </c>
      <c r="C2087" s="32" t="s">
        <v>242</v>
      </c>
      <c r="D2087" s="33">
        <v>6590</v>
      </c>
      <c r="E2087" s="32" t="s">
        <v>2349</v>
      </c>
      <c r="F2087" s="33" t="s">
        <v>182</v>
      </c>
      <c r="G2087" s="34">
        <v>31091</v>
      </c>
      <c r="H2087" s="35" t="s">
        <v>183</v>
      </c>
    </row>
    <row r="2088" spans="1:8" ht="15.75">
      <c r="A2088" s="31" t="s">
        <v>2254</v>
      </c>
      <c r="B2088" s="32" t="s">
        <v>241</v>
      </c>
      <c r="C2088" s="32" t="s">
        <v>242</v>
      </c>
      <c r="D2088" s="33">
        <v>6591</v>
      </c>
      <c r="E2088" s="32" t="s">
        <v>2350</v>
      </c>
      <c r="F2088" s="33" t="s">
        <v>190</v>
      </c>
      <c r="G2088" s="34">
        <v>14103</v>
      </c>
      <c r="H2088" s="35" t="s">
        <v>183</v>
      </c>
    </row>
    <row r="2089" spans="1:8" ht="15.75">
      <c r="A2089" s="31" t="s">
        <v>2254</v>
      </c>
      <c r="B2089" s="32" t="s">
        <v>241</v>
      </c>
      <c r="C2089" s="32" t="s">
        <v>242</v>
      </c>
      <c r="D2089" s="33">
        <v>6592</v>
      </c>
      <c r="E2089" s="32" t="s">
        <v>2351</v>
      </c>
      <c r="F2089" s="33" t="s">
        <v>190</v>
      </c>
      <c r="G2089" s="34">
        <v>14103</v>
      </c>
      <c r="H2089" s="35" t="s">
        <v>183</v>
      </c>
    </row>
    <row r="2090" spans="1:8" ht="15.75">
      <c r="A2090" s="31" t="s">
        <v>2254</v>
      </c>
      <c r="B2090" s="32" t="s">
        <v>241</v>
      </c>
      <c r="C2090" s="32" t="s">
        <v>242</v>
      </c>
      <c r="D2090" s="33">
        <v>6593</v>
      </c>
      <c r="E2090" s="32" t="s">
        <v>2352</v>
      </c>
      <c r="F2090" s="33" t="s">
        <v>157</v>
      </c>
      <c r="G2090" s="34">
        <v>236156</v>
      </c>
      <c r="H2090" s="35" t="s">
        <v>183</v>
      </c>
    </row>
    <row r="2091" spans="1:8" ht="15.75">
      <c r="A2091" s="31" t="s">
        <v>2254</v>
      </c>
      <c r="B2091" s="32" t="s">
        <v>241</v>
      </c>
      <c r="C2091" s="32" t="s">
        <v>242</v>
      </c>
      <c r="D2091" s="33">
        <v>6594</v>
      </c>
      <c r="E2091" s="32" t="s">
        <v>2353</v>
      </c>
      <c r="F2091" s="33" t="s">
        <v>157</v>
      </c>
      <c r="G2091" s="34">
        <v>38514</v>
      </c>
      <c r="H2091" s="35" t="s">
        <v>183</v>
      </c>
    </row>
    <row r="2092" spans="1:8" ht="15.75">
      <c r="A2092" s="31" t="s">
        <v>2254</v>
      </c>
      <c r="B2092" s="32" t="s">
        <v>241</v>
      </c>
      <c r="C2092" s="32" t="s">
        <v>242</v>
      </c>
      <c r="D2092" s="33">
        <v>6595</v>
      </c>
      <c r="E2092" s="32" t="s">
        <v>2354</v>
      </c>
      <c r="F2092" s="33" t="s">
        <v>157</v>
      </c>
      <c r="G2092" s="34">
        <v>14582</v>
      </c>
      <c r="H2092" s="35" t="s">
        <v>183</v>
      </c>
    </row>
    <row r="2093" spans="1:8" ht="15.75">
      <c r="A2093" s="31" t="s">
        <v>2254</v>
      </c>
      <c r="B2093" s="32" t="s">
        <v>241</v>
      </c>
      <c r="C2093" s="32" t="s">
        <v>242</v>
      </c>
      <c r="D2093" s="33">
        <v>6596</v>
      </c>
      <c r="E2093" s="32" t="s">
        <v>2355</v>
      </c>
      <c r="F2093" s="33" t="s">
        <v>157</v>
      </c>
      <c r="G2093" s="34">
        <v>179267</v>
      </c>
      <c r="H2093" s="35" t="s">
        <v>183</v>
      </c>
    </row>
    <row r="2094" spans="1:8" ht="15.75">
      <c r="A2094" s="31" t="s">
        <v>2254</v>
      </c>
      <c r="B2094" s="32" t="s">
        <v>192</v>
      </c>
      <c r="C2094" s="32" t="s">
        <v>1553</v>
      </c>
      <c r="D2094" s="33">
        <v>6598</v>
      </c>
      <c r="E2094" s="32" t="s">
        <v>2356</v>
      </c>
      <c r="F2094" s="33" t="s">
        <v>157</v>
      </c>
      <c r="G2094" s="34">
        <v>21829087</v>
      </c>
      <c r="H2094" s="35" t="s">
        <v>183</v>
      </c>
    </row>
    <row r="2095" spans="1:8" ht="15.75">
      <c r="A2095" s="31" t="s">
        <v>2357</v>
      </c>
      <c r="B2095" s="32" t="s">
        <v>248</v>
      </c>
      <c r="C2095" s="32" t="s">
        <v>248</v>
      </c>
      <c r="D2095" s="33">
        <v>6600</v>
      </c>
      <c r="E2095" s="32" t="s">
        <v>2358</v>
      </c>
      <c r="F2095" s="33" t="s">
        <v>157</v>
      </c>
      <c r="G2095" s="34">
        <v>11028</v>
      </c>
      <c r="H2095" s="35" t="s">
        <v>183</v>
      </c>
    </row>
    <row r="2096" spans="1:8" ht="15.75">
      <c r="A2096" s="31" t="s">
        <v>2357</v>
      </c>
      <c r="B2096" s="32" t="s">
        <v>255</v>
      </c>
      <c r="C2096" s="32" t="s">
        <v>256</v>
      </c>
      <c r="D2096" s="33">
        <v>6648</v>
      </c>
      <c r="E2096" s="32" t="s">
        <v>2359</v>
      </c>
      <c r="F2096" s="33" t="s">
        <v>186</v>
      </c>
      <c r="G2096" s="34">
        <v>713539</v>
      </c>
      <c r="H2096" s="35" t="s">
        <v>183</v>
      </c>
    </row>
    <row r="2097" spans="1:8" ht="15.75">
      <c r="A2097" s="31" t="s">
        <v>2357</v>
      </c>
      <c r="B2097" s="32" t="s">
        <v>255</v>
      </c>
      <c r="C2097" s="32" t="s">
        <v>256</v>
      </c>
      <c r="D2097" s="33">
        <v>6656</v>
      </c>
      <c r="E2097" s="32" t="s">
        <v>2360</v>
      </c>
      <c r="F2097" s="33" t="s">
        <v>186</v>
      </c>
      <c r="G2097" s="34">
        <v>726025</v>
      </c>
      <c r="H2097" s="35" t="s">
        <v>183</v>
      </c>
    </row>
    <row r="2098" spans="1:8" ht="15.75">
      <c r="A2098" s="31" t="s">
        <v>2357</v>
      </c>
      <c r="B2098" s="32" t="s">
        <v>192</v>
      </c>
      <c r="C2098" s="32" t="s">
        <v>1553</v>
      </c>
      <c r="D2098" s="33">
        <v>6658</v>
      </c>
      <c r="E2098" s="32" t="s">
        <v>2361</v>
      </c>
      <c r="F2098" s="33" t="s">
        <v>190</v>
      </c>
      <c r="G2098" s="34">
        <v>20620</v>
      </c>
      <c r="H2098" s="35" t="s">
        <v>183</v>
      </c>
    </row>
    <row r="2099" spans="1:8" ht="15.75">
      <c r="A2099" s="31" t="s">
        <v>2357</v>
      </c>
      <c r="B2099" s="32" t="s">
        <v>255</v>
      </c>
      <c r="C2099" s="32" t="s">
        <v>256</v>
      </c>
      <c r="D2099" s="33">
        <v>6661</v>
      </c>
      <c r="E2099" s="32" t="s">
        <v>2362</v>
      </c>
      <c r="F2099" s="33" t="s">
        <v>186</v>
      </c>
      <c r="G2099" s="34">
        <v>675313</v>
      </c>
      <c r="H2099" s="35" t="s">
        <v>183</v>
      </c>
    </row>
    <row r="2100" spans="1:8" ht="15.75">
      <c r="A2100" s="31" t="s">
        <v>2357</v>
      </c>
      <c r="B2100" s="32" t="s">
        <v>255</v>
      </c>
      <c r="C2100" s="32" t="s">
        <v>256</v>
      </c>
      <c r="D2100" s="33">
        <v>6665</v>
      </c>
      <c r="E2100" s="32" t="s">
        <v>2363</v>
      </c>
      <c r="F2100" s="33" t="s">
        <v>186</v>
      </c>
      <c r="G2100" s="34">
        <v>727559</v>
      </c>
      <c r="H2100" s="35" t="s">
        <v>183</v>
      </c>
    </row>
    <row r="2101" spans="1:8" ht="15.75">
      <c r="A2101" s="31" t="s">
        <v>2357</v>
      </c>
      <c r="B2101" s="32" t="s">
        <v>192</v>
      </c>
      <c r="C2101" s="32" t="s">
        <v>1553</v>
      </c>
      <c r="D2101" s="33">
        <v>6673</v>
      </c>
      <c r="E2101" s="32" t="s">
        <v>2364</v>
      </c>
      <c r="F2101" s="33" t="s">
        <v>157</v>
      </c>
      <c r="G2101" s="34">
        <v>171854</v>
      </c>
      <c r="H2101" s="35" t="s">
        <v>183</v>
      </c>
    </row>
    <row r="2102" spans="1:8" ht="15.75">
      <c r="A2102" s="31" t="s">
        <v>2357</v>
      </c>
      <c r="B2102" s="32" t="s">
        <v>192</v>
      </c>
      <c r="C2102" s="32" t="s">
        <v>1553</v>
      </c>
      <c r="D2102" s="33">
        <v>6675</v>
      </c>
      <c r="E2102" s="32" t="s">
        <v>2365</v>
      </c>
      <c r="F2102" s="33" t="s">
        <v>157</v>
      </c>
      <c r="G2102" s="34">
        <v>225360</v>
      </c>
      <c r="H2102" s="35" t="s">
        <v>183</v>
      </c>
    </row>
    <row r="2103" spans="1:8" ht="15.75">
      <c r="A2103" s="31" t="s">
        <v>2357</v>
      </c>
      <c r="B2103" s="32" t="s">
        <v>192</v>
      </c>
      <c r="C2103" s="32" t="s">
        <v>1553</v>
      </c>
      <c r="D2103" s="33">
        <v>6676</v>
      </c>
      <c r="E2103" s="32" t="s">
        <v>2366</v>
      </c>
      <c r="F2103" s="33" t="s">
        <v>157</v>
      </c>
      <c r="G2103" s="34">
        <v>131404</v>
      </c>
      <c r="H2103" s="35" t="s">
        <v>183</v>
      </c>
    </row>
    <row r="2104" spans="1:8" ht="15.75">
      <c r="A2104" s="31" t="s">
        <v>2357</v>
      </c>
      <c r="B2104" s="32" t="s">
        <v>217</v>
      </c>
      <c r="C2104" s="32" t="s">
        <v>218</v>
      </c>
      <c r="D2104" s="33">
        <v>6687</v>
      </c>
      <c r="E2104" s="32" t="s">
        <v>2367</v>
      </c>
      <c r="F2104" s="33" t="s">
        <v>157</v>
      </c>
      <c r="G2104" s="34">
        <v>2051285</v>
      </c>
      <c r="H2104" s="35" t="s">
        <v>183</v>
      </c>
    </row>
    <row r="2105" spans="1:8" ht="15.75">
      <c r="A2105" s="31" t="s">
        <v>2357</v>
      </c>
      <c r="B2105" s="32" t="s">
        <v>255</v>
      </c>
      <c r="C2105" s="32" t="s">
        <v>256</v>
      </c>
      <c r="D2105" s="33">
        <v>6710</v>
      </c>
      <c r="E2105" s="32" t="s">
        <v>2368</v>
      </c>
      <c r="F2105" s="33" t="s">
        <v>186</v>
      </c>
      <c r="G2105" s="34">
        <v>705077</v>
      </c>
      <c r="H2105" s="35" t="s">
        <v>183</v>
      </c>
    </row>
    <row r="2106" spans="1:8" ht="15.75">
      <c r="A2106" s="31" t="s">
        <v>2357</v>
      </c>
      <c r="B2106" s="32" t="s">
        <v>217</v>
      </c>
      <c r="C2106" s="32" t="s">
        <v>218</v>
      </c>
      <c r="D2106" s="33">
        <v>6715</v>
      </c>
      <c r="E2106" s="32" t="s">
        <v>2369</v>
      </c>
      <c r="F2106" s="33" t="s">
        <v>157</v>
      </c>
      <c r="G2106" s="34">
        <v>2602517</v>
      </c>
      <c r="H2106" s="35" t="s">
        <v>183</v>
      </c>
    </row>
    <row r="2107" spans="1:8" ht="15.75">
      <c r="A2107" s="31" t="s">
        <v>2357</v>
      </c>
      <c r="B2107" s="32" t="s">
        <v>217</v>
      </c>
      <c r="C2107" s="32" t="s">
        <v>218</v>
      </c>
      <c r="D2107" s="33">
        <v>6717</v>
      </c>
      <c r="E2107" s="32" t="s">
        <v>2370</v>
      </c>
      <c r="F2107" s="33" t="s">
        <v>157</v>
      </c>
      <c r="G2107" s="34">
        <v>2336641</v>
      </c>
      <c r="H2107" s="35" t="s">
        <v>183</v>
      </c>
    </row>
    <row r="2108" spans="1:8" ht="15.75">
      <c r="A2108" s="31" t="s">
        <v>2357</v>
      </c>
      <c r="B2108" s="32" t="s">
        <v>217</v>
      </c>
      <c r="C2108" s="32" t="s">
        <v>218</v>
      </c>
      <c r="D2108" s="33">
        <v>6718</v>
      </c>
      <c r="E2108" s="32" t="s">
        <v>2371</v>
      </c>
      <c r="F2108" s="33" t="s">
        <v>157</v>
      </c>
      <c r="G2108" s="34">
        <v>2404284</v>
      </c>
      <c r="H2108" s="35" t="s">
        <v>183</v>
      </c>
    </row>
    <row r="2109" spans="1:8" ht="15.75">
      <c r="A2109" s="31" t="s">
        <v>2357</v>
      </c>
      <c r="B2109" s="32" t="s">
        <v>217</v>
      </c>
      <c r="C2109" s="32" t="s">
        <v>218</v>
      </c>
      <c r="D2109" s="33">
        <v>6719</v>
      </c>
      <c r="E2109" s="32" t="s">
        <v>2372</v>
      </c>
      <c r="F2109" s="33" t="s">
        <v>157</v>
      </c>
      <c r="G2109" s="34">
        <v>2775171</v>
      </c>
      <c r="H2109" s="35" t="s">
        <v>183</v>
      </c>
    </row>
    <row r="2110" spans="1:8" ht="15.75">
      <c r="A2110" s="31" t="s">
        <v>2357</v>
      </c>
      <c r="B2110" s="32" t="s">
        <v>217</v>
      </c>
      <c r="C2110" s="32" t="s">
        <v>218</v>
      </c>
      <c r="D2110" s="33">
        <v>6720</v>
      </c>
      <c r="E2110" s="32" t="s">
        <v>2373</v>
      </c>
      <c r="F2110" s="33" t="s">
        <v>157</v>
      </c>
      <c r="G2110" s="34">
        <v>3287750</v>
      </c>
      <c r="H2110" s="35" t="s">
        <v>183</v>
      </c>
    </row>
    <row r="2111" spans="1:8" ht="15.75">
      <c r="A2111" s="31" t="s">
        <v>2357</v>
      </c>
      <c r="B2111" s="32" t="s">
        <v>217</v>
      </c>
      <c r="C2111" s="32" t="s">
        <v>218</v>
      </c>
      <c r="D2111" s="33">
        <v>6742</v>
      </c>
      <c r="E2111" s="32" t="s">
        <v>2374</v>
      </c>
      <c r="F2111" s="33" t="s">
        <v>190</v>
      </c>
      <c r="G2111" s="34">
        <v>588416</v>
      </c>
      <c r="H2111" s="35" t="s">
        <v>183</v>
      </c>
    </row>
    <row r="2112" spans="1:8" ht="15.75">
      <c r="A2112" s="31" t="s">
        <v>2357</v>
      </c>
      <c r="B2112" s="32" t="s">
        <v>248</v>
      </c>
      <c r="C2112" s="32" t="s">
        <v>248</v>
      </c>
      <c r="D2112" s="33">
        <v>6755</v>
      </c>
      <c r="E2112" s="32" t="s">
        <v>2375</v>
      </c>
      <c r="F2112" s="33" t="s">
        <v>157</v>
      </c>
      <c r="G2112" s="34">
        <v>24656</v>
      </c>
      <c r="H2112" s="35" t="s">
        <v>183</v>
      </c>
    </row>
    <row r="2113" spans="1:8" ht="15.75">
      <c r="A2113" s="31" t="s">
        <v>2357</v>
      </c>
      <c r="B2113" s="32" t="s">
        <v>255</v>
      </c>
      <c r="C2113" s="32" t="s">
        <v>256</v>
      </c>
      <c r="D2113" s="33">
        <v>6763</v>
      </c>
      <c r="E2113" s="32" t="s">
        <v>2376</v>
      </c>
      <c r="F2113" s="33" t="s">
        <v>186</v>
      </c>
      <c r="G2113" s="34">
        <v>866193</v>
      </c>
      <c r="H2113" s="35" t="s">
        <v>183</v>
      </c>
    </row>
    <row r="2114" spans="1:8" ht="15.75">
      <c r="A2114" s="31" t="s">
        <v>2357</v>
      </c>
      <c r="B2114" s="32" t="s">
        <v>255</v>
      </c>
      <c r="C2114" s="32" t="s">
        <v>256</v>
      </c>
      <c r="D2114" s="33">
        <v>6765</v>
      </c>
      <c r="E2114" s="32" t="s">
        <v>2377</v>
      </c>
      <c r="F2114" s="33" t="s">
        <v>186</v>
      </c>
      <c r="G2114" s="34">
        <v>732678</v>
      </c>
      <c r="H2114" s="35" t="s">
        <v>183</v>
      </c>
    </row>
    <row r="2115" spans="1:8" ht="15.75">
      <c r="A2115" s="31" t="s">
        <v>2357</v>
      </c>
      <c r="B2115" s="32" t="s">
        <v>255</v>
      </c>
      <c r="C2115" s="32" t="s">
        <v>256</v>
      </c>
      <c r="D2115" s="33">
        <v>6774</v>
      </c>
      <c r="E2115" s="32" t="s">
        <v>2378</v>
      </c>
      <c r="F2115" s="33" t="s">
        <v>186</v>
      </c>
      <c r="G2115" s="34">
        <v>655630</v>
      </c>
      <c r="H2115" s="35" t="s">
        <v>183</v>
      </c>
    </row>
    <row r="2116" spans="1:8" ht="15.75">
      <c r="A2116" s="31" t="s">
        <v>2357</v>
      </c>
      <c r="B2116" s="32" t="s">
        <v>255</v>
      </c>
      <c r="C2116" s="32" t="s">
        <v>256</v>
      </c>
      <c r="D2116" s="33">
        <v>6775</v>
      </c>
      <c r="E2116" s="32" t="s">
        <v>2379</v>
      </c>
      <c r="F2116" s="33" t="s">
        <v>186</v>
      </c>
      <c r="G2116" s="34">
        <v>745823</v>
      </c>
      <c r="H2116" s="35" t="s">
        <v>183</v>
      </c>
    </row>
    <row r="2117" spans="1:8" ht="15.75">
      <c r="A2117" s="31" t="s">
        <v>2357</v>
      </c>
      <c r="B2117" s="32" t="s">
        <v>241</v>
      </c>
      <c r="C2117" s="32" t="s">
        <v>242</v>
      </c>
      <c r="D2117" s="33">
        <v>6779</v>
      </c>
      <c r="E2117" s="32" t="s">
        <v>2380</v>
      </c>
      <c r="F2117" s="33" t="s">
        <v>157</v>
      </c>
      <c r="G2117" s="34">
        <v>510561</v>
      </c>
      <c r="H2117" s="35" t="s">
        <v>183</v>
      </c>
    </row>
    <row r="2118" spans="1:8" ht="15.75">
      <c r="A2118" s="31" t="s">
        <v>2357</v>
      </c>
      <c r="B2118" s="32" t="s">
        <v>248</v>
      </c>
      <c r="C2118" s="32" t="s">
        <v>248</v>
      </c>
      <c r="D2118" s="33">
        <v>6801</v>
      </c>
      <c r="E2118" s="32" t="s">
        <v>2381</v>
      </c>
      <c r="F2118" s="33" t="s">
        <v>157</v>
      </c>
      <c r="G2118" s="34">
        <v>9584</v>
      </c>
      <c r="H2118" s="35" t="s">
        <v>183</v>
      </c>
    </row>
    <row r="2119" spans="1:8" ht="15.75">
      <c r="A2119" s="31" t="s">
        <v>2357</v>
      </c>
      <c r="B2119" s="32" t="s">
        <v>241</v>
      </c>
      <c r="C2119" s="32" t="s">
        <v>420</v>
      </c>
      <c r="D2119" s="33">
        <v>6848</v>
      </c>
      <c r="E2119" s="32" t="s">
        <v>2382</v>
      </c>
      <c r="F2119" s="33" t="s">
        <v>157</v>
      </c>
      <c r="G2119" s="34">
        <v>340689</v>
      </c>
      <c r="H2119" s="35" t="s">
        <v>183</v>
      </c>
    </row>
    <row r="2120" spans="1:8" ht="15.75">
      <c r="A2120" s="31" t="s">
        <v>2357</v>
      </c>
      <c r="B2120" s="32" t="s">
        <v>241</v>
      </c>
      <c r="C2120" s="32" t="s">
        <v>242</v>
      </c>
      <c r="D2120" s="33">
        <v>6856</v>
      </c>
      <c r="E2120" s="32" t="s">
        <v>2383</v>
      </c>
      <c r="F2120" s="33" t="s">
        <v>157</v>
      </c>
      <c r="G2120" s="34">
        <v>583170</v>
      </c>
      <c r="H2120" s="35" t="s">
        <v>197</v>
      </c>
    </row>
    <row r="2121" spans="1:8" ht="15.75">
      <c r="A2121" s="31" t="s">
        <v>2357</v>
      </c>
      <c r="B2121" s="32" t="s">
        <v>248</v>
      </c>
      <c r="C2121" s="32" t="s">
        <v>248</v>
      </c>
      <c r="D2121" s="33">
        <v>6857</v>
      </c>
      <c r="E2121" s="32" t="s">
        <v>2384</v>
      </c>
      <c r="F2121" s="33" t="s">
        <v>157</v>
      </c>
      <c r="G2121" s="34">
        <v>54456</v>
      </c>
      <c r="H2121" s="35" t="s">
        <v>183</v>
      </c>
    </row>
    <row r="2122" spans="1:8" ht="15.75">
      <c r="A2122" s="31" t="s">
        <v>2357</v>
      </c>
      <c r="B2122" s="32" t="s">
        <v>241</v>
      </c>
      <c r="C2122" s="32" t="s">
        <v>242</v>
      </c>
      <c r="D2122" s="33">
        <v>6864</v>
      </c>
      <c r="E2122" s="32" t="s">
        <v>2385</v>
      </c>
      <c r="F2122" s="33" t="s">
        <v>157</v>
      </c>
      <c r="G2122" s="34">
        <v>44341</v>
      </c>
      <c r="H2122" s="35" t="s">
        <v>197</v>
      </c>
    </row>
    <row r="2123" spans="1:8" ht="15.75">
      <c r="A2123" s="31" t="s">
        <v>2357</v>
      </c>
      <c r="B2123" s="32" t="s">
        <v>1187</v>
      </c>
      <c r="C2123" s="32" t="s">
        <v>1188</v>
      </c>
      <c r="D2123" s="33">
        <v>6866</v>
      </c>
      <c r="E2123" s="32" t="s">
        <v>2386</v>
      </c>
      <c r="F2123" s="33" t="s">
        <v>190</v>
      </c>
      <c r="G2123" s="34">
        <v>34954</v>
      </c>
      <c r="H2123" s="35" t="s">
        <v>183</v>
      </c>
    </row>
    <row r="2124" spans="1:8" ht="15.75">
      <c r="A2124" s="31" t="s">
        <v>2357</v>
      </c>
      <c r="B2124" s="32" t="s">
        <v>255</v>
      </c>
      <c r="C2124" s="32" t="s">
        <v>256</v>
      </c>
      <c r="D2124" s="33">
        <v>6868</v>
      </c>
      <c r="E2124" s="32" t="s">
        <v>2387</v>
      </c>
      <c r="F2124" s="33" t="s">
        <v>186</v>
      </c>
      <c r="G2124" s="34">
        <v>957526</v>
      </c>
      <c r="H2124" s="35" t="s">
        <v>183</v>
      </c>
    </row>
    <row r="2125" spans="1:8" ht="15.75">
      <c r="A2125" s="31" t="s">
        <v>2357</v>
      </c>
      <c r="B2125" s="32" t="s">
        <v>255</v>
      </c>
      <c r="C2125" s="32" t="s">
        <v>256</v>
      </c>
      <c r="D2125" s="33">
        <v>6869</v>
      </c>
      <c r="E2125" s="32" t="s">
        <v>2388</v>
      </c>
      <c r="F2125" s="33" t="s">
        <v>186</v>
      </c>
      <c r="G2125" s="34">
        <v>803991</v>
      </c>
      <c r="H2125" s="35" t="s">
        <v>183</v>
      </c>
    </row>
    <row r="2126" spans="1:8" ht="15.75">
      <c r="A2126" s="31" t="s">
        <v>2389</v>
      </c>
      <c r="B2126" s="32" t="s">
        <v>1317</v>
      </c>
      <c r="C2126" s="32" t="s">
        <v>1317</v>
      </c>
      <c r="D2126" s="33">
        <v>6874</v>
      </c>
      <c r="E2126" s="32" t="s">
        <v>2390</v>
      </c>
      <c r="F2126" s="33" t="s">
        <v>157</v>
      </c>
      <c r="G2126" s="34">
        <v>91022</v>
      </c>
      <c r="H2126" s="35" t="s">
        <v>197</v>
      </c>
    </row>
    <row r="2127" spans="1:8" ht="15.75">
      <c r="A2127" s="31" t="s">
        <v>2357</v>
      </c>
      <c r="B2127" s="32" t="s">
        <v>255</v>
      </c>
      <c r="C2127" s="32" t="s">
        <v>255</v>
      </c>
      <c r="D2127" s="33">
        <v>6878</v>
      </c>
      <c r="E2127" s="32" t="s">
        <v>2391</v>
      </c>
      <c r="F2127" s="33" t="s">
        <v>186</v>
      </c>
      <c r="G2127" s="34">
        <v>549203</v>
      </c>
      <c r="H2127" s="35" t="s">
        <v>183</v>
      </c>
    </row>
    <row r="2128" spans="1:8" ht="15.75">
      <c r="A2128" s="31" t="s">
        <v>2357</v>
      </c>
      <c r="B2128" s="32" t="s">
        <v>255</v>
      </c>
      <c r="C2128" s="32" t="s">
        <v>255</v>
      </c>
      <c r="D2128" s="33">
        <v>6880</v>
      </c>
      <c r="E2128" s="32" t="s">
        <v>2392</v>
      </c>
      <c r="F2128" s="33" t="s">
        <v>186</v>
      </c>
      <c r="G2128" s="34">
        <v>1062355</v>
      </c>
      <c r="H2128" s="35" t="s">
        <v>183</v>
      </c>
    </row>
    <row r="2129" spans="1:8" ht="15.75">
      <c r="A2129" s="31" t="s">
        <v>2357</v>
      </c>
      <c r="B2129" s="32" t="s">
        <v>192</v>
      </c>
      <c r="C2129" s="32" t="s">
        <v>1553</v>
      </c>
      <c r="D2129" s="33">
        <v>6959</v>
      </c>
      <c r="E2129" s="32" t="s">
        <v>2393</v>
      </c>
      <c r="F2129" s="33" t="s">
        <v>190</v>
      </c>
      <c r="G2129" s="34">
        <v>24594</v>
      </c>
      <c r="H2129" s="35" t="s">
        <v>183</v>
      </c>
    </row>
    <row r="2130" spans="1:8" ht="15.75">
      <c r="A2130" s="31" t="s">
        <v>2357</v>
      </c>
      <c r="B2130" s="32" t="s">
        <v>248</v>
      </c>
      <c r="C2130" s="32" t="s">
        <v>248</v>
      </c>
      <c r="D2130" s="33">
        <v>6968</v>
      </c>
      <c r="E2130" s="32" t="s">
        <v>2394</v>
      </c>
      <c r="F2130" s="33" t="s">
        <v>190</v>
      </c>
      <c r="G2130" s="34">
        <v>7703</v>
      </c>
      <c r="H2130" s="35" t="s">
        <v>183</v>
      </c>
    </row>
    <row r="2131" spans="1:8" ht="15.75">
      <c r="A2131" s="31" t="s">
        <v>2357</v>
      </c>
      <c r="B2131" s="32" t="s">
        <v>1411</v>
      </c>
      <c r="C2131" s="32" t="s">
        <v>1665</v>
      </c>
      <c r="D2131" s="33">
        <v>7026</v>
      </c>
      <c r="E2131" s="32" t="s">
        <v>2395</v>
      </c>
      <c r="F2131" s="33" t="s">
        <v>182</v>
      </c>
      <c r="G2131" s="34">
        <v>239076</v>
      </c>
      <c r="H2131" s="35" t="s">
        <v>183</v>
      </c>
    </row>
    <row r="2132" spans="1:8" ht="15.75">
      <c r="A2132" s="31" t="s">
        <v>2357</v>
      </c>
      <c r="B2132" s="32" t="s">
        <v>205</v>
      </c>
      <c r="C2132" s="32" t="s">
        <v>206</v>
      </c>
      <c r="D2132" s="33">
        <v>7028</v>
      </c>
      <c r="E2132" s="32" t="s">
        <v>2396</v>
      </c>
      <c r="F2132" s="33" t="s">
        <v>190</v>
      </c>
      <c r="G2132" s="34">
        <v>65421</v>
      </c>
      <c r="H2132" s="35" t="s">
        <v>183</v>
      </c>
    </row>
    <row r="2133" spans="1:8" ht="15.75">
      <c r="A2133" s="31" t="s">
        <v>2357</v>
      </c>
      <c r="B2133" s="32" t="s">
        <v>238</v>
      </c>
      <c r="C2133" s="32" t="s">
        <v>239</v>
      </c>
      <c r="D2133" s="33">
        <v>7047</v>
      </c>
      <c r="E2133" s="32" t="s">
        <v>2397</v>
      </c>
      <c r="F2133" s="33" t="s">
        <v>157</v>
      </c>
      <c r="G2133" s="34">
        <v>368821</v>
      </c>
      <c r="H2133" s="35" t="s">
        <v>183</v>
      </c>
    </row>
    <row r="2134" spans="1:8" ht="15.75">
      <c r="A2134" s="31" t="s">
        <v>2357</v>
      </c>
      <c r="B2134" s="32" t="s">
        <v>192</v>
      </c>
      <c r="C2134" s="32" t="s">
        <v>1553</v>
      </c>
      <c r="D2134" s="33">
        <v>7057</v>
      </c>
      <c r="E2134" s="32" t="s">
        <v>2398</v>
      </c>
      <c r="F2134" s="33" t="s">
        <v>157</v>
      </c>
      <c r="G2134" s="34">
        <v>39901</v>
      </c>
      <c r="H2134" s="35" t="s">
        <v>183</v>
      </c>
    </row>
    <row r="2135" spans="1:8" ht="15.75">
      <c r="A2135" s="31" t="s">
        <v>2357</v>
      </c>
      <c r="B2135" s="32" t="s">
        <v>238</v>
      </c>
      <c r="C2135" s="32" t="s">
        <v>239</v>
      </c>
      <c r="D2135" s="33">
        <v>7090</v>
      </c>
      <c r="E2135" s="32" t="s">
        <v>2399</v>
      </c>
      <c r="F2135" s="33" t="s">
        <v>182</v>
      </c>
      <c r="G2135" s="34">
        <v>79227</v>
      </c>
      <c r="H2135" s="35" t="s">
        <v>183</v>
      </c>
    </row>
    <row r="2136" spans="1:8" ht="15.75">
      <c r="A2136" s="31" t="s">
        <v>2357</v>
      </c>
      <c r="B2136" s="32" t="s">
        <v>192</v>
      </c>
      <c r="C2136" s="32" t="s">
        <v>1553</v>
      </c>
      <c r="D2136" s="33">
        <v>7113</v>
      </c>
      <c r="E2136" s="32" t="s">
        <v>2400</v>
      </c>
      <c r="F2136" s="33" t="s">
        <v>190</v>
      </c>
      <c r="G2136" s="34">
        <v>48509</v>
      </c>
      <c r="H2136" s="35" t="s">
        <v>183</v>
      </c>
    </row>
    <row r="2137" spans="1:8" ht="15.75">
      <c r="A2137" s="31" t="s">
        <v>2357</v>
      </c>
      <c r="B2137" s="32" t="s">
        <v>1187</v>
      </c>
      <c r="C2137" s="32" t="s">
        <v>1188</v>
      </c>
      <c r="D2137" s="33">
        <v>7136</v>
      </c>
      <c r="E2137" s="32" t="s">
        <v>2401</v>
      </c>
      <c r="F2137" s="33" t="s">
        <v>564</v>
      </c>
      <c r="G2137" s="34">
        <v>1168</v>
      </c>
      <c r="H2137" s="35" t="s">
        <v>183</v>
      </c>
    </row>
    <row r="2138" spans="1:8" ht="15.75">
      <c r="A2138" s="31" t="s">
        <v>2357</v>
      </c>
      <c r="B2138" s="32" t="s">
        <v>255</v>
      </c>
      <c r="C2138" s="32" t="s">
        <v>1473</v>
      </c>
      <c r="D2138" s="33">
        <v>7202</v>
      </c>
      <c r="E2138" s="32" t="s">
        <v>2402</v>
      </c>
      <c r="F2138" s="33" t="s">
        <v>182</v>
      </c>
      <c r="G2138" s="34">
        <v>654930</v>
      </c>
      <c r="H2138" s="35" t="s">
        <v>197</v>
      </c>
    </row>
    <row r="2139" spans="1:8" ht="15.75">
      <c r="A2139" s="31" t="s">
        <v>2357</v>
      </c>
      <c r="B2139" s="32" t="s">
        <v>587</v>
      </c>
      <c r="C2139" s="32" t="s">
        <v>2074</v>
      </c>
      <c r="D2139" s="33">
        <v>7267</v>
      </c>
      <c r="E2139" s="32" t="s">
        <v>2403</v>
      </c>
      <c r="F2139" s="33" t="s">
        <v>182</v>
      </c>
      <c r="G2139" s="34">
        <v>279820</v>
      </c>
      <c r="H2139" s="35" t="s">
        <v>197</v>
      </c>
    </row>
    <row r="2140" spans="1:8" ht="15.75">
      <c r="A2140" s="31" t="s">
        <v>2357</v>
      </c>
      <c r="B2140" s="32" t="s">
        <v>729</v>
      </c>
      <c r="C2140" s="32" t="s">
        <v>1340</v>
      </c>
      <c r="D2140" s="33">
        <v>7283</v>
      </c>
      <c r="E2140" s="32" t="s">
        <v>2404</v>
      </c>
      <c r="F2140" s="33" t="s">
        <v>2405</v>
      </c>
      <c r="G2140" s="34">
        <v>70804</v>
      </c>
      <c r="H2140" s="35" t="s">
        <v>183</v>
      </c>
    </row>
    <row r="2141" spans="1:8" ht="15.75">
      <c r="A2141" s="31" t="s">
        <v>2357</v>
      </c>
      <c r="B2141" s="32" t="s">
        <v>587</v>
      </c>
      <c r="C2141" s="32" t="s">
        <v>2074</v>
      </c>
      <c r="D2141" s="33">
        <v>7308</v>
      </c>
      <c r="E2141" s="32" t="s">
        <v>2406</v>
      </c>
      <c r="F2141" s="33" t="s">
        <v>190</v>
      </c>
      <c r="G2141" s="34">
        <v>503407</v>
      </c>
      <c r="H2141" s="35" t="s">
        <v>197</v>
      </c>
    </row>
    <row r="2142" spans="1:8" ht="15.75">
      <c r="A2142" s="31" t="s">
        <v>2357</v>
      </c>
      <c r="B2142" s="32" t="s">
        <v>192</v>
      </c>
      <c r="C2142" s="32" t="s">
        <v>1553</v>
      </c>
      <c r="D2142" s="33">
        <v>7332</v>
      </c>
      <c r="E2142" s="32" t="s">
        <v>2407</v>
      </c>
      <c r="F2142" s="33" t="s">
        <v>190</v>
      </c>
      <c r="G2142" s="34">
        <v>13359</v>
      </c>
      <c r="H2142" s="35" t="s">
        <v>183</v>
      </c>
    </row>
    <row r="2143" spans="1:8" ht="15.75">
      <c r="A2143" s="31" t="s">
        <v>2408</v>
      </c>
      <c r="B2143" s="32" t="s">
        <v>192</v>
      </c>
      <c r="C2143" s="32" t="s">
        <v>1553</v>
      </c>
      <c r="D2143" s="33">
        <v>7336</v>
      </c>
      <c r="E2143" s="32" t="s">
        <v>2409</v>
      </c>
      <c r="F2143" s="33" t="s">
        <v>564</v>
      </c>
      <c r="G2143" s="34">
        <v>4151</v>
      </c>
      <c r="H2143" s="35" t="s">
        <v>183</v>
      </c>
    </row>
    <row r="2144" spans="1:8" ht="15.75">
      <c r="A2144" s="31" t="s">
        <v>2408</v>
      </c>
      <c r="B2144" s="32" t="s">
        <v>248</v>
      </c>
      <c r="C2144" s="32" t="s">
        <v>248</v>
      </c>
      <c r="D2144" s="33">
        <v>7337</v>
      </c>
      <c r="E2144" s="32" t="s">
        <v>2410</v>
      </c>
      <c r="F2144" s="33" t="s">
        <v>157</v>
      </c>
      <c r="G2144" s="34">
        <v>3377844</v>
      </c>
      <c r="H2144" s="35" t="s">
        <v>183</v>
      </c>
    </row>
    <row r="2145" spans="1:8" ht="15.75">
      <c r="A2145" s="31" t="s">
        <v>2408</v>
      </c>
      <c r="B2145" s="32" t="s">
        <v>241</v>
      </c>
      <c r="C2145" s="32" t="s">
        <v>420</v>
      </c>
      <c r="D2145" s="33">
        <v>7338</v>
      </c>
      <c r="E2145" s="32" t="s">
        <v>2411</v>
      </c>
      <c r="F2145" s="33" t="s">
        <v>1319</v>
      </c>
      <c r="G2145" s="34">
        <v>302928</v>
      </c>
      <c r="H2145" s="35" t="s">
        <v>183</v>
      </c>
    </row>
    <row r="2146" spans="1:8" ht="15.75">
      <c r="A2146" s="31" t="s">
        <v>2408</v>
      </c>
      <c r="B2146" s="32" t="s">
        <v>192</v>
      </c>
      <c r="C2146" s="32" t="s">
        <v>1553</v>
      </c>
      <c r="D2146" s="33">
        <v>7339</v>
      </c>
      <c r="E2146" s="32" t="s">
        <v>2412</v>
      </c>
      <c r="F2146" s="33" t="s">
        <v>190</v>
      </c>
      <c r="G2146" s="34">
        <v>3481</v>
      </c>
      <c r="H2146" s="35" t="s">
        <v>183</v>
      </c>
    </row>
    <row r="2147" spans="1:8" ht="15.75">
      <c r="A2147" s="31" t="s">
        <v>2408</v>
      </c>
      <c r="B2147" s="32" t="s">
        <v>217</v>
      </c>
      <c r="C2147" s="32" t="s">
        <v>2413</v>
      </c>
      <c r="D2147" s="33">
        <v>7340</v>
      </c>
      <c r="E2147" s="32" t="s">
        <v>2414</v>
      </c>
      <c r="F2147" s="33" t="s">
        <v>157</v>
      </c>
      <c r="G2147" s="34">
        <v>2925518</v>
      </c>
      <c r="H2147" s="35" t="s">
        <v>183</v>
      </c>
    </row>
    <row r="2148" spans="1:8" ht="15.75">
      <c r="A2148" s="31" t="s">
        <v>2408</v>
      </c>
      <c r="B2148" s="32" t="s">
        <v>248</v>
      </c>
      <c r="C2148" s="32" t="s">
        <v>248</v>
      </c>
      <c r="D2148" s="33">
        <v>7341</v>
      </c>
      <c r="E2148" s="32" t="s">
        <v>2415</v>
      </c>
      <c r="F2148" s="33" t="s">
        <v>190</v>
      </c>
      <c r="G2148" s="34">
        <v>958275</v>
      </c>
      <c r="H2148" s="35" t="s">
        <v>183</v>
      </c>
    </row>
    <row r="2149" spans="1:8" ht="15.75">
      <c r="A2149" s="31" t="s">
        <v>2408</v>
      </c>
      <c r="B2149" s="32" t="s">
        <v>255</v>
      </c>
      <c r="C2149" s="32" t="s">
        <v>1473</v>
      </c>
      <c r="D2149" s="33">
        <v>7342</v>
      </c>
      <c r="E2149" s="32" t="s">
        <v>2416</v>
      </c>
      <c r="F2149" s="33" t="s">
        <v>190</v>
      </c>
      <c r="G2149" s="34">
        <v>1208445</v>
      </c>
      <c r="H2149" s="35" t="s">
        <v>183</v>
      </c>
    </row>
    <row r="2150" spans="1:8" ht="15.75">
      <c r="A2150" s="31" t="s">
        <v>2408</v>
      </c>
      <c r="B2150" s="32" t="s">
        <v>241</v>
      </c>
      <c r="C2150" s="32" t="s">
        <v>1479</v>
      </c>
      <c r="D2150" s="33">
        <v>7344</v>
      </c>
      <c r="E2150" s="32" t="s">
        <v>2417</v>
      </c>
      <c r="F2150" s="33" t="s">
        <v>190</v>
      </c>
      <c r="G2150" s="34">
        <v>670</v>
      </c>
      <c r="H2150" s="35" t="s">
        <v>183</v>
      </c>
    </row>
    <row r="2151" spans="1:8" ht="15.75">
      <c r="A2151" s="31" t="s">
        <v>2408</v>
      </c>
      <c r="B2151" s="32" t="s">
        <v>255</v>
      </c>
      <c r="C2151" s="32" t="s">
        <v>255</v>
      </c>
      <c r="D2151" s="33">
        <v>7345</v>
      </c>
      <c r="E2151" s="32" t="s">
        <v>2418</v>
      </c>
      <c r="F2151" s="33" t="s">
        <v>186</v>
      </c>
      <c r="G2151" s="34">
        <v>611193</v>
      </c>
      <c r="H2151" s="35" t="s">
        <v>183</v>
      </c>
    </row>
    <row r="2152" spans="1:8" ht="15.75">
      <c r="A2152" s="31" t="s">
        <v>2408</v>
      </c>
      <c r="B2152" s="32" t="s">
        <v>241</v>
      </c>
      <c r="C2152" s="32" t="s">
        <v>242</v>
      </c>
      <c r="D2152" s="33">
        <v>7346</v>
      </c>
      <c r="E2152" s="32" t="s">
        <v>2419</v>
      </c>
      <c r="F2152" s="33" t="s">
        <v>182</v>
      </c>
      <c r="G2152" s="34">
        <v>24319</v>
      </c>
      <c r="H2152" s="35" t="s">
        <v>197</v>
      </c>
    </row>
    <row r="2153" spans="1:8" ht="15.75">
      <c r="A2153" s="31" t="s">
        <v>2408</v>
      </c>
      <c r="B2153" s="32" t="s">
        <v>248</v>
      </c>
      <c r="C2153" s="32" t="s">
        <v>248</v>
      </c>
      <c r="D2153" s="33">
        <v>7347</v>
      </c>
      <c r="E2153" s="32" t="s">
        <v>2420</v>
      </c>
      <c r="F2153" s="33" t="s">
        <v>157</v>
      </c>
      <c r="G2153" s="34">
        <v>2818189</v>
      </c>
      <c r="H2153" s="35" t="s">
        <v>183</v>
      </c>
    </row>
    <row r="2154" spans="1:8" ht="15.75">
      <c r="A2154" s="31" t="s">
        <v>2408</v>
      </c>
      <c r="B2154" s="32" t="s">
        <v>255</v>
      </c>
      <c r="C2154" s="32" t="s">
        <v>255</v>
      </c>
      <c r="D2154" s="33">
        <v>7348</v>
      </c>
      <c r="E2154" s="32" t="s">
        <v>2421</v>
      </c>
      <c r="F2154" s="33" t="s">
        <v>186</v>
      </c>
      <c r="G2154" s="34">
        <v>660018</v>
      </c>
      <c r="H2154" s="35" t="s">
        <v>183</v>
      </c>
    </row>
    <row r="2155" spans="1:8" ht="15.75">
      <c r="A2155" s="31" t="s">
        <v>2408</v>
      </c>
      <c r="B2155" s="32" t="s">
        <v>255</v>
      </c>
      <c r="C2155" s="32" t="s">
        <v>255</v>
      </c>
      <c r="D2155" s="33">
        <v>7349</v>
      </c>
      <c r="E2155" s="32" t="s">
        <v>2422</v>
      </c>
      <c r="F2155" s="33" t="s">
        <v>186</v>
      </c>
      <c r="G2155" s="34">
        <v>655548</v>
      </c>
      <c r="H2155" s="35" t="s">
        <v>183</v>
      </c>
    </row>
    <row r="2156" spans="1:8" ht="15.75">
      <c r="A2156" s="31" t="s">
        <v>2408</v>
      </c>
      <c r="B2156" s="32" t="s">
        <v>255</v>
      </c>
      <c r="C2156" s="32" t="s">
        <v>255</v>
      </c>
      <c r="D2156" s="33">
        <v>7351</v>
      </c>
      <c r="E2156" s="32" t="s">
        <v>2423</v>
      </c>
      <c r="F2156" s="33" t="s">
        <v>186</v>
      </c>
      <c r="G2156" s="34">
        <v>673551</v>
      </c>
      <c r="H2156" s="35" t="s">
        <v>183</v>
      </c>
    </row>
    <row r="2157" spans="1:8" ht="15.75">
      <c r="A2157" s="31" t="s">
        <v>2408</v>
      </c>
      <c r="B2157" s="32" t="s">
        <v>238</v>
      </c>
      <c r="C2157" s="32" t="s">
        <v>402</v>
      </c>
      <c r="D2157" s="33">
        <v>7353</v>
      </c>
      <c r="E2157" s="32" t="s">
        <v>2424</v>
      </c>
      <c r="F2157" s="33" t="s">
        <v>157</v>
      </c>
      <c r="G2157" s="34">
        <v>1363261</v>
      </c>
      <c r="H2157" s="35" t="s">
        <v>183</v>
      </c>
    </row>
    <row r="2158" spans="1:8" ht="15.75">
      <c r="A2158" s="31" t="s">
        <v>2408</v>
      </c>
      <c r="B2158" s="32" t="s">
        <v>248</v>
      </c>
      <c r="C2158" s="32" t="s">
        <v>248</v>
      </c>
      <c r="D2158" s="33">
        <v>7354</v>
      </c>
      <c r="E2158" s="32" t="s">
        <v>2425</v>
      </c>
      <c r="F2158" s="33" t="s">
        <v>157</v>
      </c>
      <c r="G2158" s="34">
        <v>1577922</v>
      </c>
      <c r="H2158" s="35" t="s">
        <v>183</v>
      </c>
    </row>
    <row r="2159" spans="1:8" ht="15.75">
      <c r="A2159" s="31" t="s">
        <v>2408</v>
      </c>
      <c r="B2159" s="32" t="s">
        <v>248</v>
      </c>
      <c r="C2159" s="32" t="s">
        <v>248</v>
      </c>
      <c r="D2159" s="33">
        <v>7355</v>
      </c>
      <c r="E2159" s="32" t="s">
        <v>2426</v>
      </c>
      <c r="F2159" s="33" t="s">
        <v>157</v>
      </c>
      <c r="G2159" s="34">
        <v>286421</v>
      </c>
      <c r="H2159" s="35" t="s">
        <v>183</v>
      </c>
    </row>
    <row r="2160" spans="1:8" ht="15.75">
      <c r="A2160" s="31" t="s">
        <v>2408</v>
      </c>
      <c r="B2160" s="32" t="s">
        <v>217</v>
      </c>
      <c r="C2160" s="32" t="s">
        <v>218</v>
      </c>
      <c r="D2160" s="33">
        <v>7356</v>
      </c>
      <c r="E2160" s="32" t="s">
        <v>2427</v>
      </c>
      <c r="F2160" s="33" t="s">
        <v>157</v>
      </c>
      <c r="G2160" s="34">
        <v>1917210</v>
      </c>
      <c r="H2160" s="35" t="s">
        <v>183</v>
      </c>
    </row>
    <row r="2161" spans="1:8" ht="15.75">
      <c r="A2161" s="31" t="s">
        <v>2408</v>
      </c>
      <c r="B2161" s="32" t="s">
        <v>248</v>
      </c>
      <c r="C2161" s="32" t="s">
        <v>248</v>
      </c>
      <c r="D2161" s="33">
        <v>7357</v>
      </c>
      <c r="E2161" s="32" t="s">
        <v>2428</v>
      </c>
      <c r="F2161" s="33" t="s">
        <v>157</v>
      </c>
      <c r="G2161" s="34">
        <v>391841</v>
      </c>
      <c r="H2161" s="35" t="s">
        <v>183</v>
      </c>
    </row>
    <row r="2162" spans="1:8" ht="15.75">
      <c r="A2162" s="31" t="s">
        <v>2408</v>
      </c>
      <c r="B2162" s="32" t="s">
        <v>248</v>
      </c>
      <c r="C2162" s="32" t="s">
        <v>248</v>
      </c>
      <c r="D2162" s="33">
        <v>7358</v>
      </c>
      <c r="E2162" s="32" t="s">
        <v>2429</v>
      </c>
      <c r="F2162" s="33" t="s">
        <v>157</v>
      </c>
      <c r="G2162" s="34">
        <v>278266</v>
      </c>
      <c r="H2162" s="35" t="s">
        <v>183</v>
      </c>
    </row>
    <row r="2163" spans="1:8" ht="15.75">
      <c r="A2163" s="31" t="s">
        <v>2408</v>
      </c>
      <c r="B2163" s="32" t="s">
        <v>241</v>
      </c>
      <c r="C2163" s="32" t="s">
        <v>420</v>
      </c>
      <c r="D2163" s="33">
        <v>7359</v>
      </c>
      <c r="E2163" s="32" t="s">
        <v>2430</v>
      </c>
      <c r="F2163" s="33" t="s">
        <v>157</v>
      </c>
      <c r="G2163" s="34">
        <v>347812</v>
      </c>
      <c r="H2163" s="35" t="s">
        <v>183</v>
      </c>
    </row>
    <row r="2164" spans="1:8" ht="15.75">
      <c r="A2164" s="31" t="s">
        <v>2408</v>
      </c>
      <c r="B2164" s="32" t="s">
        <v>729</v>
      </c>
      <c r="C2164" s="32" t="s">
        <v>730</v>
      </c>
      <c r="D2164" s="33">
        <v>7362</v>
      </c>
      <c r="E2164" s="32" t="s">
        <v>2431</v>
      </c>
      <c r="F2164" s="33" t="s">
        <v>182</v>
      </c>
      <c r="G2164" s="34">
        <v>11810</v>
      </c>
      <c r="H2164" s="35" t="s">
        <v>183</v>
      </c>
    </row>
    <row r="2165" spans="1:8" ht="15.75">
      <c r="A2165" s="31" t="s">
        <v>2408</v>
      </c>
      <c r="B2165" s="32" t="s">
        <v>198</v>
      </c>
      <c r="C2165" s="32" t="s">
        <v>203</v>
      </c>
      <c r="D2165" s="33">
        <v>7364</v>
      </c>
      <c r="E2165" s="32" t="s">
        <v>2432</v>
      </c>
      <c r="F2165" s="33" t="s">
        <v>186</v>
      </c>
      <c r="G2165" s="34">
        <v>71583</v>
      </c>
      <c r="H2165" s="35" t="s">
        <v>183</v>
      </c>
    </row>
    <row r="2166" spans="1:8" ht="15.75">
      <c r="A2166" s="31" t="s">
        <v>2408</v>
      </c>
      <c r="B2166" s="32" t="s">
        <v>729</v>
      </c>
      <c r="C2166" s="32" t="s">
        <v>1340</v>
      </c>
      <c r="D2166" s="33">
        <v>7365</v>
      </c>
      <c r="E2166" s="32" t="s">
        <v>2433</v>
      </c>
      <c r="F2166" s="33" t="s">
        <v>157</v>
      </c>
      <c r="G2166" s="34">
        <v>668221</v>
      </c>
      <c r="H2166" s="35" t="s">
        <v>183</v>
      </c>
    </row>
    <row r="2167" spans="1:8" ht="15.75">
      <c r="A2167" s="31" t="s">
        <v>2408</v>
      </c>
      <c r="B2167" s="32" t="s">
        <v>729</v>
      </c>
      <c r="C2167" s="32" t="s">
        <v>1340</v>
      </c>
      <c r="D2167" s="33">
        <v>7366</v>
      </c>
      <c r="E2167" s="32" t="s">
        <v>2434</v>
      </c>
      <c r="F2167" s="33" t="s">
        <v>157</v>
      </c>
      <c r="G2167" s="34">
        <v>210243</v>
      </c>
      <c r="H2167" s="35" t="s">
        <v>183</v>
      </c>
    </row>
    <row r="2168" spans="1:8" ht="15.75">
      <c r="A2168" s="31" t="s">
        <v>2408</v>
      </c>
      <c r="B2168" s="32" t="s">
        <v>587</v>
      </c>
      <c r="C2168" s="32" t="s">
        <v>1082</v>
      </c>
      <c r="D2168" s="33">
        <v>7368</v>
      </c>
      <c r="E2168" s="32" t="s">
        <v>2435</v>
      </c>
      <c r="F2168" s="33" t="s">
        <v>182</v>
      </c>
      <c r="G2168" s="34">
        <v>41336</v>
      </c>
      <c r="H2168" s="35" t="s">
        <v>183</v>
      </c>
    </row>
    <row r="2169" spans="1:8" ht="15.75">
      <c r="A2169" s="31" t="s">
        <v>2408</v>
      </c>
      <c r="B2169" s="32" t="s">
        <v>187</v>
      </c>
      <c r="C2169" s="32" t="s">
        <v>187</v>
      </c>
      <c r="D2169" s="33">
        <v>7369</v>
      </c>
      <c r="E2169" s="32" t="s">
        <v>2436</v>
      </c>
      <c r="F2169" s="33" t="s">
        <v>190</v>
      </c>
      <c r="G2169" s="34">
        <v>8232</v>
      </c>
      <c r="H2169" s="35" t="s">
        <v>183</v>
      </c>
    </row>
    <row r="2170" spans="1:8" ht="15.75">
      <c r="A2170" s="31" t="s">
        <v>2408</v>
      </c>
      <c r="B2170" s="32" t="s">
        <v>208</v>
      </c>
      <c r="C2170" s="32" t="s">
        <v>208</v>
      </c>
      <c r="D2170" s="33">
        <v>7370</v>
      </c>
      <c r="E2170" s="32" t="s">
        <v>2437</v>
      </c>
      <c r="F2170" s="33" t="s">
        <v>157</v>
      </c>
      <c r="G2170" s="34">
        <v>1158718</v>
      </c>
      <c r="H2170" s="35" t="s">
        <v>183</v>
      </c>
    </row>
    <row r="2171" spans="1:8" ht="15.75">
      <c r="A2171" s="31" t="s">
        <v>2408</v>
      </c>
      <c r="B2171" s="32" t="s">
        <v>208</v>
      </c>
      <c r="C2171" s="32" t="s">
        <v>208</v>
      </c>
      <c r="D2171" s="33">
        <v>7371</v>
      </c>
      <c r="E2171" s="32" t="s">
        <v>2438</v>
      </c>
      <c r="F2171" s="33" t="s">
        <v>157</v>
      </c>
      <c r="G2171" s="34">
        <v>1367320</v>
      </c>
      <c r="H2171" s="35" t="s">
        <v>183</v>
      </c>
    </row>
    <row r="2172" spans="1:8" ht="15.75">
      <c r="A2172" s="31" t="s">
        <v>2408</v>
      </c>
      <c r="B2172" s="32" t="s">
        <v>208</v>
      </c>
      <c r="C2172" s="32" t="s">
        <v>208</v>
      </c>
      <c r="D2172" s="33">
        <v>7372</v>
      </c>
      <c r="E2172" s="32" t="s">
        <v>2439</v>
      </c>
      <c r="F2172" s="33" t="s">
        <v>157</v>
      </c>
      <c r="G2172" s="34">
        <v>4462807</v>
      </c>
      <c r="H2172" s="35" t="s">
        <v>183</v>
      </c>
    </row>
    <row r="2173" spans="1:8" ht="15.75">
      <c r="A2173" s="31" t="s">
        <v>2408</v>
      </c>
      <c r="B2173" s="32" t="s">
        <v>241</v>
      </c>
      <c r="C2173" s="32" t="s">
        <v>1479</v>
      </c>
      <c r="D2173" s="33">
        <v>7374</v>
      </c>
      <c r="E2173" s="32" t="s">
        <v>2440</v>
      </c>
      <c r="F2173" s="33" t="s">
        <v>157</v>
      </c>
      <c r="G2173" s="34">
        <v>47822</v>
      </c>
      <c r="H2173" s="35" t="s">
        <v>183</v>
      </c>
    </row>
    <row r="2174" spans="1:8" ht="15.75">
      <c r="A2174" s="31" t="s">
        <v>2408</v>
      </c>
      <c r="B2174" s="32" t="s">
        <v>248</v>
      </c>
      <c r="C2174" s="32" t="s">
        <v>248</v>
      </c>
      <c r="D2174" s="33">
        <v>7375</v>
      </c>
      <c r="E2174" s="32" t="s">
        <v>2441</v>
      </c>
      <c r="F2174" s="33" t="s">
        <v>157</v>
      </c>
      <c r="G2174" s="34">
        <v>1082972</v>
      </c>
      <c r="H2174" s="35" t="s">
        <v>183</v>
      </c>
    </row>
    <row r="2175" spans="1:8" ht="15.75">
      <c r="A2175" s="31" t="s">
        <v>2408</v>
      </c>
      <c r="B2175" s="32" t="s">
        <v>248</v>
      </c>
      <c r="C2175" s="32" t="s">
        <v>248</v>
      </c>
      <c r="D2175" s="33">
        <v>7376</v>
      </c>
      <c r="E2175" s="32" t="s">
        <v>2442</v>
      </c>
      <c r="F2175" s="33" t="s">
        <v>157</v>
      </c>
      <c r="G2175" s="34">
        <v>1626896</v>
      </c>
      <c r="H2175" s="35" t="s">
        <v>183</v>
      </c>
    </row>
    <row r="2176" spans="1:8" ht="15.75">
      <c r="A2176" s="31" t="s">
        <v>2408</v>
      </c>
      <c r="B2176" s="32" t="s">
        <v>241</v>
      </c>
      <c r="C2176" s="32" t="s">
        <v>1479</v>
      </c>
      <c r="D2176" s="33">
        <v>7377</v>
      </c>
      <c r="E2176" s="32" t="s">
        <v>2443</v>
      </c>
      <c r="F2176" s="33" t="s">
        <v>157</v>
      </c>
      <c r="G2176" s="34">
        <v>868482</v>
      </c>
      <c r="H2176" s="35" t="s">
        <v>183</v>
      </c>
    </row>
    <row r="2177" spans="1:8" ht="15.75">
      <c r="A2177" s="31" t="s">
        <v>2408</v>
      </c>
      <c r="B2177" s="32" t="s">
        <v>729</v>
      </c>
      <c r="C2177" s="32" t="s">
        <v>730</v>
      </c>
      <c r="D2177" s="33">
        <v>7378</v>
      </c>
      <c r="E2177" s="32" t="s">
        <v>2444</v>
      </c>
      <c r="F2177" s="33" t="s">
        <v>182</v>
      </c>
      <c r="G2177" s="34">
        <v>17175</v>
      </c>
      <c r="H2177" s="35" t="s">
        <v>183</v>
      </c>
    </row>
    <row r="2178" spans="1:8" ht="15.75">
      <c r="A2178" s="31" t="s">
        <v>2408</v>
      </c>
      <c r="B2178" s="32" t="s">
        <v>238</v>
      </c>
      <c r="C2178" s="32" t="s">
        <v>239</v>
      </c>
      <c r="D2178" s="33">
        <v>7379</v>
      </c>
      <c r="E2178" s="32" t="s">
        <v>2445</v>
      </c>
      <c r="F2178" s="33" t="s">
        <v>157</v>
      </c>
      <c r="G2178" s="34">
        <v>362146</v>
      </c>
      <c r="H2178" s="35" t="s">
        <v>183</v>
      </c>
    </row>
    <row r="2179" spans="1:8" ht="15.75">
      <c r="A2179" s="31" t="s">
        <v>2408</v>
      </c>
      <c r="B2179" s="32" t="s">
        <v>2446</v>
      </c>
      <c r="C2179" s="32" t="s">
        <v>2446</v>
      </c>
      <c r="D2179" s="33">
        <v>7380</v>
      </c>
      <c r="E2179" s="32" t="s">
        <v>2447</v>
      </c>
      <c r="F2179" s="33" t="s">
        <v>885</v>
      </c>
      <c r="G2179" s="34">
        <v>14963</v>
      </c>
      <c r="H2179" s="35" t="s">
        <v>183</v>
      </c>
    </row>
    <row r="2180" spans="1:8" ht="15.75">
      <c r="A2180" s="31" t="s">
        <v>2408</v>
      </c>
      <c r="B2180" s="32" t="s">
        <v>238</v>
      </c>
      <c r="C2180" s="32" t="s">
        <v>402</v>
      </c>
      <c r="D2180" s="33">
        <v>7381</v>
      </c>
      <c r="E2180" s="32" t="s">
        <v>2448</v>
      </c>
      <c r="F2180" s="33" t="s">
        <v>157</v>
      </c>
      <c r="G2180" s="34">
        <v>2142000</v>
      </c>
      <c r="H2180" s="35" t="s">
        <v>197</v>
      </c>
    </row>
    <row r="2181" spans="1:8" ht="15.75">
      <c r="A2181" s="31" t="s">
        <v>2408</v>
      </c>
      <c r="B2181" s="32" t="s">
        <v>238</v>
      </c>
      <c r="C2181" s="32" t="s">
        <v>402</v>
      </c>
      <c r="D2181" s="33">
        <v>7382</v>
      </c>
      <c r="E2181" s="32" t="s">
        <v>2449</v>
      </c>
      <c r="F2181" s="33" t="s">
        <v>157</v>
      </c>
      <c r="G2181" s="34">
        <v>6247500</v>
      </c>
      <c r="H2181" s="35" t="s">
        <v>197</v>
      </c>
    </row>
    <row r="2182" spans="1:8" ht="15.75">
      <c r="A2182" s="31" t="s">
        <v>2408</v>
      </c>
      <c r="B2182" s="32" t="s">
        <v>248</v>
      </c>
      <c r="C2182" s="32" t="s">
        <v>248</v>
      </c>
      <c r="D2182" s="33">
        <v>7384</v>
      </c>
      <c r="E2182" s="32" t="s">
        <v>2450</v>
      </c>
      <c r="F2182" s="33" t="s">
        <v>157</v>
      </c>
      <c r="G2182" s="34">
        <v>6601148</v>
      </c>
      <c r="H2182" s="35" t="s">
        <v>183</v>
      </c>
    </row>
    <row r="2183" spans="1:8" ht="15.75">
      <c r="A2183" s="31" t="s">
        <v>2408</v>
      </c>
      <c r="B2183" s="32" t="s">
        <v>255</v>
      </c>
      <c r="C2183" s="32" t="s">
        <v>1473</v>
      </c>
      <c r="D2183" s="33">
        <v>7387</v>
      </c>
      <c r="E2183" s="32" t="s">
        <v>2451</v>
      </c>
      <c r="F2183" s="33" t="s">
        <v>564</v>
      </c>
      <c r="G2183" s="34">
        <v>4092</v>
      </c>
      <c r="H2183" s="35" t="s">
        <v>183</v>
      </c>
    </row>
    <row r="2184" spans="1:8" ht="15.75">
      <c r="A2184" s="31" t="s">
        <v>2408</v>
      </c>
      <c r="B2184" s="32" t="s">
        <v>248</v>
      </c>
      <c r="C2184" s="32" t="s">
        <v>248</v>
      </c>
      <c r="D2184" s="33">
        <v>7388</v>
      </c>
      <c r="E2184" s="32" t="s">
        <v>2452</v>
      </c>
      <c r="F2184" s="33" t="s">
        <v>190</v>
      </c>
      <c r="G2184" s="34">
        <v>3383638</v>
      </c>
      <c r="H2184" s="35" t="s">
        <v>183</v>
      </c>
    </row>
    <row r="2185" spans="1:8" ht="15.75">
      <c r="A2185" s="31" t="s">
        <v>2408</v>
      </c>
      <c r="B2185" s="32" t="s">
        <v>248</v>
      </c>
      <c r="C2185" s="32" t="s">
        <v>248</v>
      </c>
      <c r="D2185" s="33">
        <v>7389</v>
      </c>
      <c r="E2185" s="32" t="s">
        <v>2453</v>
      </c>
      <c r="F2185" s="33" t="s">
        <v>2454</v>
      </c>
      <c r="G2185" s="34">
        <v>4892552</v>
      </c>
      <c r="H2185" s="35" t="s">
        <v>183</v>
      </c>
    </row>
    <row r="2186" spans="1:8" ht="15.75">
      <c r="A2186" s="31" t="s">
        <v>2408</v>
      </c>
      <c r="B2186" s="32" t="s">
        <v>205</v>
      </c>
      <c r="C2186" s="32" t="s">
        <v>206</v>
      </c>
      <c r="D2186" s="33">
        <v>7390</v>
      </c>
      <c r="E2186" s="32" t="s">
        <v>2455</v>
      </c>
      <c r="F2186" s="33" t="s">
        <v>190</v>
      </c>
      <c r="G2186" s="34">
        <v>43342</v>
      </c>
      <c r="H2186" s="35" t="s">
        <v>183</v>
      </c>
    </row>
    <row r="2187" spans="1:8" ht="15.75">
      <c r="A2187" s="31" t="s">
        <v>2408</v>
      </c>
      <c r="B2187" s="32" t="s">
        <v>248</v>
      </c>
      <c r="C2187" s="32" t="s">
        <v>248</v>
      </c>
      <c r="D2187" s="33">
        <v>7391</v>
      </c>
      <c r="E2187" s="32" t="s">
        <v>2456</v>
      </c>
      <c r="F2187" s="33" t="s">
        <v>157</v>
      </c>
      <c r="G2187" s="34">
        <v>5903830</v>
      </c>
      <c r="H2187" s="35" t="s">
        <v>183</v>
      </c>
    </row>
    <row r="2188" spans="1:8" ht="15.75">
      <c r="A2188" s="31" t="s">
        <v>2408</v>
      </c>
      <c r="B2188" s="32" t="s">
        <v>248</v>
      </c>
      <c r="C2188" s="32" t="s">
        <v>248</v>
      </c>
      <c r="D2188" s="33">
        <v>7392</v>
      </c>
      <c r="E2188" s="32" t="s">
        <v>2457</v>
      </c>
      <c r="F2188" s="33" t="s">
        <v>157</v>
      </c>
      <c r="G2188" s="34">
        <v>1778146</v>
      </c>
      <c r="H2188" s="35" t="s">
        <v>183</v>
      </c>
    </row>
    <row r="2189" spans="1:8" ht="15.75">
      <c r="A2189" s="31" t="s">
        <v>2408</v>
      </c>
      <c r="B2189" s="32" t="s">
        <v>248</v>
      </c>
      <c r="C2189" s="32" t="s">
        <v>248</v>
      </c>
      <c r="D2189" s="33">
        <v>7393</v>
      </c>
      <c r="E2189" s="32" t="s">
        <v>2458</v>
      </c>
      <c r="F2189" s="33" t="s">
        <v>157</v>
      </c>
      <c r="G2189" s="34">
        <v>6835034</v>
      </c>
      <c r="H2189" s="35" t="s">
        <v>183</v>
      </c>
    </row>
    <row r="2190" spans="1:8" ht="15.75">
      <c r="A2190" s="31" t="s">
        <v>2408</v>
      </c>
      <c r="B2190" s="32" t="s">
        <v>248</v>
      </c>
      <c r="C2190" s="32" t="s">
        <v>248</v>
      </c>
      <c r="D2190" s="33">
        <v>7395</v>
      </c>
      <c r="E2190" s="32" t="s">
        <v>2459</v>
      </c>
      <c r="F2190" s="33" t="s">
        <v>157</v>
      </c>
      <c r="G2190" s="34">
        <v>1955456</v>
      </c>
      <c r="H2190" s="35" t="s">
        <v>183</v>
      </c>
    </row>
    <row r="2191" spans="1:8" ht="15.75">
      <c r="A2191" s="31" t="s">
        <v>2408</v>
      </c>
      <c r="B2191" s="32" t="s">
        <v>248</v>
      </c>
      <c r="C2191" s="32" t="s">
        <v>248</v>
      </c>
      <c r="D2191" s="33">
        <v>7396</v>
      </c>
      <c r="E2191" s="32" t="s">
        <v>2460</v>
      </c>
      <c r="F2191" s="33" t="s">
        <v>157</v>
      </c>
      <c r="G2191" s="34">
        <v>322776</v>
      </c>
      <c r="H2191" s="35" t="s">
        <v>183</v>
      </c>
    </row>
    <row r="2192" spans="1:8" ht="15.75">
      <c r="A2192" s="31" t="s">
        <v>2408</v>
      </c>
      <c r="B2192" s="32" t="s">
        <v>241</v>
      </c>
      <c r="C2192" s="32" t="s">
        <v>1479</v>
      </c>
      <c r="D2192" s="33">
        <v>7397</v>
      </c>
      <c r="E2192" s="32" t="s">
        <v>2461</v>
      </c>
      <c r="F2192" s="33" t="s">
        <v>157</v>
      </c>
      <c r="G2192" s="34">
        <v>391213</v>
      </c>
      <c r="H2192" s="35" t="s">
        <v>197</v>
      </c>
    </row>
    <row r="2193" spans="1:8" ht="15.75">
      <c r="A2193" s="31" t="s">
        <v>2408</v>
      </c>
      <c r="B2193" s="32" t="s">
        <v>241</v>
      </c>
      <c r="C2193" s="32" t="s">
        <v>1479</v>
      </c>
      <c r="D2193" s="33">
        <v>7398</v>
      </c>
      <c r="E2193" s="32" t="s">
        <v>2462</v>
      </c>
      <c r="F2193" s="33" t="s">
        <v>157</v>
      </c>
      <c r="G2193" s="34">
        <v>426095</v>
      </c>
      <c r="H2193" s="35" t="s">
        <v>197</v>
      </c>
    </row>
    <row r="2194" spans="1:8" ht="15.75">
      <c r="A2194" s="31" t="s">
        <v>2408</v>
      </c>
      <c r="B2194" s="32" t="s">
        <v>241</v>
      </c>
      <c r="C2194" s="32" t="s">
        <v>1479</v>
      </c>
      <c r="D2194" s="33">
        <v>7399</v>
      </c>
      <c r="E2194" s="32" t="s">
        <v>2463</v>
      </c>
      <c r="F2194" s="33" t="s">
        <v>157</v>
      </c>
      <c r="G2194" s="34">
        <v>682384</v>
      </c>
      <c r="H2194" s="35" t="s">
        <v>183</v>
      </c>
    </row>
    <row r="2195" spans="1:8" ht="15.75">
      <c r="A2195" s="31" t="s">
        <v>2408</v>
      </c>
      <c r="B2195" s="32" t="s">
        <v>241</v>
      </c>
      <c r="C2195" s="32" t="s">
        <v>1479</v>
      </c>
      <c r="D2195" s="33">
        <v>7400</v>
      </c>
      <c r="E2195" s="32" t="s">
        <v>2464</v>
      </c>
      <c r="F2195" s="33" t="s">
        <v>157</v>
      </c>
      <c r="G2195" s="34">
        <v>426095</v>
      </c>
      <c r="H2195" s="35" t="s">
        <v>197</v>
      </c>
    </row>
    <row r="2196" spans="1:8" ht="15.75">
      <c r="A2196" s="31" t="s">
        <v>2408</v>
      </c>
      <c r="B2196" s="32" t="s">
        <v>241</v>
      </c>
      <c r="C2196" s="32" t="s">
        <v>1479</v>
      </c>
      <c r="D2196" s="33">
        <v>7401</v>
      </c>
      <c r="E2196" s="32" t="s">
        <v>2465</v>
      </c>
      <c r="F2196" s="33" t="s">
        <v>157</v>
      </c>
      <c r="G2196" s="34">
        <v>682384</v>
      </c>
      <c r="H2196" s="35" t="s">
        <v>183</v>
      </c>
    </row>
    <row r="2197" spans="1:8" ht="15.75">
      <c r="A2197" s="31" t="s">
        <v>2408</v>
      </c>
      <c r="B2197" s="32" t="s">
        <v>241</v>
      </c>
      <c r="C2197" s="32" t="s">
        <v>1479</v>
      </c>
      <c r="D2197" s="33">
        <v>7406</v>
      </c>
      <c r="E2197" s="32" t="s">
        <v>2466</v>
      </c>
      <c r="F2197" s="33" t="s">
        <v>157</v>
      </c>
      <c r="G2197" s="34">
        <v>428400</v>
      </c>
      <c r="H2197" s="35" t="s">
        <v>197</v>
      </c>
    </row>
    <row r="2198" spans="1:8" ht="15.75">
      <c r="A2198" s="31" t="s">
        <v>2408</v>
      </c>
      <c r="B2198" s="32" t="s">
        <v>241</v>
      </c>
      <c r="C2198" s="32" t="s">
        <v>1479</v>
      </c>
      <c r="D2198" s="33">
        <v>7407</v>
      </c>
      <c r="E2198" s="32" t="s">
        <v>2467</v>
      </c>
      <c r="F2198" s="33" t="s">
        <v>157</v>
      </c>
      <c r="G2198" s="34">
        <v>682384</v>
      </c>
      <c r="H2198" s="35" t="s">
        <v>183</v>
      </c>
    </row>
    <row r="2199" spans="1:8" ht="15.75">
      <c r="A2199" s="31" t="s">
        <v>2408</v>
      </c>
      <c r="B2199" s="32" t="s">
        <v>192</v>
      </c>
      <c r="C2199" s="32" t="s">
        <v>1553</v>
      </c>
      <c r="D2199" s="33">
        <v>7408</v>
      </c>
      <c r="E2199" s="32" t="s">
        <v>2468</v>
      </c>
      <c r="F2199" s="33" t="s">
        <v>157</v>
      </c>
      <c r="G2199" s="34">
        <v>555893</v>
      </c>
      <c r="H2199" s="35" t="s">
        <v>183</v>
      </c>
    </row>
    <row r="2200" spans="1:8" ht="15.75">
      <c r="A2200" s="31" t="s">
        <v>2408</v>
      </c>
      <c r="B2200" s="32" t="s">
        <v>192</v>
      </c>
      <c r="C2200" s="32" t="s">
        <v>1553</v>
      </c>
      <c r="D2200" s="33">
        <v>7409</v>
      </c>
      <c r="E2200" s="32" t="s">
        <v>2469</v>
      </c>
      <c r="F2200" s="33" t="s">
        <v>157</v>
      </c>
      <c r="G2200" s="34">
        <v>3008016</v>
      </c>
      <c r="H2200" s="35" t="s">
        <v>183</v>
      </c>
    </row>
    <row r="2201" spans="1:8" ht="15.75">
      <c r="A2201" s="31" t="s">
        <v>2408</v>
      </c>
      <c r="B2201" s="32" t="s">
        <v>192</v>
      </c>
      <c r="C2201" s="32" t="s">
        <v>1553</v>
      </c>
      <c r="D2201" s="33">
        <v>7410</v>
      </c>
      <c r="E2201" s="32" t="s">
        <v>2470</v>
      </c>
      <c r="F2201" s="33" t="s">
        <v>157</v>
      </c>
      <c r="G2201" s="34">
        <v>1725269</v>
      </c>
      <c r="H2201" s="35" t="s">
        <v>183</v>
      </c>
    </row>
    <row r="2202" spans="1:8" ht="15.75">
      <c r="A2202" s="31" t="s">
        <v>2408</v>
      </c>
      <c r="B2202" s="32" t="s">
        <v>192</v>
      </c>
      <c r="C2202" s="32" t="s">
        <v>1553</v>
      </c>
      <c r="D2202" s="33">
        <v>7411</v>
      </c>
      <c r="E2202" s="32" t="s">
        <v>2471</v>
      </c>
      <c r="F2202" s="33" t="s">
        <v>157</v>
      </c>
      <c r="G2202" s="34">
        <v>1155663</v>
      </c>
      <c r="H2202" s="35" t="s">
        <v>183</v>
      </c>
    </row>
    <row r="2203" spans="1:8" ht="15.75">
      <c r="A2203" s="31" t="s">
        <v>2408</v>
      </c>
      <c r="B2203" s="32" t="s">
        <v>248</v>
      </c>
      <c r="C2203" s="32" t="s">
        <v>248</v>
      </c>
      <c r="D2203" s="33">
        <v>7412</v>
      </c>
      <c r="E2203" s="32" t="s">
        <v>2472</v>
      </c>
      <c r="F2203" s="33" t="s">
        <v>157</v>
      </c>
      <c r="G2203" s="34">
        <v>1120940</v>
      </c>
      <c r="H2203" s="35" t="s">
        <v>183</v>
      </c>
    </row>
    <row r="2204" spans="1:8" ht="15.75">
      <c r="A2204" s="31" t="s">
        <v>2408</v>
      </c>
      <c r="B2204" s="32" t="s">
        <v>192</v>
      </c>
      <c r="C2204" s="32" t="s">
        <v>1553</v>
      </c>
      <c r="D2204" s="33">
        <v>7413</v>
      </c>
      <c r="E2204" s="32" t="s">
        <v>2473</v>
      </c>
      <c r="F2204" s="33" t="s">
        <v>157</v>
      </c>
      <c r="G2204" s="34">
        <v>1845552</v>
      </c>
      <c r="H2204" s="35" t="s">
        <v>183</v>
      </c>
    </row>
    <row r="2205" spans="1:8" ht="15.75">
      <c r="A2205" s="31" t="s">
        <v>2408</v>
      </c>
      <c r="B2205" s="32" t="s">
        <v>248</v>
      </c>
      <c r="C2205" s="32" t="s">
        <v>248</v>
      </c>
      <c r="D2205" s="33">
        <v>7414</v>
      </c>
      <c r="E2205" s="32" t="s">
        <v>2474</v>
      </c>
      <c r="F2205" s="33" t="s">
        <v>157</v>
      </c>
      <c r="G2205" s="34">
        <v>2216885</v>
      </c>
      <c r="H2205" s="35" t="s">
        <v>183</v>
      </c>
    </row>
    <row r="2206" spans="1:8" ht="15.75">
      <c r="A2206" s="31" t="s">
        <v>2408</v>
      </c>
      <c r="B2206" s="32" t="s">
        <v>248</v>
      </c>
      <c r="C2206" s="32" t="s">
        <v>248</v>
      </c>
      <c r="D2206" s="33">
        <v>7415</v>
      </c>
      <c r="E2206" s="32" t="s">
        <v>2475</v>
      </c>
      <c r="F2206" s="33" t="s">
        <v>157</v>
      </c>
      <c r="G2206" s="34">
        <v>445816</v>
      </c>
      <c r="H2206" s="35" t="s">
        <v>183</v>
      </c>
    </row>
    <row r="2207" spans="1:8" ht="15.75">
      <c r="A2207" s="31" t="s">
        <v>2408</v>
      </c>
      <c r="B2207" s="32" t="s">
        <v>255</v>
      </c>
      <c r="C2207" s="32" t="s">
        <v>256</v>
      </c>
      <c r="D2207" s="33">
        <v>7417</v>
      </c>
      <c r="E2207" s="32" t="s">
        <v>2476</v>
      </c>
      <c r="F2207" s="33" t="s">
        <v>186</v>
      </c>
      <c r="G2207" s="34">
        <v>714067</v>
      </c>
      <c r="H2207" s="35" t="s">
        <v>183</v>
      </c>
    </row>
    <row r="2208" spans="1:8" ht="15.75">
      <c r="A2208" s="31" t="s">
        <v>2408</v>
      </c>
      <c r="B2208" s="32" t="s">
        <v>248</v>
      </c>
      <c r="C2208" s="32" t="s">
        <v>248</v>
      </c>
      <c r="D2208" s="33">
        <v>7419</v>
      </c>
      <c r="E2208" s="32" t="s">
        <v>2477</v>
      </c>
      <c r="F2208" s="33" t="s">
        <v>157</v>
      </c>
      <c r="G2208" s="34">
        <v>195982</v>
      </c>
      <c r="H2208" s="35" t="s">
        <v>183</v>
      </c>
    </row>
    <row r="2209" spans="1:8" ht="15.75">
      <c r="A2209" s="31" t="s">
        <v>2408</v>
      </c>
      <c r="B2209" s="32" t="s">
        <v>248</v>
      </c>
      <c r="C2209" s="32" t="s">
        <v>248</v>
      </c>
      <c r="D2209" s="33">
        <v>7420</v>
      </c>
      <c r="E2209" s="32" t="s">
        <v>2478</v>
      </c>
      <c r="F2209" s="33" t="s">
        <v>157</v>
      </c>
      <c r="G2209" s="34">
        <v>463786</v>
      </c>
      <c r="H2209" s="35" t="s">
        <v>183</v>
      </c>
    </row>
    <row r="2210" spans="1:8" ht="15.75">
      <c r="A2210" s="31" t="s">
        <v>2408</v>
      </c>
      <c r="B2210" s="32" t="s">
        <v>248</v>
      </c>
      <c r="C2210" s="32" t="s">
        <v>248</v>
      </c>
      <c r="D2210" s="33">
        <v>7421</v>
      </c>
      <c r="E2210" s="32" t="s">
        <v>2479</v>
      </c>
      <c r="F2210" s="33" t="s">
        <v>157</v>
      </c>
      <c r="G2210" s="34">
        <v>469736</v>
      </c>
      <c r="H2210" s="35" t="s">
        <v>183</v>
      </c>
    </row>
    <row r="2211" spans="1:8" ht="15.75">
      <c r="A2211" s="31" t="s">
        <v>2408</v>
      </c>
      <c r="B2211" s="32" t="s">
        <v>248</v>
      </c>
      <c r="C2211" s="32" t="s">
        <v>248</v>
      </c>
      <c r="D2211" s="33">
        <v>7422</v>
      </c>
      <c r="E2211" s="32" t="s">
        <v>2480</v>
      </c>
      <c r="F2211" s="33" t="s">
        <v>157</v>
      </c>
      <c r="G2211" s="34">
        <v>2450771</v>
      </c>
      <c r="H2211" s="35" t="s">
        <v>183</v>
      </c>
    </row>
    <row r="2212" spans="1:8" ht="15.75">
      <c r="A2212" s="31" t="s">
        <v>2408</v>
      </c>
      <c r="B2212" s="32" t="s">
        <v>248</v>
      </c>
      <c r="C2212" s="32" t="s">
        <v>248</v>
      </c>
      <c r="D2212" s="33">
        <v>7423</v>
      </c>
      <c r="E2212" s="32" t="s">
        <v>2481</v>
      </c>
      <c r="F2212" s="33" t="s">
        <v>157</v>
      </c>
      <c r="G2212" s="34">
        <v>582786</v>
      </c>
      <c r="H2212" s="35" t="s">
        <v>183</v>
      </c>
    </row>
    <row r="2213" spans="1:8" ht="15.75">
      <c r="A2213" s="31" t="s">
        <v>2408</v>
      </c>
      <c r="B2213" s="32" t="s">
        <v>248</v>
      </c>
      <c r="C2213" s="32" t="s">
        <v>248</v>
      </c>
      <c r="D2213" s="33">
        <v>7424</v>
      </c>
      <c r="E2213" s="32" t="s">
        <v>2482</v>
      </c>
      <c r="F2213" s="33" t="s">
        <v>157</v>
      </c>
      <c r="G2213" s="34">
        <v>3385241</v>
      </c>
      <c r="H2213" s="35" t="s">
        <v>183</v>
      </c>
    </row>
    <row r="2214" spans="1:8" ht="15.75">
      <c r="A2214" s="31" t="s">
        <v>2408</v>
      </c>
      <c r="B2214" s="32" t="s">
        <v>248</v>
      </c>
      <c r="C2214" s="32" t="s">
        <v>248</v>
      </c>
      <c r="D2214" s="33">
        <v>7425</v>
      </c>
      <c r="E2214" s="32" t="s">
        <v>2483</v>
      </c>
      <c r="F2214" s="33" t="s">
        <v>157</v>
      </c>
      <c r="G2214" s="34">
        <v>3619124</v>
      </c>
      <c r="H2214" s="35" t="s">
        <v>183</v>
      </c>
    </row>
    <row r="2215" spans="1:8" ht="15.75">
      <c r="A2215" s="31" t="s">
        <v>2408</v>
      </c>
      <c r="B2215" s="32" t="s">
        <v>255</v>
      </c>
      <c r="C2215" s="32" t="s">
        <v>256</v>
      </c>
      <c r="D2215" s="33">
        <v>7426</v>
      </c>
      <c r="E2215" s="32" t="s">
        <v>2484</v>
      </c>
      <c r="F2215" s="33" t="s">
        <v>186</v>
      </c>
      <c r="G2215" s="34">
        <v>662413</v>
      </c>
      <c r="H2215" s="35" t="s">
        <v>183</v>
      </c>
    </row>
    <row r="2216" spans="1:8" ht="15.75">
      <c r="A2216" s="31" t="s">
        <v>2408</v>
      </c>
      <c r="B2216" s="32" t="s">
        <v>248</v>
      </c>
      <c r="C2216" s="32" t="s">
        <v>248</v>
      </c>
      <c r="D2216" s="33">
        <v>7427</v>
      </c>
      <c r="E2216" s="32" t="s">
        <v>2485</v>
      </c>
      <c r="F2216" s="33" t="s">
        <v>157</v>
      </c>
      <c r="G2216" s="34">
        <v>964776</v>
      </c>
      <c r="H2216" s="35" t="s">
        <v>183</v>
      </c>
    </row>
    <row r="2217" spans="1:8" ht="15.75">
      <c r="A2217" s="31" t="s">
        <v>2408</v>
      </c>
      <c r="B2217" s="32" t="s">
        <v>248</v>
      </c>
      <c r="C2217" s="32" t="s">
        <v>248</v>
      </c>
      <c r="D2217" s="33">
        <v>7428</v>
      </c>
      <c r="E2217" s="32" t="s">
        <v>2486</v>
      </c>
      <c r="F2217" s="33" t="s">
        <v>157</v>
      </c>
      <c r="G2217" s="34">
        <v>1006426</v>
      </c>
      <c r="H2217" s="35" t="s">
        <v>183</v>
      </c>
    </row>
    <row r="2218" spans="1:8" ht="15.75">
      <c r="A2218" s="31" t="s">
        <v>2408</v>
      </c>
      <c r="B2218" s="32" t="s">
        <v>248</v>
      </c>
      <c r="C2218" s="32" t="s">
        <v>248</v>
      </c>
      <c r="D2218" s="33">
        <v>7429</v>
      </c>
      <c r="E2218" s="32" t="s">
        <v>2487</v>
      </c>
      <c r="F2218" s="33" t="s">
        <v>157</v>
      </c>
      <c r="G2218" s="34">
        <v>2710117</v>
      </c>
      <c r="H2218" s="35" t="s">
        <v>183</v>
      </c>
    </row>
    <row r="2219" spans="1:8" ht="15.75">
      <c r="A2219" s="31" t="s">
        <v>2408</v>
      </c>
      <c r="B2219" s="32" t="s">
        <v>192</v>
      </c>
      <c r="C2219" s="32" t="s">
        <v>947</v>
      </c>
      <c r="D2219" s="33">
        <v>7430</v>
      </c>
      <c r="E2219" s="32" t="s">
        <v>2488</v>
      </c>
      <c r="F2219" s="33" t="s">
        <v>157</v>
      </c>
      <c r="G2219" s="34">
        <v>379988</v>
      </c>
      <c r="H2219" s="35" t="s">
        <v>183</v>
      </c>
    </row>
    <row r="2220" spans="1:8" ht="15.75">
      <c r="A2220" s="31" t="s">
        <v>2408</v>
      </c>
      <c r="B2220" s="32" t="s">
        <v>248</v>
      </c>
      <c r="C2220" s="32" t="s">
        <v>248</v>
      </c>
      <c r="D2220" s="33">
        <v>7431</v>
      </c>
      <c r="E2220" s="32" t="s">
        <v>2489</v>
      </c>
      <c r="F2220" s="33" t="s">
        <v>190</v>
      </c>
      <c r="G2220" s="34">
        <v>1391462</v>
      </c>
      <c r="H2220" s="35" t="s">
        <v>183</v>
      </c>
    </row>
    <row r="2221" spans="1:8" ht="15.75">
      <c r="A2221" s="31" t="s">
        <v>2408</v>
      </c>
      <c r="B2221" s="32" t="s">
        <v>208</v>
      </c>
      <c r="C2221" s="32" t="s">
        <v>208</v>
      </c>
      <c r="D2221" s="33">
        <v>7432</v>
      </c>
      <c r="E2221" s="32" t="s">
        <v>2490</v>
      </c>
      <c r="F2221" s="33" t="s">
        <v>190</v>
      </c>
      <c r="G2221" s="34">
        <v>600165</v>
      </c>
      <c r="H2221" s="35" t="s">
        <v>183</v>
      </c>
    </row>
    <row r="2222" spans="1:8" ht="15.75">
      <c r="A2222" s="31" t="s">
        <v>2408</v>
      </c>
      <c r="B2222" s="32" t="s">
        <v>208</v>
      </c>
      <c r="C2222" s="32" t="s">
        <v>208</v>
      </c>
      <c r="D2222" s="33">
        <v>7433</v>
      </c>
      <c r="E2222" s="32" t="s">
        <v>2491</v>
      </c>
      <c r="F2222" s="33" t="s">
        <v>190</v>
      </c>
      <c r="G2222" s="34">
        <v>707166</v>
      </c>
      <c r="H2222" s="35" t="s">
        <v>183</v>
      </c>
    </row>
    <row r="2223" spans="1:8" ht="15.75">
      <c r="A2223" s="31" t="s">
        <v>2408</v>
      </c>
      <c r="B2223" s="32" t="s">
        <v>208</v>
      </c>
      <c r="C2223" s="32" t="s">
        <v>208</v>
      </c>
      <c r="D2223" s="33">
        <v>7434</v>
      </c>
      <c r="E2223" s="32" t="s">
        <v>2492</v>
      </c>
      <c r="F2223" s="33" t="s">
        <v>190</v>
      </c>
      <c r="G2223" s="34">
        <v>870351</v>
      </c>
      <c r="H2223" s="35" t="s">
        <v>183</v>
      </c>
    </row>
    <row r="2224" spans="1:8" ht="15.75">
      <c r="A2224" s="31" t="s">
        <v>2408</v>
      </c>
      <c r="B2224" s="32" t="s">
        <v>208</v>
      </c>
      <c r="C2224" s="32" t="s">
        <v>208</v>
      </c>
      <c r="D2224" s="33">
        <v>7435</v>
      </c>
      <c r="E2224" s="32" t="s">
        <v>2493</v>
      </c>
      <c r="F2224" s="33" t="s">
        <v>190</v>
      </c>
      <c r="G2224" s="34">
        <v>1570929</v>
      </c>
      <c r="H2224" s="35" t="s">
        <v>183</v>
      </c>
    </row>
    <row r="2225" spans="1:8" ht="15.75">
      <c r="A2225" s="31" t="s">
        <v>2408</v>
      </c>
      <c r="B2225" s="32" t="s">
        <v>241</v>
      </c>
      <c r="C2225" s="32" t="s">
        <v>1479</v>
      </c>
      <c r="D2225" s="33">
        <v>7436</v>
      </c>
      <c r="E2225" s="32" t="s">
        <v>2494</v>
      </c>
      <c r="F2225" s="33" t="s">
        <v>157</v>
      </c>
      <c r="G2225" s="34">
        <v>1106589</v>
      </c>
      <c r="H2225" s="35" t="s">
        <v>183</v>
      </c>
    </row>
    <row r="2226" spans="1:8" ht="15.75">
      <c r="A2226" s="31" t="s">
        <v>2408</v>
      </c>
      <c r="B2226" s="32" t="s">
        <v>255</v>
      </c>
      <c r="C2226" s="32" t="s">
        <v>255</v>
      </c>
      <c r="D2226" s="33">
        <v>7437</v>
      </c>
      <c r="E2226" s="32" t="s">
        <v>2495</v>
      </c>
      <c r="F2226" s="33" t="s">
        <v>186</v>
      </c>
      <c r="G2226" s="34">
        <v>779930</v>
      </c>
      <c r="H2226" s="35" t="s">
        <v>183</v>
      </c>
    </row>
    <row r="2227" spans="1:8" ht="15.75">
      <c r="A2227" s="31" t="s">
        <v>2408</v>
      </c>
      <c r="B2227" s="32" t="s">
        <v>248</v>
      </c>
      <c r="C2227" s="32" t="s">
        <v>248</v>
      </c>
      <c r="D2227" s="33">
        <v>7438</v>
      </c>
      <c r="E2227" s="32" t="s">
        <v>2496</v>
      </c>
      <c r="F2227" s="33" t="s">
        <v>157</v>
      </c>
      <c r="G2227" s="34">
        <v>2523699</v>
      </c>
      <c r="H2227" s="35" t="s">
        <v>183</v>
      </c>
    </row>
    <row r="2228" spans="1:8" ht="15.75">
      <c r="A2228" s="31" t="s">
        <v>2408</v>
      </c>
      <c r="B2228" s="32" t="s">
        <v>208</v>
      </c>
      <c r="C2228" s="32" t="s">
        <v>208</v>
      </c>
      <c r="D2228" s="33">
        <v>7439</v>
      </c>
      <c r="E2228" s="32" t="s">
        <v>2497</v>
      </c>
      <c r="F2228" s="33" t="s">
        <v>157</v>
      </c>
      <c r="G2228" s="34">
        <v>375627</v>
      </c>
      <c r="H2228" s="35" t="s">
        <v>183</v>
      </c>
    </row>
    <row r="2229" spans="1:8" ht="15.75">
      <c r="A2229" s="31" t="s">
        <v>2408</v>
      </c>
      <c r="B2229" s="32" t="s">
        <v>248</v>
      </c>
      <c r="C2229" s="32" t="s">
        <v>248</v>
      </c>
      <c r="D2229" s="33">
        <v>7440</v>
      </c>
      <c r="E2229" s="32" t="s">
        <v>2498</v>
      </c>
      <c r="F2229" s="33" t="s">
        <v>157</v>
      </c>
      <c r="G2229" s="34">
        <v>2513491</v>
      </c>
      <c r="H2229" s="35" t="s">
        <v>183</v>
      </c>
    </row>
    <row r="2230" spans="1:8" ht="15.75">
      <c r="A2230" s="31" t="s">
        <v>2408</v>
      </c>
      <c r="B2230" s="32" t="s">
        <v>248</v>
      </c>
      <c r="C2230" s="32" t="s">
        <v>248</v>
      </c>
      <c r="D2230" s="33">
        <v>7441</v>
      </c>
      <c r="E2230" s="32" t="s">
        <v>2499</v>
      </c>
      <c r="F2230" s="33" t="s">
        <v>157</v>
      </c>
      <c r="G2230" s="34">
        <v>2513491</v>
      </c>
      <c r="H2230" s="35" t="s">
        <v>183</v>
      </c>
    </row>
    <row r="2231" spans="1:8" ht="15.75">
      <c r="A2231" s="31" t="s">
        <v>2408</v>
      </c>
      <c r="B2231" s="32" t="s">
        <v>248</v>
      </c>
      <c r="C2231" s="32" t="s">
        <v>248</v>
      </c>
      <c r="D2231" s="33">
        <v>7442</v>
      </c>
      <c r="E2231" s="32" t="s">
        <v>2500</v>
      </c>
      <c r="F2231" s="33" t="s">
        <v>157</v>
      </c>
      <c r="G2231" s="34">
        <v>2523699</v>
      </c>
      <c r="H2231" s="35" t="s">
        <v>183</v>
      </c>
    </row>
    <row r="2232" spans="1:8" ht="15.75">
      <c r="A2232" s="31" t="s">
        <v>2408</v>
      </c>
      <c r="B2232" s="32" t="s">
        <v>205</v>
      </c>
      <c r="C2232" s="32" t="s">
        <v>206</v>
      </c>
      <c r="D2232" s="33">
        <v>7443</v>
      </c>
      <c r="E2232" s="32" t="s">
        <v>2501</v>
      </c>
      <c r="F2232" s="33" t="s">
        <v>190</v>
      </c>
      <c r="G2232" s="34">
        <v>47744</v>
      </c>
      <c r="H2232" s="35" t="s">
        <v>183</v>
      </c>
    </row>
    <row r="2233" spans="1:8" ht="15.75">
      <c r="A2233" s="31" t="s">
        <v>2408</v>
      </c>
      <c r="B2233" s="32" t="s">
        <v>1324</v>
      </c>
      <c r="C2233" s="32" t="s">
        <v>1324</v>
      </c>
      <c r="D2233" s="33">
        <v>7445</v>
      </c>
      <c r="E2233" s="32" t="s">
        <v>2502</v>
      </c>
      <c r="F2233" s="33" t="s">
        <v>182</v>
      </c>
      <c r="G2233" s="34">
        <v>282784</v>
      </c>
      <c r="H2233" s="35" t="s">
        <v>183</v>
      </c>
    </row>
    <row r="2234" spans="1:8" ht="15.75">
      <c r="A2234" s="31" t="s">
        <v>2408</v>
      </c>
      <c r="B2234" s="32" t="s">
        <v>208</v>
      </c>
      <c r="C2234" s="32" t="s">
        <v>208</v>
      </c>
      <c r="D2234" s="33">
        <v>7447</v>
      </c>
      <c r="E2234" s="32" t="s">
        <v>2503</v>
      </c>
      <c r="F2234" s="33" t="s">
        <v>190</v>
      </c>
      <c r="G2234" s="34">
        <v>3177568</v>
      </c>
      <c r="H2234" s="35" t="s">
        <v>183</v>
      </c>
    </row>
    <row r="2235" spans="1:8" ht="15.75">
      <c r="A2235" s="31" t="s">
        <v>2408</v>
      </c>
      <c r="B2235" s="32" t="s">
        <v>248</v>
      </c>
      <c r="C2235" s="32" t="s">
        <v>248</v>
      </c>
      <c r="D2235" s="33">
        <v>7448</v>
      </c>
      <c r="E2235" s="32" t="s">
        <v>2504</v>
      </c>
      <c r="F2235" s="33" t="s">
        <v>157</v>
      </c>
      <c r="G2235" s="34">
        <v>340009</v>
      </c>
      <c r="H2235" s="35" t="s">
        <v>183</v>
      </c>
    </row>
    <row r="2236" spans="1:8" ht="15.75">
      <c r="A2236" s="31" t="s">
        <v>2408</v>
      </c>
      <c r="B2236" s="32" t="s">
        <v>248</v>
      </c>
      <c r="C2236" s="32" t="s">
        <v>248</v>
      </c>
      <c r="D2236" s="33">
        <v>7451</v>
      </c>
      <c r="E2236" s="32" t="s">
        <v>2505</v>
      </c>
      <c r="F2236" s="33" t="s">
        <v>157</v>
      </c>
      <c r="G2236" s="34">
        <v>426883</v>
      </c>
      <c r="H2236" s="35" t="s">
        <v>183</v>
      </c>
    </row>
    <row r="2237" spans="1:8" ht="15.75">
      <c r="A2237" s="31" t="s">
        <v>2408</v>
      </c>
      <c r="B2237" s="32" t="s">
        <v>192</v>
      </c>
      <c r="C2237" s="32" t="s">
        <v>1553</v>
      </c>
      <c r="D2237" s="33">
        <v>7452</v>
      </c>
      <c r="E2237" s="32" t="s">
        <v>2506</v>
      </c>
      <c r="F2237" s="33" t="s">
        <v>157</v>
      </c>
      <c r="G2237" s="34">
        <v>1935458</v>
      </c>
      <c r="H2237" s="35" t="s">
        <v>183</v>
      </c>
    </row>
    <row r="2238" spans="1:8" ht="15.75">
      <c r="A2238" s="31" t="s">
        <v>2408</v>
      </c>
      <c r="B2238" s="32" t="s">
        <v>248</v>
      </c>
      <c r="C2238" s="32" t="s">
        <v>248</v>
      </c>
      <c r="D2238" s="33">
        <v>7453</v>
      </c>
      <c r="E2238" s="32" t="s">
        <v>2507</v>
      </c>
      <c r="F2238" s="33" t="s">
        <v>157</v>
      </c>
      <c r="G2238" s="34">
        <v>1217551</v>
      </c>
      <c r="H2238" s="35" t="s">
        <v>183</v>
      </c>
    </row>
    <row r="2239" spans="1:8" ht="15.75">
      <c r="A2239" s="31" t="s">
        <v>2408</v>
      </c>
      <c r="B2239" s="32" t="s">
        <v>248</v>
      </c>
      <c r="C2239" s="32" t="s">
        <v>248</v>
      </c>
      <c r="D2239" s="33">
        <v>7454</v>
      </c>
      <c r="E2239" s="32" t="s">
        <v>2508</v>
      </c>
      <c r="F2239" s="33" t="s">
        <v>157</v>
      </c>
      <c r="G2239" s="34">
        <v>2020751</v>
      </c>
      <c r="H2239" s="35" t="s">
        <v>183</v>
      </c>
    </row>
    <row r="2240" spans="1:8" ht="15.75">
      <c r="A2240" s="31" t="s">
        <v>2408</v>
      </c>
      <c r="B2240" s="32" t="s">
        <v>248</v>
      </c>
      <c r="C2240" s="32" t="s">
        <v>248</v>
      </c>
      <c r="D2240" s="33">
        <v>7455</v>
      </c>
      <c r="E2240" s="32" t="s">
        <v>2509</v>
      </c>
      <c r="F2240" s="33" t="s">
        <v>157</v>
      </c>
      <c r="G2240" s="34">
        <v>10600273</v>
      </c>
      <c r="H2240" s="35" t="s">
        <v>183</v>
      </c>
    </row>
    <row r="2241" spans="1:8" ht="15.75">
      <c r="A2241" s="31" t="s">
        <v>2408</v>
      </c>
      <c r="B2241" s="32" t="s">
        <v>192</v>
      </c>
      <c r="C2241" s="32" t="s">
        <v>1553</v>
      </c>
      <c r="D2241" s="33">
        <v>7458</v>
      </c>
      <c r="E2241" s="32" t="s">
        <v>2510</v>
      </c>
      <c r="F2241" s="33" t="s">
        <v>157</v>
      </c>
      <c r="G2241" s="34">
        <v>6288563</v>
      </c>
      <c r="H2241" s="35" t="s">
        <v>183</v>
      </c>
    </row>
    <row r="2242" spans="1:8" ht="15.75">
      <c r="A2242" s="31" t="s">
        <v>2408</v>
      </c>
      <c r="B2242" s="32" t="s">
        <v>248</v>
      </c>
      <c r="C2242" s="32" t="s">
        <v>248</v>
      </c>
      <c r="D2242" s="33">
        <v>7459</v>
      </c>
      <c r="E2242" s="32" t="s">
        <v>2511</v>
      </c>
      <c r="F2242" s="33" t="s">
        <v>157</v>
      </c>
      <c r="G2242" s="34">
        <v>3183014</v>
      </c>
      <c r="H2242" s="35" t="s">
        <v>183</v>
      </c>
    </row>
    <row r="2243" spans="1:8" ht="15.75">
      <c r="A2243" s="31" t="s">
        <v>2408</v>
      </c>
      <c r="B2243" s="32" t="s">
        <v>192</v>
      </c>
      <c r="C2243" s="32" t="s">
        <v>1553</v>
      </c>
      <c r="D2243" s="33">
        <v>7460</v>
      </c>
      <c r="E2243" s="32" t="s">
        <v>2512</v>
      </c>
      <c r="F2243" s="33" t="s">
        <v>157</v>
      </c>
      <c r="G2243" s="34">
        <v>2496596</v>
      </c>
      <c r="H2243" s="35" t="s">
        <v>183</v>
      </c>
    </row>
    <row r="2244" spans="1:8" ht="15.75">
      <c r="A2244" s="31" t="s">
        <v>2408</v>
      </c>
      <c r="B2244" s="32" t="s">
        <v>248</v>
      </c>
      <c r="C2244" s="32" t="s">
        <v>248</v>
      </c>
      <c r="D2244" s="33">
        <v>7462</v>
      </c>
      <c r="E2244" s="32" t="s">
        <v>2513</v>
      </c>
      <c r="F2244" s="33" t="s">
        <v>157</v>
      </c>
      <c r="G2244" s="34">
        <v>2184064</v>
      </c>
      <c r="H2244" s="35" t="s">
        <v>183</v>
      </c>
    </row>
    <row r="2245" spans="1:8" ht="15.75">
      <c r="A2245" s="31" t="s">
        <v>2408</v>
      </c>
      <c r="B2245" s="32" t="s">
        <v>192</v>
      </c>
      <c r="C2245" s="32" t="s">
        <v>1553</v>
      </c>
      <c r="D2245" s="33">
        <v>7464</v>
      </c>
      <c r="E2245" s="32" t="s">
        <v>2514</v>
      </c>
      <c r="F2245" s="33" t="s">
        <v>157</v>
      </c>
      <c r="G2245" s="34">
        <v>2650035</v>
      </c>
      <c r="H2245" s="35" t="s">
        <v>183</v>
      </c>
    </row>
    <row r="2246" spans="1:8" ht="15.75">
      <c r="A2246" s="31" t="s">
        <v>2408</v>
      </c>
      <c r="B2246" s="32" t="s">
        <v>248</v>
      </c>
      <c r="C2246" s="32" t="s">
        <v>248</v>
      </c>
      <c r="D2246" s="33">
        <v>7465</v>
      </c>
      <c r="E2246" s="32" t="s">
        <v>2515</v>
      </c>
      <c r="F2246" s="33" t="s">
        <v>157</v>
      </c>
      <c r="G2246" s="34">
        <v>114634</v>
      </c>
      <c r="H2246" s="35" t="s">
        <v>183</v>
      </c>
    </row>
    <row r="2247" spans="1:8" ht="15.75">
      <c r="A2247" s="31" t="s">
        <v>2408</v>
      </c>
      <c r="B2247" s="32" t="s">
        <v>248</v>
      </c>
      <c r="C2247" s="32" t="s">
        <v>248</v>
      </c>
      <c r="D2247" s="33">
        <v>7468</v>
      </c>
      <c r="E2247" s="32" t="s">
        <v>2516</v>
      </c>
      <c r="F2247" s="33" t="s">
        <v>157</v>
      </c>
      <c r="G2247" s="34">
        <v>1854243</v>
      </c>
      <c r="H2247" s="35" t="s">
        <v>183</v>
      </c>
    </row>
    <row r="2248" spans="1:8" ht="15.75">
      <c r="A2248" s="31" t="s">
        <v>2408</v>
      </c>
      <c r="B2248" s="32" t="s">
        <v>241</v>
      </c>
      <c r="C2248" s="32" t="s">
        <v>1479</v>
      </c>
      <c r="D2248" s="33">
        <v>7469</v>
      </c>
      <c r="E2248" s="32" t="s">
        <v>2517</v>
      </c>
      <c r="F2248" s="33" t="s">
        <v>157</v>
      </c>
      <c r="G2248" s="34">
        <v>328813</v>
      </c>
      <c r="H2248" s="35" t="s">
        <v>183</v>
      </c>
    </row>
    <row r="2249" spans="1:8" ht="15.75">
      <c r="A2249" s="31" t="s">
        <v>2408</v>
      </c>
      <c r="B2249" s="32" t="s">
        <v>241</v>
      </c>
      <c r="C2249" s="32" t="s">
        <v>1479</v>
      </c>
      <c r="D2249" s="33">
        <v>7470</v>
      </c>
      <c r="E2249" s="32" t="s">
        <v>2518</v>
      </c>
      <c r="F2249" s="33" t="s">
        <v>157</v>
      </c>
      <c r="G2249" s="34">
        <v>299810</v>
      </c>
      <c r="H2249" s="35" t="s">
        <v>183</v>
      </c>
    </row>
    <row r="2250" spans="1:8" ht="15.75">
      <c r="A2250" s="31" t="s">
        <v>2408</v>
      </c>
      <c r="B2250" s="32" t="s">
        <v>248</v>
      </c>
      <c r="C2250" s="32" t="s">
        <v>248</v>
      </c>
      <c r="D2250" s="33">
        <v>7471</v>
      </c>
      <c r="E2250" s="32" t="s">
        <v>2519</v>
      </c>
      <c r="F2250" s="33" t="s">
        <v>157</v>
      </c>
      <c r="G2250" s="34">
        <v>2066716</v>
      </c>
      <c r="H2250" s="35" t="s">
        <v>183</v>
      </c>
    </row>
    <row r="2251" spans="1:8" ht="15.75">
      <c r="A2251" s="31" t="s">
        <v>2408</v>
      </c>
      <c r="B2251" s="32" t="s">
        <v>208</v>
      </c>
      <c r="C2251" s="32" t="s">
        <v>208</v>
      </c>
      <c r="D2251" s="33">
        <v>7472</v>
      </c>
      <c r="E2251" s="32" t="s">
        <v>2520</v>
      </c>
      <c r="F2251" s="33" t="s">
        <v>190</v>
      </c>
      <c r="G2251" s="34">
        <v>1151208</v>
      </c>
      <c r="H2251" s="35" t="s">
        <v>183</v>
      </c>
    </row>
    <row r="2252" spans="1:8" ht="15.75">
      <c r="A2252" s="31" t="s">
        <v>2408</v>
      </c>
      <c r="B2252" s="32" t="s">
        <v>248</v>
      </c>
      <c r="C2252" s="32" t="s">
        <v>248</v>
      </c>
      <c r="D2252" s="33">
        <v>7473</v>
      </c>
      <c r="E2252" s="32" t="s">
        <v>2521</v>
      </c>
      <c r="F2252" s="33" t="s">
        <v>157</v>
      </c>
      <c r="G2252" s="34">
        <v>1713286</v>
      </c>
      <c r="H2252" s="35" t="s">
        <v>183</v>
      </c>
    </row>
    <row r="2253" spans="1:8" ht="15.75">
      <c r="A2253" s="31" t="s">
        <v>2408</v>
      </c>
      <c r="B2253" s="32" t="s">
        <v>208</v>
      </c>
      <c r="C2253" s="32" t="s">
        <v>208</v>
      </c>
      <c r="D2253" s="33">
        <v>7474</v>
      </c>
      <c r="E2253" s="32" t="s">
        <v>2522</v>
      </c>
      <c r="F2253" s="33" t="s">
        <v>190</v>
      </c>
      <c r="G2253" s="34">
        <v>2492418</v>
      </c>
      <c r="H2253" s="35" t="s">
        <v>183</v>
      </c>
    </row>
    <row r="2254" spans="1:8" ht="15.75">
      <c r="A2254" s="31" t="s">
        <v>2408</v>
      </c>
      <c r="B2254" s="32" t="s">
        <v>248</v>
      </c>
      <c r="C2254" s="32" t="s">
        <v>248</v>
      </c>
      <c r="D2254" s="33">
        <v>7477</v>
      </c>
      <c r="E2254" s="32" t="s">
        <v>2523</v>
      </c>
      <c r="F2254" s="33" t="s">
        <v>157</v>
      </c>
      <c r="G2254" s="34">
        <v>1072338</v>
      </c>
      <c r="H2254" s="35" t="s">
        <v>183</v>
      </c>
    </row>
    <row r="2255" spans="1:8" ht="15.75">
      <c r="A2255" s="31" t="s">
        <v>2408</v>
      </c>
      <c r="B2255" s="32" t="s">
        <v>248</v>
      </c>
      <c r="C2255" s="32" t="s">
        <v>248</v>
      </c>
      <c r="D2255" s="33">
        <v>7480</v>
      </c>
      <c r="E2255" s="32" t="s">
        <v>2524</v>
      </c>
      <c r="F2255" s="33" t="s">
        <v>157</v>
      </c>
      <c r="G2255" s="34">
        <v>2368528</v>
      </c>
      <c r="H2255" s="35" t="s">
        <v>183</v>
      </c>
    </row>
    <row r="2256" spans="1:8" ht="15.75">
      <c r="A2256" s="31" t="s">
        <v>2408</v>
      </c>
      <c r="B2256" s="32" t="s">
        <v>248</v>
      </c>
      <c r="C2256" s="32" t="s">
        <v>248</v>
      </c>
      <c r="D2256" s="33">
        <v>7482</v>
      </c>
      <c r="E2256" s="32" t="s">
        <v>2525</v>
      </c>
      <c r="F2256" s="33" t="s">
        <v>157</v>
      </c>
      <c r="G2256" s="34">
        <v>4389125</v>
      </c>
      <c r="H2256" s="35" t="s">
        <v>183</v>
      </c>
    </row>
    <row r="2257" spans="1:8" ht="15.75">
      <c r="A2257" s="31" t="s">
        <v>2408</v>
      </c>
      <c r="B2257" s="32" t="s">
        <v>248</v>
      </c>
      <c r="C2257" s="32" t="s">
        <v>248</v>
      </c>
      <c r="D2257" s="33">
        <v>7483</v>
      </c>
      <c r="E2257" s="32" t="s">
        <v>2526</v>
      </c>
      <c r="F2257" s="33" t="s">
        <v>157</v>
      </c>
      <c r="G2257" s="34">
        <v>26116</v>
      </c>
      <c r="H2257" s="35" t="s">
        <v>183</v>
      </c>
    </row>
    <row r="2258" spans="1:8" ht="15.75">
      <c r="A2258" s="31" t="s">
        <v>2408</v>
      </c>
      <c r="B2258" s="32" t="s">
        <v>248</v>
      </c>
      <c r="C2258" s="32" t="s">
        <v>248</v>
      </c>
      <c r="D2258" s="33">
        <v>7485</v>
      </c>
      <c r="E2258" s="32" t="s">
        <v>2527</v>
      </c>
      <c r="F2258" s="33" t="s">
        <v>157</v>
      </c>
      <c r="G2258" s="34">
        <v>2042300</v>
      </c>
      <c r="H2258" s="35" t="s">
        <v>183</v>
      </c>
    </row>
    <row r="2259" spans="1:8" ht="15.75">
      <c r="A2259" s="31" t="s">
        <v>2408</v>
      </c>
      <c r="B2259" s="32" t="s">
        <v>248</v>
      </c>
      <c r="C2259" s="32" t="s">
        <v>248</v>
      </c>
      <c r="D2259" s="33">
        <v>7486</v>
      </c>
      <c r="E2259" s="32" t="s">
        <v>2528</v>
      </c>
      <c r="F2259" s="33" t="s">
        <v>157</v>
      </c>
      <c r="G2259" s="34">
        <v>9577018</v>
      </c>
      <c r="H2259" s="35" t="s">
        <v>183</v>
      </c>
    </row>
    <row r="2260" spans="1:8" ht="15.75">
      <c r="A2260" s="31" t="s">
        <v>2408</v>
      </c>
      <c r="B2260" s="32" t="s">
        <v>248</v>
      </c>
      <c r="C2260" s="32" t="s">
        <v>248</v>
      </c>
      <c r="D2260" s="33">
        <v>7487</v>
      </c>
      <c r="E2260" s="32" t="s">
        <v>2529</v>
      </c>
      <c r="F2260" s="33" t="s">
        <v>157</v>
      </c>
      <c r="G2260" s="34">
        <v>1701565</v>
      </c>
      <c r="H2260" s="35" t="s">
        <v>183</v>
      </c>
    </row>
    <row r="2261" spans="1:8" ht="15.75">
      <c r="A2261" s="31" t="s">
        <v>2408</v>
      </c>
      <c r="B2261" s="32" t="s">
        <v>248</v>
      </c>
      <c r="C2261" s="32" t="s">
        <v>248</v>
      </c>
      <c r="D2261" s="33">
        <v>7488</v>
      </c>
      <c r="E2261" s="32" t="s">
        <v>2530</v>
      </c>
      <c r="F2261" s="33" t="s">
        <v>157</v>
      </c>
      <c r="G2261" s="34">
        <v>472155</v>
      </c>
      <c r="H2261" s="35" t="s">
        <v>183</v>
      </c>
    </row>
    <row r="2262" spans="1:8" ht="15.75">
      <c r="A2262" s="31" t="s">
        <v>2408</v>
      </c>
      <c r="B2262" s="32" t="s">
        <v>248</v>
      </c>
      <c r="C2262" s="32" t="s">
        <v>248</v>
      </c>
      <c r="D2262" s="33">
        <v>7492</v>
      </c>
      <c r="E2262" s="32" t="s">
        <v>2531</v>
      </c>
      <c r="F2262" s="33" t="s">
        <v>157</v>
      </c>
      <c r="G2262" s="34">
        <v>5322463</v>
      </c>
      <c r="H2262" s="35" t="s">
        <v>183</v>
      </c>
    </row>
    <row r="2263" spans="1:8" ht="15.75">
      <c r="A2263" s="31" t="s">
        <v>2408</v>
      </c>
      <c r="B2263" s="32" t="s">
        <v>248</v>
      </c>
      <c r="C2263" s="32" t="s">
        <v>248</v>
      </c>
      <c r="D2263" s="33">
        <v>7493</v>
      </c>
      <c r="E2263" s="32" t="s">
        <v>2532</v>
      </c>
      <c r="F2263" s="33" t="s">
        <v>157</v>
      </c>
      <c r="G2263" s="34">
        <v>127479</v>
      </c>
      <c r="H2263" s="35" t="s">
        <v>183</v>
      </c>
    </row>
    <row r="2264" spans="1:8" ht="15.75">
      <c r="A2264" s="31" t="s">
        <v>2408</v>
      </c>
      <c r="B2264" s="32" t="s">
        <v>241</v>
      </c>
      <c r="C2264" s="32" t="s">
        <v>1479</v>
      </c>
      <c r="D2264" s="33">
        <v>7494</v>
      </c>
      <c r="E2264" s="32" t="s">
        <v>2533</v>
      </c>
      <c r="F2264" s="33" t="s">
        <v>157</v>
      </c>
      <c r="G2264" s="34">
        <v>633317</v>
      </c>
      <c r="H2264" s="35" t="s">
        <v>183</v>
      </c>
    </row>
    <row r="2265" spans="1:8" ht="15.75">
      <c r="A2265" s="31" t="s">
        <v>2408</v>
      </c>
      <c r="B2265" s="32" t="s">
        <v>248</v>
      </c>
      <c r="C2265" s="32" t="s">
        <v>248</v>
      </c>
      <c r="D2265" s="33">
        <v>7495</v>
      </c>
      <c r="E2265" s="32" t="s">
        <v>2534</v>
      </c>
      <c r="F2265" s="33" t="s">
        <v>157</v>
      </c>
      <c r="G2265" s="34">
        <v>4221758</v>
      </c>
      <c r="H2265" s="35" t="s">
        <v>183</v>
      </c>
    </row>
    <row r="2266" spans="1:8" ht="15.75">
      <c r="A2266" s="31" t="s">
        <v>2408</v>
      </c>
      <c r="B2266" s="32" t="s">
        <v>241</v>
      </c>
      <c r="C2266" s="32" t="s">
        <v>1479</v>
      </c>
      <c r="D2266" s="33">
        <v>7497</v>
      </c>
      <c r="E2266" s="32" t="s">
        <v>2535</v>
      </c>
      <c r="F2266" s="33" t="s">
        <v>157</v>
      </c>
      <c r="G2266" s="34">
        <v>527150</v>
      </c>
      <c r="H2266" s="35" t="s">
        <v>197</v>
      </c>
    </row>
    <row r="2267" spans="1:8" ht="15.75">
      <c r="A2267" s="31" t="s">
        <v>2408</v>
      </c>
      <c r="B2267" s="32" t="s">
        <v>241</v>
      </c>
      <c r="C2267" s="32" t="s">
        <v>1479</v>
      </c>
      <c r="D2267" s="33">
        <v>7498</v>
      </c>
      <c r="E2267" s="32" t="s">
        <v>2536</v>
      </c>
      <c r="F2267" s="33" t="s">
        <v>157</v>
      </c>
      <c r="G2267" s="34">
        <v>600975</v>
      </c>
      <c r="H2267" s="35" t="s">
        <v>183</v>
      </c>
    </row>
    <row r="2268" spans="1:8" ht="15.75">
      <c r="A2268" s="31" t="s">
        <v>2408</v>
      </c>
      <c r="B2268" s="32" t="s">
        <v>241</v>
      </c>
      <c r="C2268" s="32" t="s">
        <v>1479</v>
      </c>
      <c r="D2268" s="33">
        <v>7500</v>
      </c>
      <c r="E2268" s="32" t="s">
        <v>2537</v>
      </c>
      <c r="F2268" s="33" t="s">
        <v>157</v>
      </c>
      <c r="G2268" s="34">
        <v>600975</v>
      </c>
      <c r="H2268" s="35" t="s">
        <v>183</v>
      </c>
    </row>
    <row r="2269" spans="1:8" ht="15.75">
      <c r="A2269" s="31" t="s">
        <v>2408</v>
      </c>
      <c r="B2269" s="32" t="s">
        <v>241</v>
      </c>
      <c r="C2269" s="32" t="s">
        <v>1479</v>
      </c>
      <c r="D2269" s="33">
        <v>7501</v>
      </c>
      <c r="E2269" s="32" t="s">
        <v>2538</v>
      </c>
      <c r="F2269" s="33" t="s">
        <v>157</v>
      </c>
      <c r="G2269" s="34">
        <v>535525</v>
      </c>
      <c r="H2269" s="35" t="s">
        <v>183</v>
      </c>
    </row>
    <row r="2270" spans="1:8" ht="15.75">
      <c r="A2270" s="31" t="s">
        <v>2408</v>
      </c>
      <c r="B2270" s="32" t="s">
        <v>192</v>
      </c>
      <c r="C2270" s="32" t="s">
        <v>1553</v>
      </c>
      <c r="D2270" s="33">
        <v>7502</v>
      </c>
      <c r="E2270" s="32" t="s">
        <v>2539</v>
      </c>
      <c r="F2270" s="33" t="s">
        <v>157</v>
      </c>
      <c r="G2270" s="34">
        <v>1935458</v>
      </c>
      <c r="H2270" s="35" t="s">
        <v>183</v>
      </c>
    </row>
    <row r="2271" spans="1:8" ht="15.75">
      <c r="A2271" s="31" t="s">
        <v>2408</v>
      </c>
      <c r="B2271" s="32" t="s">
        <v>241</v>
      </c>
      <c r="C2271" s="32" t="s">
        <v>1479</v>
      </c>
      <c r="D2271" s="33">
        <v>7503</v>
      </c>
      <c r="E2271" s="32" t="s">
        <v>2540</v>
      </c>
      <c r="F2271" s="33" t="s">
        <v>157</v>
      </c>
      <c r="G2271" s="34">
        <v>535525</v>
      </c>
      <c r="H2271" s="35" t="s">
        <v>183</v>
      </c>
    </row>
    <row r="2272" spans="1:8" ht="15.75">
      <c r="A2272" s="31" t="s">
        <v>2408</v>
      </c>
      <c r="B2272" s="32" t="s">
        <v>192</v>
      </c>
      <c r="C2272" s="32" t="s">
        <v>1553</v>
      </c>
      <c r="D2272" s="33">
        <v>7504</v>
      </c>
      <c r="E2272" s="32" t="s">
        <v>2541</v>
      </c>
      <c r="F2272" s="33" t="s">
        <v>157</v>
      </c>
      <c r="G2272" s="34">
        <v>9741153</v>
      </c>
      <c r="H2272" s="35" t="s">
        <v>183</v>
      </c>
    </row>
    <row r="2273" spans="1:8" ht="15.75">
      <c r="A2273" s="31" t="s">
        <v>2408</v>
      </c>
      <c r="B2273" s="32" t="s">
        <v>192</v>
      </c>
      <c r="C2273" s="32" t="s">
        <v>1553</v>
      </c>
      <c r="D2273" s="33">
        <v>7505</v>
      </c>
      <c r="E2273" s="32" t="s">
        <v>2542</v>
      </c>
      <c r="F2273" s="33" t="s">
        <v>157</v>
      </c>
      <c r="G2273" s="34">
        <v>2496596</v>
      </c>
      <c r="H2273" s="35" t="s">
        <v>183</v>
      </c>
    </row>
    <row r="2274" spans="1:8" ht="15.75">
      <c r="A2274" s="31" t="s">
        <v>2408</v>
      </c>
      <c r="B2274" s="32" t="s">
        <v>192</v>
      </c>
      <c r="C2274" s="32" t="s">
        <v>1553</v>
      </c>
      <c r="D2274" s="33">
        <v>7506</v>
      </c>
      <c r="E2274" s="32" t="s">
        <v>2543</v>
      </c>
      <c r="F2274" s="33" t="s">
        <v>157</v>
      </c>
      <c r="G2274" s="34">
        <v>4496018</v>
      </c>
      <c r="H2274" s="35" t="s">
        <v>183</v>
      </c>
    </row>
    <row r="2275" spans="1:8" ht="15.75">
      <c r="A2275" s="31" t="s">
        <v>2408</v>
      </c>
      <c r="B2275" s="32" t="s">
        <v>192</v>
      </c>
      <c r="C2275" s="32" t="s">
        <v>1553</v>
      </c>
      <c r="D2275" s="33">
        <v>7507</v>
      </c>
      <c r="E2275" s="32" t="s">
        <v>2544</v>
      </c>
      <c r="F2275" s="33" t="s">
        <v>157</v>
      </c>
      <c r="G2275" s="34">
        <v>1905992</v>
      </c>
      <c r="H2275" s="35" t="s">
        <v>183</v>
      </c>
    </row>
    <row r="2276" spans="1:8" ht="15.75">
      <c r="A2276" s="31" t="s">
        <v>2408</v>
      </c>
      <c r="B2276" s="32" t="s">
        <v>241</v>
      </c>
      <c r="C2276" s="32" t="s">
        <v>1479</v>
      </c>
      <c r="D2276" s="33">
        <v>7508</v>
      </c>
      <c r="E2276" s="32" t="s">
        <v>2545</v>
      </c>
      <c r="F2276" s="33" t="s">
        <v>157</v>
      </c>
      <c r="G2276" s="34">
        <v>413869</v>
      </c>
      <c r="H2276" s="35" t="s">
        <v>183</v>
      </c>
    </row>
    <row r="2277" spans="1:8" ht="15.75">
      <c r="A2277" s="31" t="s">
        <v>2408</v>
      </c>
      <c r="B2277" s="32" t="s">
        <v>192</v>
      </c>
      <c r="C2277" s="32" t="s">
        <v>1553</v>
      </c>
      <c r="D2277" s="33">
        <v>7510</v>
      </c>
      <c r="E2277" s="32" t="s">
        <v>2546</v>
      </c>
      <c r="F2277" s="33" t="s">
        <v>190</v>
      </c>
      <c r="G2277" s="34">
        <v>229261</v>
      </c>
      <c r="H2277" s="35" t="s">
        <v>183</v>
      </c>
    </row>
    <row r="2278" spans="1:8" ht="15.75">
      <c r="A2278" s="31" t="s">
        <v>2408</v>
      </c>
      <c r="B2278" s="32" t="s">
        <v>187</v>
      </c>
      <c r="C2278" s="32" t="s">
        <v>187</v>
      </c>
      <c r="D2278" s="33">
        <v>7512</v>
      </c>
      <c r="E2278" s="32" t="s">
        <v>2547</v>
      </c>
      <c r="F2278" s="33" t="s">
        <v>157</v>
      </c>
      <c r="G2278" s="34">
        <v>504644</v>
      </c>
      <c r="H2278" s="35" t="s">
        <v>183</v>
      </c>
    </row>
    <row r="2279" spans="1:8" ht="15.75">
      <c r="A2279" s="31" t="s">
        <v>2408</v>
      </c>
      <c r="B2279" s="32" t="s">
        <v>187</v>
      </c>
      <c r="C2279" s="32" t="s">
        <v>187</v>
      </c>
      <c r="D2279" s="33">
        <v>7513</v>
      </c>
      <c r="E2279" s="32" t="s">
        <v>2548</v>
      </c>
      <c r="F2279" s="33" t="s">
        <v>182</v>
      </c>
      <c r="G2279" s="34">
        <v>24848</v>
      </c>
      <c r="H2279" s="35" t="s">
        <v>183</v>
      </c>
    </row>
    <row r="2280" spans="1:8" ht="15.75">
      <c r="A2280" s="31" t="s">
        <v>2408</v>
      </c>
      <c r="B2280" s="32" t="s">
        <v>248</v>
      </c>
      <c r="C2280" s="32" t="s">
        <v>248</v>
      </c>
      <c r="D2280" s="33">
        <v>7514</v>
      </c>
      <c r="E2280" s="32" t="s">
        <v>2549</v>
      </c>
      <c r="F2280" s="33" t="s">
        <v>157</v>
      </c>
      <c r="G2280" s="34">
        <v>492970</v>
      </c>
      <c r="H2280" s="35" t="s">
        <v>183</v>
      </c>
    </row>
    <row r="2281" spans="1:8" ht="15.75">
      <c r="A2281" s="31" t="s">
        <v>2408</v>
      </c>
      <c r="B2281" s="32" t="s">
        <v>208</v>
      </c>
      <c r="C2281" s="32" t="s">
        <v>208</v>
      </c>
      <c r="D2281" s="33">
        <v>7515</v>
      </c>
      <c r="E2281" s="32" t="s">
        <v>2550</v>
      </c>
      <c r="F2281" s="33" t="s">
        <v>157</v>
      </c>
      <c r="G2281" s="34">
        <v>902524</v>
      </c>
      <c r="H2281" s="35" t="s">
        <v>183</v>
      </c>
    </row>
    <row r="2282" spans="1:8" ht="15.75">
      <c r="A2282" s="31" t="s">
        <v>2408</v>
      </c>
      <c r="B2282" s="32" t="s">
        <v>255</v>
      </c>
      <c r="C2282" s="32" t="s">
        <v>1473</v>
      </c>
      <c r="D2282" s="33">
        <v>7519</v>
      </c>
      <c r="E2282" s="32" t="s">
        <v>2551</v>
      </c>
      <c r="F2282" s="33" t="s">
        <v>190</v>
      </c>
      <c r="G2282" s="34">
        <v>480096</v>
      </c>
      <c r="H2282" s="35" t="s">
        <v>183</v>
      </c>
    </row>
    <row r="2283" spans="1:8" ht="15.75">
      <c r="A2283" s="31" t="s">
        <v>2408</v>
      </c>
      <c r="B2283" s="32" t="s">
        <v>255</v>
      </c>
      <c r="C2283" s="32" t="s">
        <v>1473</v>
      </c>
      <c r="D2283" s="33">
        <v>7521</v>
      </c>
      <c r="E2283" s="32" t="s">
        <v>2552</v>
      </c>
      <c r="F2283" s="33" t="s">
        <v>190</v>
      </c>
      <c r="G2283" s="34">
        <v>767542</v>
      </c>
      <c r="H2283" s="35" t="s">
        <v>183</v>
      </c>
    </row>
    <row r="2284" spans="1:8" ht="15.75">
      <c r="A2284" s="31" t="s">
        <v>2408</v>
      </c>
      <c r="B2284" s="32" t="s">
        <v>217</v>
      </c>
      <c r="C2284" s="32" t="s">
        <v>218</v>
      </c>
      <c r="D2284" s="33">
        <v>7522</v>
      </c>
      <c r="E2284" s="32" t="s">
        <v>2553</v>
      </c>
      <c r="F2284" s="33" t="s">
        <v>157</v>
      </c>
      <c r="G2284" s="34">
        <v>2585257</v>
      </c>
      <c r="H2284" s="35" t="s">
        <v>183</v>
      </c>
    </row>
    <row r="2285" spans="1:8" ht="15.75">
      <c r="A2285" s="31" t="s">
        <v>2408</v>
      </c>
      <c r="B2285" s="32" t="s">
        <v>241</v>
      </c>
      <c r="C2285" s="32" t="s">
        <v>420</v>
      </c>
      <c r="D2285" s="33">
        <v>7524</v>
      </c>
      <c r="E2285" s="32" t="s">
        <v>2554</v>
      </c>
      <c r="F2285" s="33" t="s">
        <v>157</v>
      </c>
      <c r="G2285" s="34">
        <v>520601</v>
      </c>
      <c r="H2285" s="35" t="s">
        <v>183</v>
      </c>
    </row>
    <row r="2286" spans="1:8" ht="15.75">
      <c r="A2286" s="31" t="s">
        <v>2408</v>
      </c>
      <c r="B2286" s="32" t="s">
        <v>208</v>
      </c>
      <c r="C2286" s="32" t="s">
        <v>208</v>
      </c>
      <c r="D2286" s="33">
        <v>7525</v>
      </c>
      <c r="E2286" s="32" t="s">
        <v>2555</v>
      </c>
      <c r="F2286" s="33" t="s">
        <v>190</v>
      </c>
      <c r="G2286" s="34">
        <v>2079058</v>
      </c>
      <c r="H2286" s="35" t="s">
        <v>183</v>
      </c>
    </row>
    <row r="2287" spans="1:8" ht="15.75">
      <c r="A2287" s="31" t="s">
        <v>2556</v>
      </c>
      <c r="B2287" s="32" t="s">
        <v>180</v>
      </c>
      <c r="C2287" s="32" t="s">
        <v>1357</v>
      </c>
      <c r="D2287" s="33">
        <v>7527</v>
      </c>
      <c r="E2287" s="32" t="s">
        <v>2557</v>
      </c>
      <c r="F2287" s="33" t="s">
        <v>182</v>
      </c>
      <c r="G2287" s="34">
        <v>92914</v>
      </c>
      <c r="H2287" s="35" t="s">
        <v>183</v>
      </c>
    </row>
    <row r="2288" spans="1:8" ht="15.75">
      <c r="A2288" s="31" t="s">
        <v>2556</v>
      </c>
      <c r="B2288" s="32" t="s">
        <v>180</v>
      </c>
      <c r="C2288" s="32" t="s">
        <v>1357</v>
      </c>
      <c r="D2288" s="33">
        <v>7528</v>
      </c>
      <c r="E2288" s="32" t="s">
        <v>2558</v>
      </c>
      <c r="F2288" s="33" t="s">
        <v>182</v>
      </c>
      <c r="G2288" s="34">
        <v>111890</v>
      </c>
      <c r="H2288" s="35" t="s">
        <v>183</v>
      </c>
    </row>
    <row r="2289" spans="1:8" ht="15.75">
      <c r="A2289" s="31" t="s">
        <v>2556</v>
      </c>
      <c r="B2289" s="32" t="s">
        <v>180</v>
      </c>
      <c r="C2289" s="32" t="s">
        <v>1357</v>
      </c>
      <c r="D2289" s="33">
        <v>7529</v>
      </c>
      <c r="E2289" s="32" t="s">
        <v>2559</v>
      </c>
      <c r="F2289" s="33" t="s">
        <v>182</v>
      </c>
      <c r="G2289" s="34">
        <v>140023</v>
      </c>
      <c r="H2289" s="35" t="s">
        <v>183</v>
      </c>
    </row>
    <row r="2290" spans="1:8" ht="15.75">
      <c r="A2290" s="31" t="s">
        <v>2556</v>
      </c>
      <c r="B2290" s="32" t="s">
        <v>729</v>
      </c>
      <c r="C2290" s="32" t="s">
        <v>1340</v>
      </c>
      <c r="D2290" s="33">
        <v>7531</v>
      </c>
      <c r="E2290" s="32" t="s">
        <v>2560</v>
      </c>
      <c r="F2290" s="33" t="s">
        <v>157</v>
      </c>
      <c r="G2290" s="34">
        <v>827418</v>
      </c>
      <c r="H2290" s="35" t="s">
        <v>183</v>
      </c>
    </row>
    <row r="2291" spans="1:8" ht="15.75">
      <c r="A2291" s="31" t="s">
        <v>2556</v>
      </c>
      <c r="B2291" s="32" t="s">
        <v>248</v>
      </c>
      <c r="C2291" s="32" t="s">
        <v>248</v>
      </c>
      <c r="D2291" s="33">
        <v>7532</v>
      </c>
      <c r="E2291" s="32" t="s">
        <v>2561</v>
      </c>
      <c r="F2291" s="33" t="s">
        <v>157</v>
      </c>
      <c r="G2291" s="34">
        <v>4698993</v>
      </c>
      <c r="H2291" s="35" t="s">
        <v>183</v>
      </c>
    </row>
    <row r="2292" spans="1:8" ht="15.75">
      <c r="A2292" s="31" t="s">
        <v>2556</v>
      </c>
      <c r="B2292" s="32" t="s">
        <v>729</v>
      </c>
      <c r="C2292" s="32" t="s">
        <v>1340</v>
      </c>
      <c r="D2292" s="33">
        <v>7533</v>
      </c>
      <c r="E2292" s="32" t="s">
        <v>2562</v>
      </c>
      <c r="F2292" s="33" t="s">
        <v>157</v>
      </c>
      <c r="G2292" s="34">
        <v>883586</v>
      </c>
      <c r="H2292" s="35" t="s">
        <v>183</v>
      </c>
    </row>
    <row r="2293" spans="1:8" ht="15.75">
      <c r="A2293" s="31" t="s">
        <v>2556</v>
      </c>
      <c r="B2293" s="32" t="s">
        <v>729</v>
      </c>
      <c r="C2293" s="32" t="s">
        <v>1340</v>
      </c>
      <c r="D2293" s="33">
        <v>7534</v>
      </c>
      <c r="E2293" s="32" t="s">
        <v>2563</v>
      </c>
      <c r="F2293" s="33" t="s">
        <v>157</v>
      </c>
      <c r="G2293" s="34">
        <v>827418</v>
      </c>
      <c r="H2293" s="35" t="s">
        <v>183</v>
      </c>
    </row>
    <row r="2294" spans="1:8" ht="15.75">
      <c r="A2294" s="31" t="s">
        <v>2556</v>
      </c>
      <c r="B2294" s="32" t="s">
        <v>248</v>
      </c>
      <c r="C2294" s="32" t="s">
        <v>248</v>
      </c>
      <c r="D2294" s="33">
        <v>7535</v>
      </c>
      <c r="E2294" s="32" t="s">
        <v>2564</v>
      </c>
      <c r="F2294" s="33" t="s">
        <v>157</v>
      </c>
      <c r="G2294" s="34">
        <v>2725180</v>
      </c>
      <c r="H2294" s="35" t="s">
        <v>183</v>
      </c>
    </row>
    <row r="2295" spans="1:8" ht="15.75">
      <c r="A2295" s="31" t="s">
        <v>2556</v>
      </c>
      <c r="B2295" s="32" t="s">
        <v>248</v>
      </c>
      <c r="C2295" s="32" t="s">
        <v>248</v>
      </c>
      <c r="D2295" s="33">
        <v>7536</v>
      </c>
      <c r="E2295" s="32" t="s">
        <v>2565</v>
      </c>
      <c r="F2295" s="33" t="s">
        <v>157</v>
      </c>
      <c r="G2295" s="34">
        <v>1739860</v>
      </c>
      <c r="H2295" s="35" t="s">
        <v>183</v>
      </c>
    </row>
    <row r="2296" spans="1:8" ht="15.75">
      <c r="A2296" s="31" t="s">
        <v>2556</v>
      </c>
      <c r="B2296" s="32" t="s">
        <v>248</v>
      </c>
      <c r="C2296" s="32" t="s">
        <v>248</v>
      </c>
      <c r="D2296" s="33">
        <v>7537</v>
      </c>
      <c r="E2296" s="32" t="s">
        <v>2566</v>
      </c>
      <c r="F2296" s="33" t="s">
        <v>157</v>
      </c>
      <c r="G2296" s="34">
        <v>1012770</v>
      </c>
      <c r="H2296" s="35" t="s">
        <v>183</v>
      </c>
    </row>
    <row r="2297" spans="1:8" ht="15.75">
      <c r="A2297" s="31" t="s">
        <v>2556</v>
      </c>
      <c r="B2297" s="32" t="s">
        <v>587</v>
      </c>
      <c r="C2297" s="32" t="s">
        <v>1082</v>
      </c>
      <c r="D2297" s="33">
        <v>7538</v>
      </c>
      <c r="E2297" s="32" t="s">
        <v>2567</v>
      </c>
      <c r="F2297" s="33" t="s">
        <v>182</v>
      </c>
      <c r="G2297" s="34">
        <v>42505</v>
      </c>
      <c r="H2297" s="35" t="s">
        <v>183</v>
      </c>
    </row>
    <row r="2298" spans="1:8" ht="15.75">
      <c r="A2298" s="31" t="s">
        <v>2556</v>
      </c>
      <c r="B2298" s="32" t="s">
        <v>248</v>
      </c>
      <c r="C2298" s="32" t="s">
        <v>248</v>
      </c>
      <c r="D2298" s="33">
        <v>7546</v>
      </c>
      <c r="E2298" s="32" t="s">
        <v>2568</v>
      </c>
      <c r="F2298" s="33" t="s">
        <v>157</v>
      </c>
      <c r="G2298" s="34">
        <v>120682</v>
      </c>
      <c r="H2298" s="35" t="s">
        <v>183</v>
      </c>
    </row>
    <row r="2299" spans="1:8" ht="15.75">
      <c r="A2299" s="31" t="s">
        <v>2569</v>
      </c>
      <c r="B2299" s="32" t="s">
        <v>587</v>
      </c>
      <c r="C2299" s="32" t="s">
        <v>2074</v>
      </c>
      <c r="D2299" s="33">
        <v>7548</v>
      </c>
      <c r="E2299" s="32" t="s">
        <v>2570</v>
      </c>
      <c r="F2299" s="33" t="s">
        <v>182</v>
      </c>
      <c r="G2299" s="34">
        <v>139829</v>
      </c>
      <c r="H2299" s="35" t="s">
        <v>183</v>
      </c>
    </row>
    <row r="2300" spans="1:8" ht="15.75">
      <c r="A2300" s="31" t="s">
        <v>2569</v>
      </c>
      <c r="B2300" s="32" t="s">
        <v>587</v>
      </c>
      <c r="C2300" s="32" t="s">
        <v>2074</v>
      </c>
      <c r="D2300" s="33">
        <v>7549</v>
      </c>
      <c r="E2300" s="32" t="s">
        <v>2571</v>
      </c>
      <c r="F2300" s="33" t="s">
        <v>157</v>
      </c>
      <c r="G2300" s="34">
        <v>3535221</v>
      </c>
      <c r="H2300" s="35" t="s">
        <v>183</v>
      </c>
    </row>
    <row r="2301" spans="1:8" ht="15.75">
      <c r="A2301" s="31" t="s">
        <v>2556</v>
      </c>
      <c r="B2301" s="32" t="s">
        <v>248</v>
      </c>
      <c r="C2301" s="32" t="s">
        <v>248</v>
      </c>
      <c r="D2301" s="33">
        <v>7553</v>
      </c>
      <c r="E2301" s="32" t="s">
        <v>2572</v>
      </c>
      <c r="F2301" s="33" t="s">
        <v>157</v>
      </c>
      <c r="G2301" s="34">
        <v>11036398</v>
      </c>
      <c r="H2301" s="35" t="s">
        <v>183</v>
      </c>
    </row>
    <row r="2302" spans="1:8" ht="15.75">
      <c r="A2302" s="31" t="s">
        <v>2556</v>
      </c>
      <c r="B2302" s="32" t="s">
        <v>248</v>
      </c>
      <c r="C2302" s="32" t="s">
        <v>248</v>
      </c>
      <c r="D2302" s="33">
        <v>7555</v>
      </c>
      <c r="E2302" s="32" t="s">
        <v>2573</v>
      </c>
      <c r="F2302" s="33" t="s">
        <v>157</v>
      </c>
      <c r="G2302" s="34">
        <v>1125127</v>
      </c>
      <c r="H2302" s="35" t="s">
        <v>183</v>
      </c>
    </row>
    <row r="2303" spans="1:8" ht="15.75">
      <c r="A2303" s="31" t="s">
        <v>2556</v>
      </c>
      <c r="B2303" s="32" t="s">
        <v>248</v>
      </c>
      <c r="C2303" s="32" t="s">
        <v>248</v>
      </c>
      <c r="D2303" s="33">
        <v>7558</v>
      </c>
      <c r="E2303" s="32" t="s">
        <v>2574</v>
      </c>
      <c r="F2303" s="33" t="s">
        <v>157</v>
      </c>
      <c r="G2303" s="34">
        <v>1074746</v>
      </c>
      <c r="H2303" s="35" t="s">
        <v>183</v>
      </c>
    </row>
    <row r="2304" spans="1:8" ht="15.75">
      <c r="A2304" s="31" t="s">
        <v>2556</v>
      </c>
      <c r="B2304" s="32" t="s">
        <v>248</v>
      </c>
      <c r="C2304" s="32" t="s">
        <v>248</v>
      </c>
      <c r="D2304" s="33">
        <v>7566</v>
      </c>
      <c r="E2304" s="32" t="s">
        <v>2575</v>
      </c>
      <c r="F2304" s="33" t="s">
        <v>157</v>
      </c>
      <c r="G2304" s="34">
        <v>942478</v>
      </c>
      <c r="H2304" s="35" t="s">
        <v>183</v>
      </c>
    </row>
    <row r="2305" spans="1:8" ht="15.75">
      <c r="A2305" s="31" t="s">
        <v>2556</v>
      </c>
      <c r="B2305" s="32" t="s">
        <v>248</v>
      </c>
      <c r="C2305" s="32" t="s">
        <v>248</v>
      </c>
      <c r="D2305" s="33">
        <v>7567</v>
      </c>
      <c r="E2305" s="32" t="s">
        <v>2576</v>
      </c>
      <c r="F2305" s="33" t="s">
        <v>157</v>
      </c>
      <c r="G2305" s="34">
        <v>316996</v>
      </c>
      <c r="H2305" s="35" t="s">
        <v>183</v>
      </c>
    </row>
    <row r="2306" spans="1:8" ht="15.75">
      <c r="A2306" s="31" t="s">
        <v>2556</v>
      </c>
      <c r="B2306" s="32" t="s">
        <v>208</v>
      </c>
      <c r="C2306" s="32" t="s">
        <v>208</v>
      </c>
      <c r="D2306" s="33">
        <v>7569</v>
      </c>
      <c r="E2306" s="32" t="s">
        <v>2577</v>
      </c>
      <c r="F2306" s="33" t="s">
        <v>157</v>
      </c>
      <c r="G2306" s="34">
        <v>968859</v>
      </c>
      <c r="H2306" s="35" t="s">
        <v>183</v>
      </c>
    </row>
    <row r="2307" spans="1:8" ht="15.75">
      <c r="A2307" s="31" t="s">
        <v>2569</v>
      </c>
      <c r="B2307" s="32" t="s">
        <v>241</v>
      </c>
      <c r="C2307" s="32" t="s">
        <v>1479</v>
      </c>
      <c r="D2307" s="33">
        <v>7577</v>
      </c>
      <c r="E2307" s="32" t="s">
        <v>2578</v>
      </c>
      <c r="F2307" s="33" t="s">
        <v>157</v>
      </c>
      <c r="G2307" s="34">
        <v>125977</v>
      </c>
      <c r="H2307" s="35" t="s">
        <v>197</v>
      </c>
    </row>
    <row r="2308" spans="1:8" ht="15.75">
      <c r="A2308" s="31" t="s">
        <v>2569</v>
      </c>
      <c r="B2308" s="32" t="s">
        <v>241</v>
      </c>
      <c r="C2308" s="32" t="s">
        <v>1479</v>
      </c>
      <c r="D2308" s="33">
        <v>7578</v>
      </c>
      <c r="E2308" s="32" t="s">
        <v>2579</v>
      </c>
      <c r="F2308" s="33" t="s">
        <v>157</v>
      </c>
      <c r="G2308" s="34">
        <v>180565</v>
      </c>
      <c r="H2308" s="35" t="s">
        <v>197</v>
      </c>
    </row>
    <row r="2309" spans="1:8" ht="15.75">
      <c r="A2309" s="31" t="s">
        <v>2569</v>
      </c>
      <c r="B2309" s="32" t="s">
        <v>241</v>
      </c>
      <c r="C2309" s="32" t="s">
        <v>1479</v>
      </c>
      <c r="D2309" s="33">
        <v>7580</v>
      </c>
      <c r="E2309" s="32" t="s">
        <v>2580</v>
      </c>
      <c r="F2309" s="33" t="s">
        <v>157</v>
      </c>
      <c r="G2309" s="34">
        <v>83747</v>
      </c>
      <c r="H2309" s="35" t="s">
        <v>197</v>
      </c>
    </row>
    <row r="2310" spans="1:8" ht="15.75">
      <c r="A2310" s="31" t="s">
        <v>2569</v>
      </c>
      <c r="B2310" s="32" t="s">
        <v>241</v>
      </c>
      <c r="C2310" s="32" t="s">
        <v>1479</v>
      </c>
      <c r="D2310" s="33">
        <v>7584</v>
      </c>
      <c r="E2310" s="32" t="s">
        <v>2581</v>
      </c>
      <c r="F2310" s="33" t="s">
        <v>157</v>
      </c>
      <c r="G2310" s="34">
        <v>71249</v>
      </c>
      <c r="H2310" s="35" t="s">
        <v>197</v>
      </c>
    </row>
    <row r="2311" spans="1:8" ht="15.75">
      <c r="A2311" s="31" t="s">
        <v>2569</v>
      </c>
      <c r="B2311" s="32" t="s">
        <v>241</v>
      </c>
      <c r="C2311" s="32" t="s">
        <v>1479</v>
      </c>
      <c r="D2311" s="33">
        <v>7586</v>
      </c>
      <c r="E2311" s="32" t="s">
        <v>2582</v>
      </c>
      <c r="F2311" s="33" t="s">
        <v>157</v>
      </c>
      <c r="G2311" s="34">
        <v>86234</v>
      </c>
      <c r="H2311" s="35" t="s">
        <v>197</v>
      </c>
    </row>
    <row r="2312" spans="1:8" ht="15.75">
      <c r="A2312" s="31" t="s">
        <v>2569</v>
      </c>
      <c r="B2312" s="32" t="s">
        <v>192</v>
      </c>
      <c r="C2312" s="32" t="s">
        <v>947</v>
      </c>
      <c r="D2312" s="33">
        <v>7587</v>
      </c>
      <c r="E2312" s="32" t="s">
        <v>2583</v>
      </c>
      <c r="F2312" s="33" t="s">
        <v>190</v>
      </c>
      <c r="G2312" s="34">
        <v>61662</v>
      </c>
      <c r="H2312" s="35" t="s">
        <v>183</v>
      </c>
    </row>
    <row r="2313" spans="1:8" ht="15.75">
      <c r="A2313" s="31" t="s">
        <v>2569</v>
      </c>
      <c r="B2313" s="32" t="s">
        <v>195</v>
      </c>
      <c r="C2313" s="32" t="s">
        <v>195</v>
      </c>
      <c r="D2313" s="33">
        <v>7589</v>
      </c>
      <c r="E2313" s="32" t="s">
        <v>2584</v>
      </c>
      <c r="F2313" s="33" t="s">
        <v>157</v>
      </c>
      <c r="G2313" s="34">
        <v>5946</v>
      </c>
      <c r="H2313" s="35" t="s">
        <v>183</v>
      </c>
    </row>
    <row r="2314" spans="1:8" ht="15.75">
      <c r="A2314" s="31" t="s">
        <v>2585</v>
      </c>
      <c r="B2314" s="32" t="s">
        <v>208</v>
      </c>
      <c r="C2314" s="32" t="s">
        <v>208</v>
      </c>
      <c r="D2314" s="33">
        <v>7590</v>
      </c>
      <c r="E2314" s="32" t="s">
        <v>2586</v>
      </c>
      <c r="F2314" s="33" t="s">
        <v>157</v>
      </c>
      <c r="G2314" s="34">
        <v>32363</v>
      </c>
      <c r="H2314" s="35" t="s">
        <v>183</v>
      </c>
    </row>
    <row r="2315" spans="1:8" ht="15.75">
      <c r="A2315" s="31" t="s">
        <v>2585</v>
      </c>
      <c r="B2315" s="32" t="s">
        <v>198</v>
      </c>
      <c r="C2315" s="32" t="s">
        <v>203</v>
      </c>
      <c r="D2315" s="33">
        <v>7591</v>
      </c>
      <c r="E2315" s="32" t="s">
        <v>2587</v>
      </c>
      <c r="F2315" s="33" t="s">
        <v>186</v>
      </c>
      <c r="G2315" s="34">
        <v>149816</v>
      </c>
      <c r="H2315" s="35" t="s">
        <v>183</v>
      </c>
    </row>
    <row r="2316" spans="1:8" ht="15.75">
      <c r="A2316" s="31" t="s">
        <v>2585</v>
      </c>
      <c r="B2316" s="32" t="s">
        <v>255</v>
      </c>
      <c r="C2316" s="32" t="s">
        <v>1473</v>
      </c>
      <c r="D2316" s="33">
        <v>7597</v>
      </c>
      <c r="E2316" s="32" t="s">
        <v>2588</v>
      </c>
      <c r="F2316" s="33" t="s">
        <v>157</v>
      </c>
      <c r="G2316" s="34">
        <v>304456</v>
      </c>
      <c r="H2316" s="35" t="s">
        <v>183</v>
      </c>
    </row>
    <row r="2317" spans="1:8" ht="15.75">
      <c r="A2317" s="31" t="s">
        <v>2585</v>
      </c>
      <c r="B2317" s="32" t="s">
        <v>587</v>
      </c>
      <c r="C2317" s="32" t="s">
        <v>2074</v>
      </c>
      <c r="D2317" s="33">
        <v>7599</v>
      </c>
      <c r="E2317" s="32" t="s">
        <v>2589</v>
      </c>
      <c r="F2317" s="33" t="s">
        <v>182</v>
      </c>
      <c r="G2317" s="34">
        <v>414077</v>
      </c>
      <c r="H2317" s="35" t="s">
        <v>183</v>
      </c>
    </row>
    <row r="2318" spans="1:8" ht="15.75">
      <c r="A2318" s="31" t="s">
        <v>2585</v>
      </c>
      <c r="B2318" s="32" t="s">
        <v>208</v>
      </c>
      <c r="C2318" s="32" t="s">
        <v>208</v>
      </c>
      <c r="D2318" s="33">
        <v>7600</v>
      </c>
      <c r="E2318" s="32" t="s">
        <v>2590</v>
      </c>
      <c r="F2318" s="33" t="s">
        <v>157</v>
      </c>
      <c r="G2318" s="34">
        <v>17494</v>
      </c>
      <c r="H2318" s="35" t="s">
        <v>183</v>
      </c>
    </row>
    <row r="2319" spans="1:8" ht="15.75">
      <c r="A2319" s="31" t="s">
        <v>2585</v>
      </c>
      <c r="B2319" s="32" t="s">
        <v>208</v>
      </c>
      <c r="C2319" s="32" t="s">
        <v>208</v>
      </c>
      <c r="D2319" s="33">
        <v>7602</v>
      </c>
      <c r="E2319" s="32" t="s">
        <v>2591</v>
      </c>
      <c r="F2319" s="33" t="s">
        <v>157</v>
      </c>
      <c r="G2319" s="34">
        <v>34441</v>
      </c>
      <c r="H2319" s="35" t="s">
        <v>183</v>
      </c>
    </row>
    <row r="2320" spans="1:8" ht="15.75">
      <c r="A2320" s="31" t="s">
        <v>2585</v>
      </c>
      <c r="B2320" s="32" t="s">
        <v>192</v>
      </c>
      <c r="C2320" s="32" t="s">
        <v>1553</v>
      </c>
      <c r="D2320" s="33">
        <v>7606</v>
      </c>
      <c r="E2320" s="32" t="s">
        <v>2592</v>
      </c>
      <c r="F2320" s="33" t="s">
        <v>190</v>
      </c>
      <c r="G2320" s="34">
        <v>29613</v>
      </c>
      <c r="H2320" s="35" t="s">
        <v>183</v>
      </c>
    </row>
    <row r="2321" spans="1:8" ht="15.75">
      <c r="A2321" s="31" t="s">
        <v>2585</v>
      </c>
      <c r="B2321" s="32" t="s">
        <v>217</v>
      </c>
      <c r="C2321" s="32" t="s">
        <v>218</v>
      </c>
      <c r="D2321" s="33">
        <v>7609</v>
      </c>
      <c r="E2321" s="32" t="s">
        <v>2593</v>
      </c>
      <c r="F2321" s="33" t="s">
        <v>190</v>
      </c>
      <c r="G2321" s="34">
        <v>118783</v>
      </c>
      <c r="H2321" s="35" t="s">
        <v>183</v>
      </c>
    </row>
    <row r="2322" spans="1:8" ht="15.75">
      <c r="A2322" s="31" t="s">
        <v>2585</v>
      </c>
      <c r="B2322" s="32" t="s">
        <v>192</v>
      </c>
      <c r="C2322" s="32" t="s">
        <v>1553</v>
      </c>
      <c r="D2322" s="33">
        <v>7615</v>
      </c>
      <c r="E2322" s="32" t="s">
        <v>2594</v>
      </c>
      <c r="F2322" s="33" t="s">
        <v>157</v>
      </c>
      <c r="G2322" s="34">
        <v>118399</v>
      </c>
      <c r="H2322" s="35" t="s">
        <v>183</v>
      </c>
    </row>
    <row r="2323" spans="1:8" ht="15.75">
      <c r="A2323" s="31" t="s">
        <v>2585</v>
      </c>
      <c r="B2323" s="32" t="s">
        <v>192</v>
      </c>
      <c r="C2323" s="32" t="s">
        <v>1553</v>
      </c>
      <c r="D2323" s="33">
        <v>7618</v>
      </c>
      <c r="E2323" s="32" t="s">
        <v>2595</v>
      </c>
      <c r="F2323" s="33" t="s">
        <v>157</v>
      </c>
      <c r="G2323" s="34">
        <v>85555</v>
      </c>
      <c r="H2323" s="35" t="s">
        <v>183</v>
      </c>
    </row>
    <row r="2324" spans="1:8" ht="15.75">
      <c r="A2324" s="31" t="s">
        <v>2585</v>
      </c>
      <c r="B2324" s="32" t="s">
        <v>192</v>
      </c>
      <c r="C2324" s="32" t="s">
        <v>1553</v>
      </c>
      <c r="D2324" s="33">
        <v>7619</v>
      </c>
      <c r="E2324" s="32" t="s">
        <v>2596</v>
      </c>
      <c r="F2324" s="33" t="s">
        <v>157</v>
      </c>
      <c r="G2324" s="34">
        <v>33600</v>
      </c>
      <c r="H2324" s="35" t="s">
        <v>183</v>
      </c>
    </row>
    <row r="2325" spans="1:8" ht="15.75">
      <c r="A2325" s="31" t="s">
        <v>2585</v>
      </c>
      <c r="B2325" s="32" t="s">
        <v>192</v>
      </c>
      <c r="C2325" s="32" t="s">
        <v>1553</v>
      </c>
      <c r="D2325" s="33">
        <v>7624</v>
      </c>
      <c r="E2325" s="32" t="s">
        <v>2597</v>
      </c>
      <c r="F2325" s="33" t="s">
        <v>2598</v>
      </c>
      <c r="G2325" s="34">
        <v>72303</v>
      </c>
      <c r="H2325" s="35" t="s">
        <v>183</v>
      </c>
    </row>
    <row r="2326" spans="1:8" ht="15.75">
      <c r="A2326" s="31" t="s">
        <v>2585</v>
      </c>
      <c r="B2326" s="32" t="s">
        <v>248</v>
      </c>
      <c r="C2326" s="32" t="s">
        <v>248</v>
      </c>
      <c r="D2326" s="33">
        <v>7632</v>
      </c>
      <c r="E2326" s="32" t="s">
        <v>2599</v>
      </c>
      <c r="F2326" s="33" t="s">
        <v>190</v>
      </c>
      <c r="G2326" s="34">
        <v>14560</v>
      </c>
      <c r="H2326" s="35" t="s">
        <v>183</v>
      </c>
    </row>
    <row r="2327" spans="1:8" ht="15.75">
      <c r="A2327" s="31" t="s">
        <v>2585</v>
      </c>
      <c r="B2327" s="32" t="s">
        <v>192</v>
      </c>
      <c r="C2327" s="32" t="s">
        <v>1553</v>
      </c>
      <c r="D2327" s="33">
        <v>7633</v>
      </c>
      <c r="E2327" s="32" t="s">
        <v>2600</v>
      </c>
      <c r="F2327" s="33" t="s">
        <v>157</v>
      </c>
      <c r="G2327" s="34">
        <v>84443</v>
      </c>
      <c r="H2327" s="35" t="s">
        <v>183</v>
      </c>
    </row>
    <row r="2328" spans="1:8" ht="15.75">
      <c r="A2328" s="31" t="s">
        <v>2585</v>
      </c>
      <c r="B2328" s="32" t="s">
        <v>192</v>
      </c>
      <c r="C2328" s="32" t="s">
        <v>1553</v>
      </c>
      <c r="D2328" s="33">
        <v>7638</v>
      </c>
      <c r="E2328" s="32" t="s">
        <v>2601</v>
      </c>
      <c r="F2328" s="33" t="s">
        <v>157</v>
      </c>
      <c r="G2328" s="34">
        <v>118279</v>
      </c>
      <c r="H2328" s="35" t="s">
        <v>183</v>
      </c>
    </row>
    <row r="2329" spans="1:8" ht="15.75">
      <c r="A2329" s="31" t="s">
        <v>2602</v>
      </c>
      <c r="B2329" s="32" t="s">
        <v>259</v>
      </c>
      <c r="C2329" s="32" t="s">
        <v>260</v>
      </c>
      <c r="D2329" s="33">
        <v>7639</v>
      </c>
      <c r="E2329" s="32" t="s">
        <v>2603</v>
      </c>
      <c r="F2329" s="33" t="s">
        <v>186</v>
      </c>
      <c r="G2329" s="34">
        <v>552353</v>
      </c>
      <c r="H2329" s="35" t="s">
        <v>183</v>
      </c>
    </row>
    <row r="2330" spans="1:8" ht="15.75">
      <c r="A2330" s="31" t="s">
        <v>2602</v>
      </c>
      <c r="B2330" s="32" t="s">
        <v>238</v>
      </c>
      <c r="C2330" s="32" t="s">
        <v>239</v>
      </c>
      <c r="D2330" s="33">
        <v>7642</v>
      </c>
      <c r="E2330" s="32" t="s">
        <v>2604</v>
      </c>
      <c r="F2330" s="33" t="s">
        <v>182</v>
      </c>
      <c r="G2330" s="34">
        <v>837341</v>
      </c>
      <c r="H2330" s="35" t="s">
        <v>183</v>
      </c>
    </row>
    <row r="2331" spans="1:8" ht="15.75">
      <c r="A2331" s="31" t="s">
        <v>2602</v>
      </c>
      <c r="B2331" s="32" t="s">
        <v>192</v>
      </c>
      <c r="C2331" s="32" t="s">
        <v>1553</v>
      </c>
      <c r="D2331" s="33">
        <v>7643</v>
      </c>
      <c r="E2331" s="32" t="s">
        <v>2605</v>
      </c>
      <c r="F2331" s="33" t="s">
        <v>157</v>
      </c>
      <c r="G2331" s="34">
        <v>1389780</v>
      </c>
      <c r="H2331" s="35" t="s">
        <v>183</v>
      </c>
    </row>
    <row r="2332" spans="1:8" ht="15.75">
      <c r="A2332" s="31" t="s">
        <v>2602</v>
      </c>
      <c r="B2332" s="32" t="s">
        <v>238</v>
      </c>
      <c r="C2332" s="32" t="s">
        <v>239</v>
      </c>
      <c r="D2332" s="33">
        <v>7644</v>
      </c>
      <c r="E2332" s="32" t="s">
        <v>2606</v>
      </c>
      <c r="F2332" s="33" t="s">
        <v>182</v>
      </c>
      <c r="G2332" s="34">
        <v>408573</v>
      </c>
      <c r="H2332" s="35" t="s">
        <v>183</v>
      </c>
    </row>
    <row r="2333" spans="1:8" ht="15.75">
      <c r="A2333" s="31" t="s">
        <v>2602</v>
      </c>
      <c r="B2333" s="32" t="s">
        <v>192</v>
      </c>
      <c r="C2333" s="32" t="s">
        <v>1553</v>
      </c>
      <c r="D2333" s="33">
        <v>7646</v>
      </c>
      <c r="E2333" s="32" t="s">
        <v>2607</v>
      </c>
      <c r="F2333" s="33" t="s">
        <v>157</v>
      </c>
      <c r="G2333" s="34">
        <v>5977169</v>
      </c>
      <c r="H2333" s="35" t="s">
        <v>183</v>
      </c>
    </row>
    <row r="2334" spans="1:8" ht="15.75">
      <c r="A2334" s="31" t="s">
        <v>2602</v>
      </c>
      <c r="B2334" s="32" t="s">
        <v>192</v>
      </c>
      <c r="C2334" s="32" t="s">
        <v>1553</v>
      </c>
      <c r="D2334" s="33">
        <v>7648</v>
      </c>
      <c r="E2334" s="32" t="s">
        <v>2608</v>
      </c>
      <c r="F2334" s="33" t="s">
        <v>157</v>
      </c>
      <c r="G2334" s="34">
        <v>6101913</v>
      </c>
      <c r="H2334" s="35" t="s">
        <v>183</v>
      </c>
    </row>
    <row r="2335" spans="1:8" ht="15.75">
      <c r="A2335" s="31" t="s">
        <v>2602</v>
      </c>
      <c r="B2335" s="32" t="s">
        <v>192</v>
      </c>
      <c r="C2335" s="32" t="s">
        <v>1553</v>
      </c>
      <c r="D2335" s="33">
        <v>7651</v>
      </c>
      <c r="E2335" s="32" t="s">
        <v>2609</v>
      </c>
      <c r="F2335" s="33" t="s">
        <v>157</v>
      </c>
      <c r="G2335" s="34">
        <v>4902566</v>
      </c>
      <c r="H2335" s="35" t="s">
        <v>183</v>
      </c>
    </row>
    <row r="2336" spans="1:8" ht="15.75">
      <c r="A2336" s="31" t="s">
        <v>2602</v>
      </c>
      <c r="B2336" s="32" t="s">
        <v>192</v>
      </c>
      <c r="C2336" s="32" t="s">
        <v>1553</v>
      </c>
      <c r="D2336" s="33">
        <v>7652</v>
      </c>
      <c r="E2336" s="32" t="s">
        <v>2610</v>
      </c>
      <c r="F2336" s="33" t="s">
        <v>190</v>
      </c>
      <c r="G2336" s="34">
        <v>108977</v>
      </c>
      <c r="H2336" s="35" t="s">
        <v>183</v>
      </c>
    </row>
    <row r="2337" spans="1:8" ht="15.75">
      <c r="A2337" s="31" t="s">
        <v>2602</v>
      </c>
      <c r="B2337" s="32" t="s">
        <v>192</v>
      </c>
      <c r="C2337" s="32" t="s">
        <v>947</v>
      </c>
      <c r="D2337" s="33">
        <v>7653</v>
      </c>
      <c r="E2337" s="32" t="s">
        <v>2611</v>
      </c>
      <c r="F2337" s="33" t="s">
        <v>157</v>
      </c>
      <c r="G2337" s="34">
        <v>293466</v>
      </c>
      <c r="H2337" s="35" t="s">
        <v>183</v>
      </c>
    </row>
    <row r="2338" spans="1:8" ht="15.75">
      <c r="A2338" s="31" t="s">
        <v>2602</v>
      </c>
      <c r="B2338" s="32" t="s">
        <v>192</v>
      </c>
      <c r="C2338" s="32" t="s">
        <v>1553</v>
      </c>
      <c r="D2338" s="33">
        <v>7655</v>
      </c>
      <c r="E2338" s="32" t="s">
        <v>2612</v>
      </c>
      <c r="F2338" s="33" t="s">
        <v>190</v>
      </c>
      <c r="G2338" s="34">
        <v>101487</v>
      </c>
      <c r="H2338" s="35" t="s">
        <v>183</v>
      </c>
    </row>
    <row r="2339" spans="1:8" ht="15.75">
      <c r="A2339" s="31" t="s">
        <v>2602</v>
      </c>
      <c r="B2339" s="32" t="s">
        <v>192</v>
      </c>
      <c r="C2339" s="32" t="s">
        <v>1553</v>
      </c>
      <c r="D2339" s="33">
        <v>7656</v>
      </c>
      <c r="E2339" s="32" t="s">
        <v>2613</v>
      </c>
      <c r="F2339" s="33" t="s">
        <v>157</v>
      </c>
      <c r="G2339" s="34">
        <v>1756139</v>
      </c>
      <c r="H2339" s="35" t="s">
        <v>183</v>
      </c>
    </row>
    <row r="2340" spans="1:8" ht="15.75">
      <c r="A2340" s="31" t="s">
        <v>2602</v>
      </c>
      <c r="B2340" s="32" t="s">
        <v>255</v>
      </c>
      <c r="C2340" s="32" t="s">
        <v>256</v>
      </c>
      <c r="D2340" s="33">
        <v>7657</v>
      </c>
      <c r="E2340" s="32" t="s">
        <v>2614</v>
      </c>
      <c r="F2340" s="33" t="s">
        <v>186</v>
      </c>
      <c r="G2340" s="34">
        <v>1126385</v>
      </c>
      <c r="H2340" s="35" t="s">
        <v>183</v>
      </c>
    </row>
    <row r="2341" spans="1:8" ht="15.75">
      <c r="A2341" s="31" t="s">
        <v>2602</v>
      </c>
      <c r="B2341" s="32" t="s">
        <v>192</v>
      </c>
      <c r="C2341" s="32" t="s">
        <v>1553</v>
      </c>
      <c r="D2341" s="33">
        <v>7658</v>
      </c>
      <c r="E2341" s="32" t="s">
        <v>2615</v>
      </c>
      <c r="F2341" s="33" t="s">
        <v>190</v>
      </c>
      <c r="G2341" s="34">
        <v>89718</v>
      </c>
      <c r="H2341" s="35" t="s">
        <v>183</v>
      </c>
    </row>
    <row r="2342" spans="1:8" ht="15.75">
      <c r="A2342" s="31" t="s">
        <v>2602</v>
      </c>
      <c r="B2342" s="32" t="s">
        <v>248</v>
      </c>
      <c r="C2342" s="32" t="s">
        <v>248</v>
      </c>
      <c r="D2342" s="33">
        <v>7659</v>
      </c>
      <c r="E2342" s="32" t="s">
        <v>2616</v>
      </c>
      <c r="F2342" s="33" t="s">
        <v>157</v>
      </c>
      <c r="G2342" s="34">
        <v>6095922</v>
      </c>
      <c r="H2342" s="35" t="s">
        <v>183</v>
      </c>
    </row>
    <row r="2343" spans="1:8" ht="15.75">
      <c r="A2343" s="31" t="s">
        <v>2602</v>
      </c>
      <c r="B2343" s="32" t="s">
        <v>248</v>
      </c>
      <c r="C2343" s="32" t="s">
        <v>248</v>
      </c>
      <c r="D2343" s="33">
        <v>7660</v>
      </c>
      <c r="E2343" s="32" t="s">
        <v>2617</v>
      </c>
      <c r="F2343" s="33" t="s">
        <v>157</v>
      </c>
      <c r="G2343" s="34">
        <v>2327841</v>
      </c>
      <c r="H2343" s="35" t="s">
        <v>183</v>
      </c>
    </row>
    <row r="2344" spans="1:8" ht="15.75">
      <c r="A2344" s="31" t="s">
        <v>2602</v>
      </c>
      <c r="B2344" s="32" t="s">
        <v>192</v>
      </c>
      <c r="C2344" s="32" t="s">
        <v>1553</v>
      </c>
      <c r="D2344" s="33">
        <v>7661</v>
      </c>
      <c r="E2344" s="32" t="s">
        <v>2618</v>
      </c>
      <c r="F2344" s="33" t="s">
        <v>190</v>
      </c>
      <c r="G2344" s="34">
        <v>146849</v>
      </c>
      <c r="H2344" s="35" t="s">
        <v>183</v>
      </c>
    </row>
    <row r="2345" spans="1:8" ht="15.75">
      <c r="A2345" s="31" t="s">
        <v>2602</v>
      </c>
      <c r="B2345" s="32" t="s">
        <v>255</v>
      </c>
      <c r="C2345" s="32" t="s">
        <v>255</v>
      </c>
      <c r="D2345" s="33">
        <v>7662</v>
      </c>
      <c r="E2345" s="32" t="s">
        <v>2619</v>
      </c>
      <c r="F2345" s="33" t="s">
        <v>186</v>
      </c>
      <c r="G2345" s="34">
        <v>795523</v>
      </c>
      <c r="H2345" s="35" t="s">
        <v>183</v>
      </c>
    </row>
    <row r="2346" spans="1:8" ht="15.75">
      <c r="A2346" s="31" t="s">
        <v>2602</v>
      </c>
      <c r="B2346" s="32" t="s">
        <v>192</v>
      </c>
      <c r="C2346" s="32" t="s">
        <v>1553</v>
      </c>
      <c r="D2346" s="33">
        <v>7663</v>
      </c>
      <c r="E2346" s="32" t="s">
        <v>2620</v>
      </c>
      <c r="F2346" s="33" t="s">
        <v>190</v>
      </c>
      <c r="G2346" s="34">
        <v>167466</v>
      </c>
      <c r="H2346" s="35" t="s">
        <v>183</v>
      </c>
    </row>
    <row r="2347" spans="1:8" ht="15.75">
      <c r="A2347" s="31" t="s">
        <v>2602</v>
      </c>
      <c r="B2347" s="32" t="s">
        <v>192</v>
      </c>
      <c r="C2347" s="32" t="s">
        <v>1553</v>
      </c>
      <c r="D2347" s="33">
        <v>7665</v>
      </c>
      <c r="E2347" s="32" t="s">
        <v>2621</v>
      </c>
      <c r="F2347" s="33" t="s">
        <v>157</v>
      </c>
      <c r="G2347" s="34">
        <v>86865</v>
      </c>
      <c r="H2347" s="35" t="s">
        <v>183</v>
      </c>
    </row>
    <row r="2348" spans="1:8" ht="15.75">
      <c r="A2348" s="31" t="s">
        <v>2602</v>
      </c>
      <c r="B2348" s="32" t="s">
        <v>192</v>
      </c>
      <c r="C2348" s="32" t="s">
        <v>1553</v>
      </c>
      <c r="D2348" s="33">
        <v>7671</v>
      </c>
      <c r="E2348" s="32" t="s">
        <v>2622</v>
      </c>
      <c r="F2348" s="33" t="s">
        <v>157</v>
      </c>
      <c r="G2348" s="34">
        <v>1834472</v>
      </c>
      <c r="H2348" s="35" t="s">
        <v>183</v>
      </c>
    </row>
    <row r="2349" spans="1:8" ht="15.75">
      <c r="A2349" s="31" t="s">
        <v>2602</v>
      </c>
      <c r="B2349" s="32" t="s">
        <v>192</v>
      </c>
      <c r="C2349" s="32" t="s">
        <v>1553</v>
      </c>
      <c r="D2349" s="33">
        <v>7675</v>
      </c>
      <c r="E2349" s="32" t="s">
        <v>2623</v>
      </c>
      <c r="F2349" s="33" t="s">
        <v>157</v>
      </c>
      <c r="G2349" s="34">
        <v>2543067</v>
      </c>
      <c r="H2349" s="35" t="s">
        <v>183</v>
      </c>
    </row>
    <row r="2350" spans="1:8" ht="15.75">
      <c r="A2350" s="31" t="s">
        <v>2602</v>
      </c>
      <c r="B2350" s="32" t="s">
        <v>192</v>
      </c>
      <c r="C2350" s="32" t="s">
        <v>1553</v>
      </c>
      <c r="D2350" s="33">
        <v>7676</v>
      </c>
      <c r="E2350" s="32" t="s">
        <v>2624</v>
      </c>
      <c r="F2350" s="33" t="s">
        <v>157</v>
      </c>
      <c r="G2350" s="34">
        <v>321521</v>
      </c>
      <c r="H2350" s="35" t="s">
        <v>183</v>
      </c>
    </row>
    <row r="2351" spans="1:8" ht="15.75">
      <c r="A2351" s="31" t="s">
        <v>2585</v>
      </c>
      <c r="B2351" s="32" t="s">
        <v>192</v>
      </c>
      <c r="C2351" s="32" t="s">
        <v>1553</v>
      </c>
      <c r="D2351" s="33">
        <v>7679</v>
      </c>
      <c r="E2351" s="32" t="s">
        <v>2625</v>
      </c>
      <c r="F2351" s="33" t="s">
        <v>157</v>
      </c>
      <c r="G2351" s="34">
        <v>420157</v>
      </c>
      <c r="H2351" s="35" t="s">
        <v>183</v>
      </c>
    </row>
    <row r="2352" spans="1:8" ht="15.75">
      <c r="A2352" s="31" t="s">
        <v>2602</v>
      </c>
      <c r="B2352" s="32" t="s">
        <v>255</v>
      </c>
      <c r="C2352" s="32" t="s">
        <v>256</v>
      </c>
      <c r="D2352" s="33">
        <v>7680</v>
      </c>
      <c r="E2352" s="32" t="s">
        <v>2626</v>
      </c>
      <c r="F2352" s="33" t="s">
        <v>186</v>
      </c>
      <c r="G2352" s="34">
        <v>716126</v>
      </c>
      <c r="H2352" s="35" t="s">
        <v>183</v>
      </c>
    </row>
    <row r="2353" spans="1:8" ht="15.75">
      <c r="A2353" s="31" t="s">
        <v>2602</v>
      </c>
      <c r="B2353" s="32" t="s">
        <v>255</v>
      </c>
      <c r="C2353" s="32" t="s">
        <v>256</v>
      </c>
      <c r="D2353" s="33">
        <v>7681</v>
      </c>
      <c r="E2353" s="32" t="s">
        <v>2627</v>
      </c>
      <c r="F2353" s="33" t="s">
        <v>186</v>
      </c>
      <c r="G2353" s="34">
        <v>795080</v>
      </c>
      <c r="H2353" s="35" t="s">
        <v>183</v>
      </c>
    </row>
    <row r="2354" spans="1:8" ht="15.75">
      <c r="A2354" s="31" t="s">
        <v>2556</v>
      </c>
      <c r="B2354" s="32" t="s">
        <v>192</v>
      </c>
      <c r="C2354" s="32" t="s">
        <v>1553</v>
      </c>
      <c r="D2354" s="33">
        <v>7687</v>
      </c>
      <c r="E2354" s="32" t="s">
        <v>2628</v>
      </c>
      <c r="F2354" s="33" t="s">
        <v>190</v>
      </c>
      <c r="G2354" s="34">
        <v>170064</v>
      </c>
      <c r="H2354" s="35" t="s">
        <v>183</v>
      </c>
    </row>
    <row r="2355" spans="1:8" ht="15.75">
      <c r="A2355" s="31" t="s">
        <v>2585</v>
      </c>
      <c r="B2355" s="32" t="s">
        <v>192</v>
      </c>
      <c r="C2355" s="32" t="s">
        <v>1553</v>
      </c>
      <c r="D2355" s="33">
        <v>7689</v>
      </c>
      <c r="E2355" s="32" t="s">
        <v>2629</v>
      </c>
      <c r="F2355" s="33" t="s">
        <v>157</v>
      </c>
      <c r="G2355" s="34">
        <v>13090866</v>
      </c>
      <c r="H2355" s="35" t="s">
        <v>183</v>
      </c>
    </row>
    <row r="2356" spans="1:8" ht="15.75">
      <c r="A2356" s="31" t="s">
        <v>2585</v>
      </c>
      <c r="B2356" s="32" t="s">
        <v>192</v>
      </c>
      <c r="C2356" s="32" t="s">
        <v>1553</v>
      </c>
      <c r="D2356" s="33">
        <v>7690</v>
      </c>
      <c r="E2356" s="32" t="s">
        <v>2630</v>
      </c>
      <c r="F2356" s="33" t="s">
        <v>157</v>
      </c>
      <c r="G2356" s="34">
        <v>4047330</v>
      </c>
      <c r="H2356" s="35" t="s">
        <v>183</v>
      </c>
    </row>
    <row r="2357" spans="1:8" ht="15.75">
      <c r="A2357" s="31" t="s">
        <v>2631</v>
      </c>
      <c r="B2357" s="32" t="s">
        <v>208</v>
      </c>
      <c r="C2357" s="32" t="s">
        <v>208</v>
      </c>
      <c r="D2357" s="33">
        <v>7691</v>
      </c>
      <c r="E2357" s="32" t="s">
        <v>2632</v>
      </c>
      <c r="F2357" s="33" t="s">
        <v>157</v>
      </c>
      <c r="G2357" s="34">
        <v>10252</v>
      </c>
      <c r="H2357" s="35" t="s">
        <v>183</v>
      </c>
    </row>
    <row r="2358" spans="1:8" ht="15.75">
      <c r="A2358" s="31" t="s">
        <v>2585</v>
      </c>
      <c r="B2358" s="32" t="s">
        <v>192</v>
      </c>
      <c r="C2358" s="32" t="s">
        <v>1553</v>
      </c>
      <c r="D2358" s="33">
        <v>7697</v>
      </c>
      <c r="E2358" s="32" t="s">
        <v>2633</v>
      </c>
      <c r="F2358" s="33" t="s">
        <v>190</v>
      </c>
      <c r="G2358" s="34">
        <v>2591266</v>
      </c>
      <c r="H2358" s="35" t="s">
        <v>183</v>
      </c>
    </row>
    <row r="2359" spans="1:8" ht="15.75">
      <c r="A2359" s="31" t="s">
        <v>2585</v>
      </c>
      <c r="B2359" s="32" t="s">
        <v>562</v>
      </c>
      <c r="C2359" s="32" t="s">
        <v>562</v>
      </c>
      <c r="D2359" s="33">
        <v>7713</v>
      </c>
      <c r="E2359" s="32" t="s">
        <v>70</v>
      </c>
      <c r="F2359" s="33" t="s">
        <v>564</v>
      </c>
      <c r="G2359" s="34">
        <v>4097</v>
      </c>
      <c r="H2359" s="35" t="s">
        <v>183</v>
      </c>
    </row>
    <row r="2360" spans="1:8" ht="15.75">
      <c r="A2360" s="31" t="s">
        <v>2585</v>
      </c>
      <c r="B2360" s="32" t="s">
        <v>562</v>
      </c>
      <c r="C2360" s="32" t="s">
        <v>562</v>
      </c>
      <c r="D2360" s="33">
        <v>7714</v>
      </c>
      <c r="E2360" s="32" t="s">
        <v>71</v>
      </c>
      <c r="F2360" s="33" t="s">
        <v>564</v>
      </c>
      <c r="G2360" s="34">
        <v>3774</v>
      </c>
      <c r="H2360" s="35" t="s">
        <v>183</v>
      </c>
    </row>
    <row r="2361" spans="1:8" ht="15.75">
      <c r="A2361" s="31" t="s">
        <v>2585</v>
      </c>
      <c r="B2361" s="32" t="s">
        <v>255</v>
      </c>
      <c r="C2361" s="32" t="s">
        <v>1473</v>
      </c>
      <c r="D2361" s="33">
        <v>7715</v>
      </c>
      <c r="E2361" s="32" t="s">
        <v>2634</v>
      </c>
      <c r="F2361" s="33" t="s">
        <v>157</v>
      </c>
      <c r="G2361" s="34">
        <v>4006</v>
      </c>
      <c r="H2361" s="35" t="s">
        <v>183</v>
      </c>
    </row>
    <row r="2362" spans="1:8" ht="15.75">
      <c r="A2362" s="31" t="s">
        <v>2602</v>
      </c>
      <c r="B2362" s="32" t="s">
        <v>255</v>
      </c>
      <c r="C2362" s="32" t="s">
        <v>255</v>
      </c>
      <c r="D2362" s="33">
        <v>7717</v>
      </c>
      <c r="E2362" s="32" t="s">
        <v>2635</v>
      </c>
      <c r="F2362" s="33" t="s">
        <v>186</v>
      </c>
      <c r="G2362" s="34">
        <v>1743648</v>
      </c>
      <c r="H2362" s="35" t="s">
        <v>183</v>
      </c>
    </row>
    <row r="2363" spans="1:8" ht="15.75">
      <c r="A2363" s="31" t="s">
        <v>2389</v>
      </c>
      <c r="B2363" s="32" t="s">
        <v>255</v>
      </c>
      <c r="C2363" s="32" t="s">
        <v>256</v>
      </c>
      <c r="D2363" s="33">
        <v>7720</v>
      </c>
      <c r="E2363" s="32" t="s">
        <v>2636</v>
      </c>
      <c r="F2363" s="33" t="s">
        <v>186</v>
      </c>
      <c r="G2363" s="34">
        <v>8959</v>
      </c>
      <c r="H2363" s="35" t="s">
        <v>183</v>
      </c>
    </row>
    <row r="2364" spans="1:8" ht="15.75">
      <c r="A2364" s="31" t="s">
        <v>2254</v>
      </c>
      <c r="B2364" s="32" t="s">
        <v>195</v>
      </c>
      <c r="C2364" s="32" t="s">
        <v>1967</v>
      </c>
      <c r="D2364" s="33">
        <v>7722</v>
      </c>
      <c r="E2364" s="32" t="s">
        <v>2637</v>
      </c>
      <c r="F2364" s="33" t="s">
        <v>564</v>
      </c>
      <c r="G2364" s="34">
        <v>2793</v>
      </c>
      <c r="H2364" s="35" t="s">
        <v>183</v>
      </c>
    </row>
    <row r="2365" spans="1:8" ht="15.75">
      <c r="A2365" s="31" t="s">
        <v>2254</v>
      </c>
      <c r="B2365" s="32" t="s">
        <v>1187</v>
      </c>
      <c r="C2365" s="32" t="s">
        <v>1187</v>
      </c>
      <c r="D2365" s="33">
        <v>7723</v>
      </c>
      <c r="E2365" s="32" t="s">
        <v>2638</v>
      </c>
      <c r="F2365" s="33" t="s">
        <v>564</v>
      </c>
      <c r="G2365" s="34">
        <v>5575</v>
      </c>
      <c r="H2365" s="35" t="s">
        <v>183</v>
      </c>
    </row>
    <row r="2366" spans="1:8" ht="15.75">
      <c r="A2366" s="31" t="s">
        <v>2254</v>
      </c>
      <c r="B2366" s="32" t="s">
        <v>255</v>
      </c>
      <c r="C2366" s="32" t="s">
        <v>255</v>
      </c>
      <c r="D2366" s="33">
        <v>7725</v>
      </c>
      <c r="E2366" s="32" t="s">
        <v>2639</v>
      </c>
      <c r="F2366" s="33" t="s">
        <v>190</v>
      </c>
      <c r="G2366" s="34">
        <v>1051374</v>
      </c>
      <c r="H2366" s="35" t="s">
        <v>183</v>
      </c>
    </row>
    <row r="2367" spans="1:8" ht="15.75">
      <c r="A2367" s="31" t="s">
        <v>2389</v>
      </c>
      <c r="B2367" s="32" t="s">
        <v>248</v>
      </c>
      <c r="C2367" s="32" t="s">
        <v>248</v>
      </c>
      <c r="D2367" s="33">
        <v>7726</v>
      </c>
      <c r="E2367" s="32" t="s">
        <v>2640</v>
      </c>
      <c r="F2367" s="33" t="s">
        <v>157</v>
      </c>
      <c r="G2367" s="34">
        <v>1683912</v>
      </c>
      <c r="H2367" s="35" t="s">
        <v>183</v>
      </c>
    </row>
    <row r="2368" spans="1:8" ht="15.75">
      <c r="A2368" s="31" t="s">
        <v>2389</v>
      </c>
      <c r="B2368" s="32" t="s">
        <v>248</v>
      </c>
      <c r="C2368" s="32" t="s">
        <v>248</v>
      </c>
      <c r="D2368" s="33">
        <v>7727</v>
      </c>
      <c r="E2368" s="32" t="s">
        <v>2641</v>
      </c>
      <c r="F2368" s="33" t="s">
        <v>157</v>
      </c>
      <c r="G2368" s="34">
        <v>923126</v>
      </c>
      <c r="H2368" s="35" t="s">
        <v>183</v>
      </c>
    </row>
    <row r="2369" spans="1:8" ht="15.75">
      <c r="A2369" s="31" t="s">
        <v>2389</v>
      </c>
      <c r="B2369" s="32" t="s">
        <v>248</v>
      </c>
      <c r="C2369" s="32" t="s">
        <v>248</v>
      </c>
      <c r="D2369" s="33">
        <v>7739</v>
      </c>
      <c r="E2369" s="32" t="s">
        <v>2642</v>
      </c>
      <c r="F2369" s="33" t="s">
        <v>157</v>
      </c>
      <c r="G2369" s="34">
        <v>128967</v>
      </c>
      <c r="H2369" s="35" t="s">
        <v>183</v>
      </c>
    </row>
    <row r="2370" spans="1:8" ht="15.75">
      <c r="A2370" s="31" t="s">
        <v>2389</v>
      </c>
      <c r="B2370" s="32" t="s">
        <v>248</v>
      </c>
      <c r="C2370" s="32" t="s">
        <v>248</v>
      </c>
      <c r="D2370" s="33">
        <v>7740</v>
      </c>
      <c r="E2370" s="32" t="s">
        <v>2643</v>
      </c>
      <c r="F2370" s="33" t="s">
        <v>157</v>
      </c>
      <c r="G2370" s="34">
        <v>249311</v>
      </c>
      <c r="H2370" s="35" t="s">
        <v>183</v>
      </c>
    </row>
    <row r="2371" spans="1:8" ht="15.75">
      <c r="A2371" s="31" t="s">
        <v>2389</v>
      </c>
      <c r="B2371" s="32" t="s">
        <v>248</v>
      </c>
      <c r="C2371" s="32" t="s">
        <v>248</v>
      </c>
      <c r="D2371" s="33">
        <v>7741</v>
      </c>
      <c r="E2371" s="32" t="s">
        <v>2644</v>
      </c>
      <c r="F2371" s="33" t="s">
        <v>157</v>
      </c>
      <c r="G2371" s="34">
        <v>1020915</v>
      </c>
      <c r="H2371" s="35" t="s">
        <v>183</v>
      </c>
    </row>
    <row r="2372" spans="1:8" ht="15.75">
      <c r="A2372" s="31" t="s">
        <v>2389</v>
      </c>
      <c r="B2372" s="32" t="s">
        <v>208</v>
      </c>
      <c r="C2372" s="32" t="s">
        <v>208</v>
      </c>
      <c r="D2372" s="33">
        <v>7744</v>
      </c>
      <c r="E2372" s="32" t="s">
        <v>2645</v>
      </c>
      <c r="F2372" s="33" t="s">
        <v>157</v>
      </c>
      <c r="G2372" s="34">
        <v>129520</v>
      </c>
      <c r="H2372" s="35" t="s">
        <v>183</v>
      </c>
    </row>
    <row r="2373" spans="1:8" ht="15.75">
      <c r="A2373" s="31" t="s">
        <v>2389</v>
      </c>
      <c r="B2373" s="32" t="s">
        <v>208</v>
      </c>
      <c r="C2373" s="32" t="s">
        <v>208</v>
      </c>
      <c r="D2373" s="33">
        <v>7745</v>
      </c>
      <c r="E2373" s="32" t="s">
        <v>2646</v>
      </c>
      <c r="F2373" s="33" t="s">
        <v>157</v>
      </c>
      <c r="G2373" s="34">
        <v>433607</v>
      </c>
      <c r="H2373" s="35" t="s">
        <v>183</v>
      </c>
    </row>
    <row r="2374" spans="1:8" ht="15.75">
      <c r="A2374" s="31" t="s">
        <v>2389</v>
      </c>
      <c r="B2374" s="32" t="s">
        <v>1479</v>
      </c>
      <c r="C2374" s="32" t="s">
        <v>2647</v>
      </c>
      <c r="D2374" s="33">
        <v>7750</v>
      </c>
      <c r="E2374" s="32" t="s">
        <v>2648</v>
      </c>
      <c r="F2374" s="33" t="s">
        <v>190</v>
      </c>
      <c r="G2374" s="34">
        <v>805022</v>
      </c>
      <c r="H2374" s="35" t="s">
        <v>183</v>
      </c>
    </row>
    <row r="2375" spans="1:8" ht="15.75">
      <c r="A2375" s="31" t="s">
        <v>2389</v>
      </c>
      <c r="B2375" s="32" t="s">
        <v>259</v>
      </c>
      <c r="C2375" s="32" t="s">
        <v>607</v>
      </c>
      <c r="D2375" s="33">
        <v>7751</v>
      </c>
      <c r="E2375" s="32" t="s">
        <v>2649</v>
      </c>
      <c r="F2375" s="33" t="s">
        <v>186</v>
      </c>
      <c r="G2375" s="34">
        <v>92496</v>
      </c>
      <c r="H2375" s="35" t="s">
        <v>183</v>
      </c>
    </row>
    <row r="2376" spans="1:8" ht="15.75">
      <c r="A2376" s="31" t="s">
        <v>2650</v>
      </c>
      <c r="B2376" s="32" t="s">
        <v>255</v>
      </c>
      <c r="C2376" s="32" t="s">
        <v>256</v>
      </c>
      <c r="D2376" s="33">
        <v>7768</v>
      </c>
      <c r="E2376" s="32" t="s">
        <v>2651</v>
      </c>
      <c r="F2376" s="33" t="s">
        <v>186</v>
      </c>
      <c r="G2376" s="34">
        <v>661460</v>
      </c>
      <c r="H2376" s="35" t="s">
        <v>183</v>
      </c>
    </row>
    <row r="2377" spans="1:8" ht="15.75">
      <c r="A2377" s="31" t="s">
        <v>2652</v>
      </c>
      <c r="B2377" s="32" t="s">
        <v>205</v>
      </c>
      <c r="C2377" s="32" t="s">
        <v>206</v>
      </c>
      <c r="D2377" s="33">
        <v>7771</v>
      </c>
      <c r="E2377" s="32" t="s">
        <v>2653</v>
      </c>
      <c r="F2377" s="33" t="s">
        <v>190</v>
      </c>
      <c r="G2377" s="34">
        <v>94063</v>
      </c>
      <c r="H2377" s="35" t="s">
        <v>183</v>
      </c>
    </row>
    <row r="2378" spans="1:8" ht="15.75">
      <c r="A2378" s="31" t="s">
        <v>2652</v>
      </c>
      <c r="B2378" s="32" t="s">
        <v>2654</v>
      </c>
      <c r="C2378" s="32" t="s">
        <v>2654</v>
      </c>
      <c r="D2378" s="33">
        <v>7772</v>
      </c>
      <c r="E2378" s="32" t="s">
        <v>2655</v>
      </c>
      <c r="F2378" s="33" t="s">
        <v>1319</v>
      </c>
      <c r="G2378" s="34">
        <v>31560</v>
      </c>
      <c r="H2378" s="35" t="s">
        <v>197</v>
      </c>
    </row>
    <row r="2379" spans="1:8" ht="15.75">
      <c r="A2379" s="31" t="s">
        <v>2389</v>
      </c>
      <c r="B2379" s="32" t="s">
        <v>2654</v>
      </c>
      <c r="C2379" s="32" t="s">
        <v>2654</v>
      </c>
      <c r="D2379" s="33">
        <v>7773</v>
      </c>
      <c r="E2379" s="32" t="s">
        <v>2656</v>
      </c>
      <c r="F2379" s="33" t="s">
        <v>157</v>
      </c>
      <c r="G2379" s="34">
        <v>4545714</v>
      </c>
      <c r="H2379" s="35" t="s">
        <v>197</v>
      </c>
    </row>
    <row r="2380" spans="1:8" ht="15.75">
      <c r="A2380" s="31" t="s">
        <v>2389</v>
      </c>
      <c r="B2380" s="32" t="s">
        <v>2654</v>
      </c>
      <c r="C2380" s="32" t="s">
        <v>2654</v>
      </c>
      <c r="D2380" s="33">
        <v>7774</v>
      </c>
      <c r="E2380" s="32" t="s">
        <v>2657</v>
      </c>
      <c r="F2380" s="33" t="s">
        <v>157</v>
      </c>
      <c r="G2380" s="34">
        <v>382737</v>
      </c>
      <c r="H2380" s="35" t="s">
        <v>197</v>
      </c>
    </row>
    <row r="2381" spans="1:8" ht="15.75">
      <c r="A2381" s="31" t="s">
        <v>2389</v>
      </c>
      <c r="B2381" s="32" t="s">
        <v>729</v>
      </c>
      <c r="C2381" s="32" t="s">
        <v>1340</v>
      </c>
      <c r="D2381" s="33">
        <v>7775</v>
      </c>
      <c r="E2381" s="32" t="s">
        <v>2658</v>
      </c>
      <c r="F2381" s="33" t="s">
        <v>182</v>
      </c>
      <c r="G2381" s="34">
        <v>13090</v>
      </c>
      <c r="H2381" s="35" t="s">
        <v>197</v>
      </c>
    </row>
    <row r="2382" spans="1:8" ht="15.75">
      <c r="A2382" s="31" t="s">
        <v>2389</v>
      </c>
      <c r="B2382" s="32" t="s">
        <v>198</v>
      </c>
      <c r="C2382" s="32" t="s">
        <v>429</v>
      </c>
      <c r="D2382" s="33">
        <v>7776</v>
      </c>
      <c r="E2382" s="32" t="s">
        <v>2659</v>
      </c>
      <c r="F2382" s="33" t="s">
        <v>186</v>
      </c>
      <c r="G2382" s="34">
        <v>177593</v>
      </c>
      <c r="H2382" s="35" t="s">
        <v>183</v>
      </c>
    </row>
    <row r="2383" spans="1:8" ht="15.75">
      <c r="A2383" s="31" t="s">
        <v>2389</v>
      </c>
      <c r="B2383" s="32" t="s">
        <v>729</v>
      </c>
      <c r="C2383" s="32" t="s">
        <v>730</v>
      </c>
      <c r="D2383" s="33">
        <v>7777</v>
      </c>
      <c r="E2383" s="32" t="s">
        <v>2660</v>
      </c>
      <c r="F2383" s="33" t="s">
        <v>190</v>
      </c>
      <c r="G2383" s="34">
        <v>35392</v>
      </c>
      <c r="H2383" s="35" t="s">
        <v>183</v>
      </c>
    </row>
    <row r="2384" spans="1:8" ht="15.75">
      <c r="A2384" s="31" t="s">
        <v>2389</v>
      </c>
      <c r="B2384" s="32" t="s">
        <v>587</v>
      </c>
      <c r="C2384" s="32" t="s">
        <v>588</v>
      </c>
      <c r="D2384" s="33">
        <v>7778</v>
      </c>
      <c r="E2384" s="32" t="s">
        <v>2661</v>
      </c>
      <c r="F2384" s="33" t="s">
        <v>885</v>
      </c>
      <c r="G2384" s="34">
        <v>59000</v>
      </c>
      <c r="H2384" s="35" t="s">
        <v>183</v>
      </c>
    </row>
    <row r="2385" spans="1:8" ht="15.75">
      <c r="A2385" s="31" t="s">
        <v>2389</v>
      </c>
      <c r="B2385" s="32" t="s">
        <v>587</v>
      </c>
      <c r="C2385" s="32" t="s">
        <v>588</v>
      </c>
      <c r="D2385" s="33">
        <v>7779</v>
      </c>
      <c r="E2385" s="32" t="s">
        <v>2662</v>
      </c>
      <c r="F2385" s="33" t="s">
        <v>590</v>
      </c>
      <c r="G2385" s="34">
        <v>171998</v>
      </c>
      <c r="H2385" s="35" t="s">
        <v>183</v>
      </c>
    </row>
    <row r="2386" spans="1:8" ht="15.75">
      <c r="A2386" s="31" t="s">
        <v>2389</v>
      </c>
      <c r="B2386" s="32" t="s">
        <v>587</v>
      </c>
      <c r="C2386" s="32" t="s">
        <v>588</v>
      </c>
      <c r="D2386" s="33">
        <v>7780</v>
      </c>
      <c r="E2386" s="32" t="s">
        <v>2663</v>
      </c>
      <c r="F2386" s="33" t="s">
        <v>885</v>
      </c>
      <c r="G2386" s="34">
        <v>26000</v>
      </c>
      <c r="H2386" s="35" t="s">
        <v>183</v>
      </c>
    </row>
    <row r="2387" spans="1:8" ht="15.75">
      <c r="A2387" s="31" t="s">
        <v>2389</v>
      </c>
      <c r="B2387" s="32" t="s">
        <v>587</v>
      </c>
      <c r="C2387" s="32" t="s">
        <v>588</v>
      </c>
      <c r="D2387" s="33">
        <v>7781</v>
      </c>
      <c r="E2387" s="32" t="s">
        <v>2664</v>
      </c>
      <c r="F2387" s="33" t="s">
        <v>590</v>
      </c>
      <c r="G2387" s="34">
        <v>295997</v>
      </c>
      <c r="H2387" s="35" t="s">
        <v>183</v>
      </c>
    </row>
    <row r="2388" spans="1:8" ht="15.75">
      <c r="A2388" s="31" t="s">
        <v>2389</v>
      </c>
      <c r="B2388" s="32" t="s">
        <v>587</v>
      </c>
      <c r="C2388" s="32" t="s">
        <v>588</v>
      </c>
      <c r="D2388" s="33">
        <v>7782</v>
      </c>
      <c r="E2388" s="32" t="s">
        <v>2665</v>
      </c>
      <c r="F2388" s="33" t="s">
        <v>885</v>
      </c>
      <c r="G2388" s="34">
        <v>37000</v>
      </c>
      <c r="H2388" s="35" t="s">
        <v>183</v>
      </c>
    </row>
    <row r="2389" spans="1:8" ht="15.75">
      <c r="A2389" s="31" t="s">
        <v>2389</v>
      </c>
      <c r="B2389" s="32" t="s">
        <v>587</v>
      </c>
      <c r="C2389" s="32" t="s">
        <v>588</v>
      </c>
      <c r="D2389" s="33">
        <v>7783</v>
      </c>
      <c r="E2389" s="32" t="s">
        <v>2666</v>
      </c>
      <c r="F2389" s="33" t="s">
        <v>590</v>
      </c>
      <c r="G2389" s="34">
        <v>887991</v>
      </c>
      <c r="H2389" s="35" t="s">
        <v>183</v>
      </c>
    </row>
    <row r="2390" spans="1:8" ht="15.75">
      <c r="A2390" s="31" t="s">
        <v>2389</v>
      </c>
      <c r="B2390" s="32" t="s">
        <v>587</v>
      </c>
      <c r="C2390" s="32" t="s">
        <v>588</v>
      </c>
      <c r="D2390" s="33">
        <v>7784</v>
      </c>
      <c r="E2390" s="32" t="s">
        <v>2667</v>
      </c>
      <c r="F2390" s="33" t="s">
        <v>590</v>
      </c>
      <c r="G2390" s="34">
        <v>209998</v>
      </c>
      <c r="H2390" s="35" t="s">
        <v>183</v>
      </c>
    </row>
    <row r="2391" spans="1:8" ht="15.75">
      <c r="A2391" s="31" t="s">
        <v>2389</v>
      </c>
      <c r="B2391" s="32" t="s">
        <v>259</v>
      </c>
      <c r="C2391" s="32" t="s">
        <v>260</v>
      </c>
      <c r="D2391" s="33">
        <v>7785</v>
      </c>
      <c r="E2391" s="32" t="s">
        <v>2668</v>
      </c>
      <c r="F2391" s="33" t="s">
        <v>186</v>
      </c>
      <c r="G2391" s="34">
        <v>803934</v>
      </c>
      <c r="H2391" s="35" t="s">
        <v>183</v>
      </c>
    </row>
    <row r="2392" spans="1:8" ht="15.75">
      <c r="A2392" s="31" t="s">
        <v>2389</v>
      </c>
      <c r="B2392" s="32" t="s">
        <v>259</v>
      </c>
      <c r="C2392" s="32" t="s">
        <v>260</v>
      </c>
      <c r="D2392" s="33">
        <v>7786</v>
      </c>
      <c r="E2392" s="32" t="s">
        <v>2669</v>
      </c>
      <c r="F2392" s="33" t="s">
        <v>182</v>
      </c>
      <c r="G2392" s="34">
        <v>2021</v>
      </c>
      <c r="H2392" s="35" t="s">
        <v>183</v>
      </c>
    </row>
    <row r="2393" spans="1:8" ht="15.75">
      <c r="A2393" s="31" t="s">
        <v>2389</v>
      </c>
      <c r="B2393" s="32" t="s">
        <v>562</v>
      </c>
      <c r="C2393" s="32" t="s">
        <v>562</v>
      </c>
      <c r="D2393" s="33">
        <v>7787</v>
      </c>
      <c r="E2393" s="32" t="s">
        <v>2670</v>
      </c>
      <c r="F2393" s="33" t="s">
        <v>564</v>
      </c>
      <c r="G2393" s="34">
        <v>5183</v>
      </c>
      <c r="H2393" s="35" t="s">
        <v>183</v>
      </c>
    </row>
    <row r="2394" spans="1:8" ht="15.75">
      <c r="A2394" s="31" t="s">
        <v>2389</v>
      </c>
      <c r="B2394" s="32" t="s">
        <v>259</v>
      </c>
      <c r="C2394" s="32" t="s">
        <v>602</v>
      </c>
      <c r="D2394" s="33">
        <v>7788</v>
      </c>
      <c r="E2394" s="32" t="s">
        <v>2671</v>
      </c>
      <c r="F2394" s="33" t="s">
        <v>190</v>
      </c>
      <c r="G2394" s="34">
        <v>2392</v>
      </c>
      <c r="H2394" s="35" t="s">
        <v>183</v>
      </c>
    </row>
    <row r="2395" spans="1:8" ht="15.75">
      <c r="A2395" s="31" t="s">
        <v>2389</v>
      </c>
      <c r="B2395" s="32" t="s">
        <v>259</v>
      </c>
      <c r="C2395" s="32" t="s">
        <v>602</v>
      </c>
      <c r="D2395" s="33">
        <v>7789</v>
      </c>
      <c r="E2395" s="32" t="s">
        <v>2672</v>
      </c>
      <c r="F2395" s="33" t="s">
        <v>190</v>
      </c>
      <c r="G2395" s="34">
        <v>6557</v>
      </c>
      <c r="H2395" s="35" t="s">
        <v>183</v>
      </c>
    </row>
    <row r="2396" spans="1:8" ht="15.75">
      <c r="A2396" s="31" t="s">
        <v>2389</v>
      </c>
      <c r="B2396" s="32" t="s">
        <v>180</v>
      </c>
      <c r="C2396" s="32" t="s">
        <v>2673</v>
      </c>
      <c r="D2396" s="33">
        <v>7790</v>
      </c>
      <c r="E2396" s="32" t="s">
        <v>2674</v>
      </c>
      <c r="F2396" s="33" t="s">
        <v>186</v>
      </c>
      <c r="G2396" s="34">
        <v>48841</v>
      </c>
      <c r="H2396" s="35" t="s">
        <v>183</v>
      </c>
    </row>
    <row r="2397" spans="1:8" ht="15.75">
      <c r="A2397" s="31" t="s">
        <v>2389</v>
      </c>
      <c r="B2397" s="32" t="s">
        <v>198</v>
      </c>
      <c r="C2397" s="32" t="s">
        <v>429</v>
      </c>
      <c r="D2397" s="33">
        <v>7791</v>
      </c>
      <c r="E2397" s="32" t="s">
        <v>2675</v>
      </c>
      <c r="F2397" s="33" t="s">
        <v>186</v>
      </c>
      <c r="G2397" s="34">
        <v>157635</v>
      </c>
      <c r="H2397" s="35" t="s">
        <v>183</v>
      </c>
    </row>
    <row r="2398" spans="1:8" ht="15.75">
      <c r="A2398" s="31" t="s">
        <v>2389</v>
      </c>
      <c r="B2398" s="32" t="s">
        <v>259</v>
      </c>
      <c r="C2398" s="32" t="s">
        <v>607</v>
      </c>
      <c r="D2398" s="33">
        <v>7792</v>
      </c>
      <c r="E2398" s="32" t="s">
        <v>2676</v>
      </c>
      <c r="F2398" s="33" t="s">
        <v>186</v>
      </c>
      <c r="G2398" s="34">
        <v>93360</v>
      </c>
      <c r="H2398" s="35" t="s">
        <v>183</v>
      </c>
    </row>
    <row r="2399" spans="1:8" ht="15.75">
      <c r="A2399" s="31" t="s">
        <v>2389</v>
      </c>
      <c r="B2399" s="32" t="s">
        <v>259</v>
      </c>
      <c r="C2399" s="32" t="s">
        <v>607</v>
      </c>
      <c r="D2399" s="33">
        <v>7793</v>
      </c>
      <c r="E2399" s="32" t="s">
        <v>2677</v>
      </c>
      <c r="F2399" s="33" t="s">
        <v>182</v>
      </c>
      <c r="G2399" s="34">
        <v>3425</v>
      </c>
      <c r="H2399" s="35" t="s">
        <v>183</v>
      </c>
    </row>
    <row r="2400" spans="1:8" ht="15.75">
      <c r="A2400" s="31" t="s">
        <v>2389</v>
      </c>
      <c r="B2400" s="32" t="s">
        <v>259</v>
      </c>
      <c r="C2400" s="32" t="s">
        <v>607</v>
      </c>
      <c r="D2400" s="33">
        <v>7794</v>
      </c>
      <c r="E2400" s="32" t="s">
        <v>2678</v>
      </c>
      <c r="F2400" s="33" t="s">
        <v>186</v>
      </c>
      <c r="G2400" s="34">
        <v>833241</v>
      </c>
      <c r="H2400" s="35" t="s">
        <v>183</v>
      </c>
    </row>
    <row r="2401" spans="1:8" ht="15.75">
      <c r="A2401" s="31" t="s">
        <v>2389</v>
      </c>
      <c r="B2401" s="32" t="s">
        <v>259</v>
      </c>
      <c r="C2401" s="32" t="s">
        <v>607</v>
      </c>
      <c r="D2401" s="33">
        <v>7795</v>
      </c>
      <c r="E2401" s="32" t="s">
        <v>2679</v>
      </c>
      <c r="F2401" s="33" t="s">
        <v>186</v>
      </c>
      <c r="G2401" s="34">
        <v>849970</v>
      </c>
      <c r="H2401" s="35" t="s">
        <v>183</v>
      </c>
    </row>
    <row r="2402" spans="1:8" ht="15.75">
      <c r="A2402" s="31" t="s">
        <v>2389</v>
      </c>
      <c r="B2402" s="32" t="s">
        <v>180</v>
      </c>
      <c r="C2402" s="32" t="s">
        <v>2673</v>
      </c>
      <c r="D2402" s="33">
        <v>7796</v>
      </c>
      <c r="E2402" s="32" t="s">
        <v>2680</v>
      </c>
      <c r="F2402" s="33" t="s">
        <v>186</v>
      </c>
      <c r="G2402" s="34">
        <v>5085</v>
      </c>
      <c r="H2402" s="35" t="s">
        <v>183</v>
      </c>
    </row>
    <row r="2403" spans="1:8" ht="15.75">
      <c r="A2403" s="31" t="s">
        <v>2389</v>
      </c>
      <c r="B2403" s="32" t="s">
        <v>198</v>
      </c>
      <c r="C2403" s="32" t="s">
        <v>429</v>
      </c>
      <c r="D2403" s="33">
        <v>7797</v>
      </c>
      <c r="E2403" s="32" t="s">
        <v>2681</v>
      </c>
      <c r="F2403" s="33" t="s">
        <v>186</v>
      </c>
      <c r="G2403" s="34">
        <v>159760</v>
      </c>
      <c r="H2403" s="35" t="s">
        <v>183</v>
      </c>
    </row>
    <row r="2404" spans="1:8" ht="15.75">
      <c r="A2404" s="31" t="s">
        <v>2389</v>
      </c>
      <c r="B2404" s="32" t="s">
        <v>187</v>
      </c>
      <c r="C2404" s="32" t="s">
        <v>187</v>
      </c>
      <c r="D2404" s="33">
        <v>7798</v>
      </c>
      <c r="E2404" s="32" t="s">
        <v>2682</v>
      </c>
      <c r="F2404" s="33" t="s">
        <v>186</v>
      </c>
      <c r="G2404" s="34">
        <v>37248</v>
      </c>
      <c r="H2404" s="35" t="s">
        <v>183</v>
      </c>
    </row>
    <row r="2405" spans="1:8" ht="15.75">
      <c r="A2405" s="31" t="s">
        <v>2389</v>
      </c>
      <c r="B2405" s="32" t="s">
        <v>187</v>
      </c>
      <c r="C2405" s="32" t="s">
        <v>187</v>
      </c>
      <c r="D2405" s="33">
        <v>7799</v>
      </c>
      <c r="E2405" s="32" t="s">
        <v>2683</v>
      </c>
      <c r="F2405" s="33" t="s">
        <v>182</v>
      </c>
      <c r="G2405" s="34">
        <v>7496</v>
      </c>
      <c r="H2405" s="35" t="s">
        <v>183</v>
      </c>
    </row>
    <row r="2406" spans="1:8" ht="15.75">
      <c r="A2406" s="31" t="s">
        <v>2389</v>
      </c>
      <c r="B2406" s="32" t="s">
        <v>259</v>
      </c>
      <c r="C2406" s="32" t="s">
        <v>607</v>
      </c>
      <c r="D2406" s="33">
        <v>7800</v>
      </c>
      <c r="E2406" s="32" t="s">
        <v>2684</v>
      </c>
      <c r="F2406" s="33" t="s">
        <v>186</v>
      </c>
      <c r="G2406" s="34">
        <v>831379</v>
      </c>
      <c r="H2406" s="35" t="s">
        <v>183</v>
      </c>
    </row>
    <row r="2407" spans="1:8" ht="15.75">
      <c r="A2407" s="31" t="s">
        <v>2389</v>
      </c>
      <c r="B2407" s="32" t="s">
        <v>187</v>
      </c>
      <c r="C2407" s="32" t="s">
        <v>187</v>
      </c>
      <c r="D2407" s="33">
        <v>7801</v>
      </c>
      <c r="E2407" s="32" t="s">
        <v>2685</v>
      </c>
      <c r="F2407" s="33" t="s">
        <v>186</v>
      </c>
      <c r="G2407" s="34">
        <v>55371</v>
      </c>
      <c r="H2407" s="35" t="s">
        <v>183</v>
      </c>
    </row>
    <row r="2408" spans="1:8" ht="15.75">
      <c r="A2408" s="31" t="s">
        <v>2389</v>
      </c>
      <c r="B2408" s="32" t="s">
        <v>579</v>
      </c>
      <c r="C2408" s="32" t="s">
        <v>580</v>
      </c>
      <c r="D2408" s="33">
        <v>7802</v>
      </c>
      <c r="E2408" s="32" t="s">
        <v>2686</v>
      </c>
      <c r="F2408" s="33" t="s">
        <v>182</v>
      </c>
      <c r="G2408" s="34">
        <v>148831</v>
      </c>
      <c r="H2408" s="35" t="s">
        <v>183</v>
      </c>
    </row>
    <row r="2409" spans="1:8" ht="15.75">
      <c r="A2409" s="31" t="s">
        <v>2389</v>
      </c>
      <c r="B2409" s="32" t="s">
        <v>180</v>
      </c>
      <c r="C2409" s="32" t="s">
        <v>2673</v>
      </c>
      <c r="D2409" s="33">
        <v>7803</v>
      </c>
      <c r="E2409" s="32" t="s">
        <v>2687</v>
      </c>
      <c r="F2409" s="33" t="s">
        <v>182</v>
      </c>
      <c r="G2409" s="34">
        <v>815</v>
      </c>
      <c r="H2409" s="35" t="s">
        <v>183</v>
      </c>
    </row>
    <row r="2410" spans="1:8" ht="15.75">
      <c r="A2410" s="31" t="s">
        <v>2389</v>
      </c>
      <c r="B2410" s="32" t="s">
        <v>579</v>
      </c>
      <c r="C2410" s="32" t="s">
        <v>580</v>
      </c>
      <c r="D2410" s="33">
        <v>7804</v>
      </c>
      <c r="E2410" s="32" t="s">
        <v>2688</v>
      </c>
      <c r="F2410" s="33" t="s">
        <v>182</v>
      </c>
      <c r="G2410" s="34">
        <v>213945</v>
      </c>
      <c r="H2410" s="35" t="s">
        <v>183</v>
      </c>
    </row>
    <row r="2411" spans="1:8" ht="15.75">
      <c r="A2411" s="31" t="s">
        <v>2389</v>
      </c>
      <c r="B2411" s="32" t="s">
        <v>562</v>
      </c>
      <c r="C2411" s="32" t="s">
        <v>562</v>
      </c>
      <c r="D2411" s="33">
        <v>7805</v>
      </c>
      <c r="E2411" s="32" t="s">
        <v>2689</v>
      </c>
      <c r="F2411" s="33" t="s">
        <v>564</v>
      </c>
      <c r="G2411" s="34">
        <v>4190</v>
      </c>
      <c r="H2411" s="35" t="s">
        <v>183</v>
      </c>
    </row>
    <row r="2412" spans="1:8" ht="15.75">
      <c r="A2412" s="31" t="s">
        <v>2389</v>
      </c>
      <c r="B2412" s="32" t="s">
        <v>259</v>
      </c>
      <c r="C2412" s="32" t="s">
        <v>260</v>
      </c>
      <c r="D2412" s="33">
        <v>7806</v>
      </c>
      <c r="E2412" s="32" t="s">
        <v>2690</v>
      </c>
      <c r="F2412" s="33" t="s">
        <v>186</v>
      </c>
      <c r="G2412" s="34">
        <v>830755</v>
      </c>
      <c r="H2412" s="35" t="s">
        <v>183</v>
      </c>
    </row>
    <row r="2413" spans="1:8" ht="15.75">
      <c r="A2413" s="31" t="s">
        <v>2389</v>
      </c>
      <c r="B2413" s="32" t="s">
        <v>198</v>
      </c>
      <c r="C2413" s="32" t="s">
        <v>429</v>
      </c>
      <c r="D2413" s="33">
        <v>7807</v>
      </c>
      <c r="E2413" s="32" t="s">
        <v>2691</v>
      </c>
      <c r="F2413" s="33" t="s">
        <v>186</v>
      </c>
      <c r="G2413" s="34">
        <v>145456</v>
      </c>
      <c r="H2413" s="35" t="s">
        <v>183</v>
      </c>
    </row>
    <row r="2414" spans="1:8" ht="15.75">
      <c r="A2414" s="31" t="s">
        <v>2389</v>
      </c>
      <c r="B2414" s="32" t="s">
        <v>217</v>
      </c>
      <c r="C2414" s="32" t="s">
        <v>218</v>
      </c>
      <c r="D2414" s="33">
        <v>7808</v>
      </c>
      <c r="E2414" s="32" t="s">
        <v>2692</v>
      </c>
      <c r="F2414" s="33" t="s">
        <v>157</v>
      </c>
      <c r="G2414" s="34">
        <v>4206174</v>
      </c>
      <c r="H2414" s="35" t="s">
        <v>197</v>
      </c>
    </row>
    <row r="2415" spans="1:8" ht="15.75">
      <c r="A2415" s="31" t="s">
        <v>2389</v>
      </c>
      <c r="B2415" s="32" t="s">
        <v>255</v>
      </c>
      <c r="C2415" s="32" t="s">
        <v>1473</v>
      </c>
      <c r="D2415" s="33">
        <v>7809</v>
      </c>
      <c r="E2415" s="32" t="s">
        <v>2693</v>
      </c>
      <c r="F2415" s="33" t="s">
        <v>190</v>
      </c>
      <c r="G2415" s="34">
        <v>267560</v>
      </c>
      <c r="H2415" s="35" t="s">
        <v>197</v>
      </c>
    </row>
    <row r="2416" spans="1:8" ht="15.75">
      <c r="A2416" s="31" t="s">
        <v>2389</v>
      </c>
      <c r="B2416" s="32" t="s">
        <v>2694</v>
      </c>
      <c r="C2416" s="32" t="s">
        <v>2695</v>
      </c>
      <c r="D2416" s="33">
        <v>7810</v>
      </c>
      <c r="E2416" s="32" t="s">
        <v>2696</v>
      </c>
      <c r="F2416" s="33" t="s">
        <v>182</v>
      </c>
      <c r="G2416" s="34">
        <v>1547</v>
      </c>
      <c r="H2416" s="35" t="s">
        <v>197</v>
      </c>
    </row>
    <row r="2417" spans="1:8" ht="15.75">
      <c r="A2417" s="31" t="s">
        <v>2389</v>
      </c>
      <c r="B2417" s="32" t="s">
        <v>2694</v>
      </c>
      <c r="C2417" s="32" t="s">
        <v>2695</v>
      </c>
      <c r="D2417" s="33">
        <v>7811</v>
      </c>
      <c r="E2417" s="32" t="s">
        <v>2697</v>
      </c>
      <c r="F2417" s="33" t="s">
        <v>182</v>
      </c>
      <c r="G2417" s="34">
        <v>1131</v>
      </c>
      <c r="H2417" s="35" t="s">
        <v>197</v>
      </c>
    </row>
    <row r="2418" spans="1:8" ht="15.75">
      <c r="A2418" s="31" t="s">
        <v>2389</v>
      </c>
      <c r="B2418" s="32" t="s">
        <v>2694</v>
      </c>
      <c r="C2418" s="32" t="s">
        <v>2695</v>
      </c>
      <c r="D2418" s="33">
        <v>7812</v>
      </c>
      <c r="E2418" s="32" t="s">
        <v>2698</v>
      </c>
      <c r="F2418" s="33" t="s">
        <v>182</v>
      </c>
      <c r="G2418" s="34">
        <v>812</v>
      </c>
      <c r="H2418" s="35" t="s">
        <v>197</v>
      </c>
    </row>
    <row r="2419" spans="1:8" ht="15.75">
      <c r="A2419" s="31" t="s">
        <v>2389</v>
      </c>
      <c r="B2419" s="32" t="s">
        <v>1324</v>
      </c>
      <c r="C2419" s="32" t="s">
        <v>1324</v>
      </c>
      <c r="D2419" s="33">
        <v>7818</v>
      </c>
      <c r="E2419" s="32" t="s">
        <v>2699</v>
      </c>
      <c r="F2419" s="33" t="s">
        <v>1319</v>
      </c>
      <c r="G2419" s="34">
        <v>10121</v>
      </c>
      <c r="H2419" s="35" t="s">
        <v>183</v>
      </c>
    </row>
    <row r="2420" spans="1:8" ht="15.75">
      <c r="A2420" s="31" t="s">
        <v>2389</v>
      </c>
      <c r="B2420" s="32" t="s">
        <v>1324</v>
      </c>
      <c r="C2420" s="32" t="s">
        <v>1324</v>
      </c>
      <c r="D2420" s="33">
        <v>7819</v>
      </c>
      <c r="E2420" s="32" t="s">
        <v>2700</v>
      </c>
      <c r="F2420" s="33" t="s">
        <v>1319</v>
      </c>
      <c r="G2420" s="34">
        <v>3693</v>
      </c>
      <c r="H2420" s="35" t="s">
        <v>197</v>
      </c>
    </row>
    <row r="2421" spans="1:8" ht="15.75">
      <c r="A2421" s="31" t="s">
        <v>2389</v>
      </c>
      <c r="B2421" s="32" t="s">
        <v>1324</v>
      </c>
      <c r="C2421" s="32" t="s">
        <v>1324</v>
      </c>
      <c r="D2421" s="33">
        <v>7820</v>
      </c>
      <c r="E2421" s="32" t="s">
        <v>2701</v>
      </c>
      <c r="F2421" s="33" t="s">
        <v>157</v>
      </c>
      <c r="G2421" s="34">
        <v>22780</v>
      </c>
      <c r="H2421" s="35" t="s">
        <v>183</v>
      </c>
    </row>
    <row r="2422" spans="1:8" ht="15.75">
      <c r="A2422" s="31" t="s">
        <v>2702</v>
      </c>
      <c r="B2422" s="32" t="s">
        <v>208</v>
      </c>
      <c r="C2422" s="32" t="s">
        <v>208</v>
      </c>
      <c r="D2422" s="33">
        <v>7821</v>
      </c>
      <c r="E2422" s="32" t="s">
        <v>2703</v>
      </c>
      <c r="F2422" s="33" t="s">
        <v>190</v>
      </c>
      <c r="G2422" s="34">
        <v>9422</v>
      </c>
      <c r="H2422" s="35" t="s">
        <v>183</v>
      </c>
    </row>
    <row r="2423" spans="1:8" ht="15.75">
      <c r="A2423" s="31" t="s">
        <v>2702</v>
      </c>
      <c r="B2423" s="32" t="s">
        <v>208</v>
      </c>
      <c r="C2423" s="32" t="s">
        <v>208</v>
      </c>
      <c r="D2423" s="33">
        <v>7822</v>
      </c>
      <c r="E2423" s="32" t="s">
        <v>2704</v>
      </c>
      <c r="F2423" s="33" t="s">
        <v>190</v>
      </c>
      <c r="G2423" s="34">
        <v>9673</v>
      </c>
      <c r="H2423" s="35" t="s">
        <v>183</v>
      </c>
    </row>
    <row r="2424" spans="1:8" ht="15.75">
      <c r="A2424" s="31" t="s">
        <v>2702</v>
      </c>
      <c r="B2424" s="32" t="s">
        <v>208</v>
      </c>
      <c r="C2424" s="32" t="s">
        <v>208</v>
      </c>
      <c r="D2424" s="33">
        <v>7823</v>
      </c>
      <c r="E2424" s="32" t="s">
        <v>2705</v>
      </c>
      <c r="F2424" s="33" t="s">
        <v>190</v>
      </c>
      <c r="G2424" s="34">
        <v>10456</v>
      </c>
      <c r="H2424" s="35" t="s">
        <v>183</v>
      </c>
    </row>
    <row r="2425" spans="1:8" ht="15.75">
      <c r="A2425" s="31" t="s">
        <v>2702</v>
      </c>
      <c r="B2425" s="32" t="s">
        <v>241</v>
      </c>
      <c r="C2425" s="32" t="s">
        <v>242</v>
      </c>
      <c r="D2425" s="33">
        <v>7824</v>
      </c>
      <c r="E2425" s="32" t="s">
        <v>2706</v>
      </c>
      <c r="F2425" s="33" t="s">
        <v>157</v>
      </c>
      <c r="G2425" s="34">
        <v>69584</v>
      </c>
      <c r="H2425" s="35" t="s">
        <v>183</v>
      </c>
    </row>
    <row r="2426" spans="1:8" ht="15.75">
      <c r="A2426" s="31" t="s">
        <v>2702</v>
      </c>
      <c r="B2426" s="32" t="s">
        <v>259</v>
      </c>
      <c r="C2426" s="32" t="s">
        <v>775</v>
      </c>
      <c r="D2426" s="33">
        <v>7826</v>
      </c>
      <c r="E2426" s="32" t="s">
        <v>2707</v>
      </c>
      <c r="F2426" s="33" t="s">
        <v>182</v>
      </c>
      <c r="G2426" s="34">
        <v>41541</v>
      </c>
      <c r="H2426" s="35" t="s">
        <v>183</v>
      </c>
    </row>
    <row r="2427" spans="1:8" ht="15.75">
      <c r="A2427" s="31" t="s">
        <v>2702</v>
      </c>
      <c r="B2427" s="32" t="s">
        <v>205</v>
      </c>
      <c r="C2427" s="32" t="s">
        <v>206</v>
      </c>
      <c r="D2427" s="33">
        <v>7828</v>
      </c>
      <c r="E2427" s="32" t="s">
        <v>2708</v>
      </c>
      <c r="F2427" s="33" t="s">
        <v>190</v>
      </c>
      <c r="G2427" s="34">
        <v>26654</v>
      </c>
      <c r="H2427" s="35" t="s">
        <v>183</v>
      </c>
    </row>
    <row r="2428" spans="1:8" ht="15.75">
      <c r="A2428" s="31" t="s">
        <v>2702</v>
      </c>
      <c r="B2428" s="32" t="s">
        <v>205</v>
      </c>
      <c r="C2428" s="32" t="s">
        <v>206</v>
      </c>
      <c r="D2428" s="33">
        <v>7829</v>
      </c>
      <c r="E2428" s="32" t="s">
        <v>2709</v>
      </c>
      <c r="F2428" s="33" t="s">
        <v>190</v>
      </c>
      <c r="G2428" s="34">
        <v>13328</v>
      </c>
      <c r="H2428" s="35" t="s">
        <v>183</v>
      </c>
    </row>
    <row r="2429" spans="1:8" ht="15.75">
      <c r="A2429" s="31" t="s">
        <v>2702</v>
      </c>
      <c r="B2429" s="32" t="s">
        <v>248</v>
      </c>
      <c r="C2429" s="32" t="s">
        <v>248</v>
      </c>
      <c r="D2429" s="33">
        <v>7830</v>
      </c>
      <c r="E2429" s="32" t="s">
        <v>2710</v>
      </c>
      <c r="F2429" s="33" t="s">
        <v>157</v>
      </c>
      <c r="G2429" s="34">
        <v>222834</v>
      </c>
      <c r="H2429" s="35" t="s">
        <v>183</v>
      </c>
    </row>
    <row r="2430" spans="1:8" ht="15.75">
      <c r="A2430" s="31" t="s">
        <v>2702</v>
      </c>
      <c r="B2430" s="32" t="s">
        <v>248</v>
      </c>
      <c r="C2430" s="32" t="s">
        <v>248</v>
      </c>
      <c r="D2430" s="33">
        <v>7831</v>
      </c>
      <c r="E2430" s="32" t="s">
        <v>2711</v>
      </c>
      <c r="F2430" s="33" t="s">
        <v>157</v>
      </c>
      <c r="G2430" s="34">
        <v>304590</v>
      </c>
      <c r="H2430" s="35" t="s">
        <v>183</v>
      </c>
    </row>
    <row r="2431" spans="1:8" ht="15.75">
      <c r="A2431" s="31" t="s">
        <v>2702</v>
      </c>
      <c r="B2431" s="32" t="s">
        <v>248</v>
      </c>
      <c r="C2431" s="32" t="s">
        <v>248</v>
      </c>
      <c r="D2431" s="33">
        <v>7832</v>
      </c>
      <c r="E2431" s="32" t="s">
        <v>2712</v>
      </c>
      <c r="F2431" s="33" t="s">
        <v>157</v>
      </c>
      <c r="G2431" s="34">
        <v>366399</v>
      </c>
      <c r="H2431" s="35" t="s">
        <v>183</v>
      </c>
    </row>
    <row r="2432" spans="1:8" ht="15.75">
      <c r="A2432" s="31" t="s">
        <v>2702</v>
      </c>
      <c r="B2432" s="32" t="s">
        <v>248</v>
      </c>
      <c r="C2432" s="32" t="s">
        <v>248</v>
      </c>
      <c r="D2432" s="33">
        <v>7833</v>
      </c>
      <c r="E2432" s="32" t="s">
        <v>2713</v>
      </c>
      <c r="F2432" s="33" t="s">
        <v>157</v>
      </c>
      <c r="G2432" s="34">
        <v>389002</v>
      </c>
      <c r="H2432" s="35" t="s">
        <v>183</v>
      </c>
    </row>
    <row r="2433" spans="1:8" ht="15.75">
      <c r="A2433" s="31" t="s">
        <v>2702</v>
      </c>
      <c r="B2433" s="32" t="s">
        <v>259</v>
      </c>
      <c r="C2433" s="32" t="s">
        <v>602</v>
      </c>
      <c r="D2433" s="33">
        <v>7857</v>
      </c>
      <c r="E2433" s="32" t="s">
        <v>2714</v>
      </c>
      <c r="F2433" s="33" t="s">
        <v>157</v>
      </c>
      <c r="G2433" s="34">
        <v>5641214</v>
      </c>
      <c r="H2433" s="35" t="s">
        <v>183</v>
      </c>
    </row>
    <row r="2434" spans="1:8" ht="15.75">
      <c r="A2434" s="31" t="s">
        <v>2702</v>
      </c>
      <c r="B2434" s="32" t="s">
        <v>241</v>
      </c>
      <c r="C2434" s="32" t="s">
        <v>1479</v>
      </c>
      <c r="D2434" s="33">
        <v>7858</v>
      </c>
      <c r="E2434" s="32" t="s">
        <v>2715</v>
      </c>
      <c r="F2434" s="33" t="s">
        <v>182</v>
      </c>
      <c r="G2434" s="34">
        <v>383011</v>
      </c>
      <c r="H2434" s="35" t="s">
        <v>183</v>
      </c>
    </row>
    <row r="2435" spans="1:8" ht="15.75">
      <c r="A2435" s="31" t="s">
        <v>2702</v>
      </c>
      <c r="B2435" s="32" t="s">
        <v>259</v>
      </c>
      <c r="C2435" s="32" t="s">
        <v>602</v>
      </c>
      <c r="D2435" s="33">
        <v>7859</v>
      </c>
      <c r="E2435" s="32" t="s">
        <v>2716</v>
      </c>
      <c r="F2435" s="33" t="s">
        <v>157</v>
      </c>
      <c r="G2435" s="34">
        <v>3449772</v>
      </c>
      <c r="H2435" s="35" t="s">
        <v>183</v>
      </c>
    </row>
    <row r="2436" spans="1:8" ht="15.75">
      <c r="A2436" s="31" t="s">
        <v>2702</v>
      </c>
      <c r="B2436" s="32" t="s">
        <v>259</v>
      </c>
      <c r="C2436" s="32" t="s">
        <v>602</v>
      </c>
      <c r="D2436" s="33">
        <v>7860</v>
      </c>
      <c r="E2436" s="32" t="s">
        <v>2717</v>
      </c>
      <c r="F2436" s="33" t="s">
        <v>157</v>
      </c>
      <c r="G2436" s="34">
        <v>3462700</v>
      </c>
      <c r="H2436" s="35" t="s">
        <v>183</v>
      </c>
    </row>
    <row r="2437" spans="1:8" ht="15.75">
      <c r="A2437" s="31" t="s">
        <v>2702</v>
      </c>
      <c r="B2437" s="32" t="s">
        <v>255</v>
      </c>
      <c r="C2437" s="32" t="s">
        <v>1473</v>
      </c>
      <c r="D2437" s="33">
        <v>7861</v>
      </c>
      <c r="E2437" s="32" t="s">
        <v>2718</v>
      </c>
      <c r="F2437" s="33" t="s">
        <v>190</v>
      </c>
      <c r="G2437" s="34">
        <v>47656</v>
      </c>
      <c r="H2437" s="35" t="s">
        <v>183</v>
      </c>
    </row>
    <row r="2438" spans="1:8" ht="15.75">
      <c r="A2438" s="31" t="s">
        <v>2702</v>
      </c>
      <c r="B2438" s="32" t="s">
        <v>241</v>
      </c>
      <c r="C2438" s="32" t="s">
        <v>242</v>
      </c>
      <c r="D2438" s="33">
        <v>7862</v>
      </c>
      <c r="E2438" s="32" t="s">
        <v>2719</v>
      </c>
      <c r="F2438" s="33" t="s">
        <v>190</v>
      </c>
      <c r="G2438" s="34">
        <v>5356</v>
      </c>
      <c r="H2438" s="35" t="s">
        <v>183</v>
      </c>
    </row>
    <row r="2439" spans="1:8" ht="15.75">
      <c r="A2439" s="31" t="s">
        <v>2702</v>
      </c>
      <c r="B2439" s="32" t="s">
        <v>241</v>
      </c>
      <c r="C2439" s="32" t="s">
        <v>242</v>
      </c>
      <c r="D2439" s="33">
        <v>7863</v>
      </c>
      <c r="E2439" s="32" t="s">
        <v>2720</v>
      </c>
      <c r="F2439" s="33" t="s">
        <v>182</v>
      </c>
      <c r="G2439" s="34">
        <v>44684</v>
      </c>
      <c r="H2439" s="35" t="s">
        <v>183</v>
      </c>
    </row>
    <row r="2440" spans="1:8" ht="15.75">
      <c r="A2440" s="31" t="s">
        <v>2702</v>
      </c>
      <c r="B2440" s="32" t="s">
        <v>587</v>
      </c>
      <c r="C2440" s="32" t="s">
        <v>2173</v>
      </c>
      <c r="D2440" s="33">
        <v>7864</v>
      </c>
      <c r="E2440" s="32" t="s">
        <v>2721</v>
      </c>
      <c r="F2440" s="33" t="s">
        <v>182</v>
      </c>
      <c r="G2440" s="34">
        <v>5459</v>
      </c>
      <c r="H2440" s="35" t="s">
        <v>183</v>
      </c>
    </row>
    <row r="2441" spans="1:8" ht="15.75">
      <c r="A2441" s="31" t="s">
        <v>2702</v>
      </c>
      <c r="B2441" s="32" t="s">
        <v>208</v>
      </c>
      <c r="C2441" s="32" t="s">
        <v>208</v>
      </c>
      <c r="D2441" s="33">
        <v>7865</v>
      </c>
      <c r="E2441" s="32" t="s">
        <v>2722</v>
      </c>
      <c r="F2441" s="33" t="s">
        <v>157</v>
      </c>
      <c r="G2441" s="34">
        <v>157117</v>
      </c>
      <c r="H2441" s="35" t="s">
        <v>183</v>
      </c>
    </row>
    <row r="2442" spans="1:8" ht="15.75">
      <c r="A2442" s="31" t="s">
        <v>2702</v>
      </c>
      <c r="B2442" s="32" t="s">
        <v>208</v>
      </c>
      <c r="C2442" s="32" t="s">
        <v>208</v>
      </c>
      <c r="D2442" s="33">
        <v>7869</v>
      </c>
      <c r="E2442" s="32" t="s">
        <v>2723</v>
      </c>
      <c r="F2442" s="33" t="s">
        <v>186</v>
      </c>
      <c r="G2442" s="34">
        <v>61285</v>
      </c>
      <c r="H2442" s="35" t="s">
        <v>183</v>
      </c>
    </row>
    <row r="2443" spans="1:8" ht="15.75">
      <c r="A2443" s="31" t="s">
        <v>2702</v>
      </c>
      <c r="B2443" s="32" t="s">
        <v>208</v>
      </c>
      <c r="C2443" s="32" t="s">
        <v>208</v>
      </c>
      <c r="D2443" s="33">
        <v>7870</v>
      </c>
      <c r="E2443" s="32" t="s">
        <v>2724</v>
      </c>
      <c r="F2443" s="33" t="s">
        <v>157</v>
      </c>
      <c r="G2443" s="34">
        <v>1021842</v>
      </c>
      <c r="H2443" s="35" t="s">
        <v>183</v>
      </c>
    </row>
    <row r="2444" spans="1:8" ht="15.75">
      <c r="A2444" s="31" t="s">
        <v>2702</v>
      </c>
      <c r="B2444" s="32" t="s">
        <v>208</v>
      </c>
      <c r="C2444" s="32" t="s">
        <v>208</v>
      </c>
      <c r="D2444" s="33">
        <v>7871</v>
      </c>
      <c r="E2444" s="32" t="s">
        <v>2725</v>
      </c>
      <c r="F2444" s="33" t="s">
        <v>190</v>
      </c>
      <c r="G2444" s="34">
        <v>31955</v>
      </c>
      <c r="H2444" s="35" t="s">
        <v>183</v>
      </c>
    </row>
    <row r="2445" spans="1:8" ht="15.75">
      <c r="A2445" s="31" t="s">
        <v>2702</v>
      </c>
      <c r="B2445" s="32" t="s">
        <v>1324</v>
      </c>
      <c r="C2445" s="32" t="s">
        <v>1324</v>
      </c>
      <c r="D2445" s="33">
        <v>7873</v>
      </c>
      <c r="E2445" s="32" t="s">
        <v>2726</v>
      </c>
      <c r="F2445" s="33" t="s">
        <v>564</v>
      </c>
      <c r="G2445" s="34">
        <v>952</v>
      </c>
      <c r="H2445" s="35" t="s">
        <v>197</v>
      </c>
    </row>
    <row r="2446" spans="1:8" ht="15.75">
      <c r="A2446" s="31" t="s">
        <v>2702</v>
      </c>
      <c r="B2446" s="32" t="s">
        <v>248</v>
      </c>
      <c r="C2446" s="32" t="s">
        <v>248</v>
      </c>
      <c r="D2446" s="33">
        <v>7875</v>
      </c>
      <c r="E2446" s="32" t="s">
        <v>2727</v>
      </c>
      <c r="F2446" s="33" t="s">
        <v>157</v>
      </c>
      <c r="G2446" s="34">
        <v>30534</v>
      </c>
      <c r="H2446" s="35" t="s">
        <v>183</v>
      </c>
    </row>
    <row r="2447" spans="1:8" ht="15.75">
      <c r="A2447" s="31" t="s">
        <v>2702</v>
      </c>
      <c r="B2447" s="32" t="s">
        <v>248</v>
      </c>
      <c r="C2447" s="32" t="s">
        <v>248</v>
      </c>
      <c r="D2447" s="33">
        <v>7876</v>
      </c>
      <c r="E2447" s="32" t="s">
        <v>2728</v>
      </c>
      <c r="F2447" s="33" t="s">
        <v>190</v>
      </c>
      <c r="G2447" s="34">
        <v>1250125</v>
      </c>
      <c r="H2447" s="35" t="s">
        <v>183</v>
      </c>
    </row>
    <row r="2448" spans="1:8" ht="15.75">
      <c r="A2448" s="31" t="s">
        <v>2702</v>
      </c>
      <c r="B2448" s="32" t="s">
        <v>208</v>
      </c>
      <c r="C2448" s="32" t="s">
        <v>208</v>
      </c>
      <c r="D2448" s="33">
        <v>7877</v>
      </c>
      <c r="E2448" s="32" t="s">
        <v>2729</v>
      </c>
      <c r="F2448" s="33" t="s">
        <v>190</v>
      </c>
      <c r="G2448" s="34">
        <v>4874</v>
      </c>
      <c r="H2448" s="35" t="s">
        <v>183</v>
      </c>
    </row>
    <row r="2449" spans="1:8" ht="15.75">
      <c r="A2449" s="31" t="s">
        <v>2702</v>
      </c>
      <c r="B2449" s="32" t="s">
        <v>205</v>
      </c>
      <c r="C2449" s="32" t="s">
        <v>417</v>
      </c>
      <c r="D2449" s="33">
        <v>7878</v>
      </c>
      <c r="E2449" s="32" t="s">
        <v>2730</v>
      </c>
      <c r="F2449" s="33" t="s">
        <v>182</v>
      </c>
      <c r="G2449" s="34">
        <v>59980</v>
      </c>
      <c r="H2449" s="35" t="s">
        <v>183</v>
      </c>
    </row>
    <row r="2450" spans="1:8" ht="15.75">
      <c r="A2450" s="31" t="s">
        <v>2702</v>
      </c>
      <c r="B2450" s="32" t="s">
        <v>208</v>
      </c>
      <c r="C2450" s="32" t="s">
        <v>208</v>
      </c>
      <c r="D2450" s="33">
        <v>7879</v>
      </c>
      <c r="E2450" s="32" t="s">
        <v>2731</v>
      </c>
      <c r="F2450" s="33" t="s">
        <v>157</v>
      </c>
      <c r="G2450" s="34">
        <v>192168</v>
      </c>
      <c r="H2450" s="35" t="s">
        <v>183</v>
      </c>
    </row>
    <row r="2451" spans="1:8" ht="15.75">
      <c r="A2451" s="31" t="s">
        <v>2702</v>
      </c>
      <c r="B2451" s="32" t="s">
        <v>248</v>
      </c>
      <c r="C2451" s="32" t="s">
        <v>248</v>
      </c>
      <c r="D2451" s="33">
        <v>7880</v>
      </c>
      <c r="E2451" s="32" t="s">
        <v>2732</v>
      </c>
      <c r="F2451" s="33" t="s">
        <v>157</v>
      </c>
      <c r="G2451" s="34">
        <v>33695</v>
      </c>
      <c r="H2451" s="35" t="s">
        <v>183</v>
      </c>
    </row>
    <row r="2452" spans="1:8" ht="15.75">
      <c r="A2452" s="31" t="s">
        <v>2702</v>
      </c>
      <c r="B2452" s="32" t="s">
        <v>241</v>
      </c>
      <c r="C2452" s="32" t="s">
        <v>242</v>
      </c>
      <c r="D2452" s="33">
        <v>7881</v>
      </c>
      <c r="E2452" s="32" t="s">
        <v>101</v>
      </c>
      <c r="F2452" s="33" t="s">
        <v>157</v>
      </c>
      <c r="G2452" s="34">
        <v>6025</v>
      </c>
      <c r="H2452" s="35" t="s">
        <v>197</v>
      </c>
    </row>
    <row r="2453" spans="1:8" ht="15.75">
      <c r="A2453" s="31" t="s">
        <v>2702</v>
      </c>
      <c r="B2453" s="32" t="s">
        <v>255</v>
      </c>
      <c r="C2453" s="32" t="s">
        <v>1473</v>
      </c>
      <c r="D2453" s="33">
        <v>7883</v>
      </c>
      <c r="E2453" s="32" t="s">
        <v>2733</v>
      </c>
      <c r="F2453" s="33" t="s">
        <v>2102</v>
      </c>
      <c r="G2453" s="34">
        <v>1838</v>
      </c>
      <c r="H2453" s="35" t="s">
        <v>183</v>
      </c>
    </row>
    <row r="2454" spans="1:8" ht="15.75">
      <c r="A2454" s="31" t="s">
        <v>2702</v>
      </c>
      <c r="B2454" s="32" t="s">
        <v>255</v>
      </c>
      <c r="C2454" s="32" t="s">
        <v>1473</v>
      </c>
      <c r="D2454" s="33">
        <v>7884</v>
      </c>
      <c r="E2454" s="32" t="s">
        <v>2734</v>
      </c>
      <c r="F2454" s="33" t="s">
        <v>2102</v>
      </c>
      <c r="G2454" s="34">
        <v>1721</v>
      </c>
      <c r="H2454" s="35" t="s">
        <v>183</v>
      </c>
    </row>
    <row r="2455" spans="1:8" ht="15.75">
      <c r="A2455" s="31" t="s">
        <v>2702</v>
      </c>
      <c r="B2455" s="32" t="s">
        <v>255</v>
      </c>
      <c r="C2455" s="32" t="s">
        <v>1473</v>
      </c>
      <c r="D2455" s="33">
        <v>7885</v>
      </c>
      <c r="E2455" s="32" t="s">
        <v>2735</v>
      </c>
      <c r="F2455" s="33" t="s">
        <v>2102</v>
      </c>
      <c r="G2455" s="34">
        <v>1971</v>
      </c>
      <c r="H2455" s="35" t="s">
        <v>183</v>
      </c>
    </row>
    <row r="2456" spans="1:8" ht="15.75">
      <c r="A2456" s="31" t="s">
        <v>2702</v>
      </c>
      <c r="B2456" s="32" t="s">
        <v>255</v>
      </c>
      <c r="C2456" s="32" t="s">
        <v>1473</v>
      </c>
      <c r="D2456" s="33">
        <v>7886</v>
      </c>
      <c r="E2456" s="32" t="s">
        <v>2736</v>
      </c>
      <c r="F2456" s="33" t="s">
        <v>2102</v>
      </c>
      <c r="G2456" s="34">
        <v>1386</v>
      </c>
      <c r="H2456" s="35" t="s">
        <v>183</v>
      </c>
    </row>
    <row r="2457" spans="1:8" ht="15.75">
      <c r="A2457" s="31" t="s">
        <v>2702</v>
      </c>
      <c r="B2457" s="32" t="s">
        <v>255</v>
      </c>
      <c r="C2457" s="32" t="s">
        <v>1473</v>
      </c>
      <c r="D2457" s="33">
        <v>7887</v>
      </c>
      <c r="E2457" s="32" t="s">
        <v>2737</v>
      </c>
      <c r="F2457" s="33" t="s">
        <v>2102</v>
      </c>
      <c r="G2457" s="34">
        <v>1537</v>
      </c>
      <c r="H2457" s="35" t="s">
        <v>183</v>
      </c>
    </row>
    <row r="2458" spans="1:8" ht="15.75">
      <c r="A2458" s="31" t="s">
        <v>2702</v>
      </c>
      <c r="B2458" s="32" t="s">
        <v>208</v>
      </c>
      <c r="C2458" s="32" t="s">
        <v>208</v>
      </c>
      <c r="D2458" s="33">
        <v>7888</v>
      </c>
      <c r="E2458" s="32" t="s">
        <v>2738</v>
      </c>
      <c r="F2458" s="33" t="s">
        <v>157</v>
      </c>
      <c r="G2458" s="34">
        <v>184690</v>
      </c>
      <c r="H2458" s="35" t="s">
        <v>183</v>
      </c>
    </row>
    <row r="2459" spans="1:8" ht="15.75">
      <c r="A2459" s="31" t="s">
        <v>2702</v>
      </c>
      <c r="B2459" s="32" t="s">
        <v>255</v>
      </c>
      <c r="C2459" s="32" t="s">
        <v>1473</v>
      </c>
      <c r="D2459" s="33">
        <v>7889</v>
      </c>
      <c r="E2459" s="32" t="s">
        <v>2739</v>
      </c>
      <c r="F2459" s="33" t="s">
        <v>2102</v>
      </c>
      <c r="G2459" s="34">
        <v>1838</v>
      </c>
      <c r="H2459" s="35" t="s">
        <v>183</v>
      </c>
    </row>
    <row r="2460" spans="1:8" ht="15.75">
      <c r="A2460" s="31" t="s">
        <v>2702</v>
      </c>
      <c r="B2460" s="32" t="s">
        <v>217</v>
      </c>
      <c r="C2460" s="32" t="s">
        <v>218</v>
      </c>
      <c r="D2460" s="33">
        <v>7892</v>
      </c>
      <c r="E2460" s="32" t="s">
        <v>2740</v>
      </c>
      <c r="F2460" s="33" t="s">
        <v>190</v>
      </c>
      <c r="G2460" s="34">
        <v>93398</v>
      </c>
      <c r="H2460" s="35" t="s">
        <v>183</v>
      </c>
    </row>
    <row r="2461" spans="1:8" ht="15.75">
      <c r="A2461" s="31" t="s">
        <v>2702</v>
      </c>
      <c r="B2461" s="32" t="s">
        <v>208</v>
      </c>
      <c r="C2461" s="32" t="s">
        <v>208</v>
      </c>
      <c r="D2461" s="33">
        <v>7893</v>
      </c>
      <c r="E2461" s="32" t="s">
        <v>2741</v>
      </c>
      <c r="F2461" s="33" t="s">
        <v>157</v>
      </c>
      <c r="G2461" s="34">
        <v>193919</v>
      </c>
      <c r="H2461" s="35" t="s">
        <v>183</v>
      </c>
    </row>
    <row r="2462" spans="1:8" ht="15.75">
      <c r="A2462" s="31" t="s">
        <v>2702</v>
      </c>
      <c r="B2462" s="32" t="s">
        <v>2654</v>
      </c>
      <c r="C2462" s="32" t="s">
        <v>2654</v>
      </c>
      <c r="D2462" s="33">
        <v>7894</v>
      </c>
      <c r="E2462" s="32" t="s">
        <v>2742</v>
      </c>
      <c r="F2462" s="33" t="s">
        <v>157</v>
      </c>
      <c r="G2462" s="34">
        <v>321429</v>
      </c>
      <c r="H2462" s="35" t="s">
        <v>197</v>
      </c>
    </row>
    <row r="2463" spans="1:8" ht="15.75">
      <c r="A2463" s="31" t="s">
        <v>2702</v>
      </c>
      <c r="B2463" s="32" t="s">
        <v>241</v>
      </c>
      <c r="C2463" s="32" t="s">
        <v>420</v>
      </c>
      <c r="D2463" s="33">
        <v>7895</v>
      </c>
      <c r="E2463" s="32" t="s">
        <v>2743</v>
      </c>
      <c r="F2463" s="33" t="s">
        <v>157</v>
      </c>
      <c r="G2463" s="34">
        <v>481718</v>
      </c>
      <c r="H2463" s="35" t="s">
        <v>183</v>
      </c>
    </row>
    <row r="2464" spans="1:8" ht="15.75">
      <c r="A2464" s="31" t="s">
        <v>2702</v>
      </c>
      <c r="B2464" s="32" t="s">
        <v>259</v>
      </c>
      <c r="C2464" s="32" t="s">
        <v>602</v>
      </c>
      <c r="D2464" s="33">
        <v>7896</v>
      </c>
      <c r="E2464" s="32" t="s">
        <v>2744</v>
      </c>
      <c r="F2464" s="33" t="s">
        <v>157</v>
      </c>
      <c r="G2464" s="34">
        <v>697</v>
      </c>
      <c r="H2464" s="35" t="s">
        <v>183</v>
      </c>
    </row>
    <row r="2465" spans="1:8" ht="15.75">
      <c r="A2465" s="31" t="s">
        <v>2702</v>
      </c>
      <c r="B2465" s="32" t="s">
        <v>259</v>
      </c>
      <c r="C2465" s="32" t="s">
        <v>260</v>
      </c>
      <c r="D2465" s="33">
        <v>7898</v>
      </c>
      <c r="E2465" s="32" t="s">
        <v>2745</v>
      </c>
      <c r="F2465" s="33" t="s">
        <v>186</v>
      </c>
      <c r="G2465" s="34">
        <v>712970</v>
      </c>
      <c r="H2465" s="35" t="s">
        <v>183</v>
      </c>
    </row>
    <row r="2466" spans="1:8" ht="15.75">
      <c r="A2466" s="31" t="s">
        <v>2702</v>
      </c>
      <c r="B2466" s="32" t="s">
        <v>259</v>
      </c>
      <c r="C2466" s="32" t="s">
        <v>260</v>
      </c>
      <c r="D2466" s="33">
        <v>7899</v>
      </c>
      <c r="E2466" s="32" t="s">
        <v>2746</v>
      </c>
      <c r="F2466" s="33" t="s">
        <v>186</v>
      </c>
      <c r="G2466" s="34">
        <v>782775</v>
      </c>
      <c r="H2466" s="35" t="s">
        <v>183</v>
      </c>
    </row>
    <row r="2467" spans="1:8" ht="15.75">
      <c r="A2467" s="31" t="s">
        <v>2702</v>
      </c>
      <c r="B2467" s="32" t="s">
        <v>729</v>
      </c>
      <c r="C2467" s="32" t="s">
        <v>730</v>
      </c>
      <c r="D2467" s="33">
        <v>7900</v>
      </c>
      <c r="E2467" s="32" t="s">
        <v>2747</v>
      </c>
      <c r="F2467" s="33" t="s">
        <v>182</v>
      </c>
      <c r="G2467" s="34">
        <v>69241</v>
      </c>
      <c r="H2467" s="35" t="s">
        <v>183</v>
      </c>
    </row>
    <row r="2468" spans="1:8" ht="15.75">
      <c r="A2468" s="31" t="s">
        <v>2702</v>
      </c>
      <c r="B2468" s="32" t="s">
        <v>208</v>
      </c>
      <c r="C2468" s="32" t="s">
        <v>208</v>
      </c>
      <c r="D2468" s="33">
        <v>7901</v>
      </c>
      <c r="E2468" s="32" t="s">
        <v>2748</v>
      </c>
      <c r="F2468" s="33" t="s">
        <v>885</v>
      </c>
      <c r="G2468" s="34">
        <v>10938</v>
      </c>
      <c r="H2468" s="35" t="s">
        <v>183</v>
      </c>
    </row>
    <row r="2469" spans="1:8" ht="15.75">
      <c r="A2469" s="31" t="s">
        <v>2702</v>
      </c>
      <c r="B2469" s="32" t="s">
        <v>729</v>
      </c>
      <c r="C2469" s="32" t="s">
        <v>730</v>
      </c>
      <c r="D2469" s="33">
        <v>7902</v>
      </c>
      <c r="E2469" s="32" t="s">
        <v>2749</v>
      </c>
      <c r="F2469" s="33" t="s">
        <v>190</v>
      </c>
      <c r="G2469" s="34">
        <v>52009</v>
      </c>
      <c r="H2469" s="35" t="s">
        <v>183</v>
      </c>
    </row>
    <row r="2470" spans="1:8" ht="15.75">
      <c r="A2470" s="31" t="s">
        <v>2702</v>
      </c>
      <c r="B2470" s="32" t="s">
        <v>241</v>
      </c>
      <c r="C2470" s="32" t="s">
        <v>1479</v>
      </c>
      <c r="D2470" s="33">
        <v>7903</v>
      </c>
      <c r="E2470" s="32" t="s">
        <v>2750</v>
      </c>
      <c r="F2470" s="33" t="s">
        <v>157</v>
      </c>
      <c r="G2470" s="34">
        <v>44625</v>
      </c>
      <c r="H2470" s="35" t="s">
        <v>197</v>
      </c>
    </row>
    <row r="2471" spans="1:8" ht="15.75">
      <c r="A2471" s="31" t="s">
        <v>2702</v>
      </c>
      <c r="B2471" s="32" t="s">
        <v>241</v>
      </c>
      <c r="C2471" s="32" t="s">
        <v>1479</v>
      </c>
      <c r="D2471" s="33">
        <v>7904</v>
      </c>
      <c r="E2471" s="32" t="s">
        <v>2751</v>
      </c>
      <c r="F2471" s="33" t="s">
        <v>1319</v>
      </c>
      <c r="G2471" s="34">
        <v>4164</v>
      </c>
      <c r="H2471" s="35" t="s">
        <v>197</v>
      </c>
    </row>
    <row r="2472" spans="1:8" ht="15.75">
      <c r="A2472" s="31" t="s">
        <v>2389</v>
      </c>
      <c r="B2472" s="32" t="s">
        <v>180</v>
      </c>
      <c r="C2472" s="32" t="s">
        <v>2673</v>
      </c>
      <c r="D2472" s="33">
        <v>7905</v>
      </c>
      <c r="E2472" s="32" t="s">
        <v>2752</v>
      </c>
      <c r="F2472" s="33" t="s">
        <v>186</v>
      </c>
      <c r="G2472" s="34">
        <v>56210</v>
      </c>
      <c r="H2472" s="35" t="s">
        <v>183</v>
      </c>
    </row>
    <row r="2473" spans="1:8" ht="15.75">
      <c r="A2473" s="31" t="s">
        <v>2389</v>
      </c>
      <c r="B2473" s="32" t="s">
        <v>180</v>
      </c>
      <c r="C2473" s="32" t="s">
        <v>2673</v>
      </c>
      <c r="D2473" s="33">
        <v>7944</v>
      </c>
      <c r="E2473" s="32" t="s">
        <v>2753</v>
      </c>
      <c r="F2473" s="33" t="s">
        <v>186</v>
      </c>
      <c r="G2473" s="34">
        <v>4233</v>
      </c>
      <c r="H2473" s="35" t="s">
        <v>183</v>
      </c>
    </row>
    <row r="2474" spans="1:8" ht="15.75">
      <c r="A2474" s="31" t="s">
        <v>2389</v>
      </c>
      <c r="B2474" s="32" t="s">
        <v>180</v>
      </c>
      <c r="C2474" s="32" t="s">
        <v>2673</v>
      </c>
      <c r="D2474" s="33">
        <v>7945</v>
      </c>
      <c r="E2474" s="32" t="s">
        <v>2754</v>
      </c>
      <c r="F2474" s="33" t="s">
        <v>186</v>
      </c>
      <c r="G2474" s="34">
        <v>3431</v>
      </c>
      <c r="H2474" s="35" t="s">
        <v>183</v>
      </c>
    </row>
    <row r="2475" spans="1:8" ht="15.75">
      <c r="A2475" s="31" t="s">
        <v>2389</v>
      </c>
      <c r="B2475" s="32" t="s">
        <v>180</v>
      </c>
      <c r="C2475" s="32" t="s">
        <v>2673</v>
      </c>
      <c r="D2475" s="33">
        <v>7946</v>
      </c>
      <c r="E2475" s="32" t="s">
        <v>2755</v>
      </c>
      <c r="F2475" s="33" t="s">
        <v>186</v>
      </c>
      <c r="G2475" s="34">
        <v>5902</v>
      </c>
      <c r="H2475" s="35" t="s">
        <v>183</v>
      </c>
    </row>
    <row r="2476" spans="1:8" ht="15.75">
      <c r="A2476" s="31" t="s">
        <v>2702</v>
      </c>
      <c r="B2476" s="32" t="s">
        <v>192</v>
      </c>
      <c r="C2476" s="32" t="s">
        <v>1553</v>
      </c>
      <c r="D2476" s="33">
        <v>7947</v>
      </c>
      <c r="E2476" s="32" t="s">
        <v>2756</v>
      </c>
      <c r="F2476" s="33" t="s">
        <v>190</v>
      </c>
      <c r="G2476" s="34">
        <v>60020</v>
      </c>
      <c r="H2476" s="35" t="s">
        <v>183</v>
      </c>
    </row>
    <row r="2477" spans="1:8" ht="15.75">
      <c r="A2477" s="31" t="s">
        <v>2702</v>
      </c>
      <c r="B2477" s="32" t="s">
        <v>192</v>
      </c>
      <c r="C2477" s="32" t="s">
        <v>1553</v>
      </c>
      <c r="D2477" s="33">
        <v>7948</v>
      </c>
      <c r="E2477" s="32" t="s">
        <v>2757</v>
      </c>
      <c r="F2477" s="33" t="s">
        <v>190</v>
      </c>
      <c r="G2477" s="34">
        <v>69897</v>
      </c>
      <c r="H2477" s="35" t="s">
        <v>183</v>
      </c>
    </row>
    <row r="2478" spans="1:8" ht="15.75">
      <c r="A2478" s="31" t="s">
        <v>2702</v>
      </c>
      <c r="B2478" s="32" t="s">
        <v>192</v>
      </c>
      <c r="C2478" s="32" t="s">
        <v>1553</v>
      </c>
      <c r="D2478" s="33">
        <v>7949</v>
      </c>
      <c r="E2478" s="32" t="s">
        <v>2758</v>
      </c>
      <c r="F2478" s="33" t="s">
        <v>190</v>
      </c>
      <c r="G2478" s="34">
        <v>74492</v>
      </c>
      <c r="H2478" s="35" t="s">
        <v>183</v>
      </c>
    </row>
    <row r="2479" spans="1:8" ht="15.75">
      <c r="A2479" s="31" t="s">
        <v>2702</v>
      </c>
      <c r="B2479" s="32" t="s">
        <v>192</v>
      </c>
      <c r="C2479" s="32" t="s">
        <v>1553</v>
      </c>
      <c r="D2479" s="33">
        <v>7950</v>
      </c>
      <c r="E2479" s="32" t="s">
        <v>2759</v>
      </c>
      <c r="F2479" s="33" t="s">
        <v>190</v>
      </c>
      <c r="G2479" s="34">
        <v>92748</v>
      </c>
      <c r="H2479" s="35" t="s">
        <v>183</v>
      </c>
    </row>
    <row r="2480" spans="1:8" ht="15.75">
      <c r="A2480" s="31" t="s">
        <v>2702</v>
      </c>
      <c r="B2480" s="32" t="s">
        <v>192</v>
      </c>
      <c r="C2480" s="32" t="s">
        <v>1553</v>
      </c>
      <c r="D2480" s="33">
        <v>7951</v>
      </c>
      <c r="E2480" s="32" t="s">
        <v>2760</v>
      </c>
      <c r="F2480" s="33" t="s">
        <v>190</v>
      </c>
      <c r="G2480" s="34">
        <v>126529</v>
      </c>
      <c r="H2480" s="35" t="s">
        <v>183</v>
      </c>
    </row>
    <row r="2481" spans="1:8" ht="15.75">
      <c r="A2481" s="31" t="s">
        <v>2702</v>
      </c>
      <c r="B2481" s="32" t="s">
        <v>579</v>
      </c>
      <c r="C2481" s="32" t="s">
        <v>1046</v>
      </c>
      <c r="D2481" s="33">
        <v>7953</v>
      </c>
      <c r="E2481" s="32" t="s">
        <v>2761</v>
      </c>
      <c r="F2481" s="33" t="s">
        <v>190</v>
      </c>
      <c r="G2481" s="34">
        <v>1292152</v>
      </c>
      <c r="H2481" s="35" t="s">
        <v>183</v>
      </c>
    </row>
    <row r="2482" spans="1:8" ht="15.75">
      <c r="A2482" s="31" t="s">
        <v>2702</v>
      </c>
      <c r="B2482" s="32" t="s">
        <v>579</v>
      </c>
      <c r="C2482" s="32" t="s">
        <v>1046</v>
      </c>
      <c r="D2482" s="33">
        <v>7954</v>
      </c>
      <c r="E2482" s="32" t="s">
        <v>2762</v>
      </c>
      <c r="F2482" s="33" t="s">
        <v>157</v>
      </c>
      <c r="G2482" s="34">
        <v>699184</v>
      </c>
      <c r="H2482" s="35" t="s">
        <v>183</v>
      </c>
    </row>
    <row r="2483" spans="1:8" ht="15.75">
      <c r="A2483" s="31" t="s">
        <v>2702</v>
      </c>
      <c r="B2483" s="32" t="s">
        <v>217</v>
      </c>
      <c r="C2483" s="32" t="s">
        <v>218</v>
      </c>
      <c r="D2483" s="33">
        <v>7955</v>
      </c>
      <c r="E2483" s="32" t="s">
        <v>2763</v>
      </c>
      <c r="F2483" s="33" t="s">
        <v>157</v>
      </c>
      <c r="G2483" s="34">
        <v>918585</v>
      </c>
      <c r="H2483" s="35" t="s">
        <v>183</v>
      </c>
    </row>
    <row r="2484" spans="1:8" ht="15.75">
      <c r="A2484" s="31" t="s">
        <v>2702</v>
      </c>
      <c r="B2484" s="32" t="s">
        <v>217</v>
      </c>
      <c r="C2484" s="32" t="s">
        <v>218</v>
      </c>
      <c r="D2484" s="33">
        <v>7956</v>
      </c>
      <c r="E2484" s="32" t="s">
        <v>2764</v>
      </c>
      <c r="F2484" s="33" t="s">
        <v>157</v>
      </c>
      <c r="G2484" s="34">
        <v>1449906</v>
      </c>
      <c r="H2484" s="35" t="s">
        <v>183</v>
      </c>
    </row>
    <row r="2485" spans="1:8" ht="15.75">
      <c r="A2485" s="31" t="s">
        <v>2702</v>
      </c>
      <c r="B2485" s="32" t="s">
        <v>241</v>
      </c>
      <c r="C2485" s="32" t="s">
        <v>1479</v>
      </c>
      <c r="D2485" s="33">
        <v>7957</v>
      </c>
      <c r="E2485" s="32" t="s">
        <v>2765</v>
      </c>
      <c r="F2485" s="33" t="s">
        <v>190</v>
      </c>
      <c r="G2485" s="34">
        <v>62413</v>
      </c>
      <c r="H2485" s="35" t="s">
        <v>183</v>
      </c>
    </row>
    <row r="2486" spans="1:8" ht="15.75">
      <c r="A2486" s="31" t="s">
        <v>2702</v>
      </c>
      <c r="B2486" s="32" t="s">
        <v>241</v>
      </c>
      <c r="C2486" s="32" t="s">
        <v>242</v>
      </c>
      <c r="D2486" s="33">
        <v>7958</v>
      </c>
      <c r="E2486" s="32" t="s">
        <v>2766</v>
      </c>
      <c r="F2486" s="33" t="s">
        <v>190</v>
      </c>
      <c r="G2486" s="34">
        <v>12109</v>
      </c>
      <c r="H2486" s="35" t="s">
        <v>197</v>
      </c>
    </row>
    <row r="2487" spans="1:8" ht="15.75">
      <c r="A2487" s="31" t="s">
        <v>2702</v>
      </c>
      <c r="B2487" s="32" t="s">
        <v>241</v>
      </c>
      <c r="C2487" s="32" t="s">
        <v>242</v>
      </c>
      <c r="D2487" s="33">
        <v>7959</v>
      </c>
      <c r="E2487" s="32" t="s">
        <v>2767</v>
      </c>
      <c r="F2487" s="33" t="s">
        <v>190</v>
      </c>
      <c r="G2487" s="34">
        <v>14531</v>
      </c>
      <c r="H2487" s="35" t="s">
        <v>197</v>
      </c>
    </row>
    <row r="2488" spans="1:8" ht="15.75">
      <c r="A2488" s="31" t="s">
        <v>2702</v>
      </c>
      <c r="B2488" s="32" t="s">
        <v>241</v>
      </c>
      <c r="C2488" s="32" t="s">
        <v>242</v>
      </c>
      <c r="D2488" s="33">
        <v>7960</v>
      </c>
      <c r="E2488" s="32" t="s">
        <v>2768</v>
      </c>
      <c r="F2488" s="33" t="s">
        <v>190</v>
      </c>
      <c r="G2488" s="34">
        <v>12109</v>
      </c>
      <c r="H2488" s="35" t="s">
        <v>197</v>
      </c>
    </row>
    <row r="2489" spans="1:8" ht="15.75">
      <c r="A2489" s="31" t="s">
        <v>2702</v>
      </c>
      <c r="B2489" s="32" t="s">
        <v>241</v>
      </c>
      <c r="C2489" s="32" t="s">
        <v>242</v>
      </c>
      <c r="D2489" s="33">
        <v>7961</v>
      </c>
      <c r="E2489" s="32" t="s">
        <v>2769</v>
      </c>
      <c r="F2489" s="33" t="s">
        <v>190</v>
      </c>
      <c r="G2489" s="34">
        <v>18163</v>
      </c>
      <c r="H2489" s="35" t="s">
        <v>197</v>
      </c>
    </row>
    <row r="2490" spans="1:8" ht="15.75">
      <c r="A2490" s="31" t="s">
        <v>2702</v>
      </c>
      <c r="B2490" s="32" t="s">
        <v>241</v>
      </c>
      <c r="C2490" s="32" t="s">
        <v>242</v>
      </c>
      <c r="D2490" s="33">
        <v>7962</v>
      </c>
      <c r="E2490" s="32" t="s">
        <v>2770</v>
      </c>
      <c r="F2490" s="33" t="s">
        <v>157</v>
      </c>
      <c r="G2490" s="34">
        <v>11156</v>
      </c>
      <c r="H2490" s="35" t="s">
        <v>197</v>
      </c>
    </row>
    <row r="2491" spans="1:8" ht="15.75">
      <c r="A2491" s="31" t="s">
        <v>2702</v>
      </c>
      <c r="B2491" s="32" t="s">
        <v>241</v>
      </c>
      <c r="C2491" s="32" t="s">
        <v>420</v>
      </c>
      <c r="D2491" s="33">
        <v>7963</v>
      </c>
      <c r="E2491" s="32" t="s">
        <v>2771</v>
      </c>
      <c r="F2491" s="33" t="s">
        <v>157</v>
      </c>
      <c r="G2491" s="34">
        <v>435421</v>
      </c>
      <c r="H2491" s="35" t="s">
        <v>197</v>
      </c>
    </row>
    <row r="2492" spans="1:8" ht="15.75">
      <c r="A2492" s="31" t="s">
        <v>2702</v>
      </c>
      <c r="B2492" s="32" t="s">
        <v>241</v>
      </c>
      <c r="C2492" s="32" t="s">
        <v>420</v>
      </c>
      <c r="D2492" s="33">
        <v>7964</v>
      </c>
      <c r="E2492" s="32" t="s">
        <v>2772</v>
      </c>
      <c r="F2492" s="33" t="s">
        <v>157</v>
      </c>
      <c r="G2492" s="34">
        <v>569891</v>
      </c>
      <c r="H2492" s="35" t="s">
        <v>197</v>
      </c>
    </row>
    <row r="2493" spans="1:8" ht="15.75">
      <c r="A2493" s="31" t="s">
        <v>2702</v>
      </c>
      <c r="B2493" s="32" t="s">
        <v>241</v>
      </c>
      <c r="C2493" s="32" t="s">
        <v>420</v>
      </c>
      <c r="D2493" s="33">
        <v>7965</v>
      </c>
      <c r="E2493" s="32" t="s">
        <v>2773</v>
      </c>
      <c r="F2493" s="33" t="s">
        <v>157</v>
      </c>
      <c r="G2493" s="34">
        <v>3565188</v>
      </c>
      <c r="H2493" s="35" t="s">
        <v>183</v>
      </c>
    </row>
    <row r="2494" spans="1:8" ht="15.75">
      <c r="A2494" s="31" t="s">
        <v>2702</v>
      </c>
      <c r="B2494" s="32" t="s">
        <v>217</v>
      </c>
      <c r="C2494" s="32" t="s">
        <v>218</v>
      </c>
      <c r="D2494" s="33">
        <v>7966</v>
      </c>
      <c r="E2494" s="32" t="s">
        <v>2774</v>
      </c>
      <c r="F2494" s="33" t="s">
        <v>157</v>
      </c>
      <c r="G2494" s="34">
        <v>164444</v>
      </c>
      <c r="H2494" s="35" t="s">
        <v>183</v>
      </c>
    </row>
    <row r="2495" spans="1:8" ht="15.75">
      <c r="A2495" s="31" t="s">
        <v>2702</v>
      </c>
      <c r="B2495" s="32" t="s">
        <v>195</v>
      </c>
      <c r="C2495" s="32" t="s">
        <v>195</v>
      </c>
      <c r="D2495" s="33">
        <v>7967</v>
      </c>
      <c r="E2495" s="32" t="s">
        <v>2775</v>
      </c>
      <c r="F2495" s="33" t="s">
        <v>186</v>
      </c>
      <c r="G2495" s="34">
        <v>6826</v>
      </c>
      <c r="H2495" s="35" t="s">
        <v>183</v>
      </c>
    </row>
    <row r="2496" spans="1:8" ht="15.75">
      <c r="A2496" s="31" t="s">
        <v>2702</v>
      </c>
      <c r="B2496" s="32" t="s">
        <v>255</v>
      </c>
      <c r="C2496" s="32" t="s">
        <v>1473</v>
      </c>
      <c r="D2496" s="33">
        <v>7968</v>
      </c>
      <c r="E2496" s="32" t="s">
        <v>2776</v>
      </c>
      <c r="F2496" s="33" t="s">
        <v>2102</v>
      </c>
      <c r="G2496" s="34">
        <v>1653</v>
      </c>
      <c r="H2496" s="35" t="s">
        <v>183</v>
      </c>
    </row>
    <row r="2497" spans="1:8" ht="15.75">
      <c r="A2497" s="31" t="s">
        <v>2702</v>
      </c>
      <c r="B2497" s="32" t="s">
        <v>255</v>
      </c>
      <c r="C2497" s="32" t="s">
        <v>1473</v>
      </c>
      <c r="D2497" s="33">
        <v>7969</v>
      </c>
      <c r="E2497" s="32" t="s">
        <v>2777</v>
      </c>
      <c r="F2497" s="33" t="s">
        <v>2102</v>
      </c>
      <c r="G2497" s="34">
        <v>1653</v>
      </c>
      <c r="H2497" s="35" t="s">
        <v>183</v>
      </c>
    </row>
    <row r="2498" spans="1:8" ht="15.75">
      <c r="A2498" s="31" t="s">
        <v>2702</v>
      </c>
      <c r="B2498" s="32" t="s">
        <v>255</v>
      </c>
      <c r="C2498" s="32" t="s">
        <v>256</v>
      </c>
      <c r="D2498" s="33">
        <v>7970</v>
      </c>
      <c r="E2498" s="32" t="s">
        <v>2778</v>
      </c>
      <c r="F2498" s="33" t="s">
        <v>190</v>
      </c>
      <c r="G2498" s="34">
        <v>212239</v>
      </c>
      <c r="H2498" s="35" t="s">
        <v>183</v>
      </c>
    </row>
    <row r="2499" spans="1:8" ht="15.75">
      <c r="A2499" s="31" t="s">
        <v>2389</v>
      </c>
      <c r="B2499" s="32" t="s">
        <v>259</v>
      </c>
      <c r="C2499" s="32" t="s">
        <v>607</v>
      </c>
      <c r="D2499" s="33">
        <v>7972</v>
      </c>
      <c r="E2499" s="32" t="s">
        <v>2779</v>
      </c>
      <c r="F2499" s="33" t="s">
        <v>186</v>
      </c>
      <c r="G2499" s="34">
        <v>19016</v>
      </c>
      <c r="H2499" s="35" t="s">
        <v>183</v>
      </c>
    </row>
    <row r="2500" spans="1:8" ht="15.75">
      <c r="A2500" s="31" t="s">
        <v>2389</v>
      </c>
      <c r="B2500" s="32" t="s">
        <v>217</v>
      </c>
      <c r="C2500" s="32" t="s">
        <v>218</v>
      </c>
      <c r="D2500" s="33">
        <v>7974</v>
      </c>
      <c r="E2500" s="32" t="s">
        <v>2780</v>
      </c>
      <c r="F2500" s="33" t="s">
        <v>157</v>
      </c>
      <c r="G2500" s="34">
        <v>637178</v>
      </c>
      <c r="H2500" s="35" t="s">
        <v>183</v>
      </c>
    </row>
    <row r="2501" spans="1:8" ht="15.75">
      <c r="A2501" s="31" t="s">
        <v>2389</v>
      </c>
      <c r="B2501" s="32" t="s">
        <v>192</v>
      </c>
      <c r="C2501" s="32" t="s">
        <v>1553</v>
      </c>
      <c r="D2501" s="33">
        <v>7989</v>
      </c>
      <c r="E2501" s="32" t="s">
        <v>2781</v>
      </c>
      <c r="F2501" s="33" t="s">
        <v>190</v>
      </c>
      <c r="G2501" s="34">
        <v>103587</v>
      </c>
      <c r="H2501" s="35" t="s">
        <v>183</v>
      </c>
    </row>
    <row r="2502" spans="1:8" ht="15.75">
      <c r="A2502" s="31" t="s">
        <v>2389</v>
      </c>
      <c r="B2502" s="32" t="s">
        <v>1485</v>
      </c>
      <c r="C2502" s="32" t="s">
        <v>1485</v>
      </c>
      <c r="D2502" s="33">
        <v>7990</v>
      </c>
      <c r="E2502" s="32" t="s">
        <v>2782</v>
      </c>
      <c r="F2502" s="33" t="s">
        <v>2783</v>
      </c>
      <c r="G2502" s="34">
        <v>101150</v>
      </c>
      <c r="H2502" s="35" t="s">
        <v>197</v>
      </c>
    </row>
    <row r="2503" spans="1:8" ht="15.75">
      <c r="A2503" s="31" t="s">
        <v>2389</v>
      </c>
      <c r="B2503" s="32" t="s">
        <v>1485</v>
      </c>
      <c r="C2503" s="32" t="s">
        <v>1485</v>
      </c>
      <c r="D2503" s="33">
        <v>7991</v>
      </c>
      <c r="E2503" s="32" t="s">
        <v>2784</v>
      </c>
      <c r="F2503" s="33" t="s">
        <v>2783</v>
      </c>
      <c r="G2503" s="34">
        <v>113536</v>
      </c>
      <c r="H2503" s="35" t="s">
        <v>197</v>
      </c>
    </row>
    <row r="2504" spans="1:8" ht="15.75">
      <c r="A2504" s="31" t="s">
        <v>2785</v>
      </c>
      <c r="B2504" s="32" t="s">
        <v>587</v>
      </c>
      <c r="C2504" s="32" t="s">
        <v>2173</v>
      </c>
      <c r="D2504" s="33">
        <v>7992</v>
      </c>
      <c r="E2504" s="32" t="s">
        <v>2786</v>
      </c>
      <c r="F2504" s="33" t="s">
        <v>190</v>
      </c>
      <c r="G2504" s="34">
        <v>15605</v>
      </c>
      <c r="H2504" s="35" t="s">
        <v>183</v>
      </c>
    </row>
    <row r="2505" spans="1:8" ht="15.75">
      <c r="A2505" s="31" t="s">
        <v>2785</v>
      </c>
      <c r="B2505" s="32" t="s">
        <v>587</v>
      </c>
      <c r="C2505" s="32" t="s">
        <v>2173</v>
      </c>
      <c r="D2505" s="33">
        <v>7993</v>
      </c>
      <c r="E2505" s="32" t="s">
        <v>2787</v>
      </c>
      <c r="F2505" s="33" t="s">
        <v>190</v>
      </c>
      <c r="G2505" s="34">
        <v>21184</v>
      </c>
      <c r="H2505" s="35" t="s">
        <v>183</v>
      </c>
    </row>
    <row r="2506" spans="1:8" ht="15.75">
      <c r="A2506" s="31" t="s">
        <v>2785</v>
      </c>
      <c r="B2506" s="32" t="s">
        <v>587</v>
      </c>
      <c r="C2506" s="32" t="s">
        <v>2173</v>
      </c>
      <c r="D2506" s="33">
        <v>7994</v>
      </c>
      <c r="E2506" s="32" t="s">
        <v>2788</v>
      </c>
      <c r="F2506" s="33" t="s">
        <v>190</v>
      </c>
      <c r="G2506" s="34">
        <v>48418</v>
      </c>
      <c r="H2506" s="35" t="s">
        <v>183</v>
      </c>
    </row>
    <row r="2507" spans="1:8" ht="15.75">
      <c r="A2507" s="31" t="s">
        <v>2785</v>
      </c>
      <c r="B2507" s="32" t="s">
        <v>587</v>
      </c>
      <c r="C2507" s="32" t="s">
        <v>2173</v>
      </c>
      <c r="D2507" s="33">
        <v>7995</v>
      </c>
      <c r="E2507" s="32" t="s">
        <v>2789</v>
      </c>
      <c r="F2507" s="33" t="s">
        <v>190</v>
      </c>
      <c r="G2507" s="34">
        <v>1290</v>
      </c>
      <c r="H2507" s="35" t="s">
        <v>183</v>
      </c>
    </row>
    <row r="2508" spans="1:8" ht="15.75">
      <c r="A2508" s="31" t="s">
        <v>2785</v>
      </c>
      <c r="B2508" s="32" t="s">
        <v>198</v>
      </c>
      <c r="C2508" s="32" t="s">
        <v>429</v>
      </c>
      <c r="D2508" s="33">
        <v>7996</v>
      </c>
      <c r="E2508" s="32" t="s">
        <v>2790</v>
      </c>
      <c r="F2508" s="33" t="s">
        <v>186</v>
      </c>
      <c r="G2508" s="34">
        <v>77752</v>
      </c>
      <c r="H2508" s="35" t="s">
        <v>183</v>
      </c>
    </row>
    <row r="2509" spans="1:8" ht="15.75">
      <c r="A2509" s="31" t="s">
        <v>2785</v>
      </c>
      <c r="B2509" s="32" t="s">
        <v>198</v>
      </c>
      <c r="C2509" s="32" t="s">
        <v>429</v>
      </c>
      <c r="D2509" s="33">
        <v>7997</v>
      </c>
      <c r="E2509" s="32" t="s">
        <v>2791</v>
      </c>
      <c r="F2509" s="33" t="s">
        <v>186</v>
      </c>
      <c r="G2509" s="34">
        <v>76205</v>
      </c>
      <c r="H2509" s="35" t="s">
        <v>183</v>
      </c>
    </row>
    <row r="2510" spans="1:8" ht="15.75">
      <c r="A2510" s="31" t="s">
        <v>2785</v>
      </c>
      <c r="B2510" s="32" t="s">
        <v>1324</v>
      </c>
      <c r="C2510" s="32" t="s">
        <v>1324</v>
      </c>
      <c r="D2510" s="33">
        <v>8000</v>
      </c>
      <c r="E2510" s="32" t="s">
        <v>2792</v>
      </c>
      <c r="F2510" s="33" t="s">
        <v>1319</v>
      </c>
      <c r="G2510" s="34">
        <v>3693</v>
      </c>
      <c r="H2510" s="35" t="s">
        <v>197</v>
      </c>
    </row>
    <row r="2511" spans="1:8" ht="15.75">
      <c r="A2511" s="31" t="s">
        <v>2785</v>
      </c>
      <c r="B2511" s="32" t="s">
        <v>208</v>
      </c>
      <c r="C2511" s="32" t="s">
        <v>208</v>
      </c>
      <c r="D2511" s="33">
        <v>8001</v>
      </c>
      <c r="E2511" s="32" t="s">
        <v>2793</v>
      </c>
      <c r="F2511" s="33" t="s">
        <v>190</v>
      </c>
      <c r="G2511" s="34">
        <v>1092122</v>
      </c>
      <c r="H2511" s="35" t="s">
        <v>197</v>
      </c>
    </row>
    <row r="2512" spans="1:8" ht="15.75">
      <c r="A2512" s="31" t="s">
        <v>2785</v>
      </c>
      <c r="B2512" s="32" t="s">
        <v>208</v>
      </c>
      <c r="C2512" s="32" t="s">
        <v>208</v>
      </c>
      <c r="D2512" s="33">
        <v>8002</v>
      </c>
      <c r="E2512" s="32" t="s">
        <v>2794</v>
      </c>
      <c r="F2512" s="33" t="s">
        <v>190</v>
      </c>
      <c r="G2512" s="34">
        <v>1148435</v>
      </c>
      <c r="H2512" s="35" t="s">
        <v>197</v>
      </c>
    </row>
    <row r="2513" spans="1:8" ht="15.75">
      <c r="A2513" s="31" t="s">
        <v>2785</v>
      </c>
      <c r="B2513" s="32" t="s">
        <v>208</v>
      </c>
      <c r="C2513" s="32" t="s">
        <v>208</v>
      </c>
      <c r="D2513" s="33">
        <v>8003</v>
      </c>
      <c r="E2513" s="32" t="s">
        <v>2795</v>
      </c>
      <c r="F2513" s="33" t="s">
        <v>190</v>
      </c>
      <c r="G2513" s="34">
        <v>1268061</v>
      </c>
      <c r="H2513" s="35" t="s">
        <v>197</v>
      </c>
    </row>
    <row r="2514" spans="1:8" ht="15.75">
      <c r="A2514" s="31" t="s">
        <v>2785</v>
      </c>
      <c r="B2514" s="32" t="s">
        <v>208</v>
      </c>
      <c r="C2514" s="32" t="s">
        <v>208</v>
      </c>
      <c r="D2514" s="33">
        <v>8004</v>
      </c>
      <c r="E2514" s="32" t="s">
        <v>2796</v>
      </c>
      <c r="F2514" s="33" t="s">
        <v>190</v>
      </c>
      <c r="G2514" s="34">
        <v>1506815</v>
      </c>
      <c r="H2514" s="35" t="s">
        <v>197</v>
      </c>
    </row>
    <row r="2515" spans="1:8" ht="15.75">
      <c r="A2515" s="31" t="s">
        <v>2785</v>
      </c>
      <c r="B2515" s="32" t="s">
        <v>208</v>
      </c>
      <c r="C2515" s="32" t="s">
        <v>208</v>
      </c>
      <c r="D2515" s="33">
        <v>8005</v>
      </c>
      <c r="E2515" s="32" t="s">
        <v>2797</v>
      </c>
      <c r="F2515" s="33" t="s">
        <v>190</v>
      </c>
      <c r="G2515" s="34">
        <v>1720713</v>
      </c>
      <c r="H2515" s="35" t="s">
        <v>197</v>
      </c>
    </row>
    <row r="2516" spans="1:8" ht="15.75">
      <c r="A2516" s="31" t="s">
        <v>2785</v>
      </c>
      <c r="B2516" s="32" t="s">
        <v>208</v>
      </c>
      <c r="C2516" s="32" t="s">
        <v>208</v>
      </c>
      <c r="D2516" s="33">
        <v>8006</v>
      </c>
      <c r="E2516" s="32" t="s">
        <v>2798</v>
      </c>
      <c r="F2516" s="33" t="s">
        <v>190</v>
      </c>
      <c r="G2516" s="34">
        <v>1877924</v>
      </c>
      <c r="H2516" s="35" t="s">
        <v>197</v>
      </c>
    </row>
    <row r="2517" spans="1:8" ht="15.75">
      <c r="A2517" s="31" t="s">
        <v>2785</v>
      </c>
      <c r="B2517" s="32" t="s">
        <v>208</v>
      </c>
      <c r="C2517" s="32" t="s">
        <v>208</v>
      </c>
      <c r="D2517" s="33">
        <v>8007</v>
      </c>
      <c r="E2517" s="32" t="s">
        <v>2799</v>
      </c>
      <c r="F2517" s="33" t="s">
        <v>190</v>
      </c>
      <c r="G2517" s="34">
        <v>2306992</v>
      </c>
      <c r="H2517" s="35" t="s">
        <v>197</v>
      </c>
    </row>
    <row r="2518" spans="1:8" ht="15.75">
      <c r="A2518" s="31" t="s">
        <v>2785</v>
      </c>
      <c r="B2518" s="32" t="s">
        <v>208</v>
      </c>
      <c r="C2518" s="32" t="s">
        <v>208</v>
      </c>
      <c r="D2518" s="33">
        <v>8008</v>
      </c>
      <c r="E2518" s="32" t="s">
        <v>2800</v>
      </c>
      <c r="F2518" s="33" t="s">
        <v>190</v>
      </c>
      <c r="G2518" s="34">
        <v>2561579</v>
      </c>
      <c r="H2518" s="35" t="s">
        <v>197</v>
      </c>
    </row>
    <row r="2519" spans="1:8" ht="15.75">
      <c r="A2519" s="31" t="s">
        <v>2785</v>
      </c>
      <c r="B2519" s="32" t="s">
        <v>208</v>
      </c>
      <c r="C2519" s="32" t="s">
        <v>208</v>
      </c>
      <c r="D2519" s="33">
        <v>8009</v>
      </c>
      <c r="E2519" s="32" t="s">
        <v>2801</v>
      </c>
      <c r="F2519" s="33" t="s">
        <v>190</v>
      </c>
      <c r="G2519" s="34">
        <v>3062029</v>
      </c>
      <c r="H2519" s="35" t="s">
        <v>197</v>
      </c>
    </row>
    <row r="2520" spans="1:8" ht="15.75">
      <c r="A2520" s="31" t="s">
        <v>2785</v>
      </c>
      <c r="B2520" s="32" t="s">
        <v>208</v>
      </c>
      <c r="C2520" s="32" t="s">
        <v>208</v>
      </c>
      <c r="D2520" s="33">
        <v>8010</v>
      </c>
      <c r="E2520" s="32" t="s">
        <v>2802</v>
      </c>
      <c r="F2520" s="33" t="s">
        <v>190</v>
      </c>
      <c r="G2520" s="34">
        <v>3524432</v>
      </c>
      <c r="H2520" s="35" t="s">
        <v>197</v>
      </c>
    </row>
    <row r="2521" spans="1:8" ht="15.75">
      <c r="A2521" s="31" t="s">
        <v>2785</v>
      </c>
      <c r="B2521" s="32" t="s">
        <v>208</v>
      </c>
      <c r="C2521" s="32" t="s">
        <v>208</v>
      </c>
      <c r="D2521" s="33">
        <v>8011</v>
      </c>
      <c r="E2521" s="32" t="s">
        <v>2803</v>
      </c>
      <c r="F2521" s="33" t="s">
        <v>190</v>
      </c>
      <c r="G2521" s="34">
        <v>4633902</v>
      </c>
      <c r="H2521" s="35" t="s">
        <v>197</v>
      </c>
    </row>
    <row r="2522" spans="1:8" ht="15.75">
      <c r="A2522" s="31" t="s">
        <v>2785</v>
      </c>
      <c r="B2522" s="32" t="s">
        <v>208</v>
      </c>
      <c r="C2522" s="32" t="s">
        <v>208</v>
      </c>
      <c r="D2522" s="33">
        <v>8012</v>
      </c>
      <c r="E2522" s="32" t="s">
        <v>2804</v>
      </c>
      <c r="F2522" s="33" t="s">
        <v>190</v>
      </c>
      <c r="G2522" s="34">
        <v>5894965</v>
      </c>
      <c r="H2522" s="35" t="s">
        <v>197</v>
      </c>
    </row>
    <row r="2523" spans="1:8" ht="15.75">
      <c r="A2523" s="31" t="s">
        <v>2785</v>
      </c>
      <c r="B2523" s="32" t="s">
        <v>208</v>
      </c>
      <c r="C2523" s="32" t="s">
        <v>208</v>
      </c>
      <c r="D2523" s="33">
        <v>8013</v>
      </c>
      <c r="E2523" s="32" t="s">
        <v>2805</v>
      </c>
      <c r="F2523" s="33" t="s">
        <v>190</v>
      </c>
      <c r="G2523" s="34">
        <v>6454983</v>
      </c>
      <c r="H2523" s="35" t="s">
        <v>197</v>
      </c>
    </row>
    <row r="2524" spans="1:8" ht="15.75">
      <c r="A2524" s="31" t="s">
        <v>2785</v>
      </c>
      <c r="B2524" s="32" t="s">
        <v>208</v>
      </c>
      <c r="C2524" s="32" t="s">
        <v>208</v>
      </c>
      <c r="D2524" s="33">
        <v>8016</v>
      </c>
      <c r="E2524" s="32" t="s">
        <v>2806</v>
      </c>
      <c r="F2524" s="33" t="s">
        <v>190</v>
      </c>
      <c r="G2524" s="34">
        <v>522090</v>
      </c>
      <c r="H2524" s="35" t="s">
        <v>183</v>
      </c>
    </row>
    <row r="2525" spans="1:8" ht="15.75">
      <c r="A2525" s="31" t="s">
        <v>2785</v>
      </c>
      <c r="B2525" s="32" t="s">
        <v>208</v>
      </c>
      <c r="C2525" s="32" t="s">
        <v>208</v>
      </c>
      <c r="D2525" s="33">
        <v>8017</v>
      </c>
      <c r="E2525" s="32" t="s">
        <v>2807</v>
      </c>
      <c r="F2525" s="33" t="s">
        <v>157</v>
      </c>
      <c r="G2525" s="34">
        <v>522090</v>
      </c>
      <c r="H2525" s="35" t="s">
        <v>183</v>
      </c>
    </row>
    <row r="2526" spans="1:8" ht="15.75">
      <c r="A2526" s="31" t="s">
        <v>2785</v>
      </c>
      <c r="B2526" s="32" t="s">
        <v>208</v>
      </c>
      <c r="C2526" s="32" t="s">
        <v>208</v>
      </c>
      <c r="D2526" s="33">
        <v>8018</v>
      </c>
      <c r="E2526" s="32" t="s">
        <v>2808</v>
      </c>
      <c r="F2526" s="33" t="s">
        <v>157</v>
      </c>
      <c r="G2526" s="34">
        <v>755529</v>
      </c>
      <c r="H2526" s="35" t="s">
        <v>183</v>
      </c>
    </row>
    <row r="2527" spans="1:8" ht="15.75">
      <c r="A2527" s="31" t="s">
        <v>2785</v>
      </c>
      <c r="B2527" s="32" t="s">
        <v>208</v>
      </c>
      <c r="C2527" s="32" t="s">
        <v>208</v>
      </c>
      <c r="D2527" s="33">
        <v>8019</v>
      </c>
      <c r="E2527" s="32" t="s">
        <v>2809</v>
      </c>
      <c r="F2527" s="33" t="s">
        <v>190</v>
      </c>
      <c r="G2527" s="34">
        <v>1011157</v>
      </c>
      <c r="H2527" s="35" t="s">
        <v>183</v>
      </c>
    </row>
    <row r="2528" spans="1:8" ht="15.75">
      <c r="A2528" s="31" t="s">
        <v>2785</v>
      </c>
      <c r="B2528" s="32" t="s">
        <v>208</v>
      </c>
      <c r="C2528" s="32" t="s">
        <v>208</v>
      </c>
      <c r="D2528" s="33">
        <v>8020</v>
      </c>
      <c r="E2528" s="32" t="s">
        <v>2810</v>
      </c>
      <c r="F2528" s="33" t="s">
        <v>157</v>
      </c>
      <c r="G2528" s="34">
        <v>1194193</v>
      </c>
      <c r="H2528" s="35" t="s">
        <v>183</v>
      </c>
    </row>
    <row r="2529" spans="1:8" ht="15.75">
      <c r="A2529" s="31" t="s">
        <v>2785</v>
      </c>
      <c r="B2529" s="32" t="s">
        <v>248</v>
      </c>
      <c r="C2529" s="32" t="s">
        <v>248</v>
      </c>
      <c r="D2529" s="33">
        <v>8022</v>
      </c>
      <c r="E2529" s="32" t="s">
        <v>2811</v>
      </c>
      <c r="F2529" s="33" t="s">
        <v>157</v>
      </c>
      <c r="G2529" s="34">
        <v>684822</v>
      </c>
      <c r="H2529" s="35" t="s">
        <v>183</v>
      </c>
    </row>
    <row r="2530" spans="1:8" ht="15.75">
      <c r="A2530" s="31" t="s">
        <v>2785</v>
      </c>
      <c r="B2530" s="32" t="s">
        <v>248</v>
      </c>
      <c r="C2530" s="32" t="s">
        <v>248</v>
      </c>
      <c r="D2530" s="33">
        <v>8023</v>
      </c>
      <c r="E2530" s="32" t="s">
        <v>2812</v>
      </c>
      <c r="F2530" s="33" t="s">
        <v>157</v>
      </c>
      <c r="G2530" s="34">
        <v>946624</v>
      </c>
      <c r="H2530" s="35" t="s">
        <v>183</v>
      </c>
    </row>
    <row r="2531" spans="1:8" ht="15.75">
      <c r="A2531" s="31" t="s">
        <v>2785</v>
      </c>
      <c r="B2531" s="32" t="s">
        <v>248</v>
      </c>
      <c r="C2531" s="32" t="s">
        <v>248</v>
      </c>
      <c r="D2531" s="33">
        <v>8025</v>
      </c>
      <c r="E2531" s="32" t="s">
        <v>2813</v>
      </c>
      <c r="F2531" s="33" t="s">
        <v>157</v>
      </c>
      <c r="G2531" s="34">
        <v>504991</v>
      </c>
      <c r="H2531" s="35" t="s">
        <v>183</v>
      </c>
    </row>
    <row r="2532" spans="1:8" ht="15.75">
      <c r="A2532" s="31" t="s">
        <v>2785</v>
      </c>
      <c r="B2532" s="32" t="s">
        <v>248</v>
      </c>
      <c r="C2532" s="32" t="s">
        <v>248</v>
      </c>
      <c r="D2532" s="33">
        <v>8026</v>
      </c>
      <c r="E2532" s="32" t="s">
        <v>2814</v>
      </c>
      <c r="F2532" s="33" t="s">
        <v>157</v>
      </c>
      <c r="G2532" s="34">
        <v>802233</v>
      </c>
      <c r="H2532" s="35" t="s">
        <v>183</v>
      </c>
    </row>
    <row r="2533" spans="1:8" ht="15.75">
      <c r="A2533" s="31" t="s">
        <v>2785</v>
      </c>
      <c r="B2533" s="32" t="s">
        <v>248</v>
      </c>
      <c r="C2533" s="32" t="s">
        <v>248</v>
      </c>
      <c r="D2533" s="33">
        <v>8029</v>
      </c>
      <c r="E2533" s="32" t="s">
        <v>2815</v>
      </c>
      <c r="F2533" s="33" t="s">
        <v>157</v>
      </c>
      <c r="G2533" s="34">
        <v>10827763</v>
      </c>
      <c r="H2533" s="35" t="s">
        <v>183</v>
      </c>
    </row>
    <row r="2534" spans="1:8" ht="15.75">
      <c r="A2534" s="31" t="s">
        <v>2785</v>
      </c>
      <c r="B2534" s="32" t="s">
        <v>248</v>
      </c>
      <c r="C2534" s="32" t="s">
        <v>248</v>
      </c>
      <c r="D2534" s="33">
        <v>8033</v>
      </c>
      <c r="E2534" s="32" t="s">
        <v>2816</v>
      </c>
      <c r="F2534" s="33" t="s">
        <v>157</v>
      </c>
      <c r="G2534" s="34">
        <v>12232857</v>
      </c>
      <c r="H2534" s="35" t="s">
        <v>183</v>
      </c>
    </row>
    <row r="2535" spans="1:8" ht="15.75">
      <c r="A2535" s="31" t="s">
        <v>2785</v>
      </c>
      <c r="B2535" s="32" t="s">
        <v>248</v>
      </c>
      <c r="C2535" s="32" t="s">
        <v>248</v>
      </c>
      <c r="D2535" s="33">
        <v>8042</v>
      </c>
      <c r="E2535" s="32" t="s">
        <v>2817</v>
      </c>
      <c r="F2535" s="33" t="s">
        <v>190</v>
      </c>
      <c r="G2535" s="34">
        <v>1206237</v>
      </c>
      <c r="H2535" s="35" t="s">
        <v>183</v>
      </c>
    </row>
    <row r="2536" spans="1:8" ht="15.75">
      <c r="A2536" s="31" t="s">
        <v>2785</v>
      </c>
      <c r="B2536" s="32" t="s">
        <v>248</v>
      </c>
      <c r="C2536" s="32" t="s">
        <v>248</v>
      </c>
      <c r="D2536" s="33">
        <v>8043</v>
      </c>
      <c r="E2536" s="32" t="s">
        <v>2818</v>
      </c>
      <c r="F2536" s="33" t="s">
        <v>190</v>
      </c>
      <c r="G2536" s="34">
        <v>1406442</v>
      </c>
      <c r="H2536" s="35" t="s">
        <v>183</v>
      </c>
    </row>
    <row r="2537" spans="1:8" ht="15.75">
      <c r="A2537" s="31" t="s">
        <v>2785</v>
      </c>
      <c r="B2537" s="32" t="s">
        <v>248</v>
      </c>
      <c r="C2537" s="32" t="s">
        <v>248</v>
      </c>
      <c r="D2537" s="33">
        <v>8044</v>
      </c>
      <c r="E2537" s="32" t="s">
        <v>2819</v>
      </c>
      <c r="F2537" s="33" t="s">
        <v>157</v>
      </c>
      <c r="G2537" s="34">
        <v>2935775</v>
      </c>
      <c r="H2537" s="35" t="s">
        <v>183</v>
      </c>
    </row>
    <row r="2538" spans="1:8" ht="15.75">
      <c r="A2538" s="31" t="s">
        <v>2785</v>
      </c>
      <c r="B2538" s="32" t="s">
        <v>248</v>
      </c>
      <c r="C2538" s="32" t="s">
        <v>248</v>
      </c>
      <c r="D2538" s="33">
        <v>8045</v>
      </c>
      <c r="E2538" s="32" t="s">
        <v>2820</v>
      </c>
      <c r="F2538" s="33" t="s">
        <v>157</v>
      </c>
      <c r="G2538" s="34">
        <v>3741305</v>
      </c>
      <c r="H2538" s="35" t="s">
        <v>183</v>
      </c>
    </row>
    <row r="2539" spans="1:8" ht="15.75">
      <c r="A2539" s="31" t="s">
        <v>2785</v>
      </c>
      <c r="B2539" s="32" t="s">
        <v>248</v>
      </c>
      <c r="C2539" s="32" t="s">
        <v>248</v>
      </c>
      <c r="D2539" s="33">
        <v>8046</v>
      </c>
      <c r="E2539" s="32" t="s">
        <v>2821</v>
      </c>
      <c r="F2539" s="33" t="s">
        <v>157</v>
      </c>
      <c r="G2539" s="34">
        <v>4744418</v>
      </c>
      <c r="H2539" s="35" t="s">
        <v>183</v>
      </c>
    </row>
    <row r="2540" spans="1:8" ht="15.75">
      <c r="A2540" s="31" t="s">
        <v>2785</v>
      </c>
      <c r="B2540" s="32" t="s">
        <v>248</v>
      </c>
      <c r="C2540" s="32" t="s">
        <v>248</v>
      </c>
      <c r="D2540" s="33">
        <v>8047</v>
      </c>
      <c r="E2540" s="32" t="s">
        <v>2822</v>
      </c>
      <c r="F2540" s="33" t="s">
        <v>157</v>
      </c>
      <c r="G2540" s="34">
        <v>5682691</v>
      </c>
      <c r="H2540" s="35" t="s">
        <v>183</v>
      </c>
    </row>
    <row r="2541" spans="1:8" ht="15.75">
      <c r="A2541" s="31" t="s">
        <v>2785</v>
      </c>
      <c r="B2541" s="32" t="s">
        <v>248</v>
      </c>
      <c r="C2541" s="32" t="s">
        <v>248</v>
      </c>
      <c r="D2541" s="33">
        <v>8048</v>
      </c>
      <c r="E2541" s="32" t="s">
        <v>2823</v>
      </c>
      <c r="F2541" s="33" t="s">
        <v>157</v>
      </c>
      <c r="G2541" s="34">
        <v>3264998</v>
      </c>
      <c r="H2541" s="35" t="s">
        <v>183</v>
      </c>
    </row>
    <row r="2542" spans="1:8" ht="15.75">
      <c r="A2542" s="31" t="s">
        <v>2785</v>
      </c>
      <c r="B2542" s="32" t="s">
        <v>248</v>
      </c>
      <c r="C2542" s="32" t="s">
        <v>248</v>
      </c>
      <c r="D2542" s="33">
        <v>8049</v>
      </c>
      <c r="E2542" s="32" t="s">
        <v>2824</v>
      </c>
      <c r="F2542" s="33" t="s">
        <v>157</v>
      </c>
      <c r="G2542" s="34">
        <v>4326944</v>
      </c>
      <c r="H2542" s="35" t="s">
        <v>183</v>
      </c>
    </row>
    <row r="2543" spans="1:8" ht="15.75">
      <c r="A2543" s="31" t="s">
        <v>2785</v>
      </c>
      <c r="B2543" s="32" t="s">
        <v>248</v>
      </c>
      <c r="C2543" s="32" t="s">
        <v>248</v>
      </c>
      <c r="D2543" s="33">
        <v>8050</v>
      </c>
      <c r="E2543" s="32" t="s">
        <v>2825</v>
      </c>
      <c r="F2543" s="33" t="s">
        <v>157</v>
      </c>
      <c r="G2543" s="34">
        <v>4114653</v>
      </c>
      <c r="H2543" s="35" t="s">
        <v>183</v>
      </c>
    </row>
    <row r="2544" spans="1:8" ht="15.75">
      <c r="A2544" s="31" t="s">
        <v>2785</v>
      </c>
      <c r="B2544" s="32" t="s">
        <v>248</v>
      </c>
      <c r="C2544" s="32" t="s">
        <v>248</v>
      </c>
      <c r="D2544" s="33">
        <v>8051</v>
      </c>
      <c r="E2544" s="32" t="s">
        <v>2826</v>
      </c>
      <c r="F2544" s="33" t="s">
        <v>157</v>
      </c>
      <c r="G2544" s="34">
        <v>5723997</v>
      </c>
      <c r="H2544" s="35" t="s">
        <v>183</v>
      </c>
    </row>
    <row r="2545" spans="1:8" ht="15.75">
      <c r="A2545" s="31" t="s">
        <v>2785</v>
      </c>
      <c r="B2545" s="32" t="s">
        <v>248</v>
      </c>
      <c r="C2545" s="32" t="s">
        <v>248</v>
      </c>
      <c r="D2545" s="33">
        <v>8052</v>
      </c>
      <c r="E2545" s="32" t="s">
        <v>2827</v>
      </c>
      <c r="F2545" s="33" t="s">
        <v>157</v>
      </c>
      <c r="G2545" s="34">
        <v>7417713</v>
      </c>
      <c r="H2545" s="35" t="s">
        <v>183</v>
      </c>
    </row>
    <row r="2546" spans="1:8" ht="15.75">
      <c r="A2546" s="31" t="s">
        <v>2785</v>
      </c>
      <c r="B2546" s="32" t="s">
        <v>248</v>
      </c>
      <c r="C2546" s="32" t="s">
        <v>248</v>
      </c>
      <c r="D2546" s="33">
        <v>8053</v>
      </c>
      <c r="E2546" s="32" t="s">
        <v>2828</v>
      </c>
      <c r="F2546" s="33" t="s">
        <v>157</v>
      </c>
      <c r="G2546" s="34">
        <v>806217</v>
      </c>
      <c r="H2546" s="35" t="s">
        <v>183</v>
      </c>
    </row>
    <row r="2547" spans="1:8" ht="15.75">
      <c r="A2547" s="31" t="s">
        <v>2785</v>
      </c>
      <c r="B2547" s="32" t="s">
        <v>248</v>
      </c>
      <c r="C2547" s="32" t="s">
        <v>248</v>
      </c>
      <c r="D2547" s="33">
        <v>8058</v>
      </c>
      <c r="E2547" s="32" t="s">
        <v>2829</v>
      </c>
      <c r="F2547" s="33" t="s">
        <v>190</v>
      </c>
      <c r="G2547" s="34">
        <v>41096</v>
      </c>
      <c r="H2547" s="35" t="s">
        <v>183</v>
      </c>
    </row>
    <row r="2548" spans="1:8" ht="15.75">
      <c r="A2548" s="31" t="s">
        <v>2785</v>
      </c>
      <c r="B2548" s="32" t="s">
        <v>248</v>
      </c>
      <c r="C2548" s="32" t="s">
        <v>248</v>
      </c>
      <c r="D2548" s="33">
        <v>8060</v>
      </c>
      <c r="E2548" s="32" t="s">
        <v>2830</v>
      </c>
      <c r="F2548" s="33" t="s">
        <v>157</v>
      </c>
      <c r="G2548" s="34">
        <v>975820</v>
      </c>
      <c r="H2548" s="35" t="s">
        <v>183</v>
      </c>
    </row>
    <row r="2549" spans="1:8" ht="15.75">
      <c r="A2549" s="31" t="s">
        <v>2785</v>
      </c>
      <c r="B2549" s="32" t="s">
        <v>192</v>
      </c>
      <c r="C2549" s="32" t="s">
        <v>1553</v>
      </c>
      <c r="D2549" s="33">
        <v>8076</v>
      </c>
      <c r="E2549" s="32" t="s">
        <v>2831</v>
      </c>
      <c r="F2549" s="33" t="s">
        <v>157</v>
      </c>
      <c r="G2549" s="34">
        <v>40220</v>
      </c>
      <c r="H2549" s="35" t="s">
        <v>183</v>
      </c>
    </row>
    <row r="2550" spans="1:8" ht="15.75">
      <c r="A2550" s="31" t="s">
        <v>2785</v>
      </c>
      <c r="B2550" s="32" t="s">
        <v>192</v>
      </c>
      <c r="C2550" s="32" t="s">
        <v>1553</v>
      </c>
      <c r="D2550" s="33">
        <v>8077</v>
      </c>
      <c r="E2550" s="32" t="s">
        <v>2832</v>
      </c>
      <c r="F2550" s="33" t="s">
        <v>157</v>
      </c>
      <c r="G2550" s="34">
        <v>256903</v>
      </c>
      <c r="H2550" s="35" t="s">
        <v>183</v>
      </c>
    </row>
    <row r="2551" spans="1:8" ht="15.75">
      <c r="A2551" s="31" t="s">
        <v>2785</v>
      </c>
      <c r="B2551" s="32" t="s">
        <v>192</v>
      </c>
      <c r="C2551" s="32" t="s">
        <v>1553</v>
      </c>
      <c r="D2551" s="33">
        <v>8078</v>
      </c>
      <c r="E2551" s="32" t="s">
        <v>2833</v>
      </c>
      <c r="F2551" s="33" t="s">
        <v>157</v>
      </c>
      <c r="G2551" s="34">
        <v>164923</v>
      </c>
      <c r="H2551" s="35" t="s">
        <v>183</v>
      </c>
    </row>
    <row r="2552" spans="1:8" ht="15.75">
      <c r="A2552" s="31" t="s">
        <v>2785</v>
      </c>
      <c r="B2552" s="32" t="s">
        <v>192</v>
      </c>
      <c r="C2552" s="32" t="s">
        <v>1553</v>
      </c>
      <c r="D2552" s="33">
        <v>8079</v>
      </c>
      <c r="E2552" s="32" t="s">
        <v>2834</v>
      </c>
      <c r="F2552" s="33" t="s">
        <v>157</v>
      </c>
      <c r="G2552" s="34">
        <v>214671</v>
      </c>
      <c r="H2552" s="35" t="s">
        <v>183</v>
      </c>
    </row>
    <row r="2553" spans="1:8" ht="15.75">
      <c r="A2553" s="31" t="s">
        <v>2785</v>
      </c>
      <c r="B2553" s="32" t="s">
        <v>238</v>
      </c>
      <c r="C2553" s="32" t="s">
        <v>239</v>
      </c>
      <c r="D2553" s="33">
        <v>8080</v>
      </c>
      <c r="E2553" s="32" t="s">
        <v>2835</v>
      </c>
      <c r="F2553" s="33" t="s">
        <v>157</v>
      </c>
      <c r="G2553" s="34">
        <v>132000</v>
      </c>
      <c r="H2553" s="35" t="s">
        <v>197</v>
      </c>
    </row>
    <row r="2554" spans="1:8" ht="15.75">
      <c r="A2554" s="31" t="s">
        <v>2785</v>
      </c>
      <c r="B2554" s="32" t="s">
        <v>248</v>
      </c>
      <c r="C2554" s="32" t="s">
        <v>248</v>
      </c>
      <c r="D2554" s="33">
        <v>8081</v>
      </c>
      <c r="E2554" s="32" t="s">
        <v>2836</v>
      </c>
      <c r="F2554" s="33" t="s">
        <v>157</v>
      </c>
      <c r="G2554" s="34">
        <v>28560</v>
      </c>
      <c r="H2554" s="35" t="s">
        <v>183</v>
      </c>
    </row>
    <row r="2555" spans="1:8" ht="15.75">
      <c r="A2555" s="31" t="s">
        <v>2785</v>
      </c>
      <c r="B2555" s="32" t="s">
        <v>238</v>
      </c>
      <c r="C2555" s="32" t="s">
        <v>239</v>
      </c>
      <c r="D2555" s="33">
        <v>8082</v>
      </c>
      <c r="E2555" s="32" t="s">
        <v>2837</v>
      </c>
      <c r="F2555" s="33" t="s">
        <v>182</v>
      </c>
      <c r="G2555" s="34">
        <v>63250</v>
      </c>
      <c r="H2555" s="35" t="s">
        <v>183</v>
      </c>
    </row>
    <row r="2556" spans="1:8" ht="15.75">
      <c r="A2556" s="31" t="s">
        <v>2785</v>
      </c>
      <c r="B2556" s="32" t="s">
        <v>238</v>
      </c>
      <c r="C2556" s="32" t="s">
        <v>239</v>
      </c>
      <c r="D2556" s="33">
        <v>8083</v>
      </c>
      <c r="E2556" s="32" t="s">
        <v>2838</v>
      </c>
      <c r="F2556" s="33" t="s">
        <v>182</v>
      </c>
      <c r="G2556" s="34">
        <v>57750</v>
      </c>
      <c r="H2556" s="35" t="s">
        <v>183</v>
      </c>
    </row>
    <row r="2557" spans="1:8" ht="15.75">
      <c r="A2557" s="31" t="s">
        <v>2785</v>
      </c>
      <c r="B2557" s="32" t="s">
        <v>238</v>
      </c>
      <c r="C2557" s="32" t="s">
        <v>239</v>
      </c>
      <c r="D2557" s="33">
        <v>8084</v>
      </c>
      <c r="E2557" s="32" t="s">
        <v>2839</v>
      </c>
      <c r="F2557" s="33" t="s">
        <v>182</v>
      </c>
      <c r="G2557" s="34">
        <v>34750</v>
      </c>
      <c r="H2557" s="35" t="s">
        <v>183</v>
      </c>
    </row>
    <row r="2558" spans="1:8" ht="15.75">
      <c r="A2558" s="31" t="s">
        <v>2785</v>
      </c>
      <c r="B2558" s="32" t="s">
        <v>255</v>
      </c>
      <c r="C2558" s="32" t="s">
        <v>256</v>
      </c>
      <c r="D2558" s="33">
        <v>8086</v>
      </c>
      <c r="E2558" s="32" t="s">
        <v>2840</v>
      </c>
      <c r="F2558" s="33" t="s">
        <v>186</v>
      </c>
      <c r="G2558" s="34">
        <v>887287</v>
      </c>
      <c r="H2558" s="35" t="s">
        <v>183</v>
      </c>
    </row>
    <row r="2559" spans="1:8" ht="15.75">
      <c r="A2559" s="31" t="s">
        <v>2785</v>
      </c>
      <c r="B2559" s="32" t="s">
        <v>255</v>
      </c>
      <c r="C2559" s="32" t="s">
        <v>256</v>
      </c>
      <c r="D2559" s="33">
        <v>8087</v>
      </c>
      <c r="E2559" s="32" t="s">
        <v>2841</v>
      </c>
      <c r="F2559" s="33" t="s">
        <v>186</v>
      </c>
      <c r="G2559" s="34">
        <v>816874</v>
      </c>
      <c r="H2559" s="35" t="s">
        <v>183</v>
      </c>
    </row>
    <row r="2560" spans="1:8" ht="15.75">
      <c r="A2560" s="31" t="s">
        <v>2785</v>
      </c>
      <c r="B2560" s="32" t="s">
        <v>255</v>
      </c>
      <c r="C2560" s="32" t="s">
        <v>256</v>
      </c>
      <c r="D2560" s="33">
        <v>8088</v>
      </c>
      <c r="E2560" s="32" t="s">
        <v>2842</v>
      </c>
      <c r="F2560" s="33" t="s">
        <v>186</v>
      </c>
      <c r="G2560" s="34">
        <v>791522</v>
      </c>
      <c r="H2560" s="35" t="s">
        <v>183</v>
      </c>
    </row>
    <row r="2561" spans="1:8" ht="15.75">
      <c r="A2561" s="31" t="s">
        <v>2785</v>
      </c>
      <c r="B2561" s="32" t="s">
        <v>2843</v>
      </c>
      <c r="C2561" s="32" t="s">
        <v>2844</v>
      </c>
      <c r="D2561" s="33">
        <v>8089</v>
      </c>
      <c r="E2561" s="32" t="s">
        <v>2845</v>
      </c>
      <c r="F2561" s="33" t="s">
        <v>157</v>
      </c>
      <c r="G2561" s="34">
        <v>32130000</v>
      </c>
      <c r="H2561" s="35" t="s">
        <v>197</v>
      </c>
    </row>
    <row r="2562" spans="1:8" ht="15.75">
      <c r="A2562" s="31" t="s">
        <v>2846</v>
      </c>
      <c r="B2562" s="32" t="s">
        <v>205</v>
      </c>
      <c r="C2562" s="32" t="s">
        <v>224</v>
      </c>
      <c r="D2562" s="33">
        <v>8090</v>
      </c>
      <c r="E2562" s="32" t="s">
        <v>2847</v>
      </c>
      <c r="F2562" s="33" t="s">
        <v>182</v>
      </c>
      <c r="G2562" s="34">
        <v>376062</v>
      </c>
      <c r="H2562" s="35" t="s">
        <v>183</v>
      </c>
    </row>
    <row r="2563" spans="1:8" ht="15.75">
      <c r="A2563" s="31" t="s">
        <v>2846</v>
      </c>
      <c r="B2563" s="32" t="s">
        <v>180</v>
      </c>
      <c r="C2563" s="32" t="s">
        <v>2673</v>
      </c>
      <c r="D2563" s="33">
        <v>8091</v>
      </c>
      <c r="E2563" s="32" t="s">
        <v>2848</v>
      </c>
      <c r="F2563" s="33" t="s">
        <v>157</v>
      </c>
      <c r="G2563" s="34">
        <v>7524</v>
      </c>
      <c r="H2563" s="35" t="s">
        <v>183</v>
      </c>
    </row>
    <row r="2564" spans="1:8" ht="15.75">
      <c r="A2564" s="31" t="s">
        <v>2846</v>
      </c>
      <c r="B2564" s="32" t="s">
        <v>241</v>
      </c>
      <c r="C2564" s="32" t="s">
        <v>1479</v>
      </c>
      <c r="D2564" s="33">
        <v>8092</v>
      </c>
      <c r="E2564" s="32" t="s">
        <v>2849</v>
      </c>
      <c r="F2564" s="33" t="s">
        <v>157</v>
      </c>
      <c r="G2564" s="34">
        <v>33920</v>
      </c>
      <c r="H2564" s="35" t="s">
        <v>183</v>
      </c>
    </row>
    <row r="2565" spans="1:8" ht="15.75">
      <c r="A2565" s="31" t="s">
        <v>2846</v>
      </c>
      <c r="B2565" s="32" t="s">
        <v>241</v>
      </c>
      <c r="C2565" s="32" t="s">
        <v>1479</v>
      </c>
      <c r="D2565" s="33">
        <v>8093</v>
      </c>
      <c r="E2565" s="32" t="s">
        <v>2850</v>
      </c>
      <c r="F2565" s="33" t="s">
        <v>157</v>
      </c>
      <c r="G2565" s="34">
        <v>38417</v>
      </c>
      <c r="H2565" s="35" t="s">
        <v>183</v>
      </c>
    </row>
    <row r="2566" spans="1:8" ht="15.75">
      <c r="A2566" s="31" t="s">
        <v>2846</v>
      </c>
      <c r="B2566" s="32" t="s">
        <v>238</v>
      </c>
      <c r="C2566" s="32" t="s">
        <v>239</v>
      </c>
      <c r="D2566" s="33">
        <v>8094</v>
      </c>
      <c r="E2566" s="32" t="s">
        <v>2851</v>
      </c>
      <c r="F2566" s="33" t="s">
        <v>157</v>
      </c>
      <c r="G2566" s="34">
        <v>310123</v>
      </c>
      <c r="H2566" s="35" t="s">
        <v>183</v>
      </c>
    </row>
    <row r="2567" spans="1:8" ht="15.75">
      <c r="A2567" s="31" t="s">
        <v>2852</v>
      </c>
      <c r="B2567" s="32" t="s">
        <v>1485</v>
      </c>
      <c r="C2567" s="32" t="s">
        <v>1485</v>
      </c>
      <c r="D2567" s="33">
        <v>8098</v>
      </c>
      <c r="E2567" s="32" t="s">
        <v>2853</v>
      </c>
      <c r="F2567" s="33" t="s">
        <v>157</v>
      </c>
      <c r="G2567" s="34">
        <v>273700</v>
      </c>
      <c r="H2567" s="35" t="s">
        <v>197</v>
      </c>
    </row>
    <row r="2568" spans="1:8" ht="15.75">
      <c r="A2568" s="31" t="s">
        <v>2852</v>
      </c>
      <c r="B2568" s="32" t="s">
        <v>729</v>
      </c>
      <c r="C2568" s="32" t="s">
        <v>730</v>
      </c>
      <c r="D2568" s="33">
        <v>8099</v>
      </c>
      <c r="E2568" s="32" t="s">
        <v>2854</v>
      </c>
      <c r="F2568" s="33" t="s">
        <v>186</v>
      </c>
      <c r="G2568" s="34">
        <v>173075</v>
      </c>
      <c r="H2568" s="35" t="s">
        <v>183</v>
      </c>
    </row>
    <row r="2569" spans="1:8" ht="15.75">
      <c r="A2569" s="31" t="s">
        <v>2852</v>
      </c>
      <c r="B2569" s="32" t="s">
        <v>208</v>
      </c>
      <c r="C2569" s="32" t="s">
        <v>208</v>
      </c>
      <c r="D2569" s="33">
        <v>8100</v>
      </c>
      <c r="E2569" s="32" t="s">
        <v>2855</v>
      </c>
      <c r="F2569" s="33" t="s">
        <v>157</v>
      </c>
      <c r="G2569" s="34">
        <v>624265</v>
      </c>
      <c r="H2569" s="35" t="s">
        <v>183</v>
      </c>
    </row>
    <row r="2570" spans="1:8" ht="15.75">
      <c r="A2570" s="31" t="s">
        <v>2852</v>
      </c>
      <c r="B2570" s="32" t="s">
        <v>208</v>
      </c>
      <c r="C2570" s="32" t="s">
        <v>208</v>
      </c>
      <c r="D2570" s="33">
        <v>8101</v>
      </c>
      <c r="E2570" s="32" t="s">
        <v>2856</v>
      </c>
      <c r="F2570" s="33" t="s">
        <v>157</v>
      </c>
      <c r="G2570" s="34">
        <v>1577844</v>
      </c>
      <c r="H2570" s="35" t="s">
        <v>183</v>
      </c>
    </row>
    <row r="2571" spans="1:8" ht="15.75">
      <c r="A2571" s="31" t="s">
        <v>2569</v>
      </c>
      <c r="B2571" s="32" t="s">
        <v>205</v>
      </c>
      <c r="C2571" s="32" t="s">
        <v>224</v>
      </c>
      <c r="D2571" s="33">
        <v>8102</v>
      </c>
      <c r="E2571" s="32" t="s">
        <v>2857</v>
      </c>
      <c r="F2571" s="33" t="s">
        <v>190</v>
      </c>
      <c r="G2571" s="34">
        <v>165838</v>
      </c>
      <c r="H2571" s="35" t="s">
        <v>197</v>
      </c>
    </row>
    <row r="2572" spans="1:8" ht="15.75">
      <c r="A2572" s="31" t="s">
        <v>2569</v>
      </c>
      <c r="B2572" s="32" t="s">
        <v>587</v>
      </c>
      <c r="C2572" s="32" t="s">
        <v>2173</v>
      </c>
      <c r="D2572" s="33">
        <v>8103</v>
      </c>
      <c r="E2572" s="32" t="s">
        <v>2858</v>
      </c>
      <c r="F2572" s="33" t="s">
        <v>182</v>
      </c>
      <c r="G2572" s="34">
        <v>20220</v>
      </c>
      <c r="H2572" s="35" t="s">
        <v>183</v>
      </c>
    </row>
    <row r="2573" spans="1:8" ht="15.75">
      <c r="A2573" s="31" t="s">
        <v>2569</v>
      </c>
      <c r="B2573" s="32" t="s">
        <v>587</v>
      </c>
      <c r="C2573" s="32" t="s">
        <v>2173</v>
      </c>
      <c r="D2573" s="33">
        <v>8104</v>
      </c>
      <c r="E2573" s="32" t="s">
        <v>2859</v>
      </c>
      <c r="F2573" s="33" t="s">
        <v>182</v>
      </c>
      <c r="G2573" s="34">
        <v>89310</v>
      </c>
      <c r="H2573" s="35" t="s">
        <v>183</v>
      </c>
    </row>
    <row r="2574" spans="1:8" ht="15.75">
      <c r="A2574" s="31" t="s">
        <v>2860</v>
      </c>
      <c r="B2574" s="32" t="s">
        <v>259</v>
      </c>
      <c r="C2574" s="32" t="s">
        <v>775</v>
      </c>
      <c r="D2574" s="33">
        <v>8106</v>
      </c>
      <c r="E2574" s="32" t="s">
        <v>2861</v>
      </c>
      <c r="F2574" s="33" t="s">
        <v>182</v>
      </c>
      <c r="G2574" s="34">
        <v>111293</v>
      </c>
      <c r="H2574" s="35" t="s">
        <v>183</v>
      </c>
    </row>
    <row r="2575" spans="1:8" ht="15.75">
      <c r="A2575" s="31" t="s">
        <v>2860</v>
      </c>
      <c r="B2575" s="32" t="s">
        <v>205</v>
      </c>
      <c r="C2575" s="32" t="s">
        <v>206</v>
      </c>
      <c r="D2575" s="33">
        <v>8107</v>
      </c>
      <c r="E2575" s="32" t="s">
        <v>2862</v>
      </c>
      <c r="F2575" s="33" t="s">
        <v>157</v>
      </c>
      <c r="G2575" s="34">
        <v>43818</v>
      </c>
      <c r="H2575" s="35" t="s">
        <v>183</v>
      </c>
    </row>
    <row r="2576" spans="1:8" ht="15.75">
      <c r="A2576" s="31" t="s">
        <v>2860</v>
      </c>
      <c r="B2576" s="32" t="s">
        <v>192</v>
      </c>
      <c r="C2576" s="32" t="s">
        <v>1553</v>
      </c>
      <c r="D2576" s="33">
        <v>8109</v>
      </c>
      <c r="E2576" s="32" t="s">
        <v>2863</v>
      </c>
      <c r="F2576" s="33" t="s">
        <v>190</v>
      </c>
      <c r="G2576" s="34">
        <v>52285</v>
      </c>
      <c r="H2576" s="35" t="s">
        <v>183</v>
      </c>
    </row>
    <row r="2577" spans="1:8" ht="15.75">
      <c r="A2577" s="31" t="s">
        <v>2860</v>
      </c>
      <c r="B2577" s="32" t="s">
        <v>192</v>
      </c>
      <c r="C2577" s="32" t="s">
        <v>1553</v>
      </c>
      <c r="D2577" s="33">
        <v>8110</v>
      </c>
      <c r="E2577" s="32" t="s">
        <v>2864</v>
      </c>
      <c r="F2577" s="33" t="s">
        <v>190</v>
      </c>
      <c r="G2577" s="34">
        <v>68116</v>
      </c>
      <c r="H2577" s="35" t="s">
        <v>183</v>
      </c>
    </row>
    <row r="2578" spans="1:8" ht="15.75">
      <c r="A2578" s="31" t="s">
        <v>2860</v>
      </c>
      <c r="B2578" s="32" t="s">
        <v>192</v>
      </c>
      <c r="C2578" s="32" t="s">
        <v>1553</v>
      </c>
      <c r="D2578" s="33">
        <v>8111</v>
      </c>
      <c r="E2578" s="32" t="s">
        <v>2865</v>
      </c>
      <c r="F2578" s="33" t="s">
        <v>190</v>
      </c>
      <c r="G2578" s="34">
        <v>201870</v>
      </c>
      <c r="H2578" s="35" t="s">
        <v>183</v>
      </c>
    </row>
    <row r="2579" spans="1:8" ht="15.75">
      <c r="A2579" s="31" t="s">
        <v>2860</v>
      </c>
      <c r="B2579" s="32" t="s">
        <v>217</v>
      </c>
      <c r="C2579" s="32" t="s">
        <v>218</v>
      </c>
      <c r="D2579" s="33">
        <v>8112</v>
      </c>
      <c r="E2579" s="32" t="s">
        <v>2866</v>
      </c>
      <c r="F2579" s="33" t="s">
        <v>157</v>
      </c>
      <c r="G2579" s="34">
        <v>175478</v>
      </c>
      <c r="H2579" s="35" t="s">
        <v>183</v>
      </c>
    </row>
    <row r="2580" spans="1:8" ht="15.75">
      <c r="A2580" s="31" t="s">
        <v>2860</v>
      </c>
      <c r="B2580" s="32" t="s">
        <v>217</v>
      </c>
      <c r="C2580" s="32" t="s">
        <v>218</v>
      </c>
      <c r="D2580" s="33">
        <v>8113</v>
      </c>
      <c r="E2580" s="32" t="s">
        <v>2867</v>
      </c>
      <c r="F2580" s="33" t="s">
        <v>157</v>
      </c>
      <c r="G2580" s="34">
        <v>87740</v>
      </c>
      <c r="H2580" s="35" t="s">
        <v>183</v>
      </c>
    </row>
    <row r="2581" spans="1:8" ht="15.75">
      <c r="A2581" s="31" t="s">
        <v>2860</v>
      </c>
      <c r="B2581" s="32" t="s">
        <v>241</v>
      </c>
      <c r="C2581" s="32" t="s">
        <v>242</v>
      </c>
      <c r="D2581" s="33">
        <v>8114</v>
      </c>
      <c r="E2581" s="32" t="s">
        <v>2868</v>
      </c>
      <c r="F2581" s="33" t="s">
        <v>190</v>
      </c>
      <c r="G2581" s="34">
        <v>19938</v>
      </c>
      <c r="H2581" s="35" t="s">
        <v>183</v>
      </c>
    </row>
    <row r="2582" spans="1:8" ht="15.75">
      <c r="A2582" s="31" t="s">
        <v>2860</v>
      </c>
      <c r="B2582" s="32" t="s">
        <v>241</v>
      </c>
      <c r="C2582" s="32" t="s">
        <v>1479</v>
      </c>
      <c r="D2582" s="33">
        <v>8115</v>
      </c>
      <c r="E2582" s="32" t="s">
        <v>2869</v>
      </c>
      <c r="F2582" s="33" t="s">
        <v>157</v>
      </c>
      <c r="G2582" s="34">
        <v>146452</v>
      </c>
      <c r="H2582" s="35" t="s">
        <v>183</v>
      </c>
    </row>
    <row r="2583" spans="1:8" ht="15.75">
      <c r="A2583" s="31" t="s">
        <v>2860</v>
      </c>
      <c r="B2583" s="32" t="s">
        <v>217</v>
      </c>
      <c r="C2583" s="32" t="s">
        <v>218</v>
      </c>
      <c r="D2583" s="33">
        <v>8116</v>
      </c>
      <c r="E2583" s="32" t="s">
        <v>2870</v>
      </c>
      <c r="F2583" s="33" t="s">
        <v>157</v>
      </c>
      <c r="G2583" s="34">
        <v>4159964</v>
      </c>
      <c r="H2583" s="35" t="s">
        <v>183</v>
      </c>
    </row>
    <row r="2584" spans="1:8" ht="15.75">
      <c r="A2584" s="31" t="s">
        <v>2860</v>
      </c>
      <c r="B2584" s="32" t="s">
        <v>192</v>
      </c>
      <c r="C2584" s="32" t="s">
        <v>1553</v>
      </c>
      <c r="D2584" s="33">
        <v>8117</v>
      </c>
      <c r="E2584" s="32" t="s">
        <v>2871</v>
      </c>
      <c r="F2584" s="33" t="s">
        <v>190</v>
      </c>
      <c r="G2584" s="34">
        <v>38122</v>
      </c>
      <c r="H2584" s="35" t="s">
        <v>183</v>
      </c>
    </row>
    <row r="2585" spans="1:8" ht="15.75">
      <c r="A2585" s="31" t="s">
        <v>2860</v>
      </c>
      <c r="B2585" s="32" t="s">
        <v>192</v>
      </c>
      <c r="C2585" s="32" t="s">
        <v>1553</v>
      </c>
      <c r="D2585" s="33">
        <v>8118</v>
      </c>
      <c r="E2585" s="32" t="s">
        <v>2872</v>
      </c>
      <c r="F2585" s="33" t="s">
        <v>190</v>
      </c>
      <c r="G2585" s="34">
        <v>32716</v>
      </c>
      <c r="H2585" s="35" t="s">
        <v>183</v>
      </c>
    </row>
    <row r="2586" spans="1:8" ht="15.75">
      <c r="A2586" s="31" t="s">
        <v>2860</v>
      </c>
      <c r="B2586" s="32" t="s">
        <v>192</v>
      </c>
      <c r="C2586" s="32" t="s">
        <v>1553</v>
      </c>
      <c r="D2586" s="33">
        <v>8119</v>
      </c>
      <c r="E2586" s="32" t="s">
        <v>2873</v>
      </c>
      <c r="F2586" s="33" t="s">
        <v>157</v>
      </c>
      <c r="G2586" s="34">
        <v>352579</v>
      </c>
      <c r="H2586" s="35" t="s">
        <v>183</v>
      </c>
    </row>
    <row r="2587" spans="1:8" ht="15.75">
      <c r="A2587" s="31" t="s">
        <v>2860</v>
      </c>
      <c r="B2587" s="32" t="s">
        <v>217</v>
      </c>
      <c r="C2587" s="32" t="s">
        <v>218</v>
      </c>
      <c r="D2587" s="33">
        <v>8120</v>
      </c>
      <c r="E2587" s="32" t="s">
        <v>2874</v>
      </c>
      <c r="F2587" s="33" t="s">
        <v>157</v>
      </c>
      <c r="G2587" s="34">
        <v>1852141</v>
      </c>
      <c r="H2587" s="35" t="s">
        <v>183</v>
      </c>
    </row>
    <row r="2588" spans="1:8" ht="15.75">
      <c r="A2588" s="31" t="s">
        <v>2860</v>
      </c>
      <c r="B2588" s="32" t="s">
        <v>217</v>
      </c>
      <c r="C2588" s="32" t="s">
        <v>218</v>
      </c>
      <c r="D2588" s="33">
        <v>8121</v>
      </c>
      <c r="E2588" s="32" t="s">
        <v>2875</v>
      </c>
      <c r="F2588" s="33" t="s">
        <v>157</v>
      </c>
      <c r="G2588" s="34">
        <v>2023072</v>
      </c>
      <c r="H2588" s="35" t="s">
        <v>183</v>
      </c>
    </row>
    <row r="2589" spans="1:8" ht="15.75">
      <c r="A2589" s="31" t="s">
        <v>2860</v>
      </c>
      <c r="B2589" s="32" t="s">
        <v>217</v>
      </c>
      <c r="C2589" s="32" t="s">
        <v>218</v>
      </c>
      <c r="D2589" s="33">
        <v>8122</v>
      </c>
      <c r="E2589" s="32" t="s">
        <v>2876</v>
      </c>
      <c r="F2589" s="33" t="s">
        <v>157</v>
      </c>
      <c r="G2589" s="34">
        <v>828875</v>
      </c>
      <c r="H2589" s="35" t="s">
        <v>183</v>
      </c>
    </row>
    <row r="2590" spans="1:8" ht="15.75">
      <c r="A2590" s="31" t="s">
        <v>2860</v>
      </c>
      <c r="B2590" s="32" t="s">
        <v>205</v>
      </c>
      <c r="C2590" s="32" t="s">
        <v>224</v>
      </c>
      <c r="D2590" s="33">
        <v>8123</v>
      </c>
      <c r="E2590" s="32" t="s">
        <v>2877</v>
      </c>
      <c r="F2590" s="33" t="s">
        <v>182</v>
      </c>
      <c r="G2590" s="34">
        <v>81480</v>
      </c>
      <c r="H2590" s="35" t="s">
        <v>183</v>
      </c>
    </row>
    <row r="2591" spans="1:8" ht="15.75">
      <c r="A2591" s="31" t="s">
        <v>2860</v>
      </c>
      <c r="B2591" s="32" t="s">
        <v>192</v>
      </c>
      <c r="C2591" s="32" t="s">
        <v>1553</v>
      </c>
      <c r="D2591" s="33">
        <v>8124</v>
      </c>
      <c r="E2591" s="32" t="s">
        <v>2878</v>
      </c>
      <c r="F2591" s="33" t="s">
        <v>157</v>
      </c>
      <c r="G2591" s="34">
        <v>21000299</v>
      </c>
      <c r="H2591" s="35" t="s">
        <v>183</v>
      </c>
    </row>
    <row r="2592" spans="1:8" ht="15.75">
      <c r="A2592" s="31" t="s">
        <v>2860</v>
      </c>
      <c r="B2592" s="32" t="s">
        <v>217</v>
      </c>
      <c r="C2592" s="32" t="s">
        <v>218</v>
      </c>
      <c r="D2592" s="33">
        <v>8125</v>
      </c>
      <c r="E2592" s="32" t="s">
        <v>2879</v>
      </c>
      <c r="F2592" s="33" t="s">
        <v>157</v>
      </c>
      <c r="G2592" s="34">
        <v>64669</v>
      </c>
      <c r="H2592" s="35" t="s">
        <v>183</v>
      </c>
    </row>
    <row r="2593" spans="1:8" ht="15.75">
      <c r="A2593" s="31" t="s">
        <v>2860</v>
      </c>
      <c r="B2593" s="32" t="s">
        <v>192</v>
      </c>
      <c r="C2593" s="32" t="s">
        <v>1553</v>
      </c>
      <c r="D2593" s="33">
        <v>8126</v>
      </c>
      <c r="E2593" s="32" t="s">
        <v>2880</v>
      </c>
      <c r="F2593" s="33" t="s">
        <v>190</v>
      </c>
      <c r="G2593" s="34">
        <v>174498</v>
      </c>
      <c r="H2593" s="35" t="s">
        <v>183</v>
      </c>
    </row>
    <row r="2594" spans="1:8" ht="15.75">
      <c r="A2594" s="31" t="s">
        <v>2860</v>
      </c>
      <c r="B2594" s="32" t="s">
        <v>192</v>
      </c>
      <c r="C2594" s="32" t="s">
        <v>1553</v>
      </c>
      <c r="D2594" s="33">
        <v>8127</v>
      </c>
      <c r="E2594" s="32" t="s">
        <v>2881</v>
      </c>
      <c r="F2594" s="33" t="s">
        <v>157</v>
      </c>
      <c r="G2594" s="34">
        <v>22368302</v>
      </c>
      <c r="H2594" s="35" t="s">
        <v>183</v>
      </c>
    </row>
    <row r="2595" spans="1:8" ht="15.75">
      <c r="A2595" s="31" t="s">
        <v>2860</v>
      </c>
      <c r="B2595" s="32" t="s">
        <v>192</v>
      </c>
      <c r="C2595" s="32" t="s">
        <v>1553</v>
      </c>
      <c r="D2595" s="33">
        <v>8128</v>
      </c>
      <c r="E2595" s="32" t="s">
        <v>2882</v>
      </c>
      <c r="F2595" s="33" t="s">
        <v>157</v>
      </c>
      <c r="G2595" s="34">
        <v>26495033</v>
      </c>
      <c r="H2595" s="35" t="s">
        <v>183</v>
      </c>
    </row>
    <row r="2596" spans="1:8" ht="15.75">
      <c r="A2596" s="31" t="s">
        <v>2860</v>
      </c>
      <c r="B2596" s="32" t="s">
        <v>192</v>
      </c>
      <c r="C2596" s="32" t="s">
        <v>1553</v>
      </c>
      <c r="D2596" s="33">
        <v>8129</v>
      </c>
      <c r="E2596" s="32" t="s">
        <v>2883</v>
      </c>
      <c r="F2596" s="33" t="s">
        <v>190</v>
      </c>
      <c r="G2596" s="34">
        <v>66853</v>
      </c>
      <c r="H2596" s="35" t="s">
        <v>183</v>
      </c>
    </row>
    <row r="2597" spans="1:8" ht="15.75">
      <c r="A2597" s="31" t="s">
        <v>2860</v>
      </c>
      <c r="B2597" s="32" t="s">
        <v>192</v>
      </c>
      <c r="C2597" s="32" t="s">
        <v>1553</v>
      </c>
      <c r="D2597" s="33">
        <v>8130</v>
      </c>
      <c r="E2597" s="32" t="s">
        <v>2884</v>
      </c>
      <c r="F2597" s="33" t="s">
        <v>190</v>
      </c>
      <c r="G2597" s="34">
        <v>44782</v>
      </c>
      <c r="H2597" s="35" t="s">
        <v>183</v>
      </c>
    </row>
    <row r="2598" spans="1:8" ht="15.75">
      <c r="A2598" s="31" t="s">
        <v>2860</v>
      </c>
      <c r="B2598" s="32" t="s">
        <v>192</v>
      </c>
      <c r="C2598" s="32" t="s">
        <v>1553</v>
      </c>
      <c r="D2598" s="33">
        <v>8131</v>
      </c>
      <c r="E2598" s="32" t="s">
        <v>2885</v>
      </c>
      <c r="F2598" s="33" t="s">
        <v>190</v>
      </c>
      <c r="G2598" s="34">
        <v>2482</v>
      </c>
      <c r="H2598" s="35" t="s">
        <v>183</v>
      </c>
    </row>
    <row r="2599" spans="1:8" ht="15.75">
      <c r="A2599" s="31" t="s">
        <v>2860</v>
      </c>
      <c r="B2599" s="32" t="s">
        <v>192</v>
      </c>
      <c r="C2599" s="32" t="s">
        <v>1553</v>
      </c>
      <c r="D2599" s="33">
        <v>8132</v>
      </c>
      <c r="E2599" s="32" t="s">
        <v>2886</v>
      </c>
      <c r="F2599" s="33" t="s">
        <v>157</v>
      </c>
      <c r="G2599" s="34">
        <v>21181017</v>
      </c>
      <c r="H2599" s="35" t="s">
        <v>183</v>
      </c>
    </row>
    <row r="2600" spans="1:8" ht="15.75">
      <c r="A2600" s="31" t="s">
        <v>2860</v>
      </c>
      <c r="B2600" s="32" t="s">
        <v>192</v>
      </c>
      <c r="C2600" s="32" t="s">
        <v>1553</v>
      </c>
      <c r="D2600" s="33">
        <v>8133</v>
      </c>
      <c r="E2600" s="32" t="s">
        <v>2887</v>
      </c>
      <c r="F2600" s="33" t="s">
        <v>190</v>
      </c>
      <c r="G2600" s="34">
        <v>6314</v>
      </c>
      <c r="H2600" s="35" t="s">
        <v>183</v>
      </c>
    </row>
    <row r="2601" spans="1:8" ht="15.75">
      <c r="A2601" s="31" t="s">
        <v>2860</v>
      </c>
      <c r="B2601" s="32" t="s">
        <v>217</v>
      </c>
      <c r="C2601" s="32" t="s">
        <v>906</v>
      </c>
      <c r="D2601" s="33">
        <v>8134</v>
      </c>
      <c r="E2601" s="32" t="s">
        <v>2888</v>
      </c>
      <c r="F2601" s="33" t="s">
        <v>157</v>
      </c>
      <c r="G2601" s="34">
        <v>759193</v>
      </c>
      <c r="H2601" s="35" t="s">
        <v>183</v>
      </c>
    </row>
    <row r="2602" spans="1:8" ht="15.75">
      <c r="A2602" s="31" t="s">
        <v>2860</v>
      </c>
      <c r="B2602" s="32" t="s">
        <v>255</v>
      </c>
      <c r="C2602" s="32" t="s">
        <v>256</v>
      </c>
      <c r="D2602" s="33">
        <v>8135</v>
      </c>
      <c r="E2602" s="32" t="s">
        <v>2889</v>
      </c>
      <c r="F2602" s="33" t="s">
        <v>190</v>
      </c>
      <c r="G2602" s="34">
        <v>624663</v>
      </c>
      <c r="H2602" s="35" t="s">
        <v>183</v>
      </c>
    </row>
    <row r="2603" spans="1:8" ht="15.75">
      <c r="A2603" s="31" t="s">
        <v>2860</v>
      </c>
      <c r="B2603" s="32" t="s">
        <v>192</v>
      </c>
      <c r="C2603" s="32" t="s">
        <v>1553</v>
      </c>
      <c r="D2603" s="33">
        <v>8136</v>
      </c>
      <c r="E2603" s="32" t="s">
        <v>2890</v>
      </c>
      <c r="F2603" s="33" t="s">
        <v>190</v>
      </c>
      <c r="G2603" s="34">
        <v>72510</v>
      </c>
      <c r="H2603" s="35" t="s">
        <v>183</v>
      </c>
    </row>
    <row r="2604" spans="1:8" ht="15.75">
      <c r="A2604" s="31" t="s">
        <v>2860</v>
      </c>
      <c r="B2604" s="32" t="s">
        <v>192</v>
      </c>
      <c r="C2604" s="32" t="s">
        <v>1553</v>
      </c>
      <c r="D2604" s="33">
        <v>8138</v>
      </c>
      <c r="E2604" s="32" t="s">
        <v>2891</v>
      </c>
      <c r="F2604" s="33" t="s">
        <v>190</v>
      </c>
      <c r="G2604" s="34">
        <v>101368</v>
      </c>
      <c r="H2604" s="35" t="s">
        <v>183</v>
      </c>
    </row>
    <row r="2605" spans="1:8" ht="15.75">
      <c r="A2605" s="31" t="s">
        <v>2860</v>
      </c>
      <c r="B2605" s="32" t="s">
        <v>255</v>
      </c>
      <c r="C2605" s="32" t="s">
        <v>256</v>
      </c>
      <c r="D2605" s="33">
        <v>8139</v>
      </c>
      <c r="E2605" s="32" t="s">
        <v>2892</v>
      </c>
      <c r="F2605" s="33" t="s">
        <v>186</v>
      </c>
      <c r="G2605" s="34">
        <v>573984</v>
      </c>
      <c r="H2605" s="35" t="s">
        <v>183</v>
      </c>
    </row>
    <row r="2606" spans="1:8" ht="15.75">
      <c r="A2606" s="31" t="s">
        <v>2860</v>
      </c>
      <c r="B2606" s="32" t="s">
        <v>217</v>
      </c>
      <c r="C2606" s="32" t="s">
        <v>906</v>
      </c>
      <c r="D2606" s="33">
        <v>8140</v>
      </c>
      <c r="E2606" s="32" t="s">
        <v>2893</v>
      </c>
      <c r="F2606" s="33" t="s">
        <v>157</v>
      </c>
      <c r="G2606" s="34">
        <v>1040302</v>
      </c>
      <c r="H2606" s="35" t="s">
        <v>183</v>
      </c>
    </row>
    <row r="2607" spans="1:8" ht="15.75">
      <c r="A2607" s="31" t="s">
        <v>2860</v>
      </c>
      <c r="B2607" s="32" t="s">
        <v>208</v>
      </c>
      <c r="C2607" s="32" t="s">
        <v>208</v>
      </c>
      <c r="D2607" s="33">
        <v>8142</v>
      </c>
      <c r="E2607" s="32" t="s">
        <v>2894</v>
      </c>
      <c r="F2607" s="33" t="s">
        <v>190</v>
      </c>
      <c r="G2607" s="34">
        <v>81509</v>
      </c>
      <c r="H2607" s="35" t="s">
        <v>183</v>
      </c>
    </row>
    <row r="2608" spans="1:8" ht="15.75">
      <c r="A2608" s="31" t="s">
        <v>2860</v>
      </c>
      <c r="B2608" s="32" t="s">
        <v>217</v>
      </c>
      <c r="C2608" s="32" t="s">
        <v>218</v>
      </c>
      <c r="D2608" s="33">
        <v>8143</v>
      </c>
      <c r="E2608" s="32" t="s">
        <v>2895</v>
      </c>
      <c r="F2608" s="33" t="s">
        <v>157</v>
      </c>
      <c r="G2608" s="34">
        <v>2381164</v>
      </c>
      <c r="H2608" s="35" t="s">
        <v>183</v>
      </c>
    </row>
    <row r="2609" spans="1:8" ht="15.75">
      <c r="A2609" s="31" t="s">
        <v>2860</v>
      </c>
      <c r="B2609" s="32" t="s">
        <v>192</v>
      </c>
      <c r="C2609" s="32" t="s">
        <v>1553</v>
      </c>
      <c r="D2609" s="33">
        <v>8144</v>
      </c>
      <c r="E2609" s="32" t="s">
        <v>2896</v>
      </c>
      <c r="F2609" s="33" t="s">
        <v>157</v>
      </c>
      <c r="G2609" s="34">
        <v>1026019</v>
      </c>
      <c r="H2609" s="35" t="s">
        <v>183</v>
      </c>
    </row>
    <row r="2610" spans="1:8" ht="15.75">
      <c r="A2610" s="31" t="s">
        <v>2860</v>
      </c>
      <c r="B2610" s="32" t="s">
        <v>217</v>
      </c>
      <c r="C2610" s="32" t="s">
        <v>906</v>
      </c>
      <c r="D2610" s="33">
        <v>8145</v>
      </c>
      <c r="E2610" s="32" t="s">
        <v>2897</v>
      </c>
      <c r="F2610" s="33" t="s">
        <v>157</v>
      </c>
      <c r="G2610" s="34">
        <v>745965</v>
      </c>
      <c r="H2610" s="35" t="s">
        <v>183</v>
      </c>
    </row>
    <row r="2611" spans="1:8" ht="15.75">
      <c r="A2611" s="31" t="s">
        <v>2860</v>
      </c>
      <c r="B2611" s="32" t="s">
        <v>217</v>
      </c>
      <c r="C2611" s="32" t="s">
        <v>906</v>
      </c>
      <c r="D2611" s="33">
        <v>8146</v>
      </c>
      <c r="E2611" s="32" t="s">
        <v>2898</v>
      </c>
      <c r="F2611" s="33" t="s">
        <v>157</v>
      </c>
      <c r="G2611" s="34">
        <v>381453</v>
      </c>
      <c r="H2611" s="35" t="s">
        <v>183</v>
      </c>
    </row>
    <row r="2612" spans="1:8" ht="15.75">
      <c r="A2612" s="31" t="s">
        <v>2860</v>
      </c>
      <c r="B2612" s="32" t="s">
        <v>208</v>
      </c>
      <c r="C2612" s="32" t="s">
        <v>208</v>
      </c>
      <c r="D2612" s="33">
        <v>8148</v>
      </c>
      <c r="E2612" s="32" t="s">
        <v>2899</v>
      </c>
      <c r="F2612" s="33" t="s">
        <v>157</v>
      </c>
      <c r="G2612" s="34">
        <v>368028</v>
      </c>
      <c r="H2612" s="35" t="s">
        <v>183</v>
      </c>
    </row>
    <row r="2613" spans="1:8" ht="15.75">
      <c r="A2613" s="31" t="s">
        <v>2860</v>
      </c>
      <c r="B2613" s="32" t="s">
        <v>217</v>
      </c>
      <c r="C2613" s="32" t="s">
        <v>218</v>
      </c>
      <c r="D2613" s="33">
        <v>8150</v>
      </c>
      <c r="E2613" s="32" t="s">
        <v>2900</v>
      </c>
      <c r="F2613" s="33" t="s">
        <v>157</v>
      </c>
      <c r="G2613" s="34">
        <v>1112298</v>
      </c>
      <c r="H2613" s="35" t="s">
        <v>183</v>
      </c>
    </row>
    <row r="2614" spans="1:8" ht="15.75">
      <c r="A2614" s="31" t="s">
        <v>2860</v>
      </c>
      <c r="B2614" s="32" t="s">
        <v>248</v>
      </c>
      <c r="C2614" s="32" t="s">
        <v>248</v>
      </c>
      <c r="D2614" s="33">
        <v>8151</v>
      </c>
      <c r="E2614" s="32" t="s">
        <v>2901</v>
      </c>
      <c r="F2614" s="33" t="s">
        <v>157</v>
      </c>
      <c r="G2614" s="34">
        <v>1700994</v>
      </c>
      <c r="H2614" s="35" t="s">
        <v>183</v>
      </c>
    </row>
    <row r="2615" spans="1:8" ht="15.75">
      <c r="A2615" s="31" t="s">
        <v>2860</v>
      </c>
      <c r="B2615" s="32" t="s">
        <v>208</v>
      </c>
      <c r="C2615" s="32" t="s">
        <v>208</v>
      </c>
      <c r="D2615" s="33">
        <v>8152</v>
      </c>
      <c r="E2615" s="32" t="s">
        <v>2902</v>
      </c>
      <c r="F2615" s="33" t="s">
        <v>157</v>
      </c>
      <c r="G2615" s="34">
        <v>43223</v>
      </c>
      <c r="H2615" s="35" t="s">
        <v>183</v>
      </c>
    </row>
    <row r="2616" spans="1:8" ht="15.75">
      <c r="A2616" s="31" t="s">
        <v>2860</v>
      </c>
      <c r="B2616" s="32" t="s">
        <v>192</v>
      </c>
      <c r="C2616" s="32" t="s">
        <v>1553</v>
      </c>
      <c r="D2616" s="33">
        <v>8153</v>
      </c>
      <c r="E2616" s="32" t="s">
        <v>2903</v>
      </c>
      <c r="F2616" s="33" t="s">
        <v>157</v>
      </c>
      <c r="G2616" s="34">
        <v>20498523</v>
      </c>
      <c r="H2616" s="35" t="s">
        <v>183</v>
      </c>
    </row>
    <row r="2617" spans="1:8" ht="15.75">
      <c r="A2617" s="31" t="s">
        <v>2860</v>
      </c>
      <c r="B2617" s="32" t="s">
        <v>217</v>
      </c>
      <c r="C2617" s="32" t="s">
        <v>218</v>
      </c>
      <c r="D2617" s="33">
        <v>8154</v>
      </c>
      <c r="E2617" s="32" t="s">
        <v>2904</v>
      </c>
      <c r="F2617" s="33" t="s">
        <v>157</v>
      </c>
      <c r="G2617" s="34">
        <v>690484</v>
      </c>
      <c r="H2617" s="35" t="s">
        <v>183</v>
      </c>
    </row>
    <row r="2618" spans="1:8" ht="15.75">
      <c r="A2618" s="31" t="s">
        <v>2860</v>
      </c>
      <c r="B2618" s="32" t="s">
        <v>217</v>
      </c>
      <c r="C2618" s="32" t="s">
        <v>218</v>
      </c>
      <c r="D2618" s="33">
        <v>8155</v>
      </c>
      <c r="E2618" s="32" t="s">
        <v>2905</v>
      </c>
      <c r="F2618" s="33" t="s">
        <v>157</v>
      </c>
      <c r="G2618" s="34">
        <v>1530081</v>
      </c>
      <c r="H2618" s="35" t="s">
        <v>183</v>
      </c>
    </row>
    <row r="2619" spans="1:8" ht="15.75">
      <c r="A2619" s="31" t="s">
        <v>2860</v>
      </c>
      <c r="B2619" s="32" t="s">
        <v>208</v>
      </c>
      <c r="C2619" s="32" t="s">
        <v>208</v>
      </c>
      <c r="D2619" s="33">
        <v>8156</v>
      </c>
      <c r="E2619" s="32" t="s">
        <v>2906</v>
      </c>
      <c r="F2619" s="33" t="s">
        <v>157</v>
      </c>
      <c r="G2619" s="34">
        <v>4174</v>
      </c>
      <c r="H2619" s="35" t="s">
        <v>183</v>
      </c>
    </row>
    <row r="2620" spans="1:8" ht="15.75">
      <c r="A2620" s="31" t="s">
        <v>2860</v>
      </c>
      <c r="B2620" s="32" t="s">
        <v>192</v>
      </c>
      <c r="C2620" s="32" t="s">
        <v>1553</v>
      </c>
      <c r="D2620" s="33">
        <v>8157</v>
      </c>
      <c r="E2620" s="32" t="s">
        <v>2907</v>
      </c>
      <c r="F2620" s="33" t="s">
        <v>157</v>
      </c>
      <c r="G2620" s="34">
        <v>21420744</v>
      </c>
      <c r="H2620" s="35" t="s">
        <v>183</v>
      </c>
    </row>
    <row r="2621" spans="1:8" ht="15.75">
      <c r="A2621" s="31" t="s">
        <v>2860</v>
      </c>
      <c r="B2621" s="32" t="s">
        <v>255</v>
      </c>
      <c r="C2621" s="32" t="s">
        <v>256</v>
      </c>
      <c r="D2621" s="33">
        <v>8158</v>
      </c>
      <c r="E2621" s="32" t="s">
        <v>2908</v>
      </c>
      <c r="F2621" s="33" t="s">
        <v>186</v>
      </c>
      <c r="G2621" s="34">
        <v>584317</v>
      </c>
      <c r="H2621" s="35" t="s">
        <v>183</v>
      </c>
    </row>
    <row r="2622" spans="1:8" ht="15.75">
      <c r="A2622" s="31" t="s">
        <v>2860</v>
      </c>
      <c r="B2622" s="32" t="s">
        <v>192</v>
      </c>
      <c r="C2622" s="32" t="s">
        <v>1553</v>
      </c>
      <c r="D2622" s="33">
        <v>8159</v>
      </c>
      <c r="E2622" s="32" t="s">
        <v>2909</v>
      </c>
      <c r="F2622" s="33" t="s">
        <v>157</v>
      </c>
      <c r="G2622" s="34">
        <v>30085399</v>
      </c>
      <c r="H2622" s="35" t="s">
        <v>183</v>
      </c>
    </row>
    <row r="2623" spans="1:8" ht="15.75">
      <c r="A2623" s="31" t="s">
        <v>2860</v>
      </c>
      <c r="B2623" s="32" t="s">
        <v>259</v>
      </c>
      <c r="C2623" s="32" t="s">
        <v>775</v>
      </c>
      <c r="D2623" s="33">
        <v>8160</v>
      </c>
      <c r="E2623" s="32" t="s">
        <v>2910</v>
      </c>
      <c r="F2623" s="33" t="s">
        <v>190</v>
      </c>
      <c r="G2623" s="34">
        <v>19061</v>
      </c>
      <c r="H2623" s="35" t="s">
        <v>183</v>
      </c>
    </row>
    <row r="2624" spans="1:8" ht="15.75">
      <c r="A2624" s="31" t="s">
        <v>2860</v>
      </c>
      <c r="B2624" s="32" t="s">
        <v>217</v>
      </c>
      <c r="C2624" s="32" t="s">
        <v>218</v>
      </c>
      <c r="D2624" s="33">
        <v>8161</v>
      </c>
      <c r="E2624" s="32" t="s">
        <v>2911</v>
      </c>
      <c r="F2624" s="33" t="s">
        <v>157</v>
      </c>
      <c r="G2624" s="34">
        <v>1908215</v>
      </c>
      <c r="H2624" s="35" t="s">
        <v>183</v>
      </c>
    </row>
    <row r="2625" spans="1:8" ht="15.75">
      <c r="A2625" s="31" t="s">
        <v>2860</v>
      </c>
      <c r="B2625" s="32" t="s">
        <v>208</v>
      </c>
      <c r="C2625" s="32" t="s">
        <v>208</v>
      </c>
      <c r="D2625" s="33">
        <v>8162</v>
      </c>
      <c r="E2625" s="32" t="s">
        <v>2912</v>
      </c>
      <c r="F2625" s="33" t="s">
        <v>190</v>
      </c>
      <c r="G2625" s="34">
        <v>42458</v>
      </c>
      <c r="H2625" s="35" t="s">
        <v>183</v>
      </c>
    </row>
    <row r="2626" spans="1:8" ht="15.75">
      <c r="A2626" s="31" t="s">
        <v>2860</v>
      </c>
      <c r="B2626" s="32" t="s">
        <v>208</v>
      </c>
      <c r="C2626" s="32" t="s">
        <v>208</v>
      </c>
      <c r="D2626" s="33">
        <v>8163</v>
      </c>
      <c r="E2626" s="32" t="s">
        <v>2913</v>
      </c>
      <c r="F2626" s="33" t="s">
        <v>190</v>
      </c>
      <c r="G2626" s="34">
        <v>176360</v>
      </c>
      <c r="H2626" s="35" t="s">
        <v>183</v>
      </c>
    </row>
    <row r="2627" spans="1:8" ht="15.75">
      <c r="A2627" s="31" t="s">
        <v>2860</v>
      </c>
      <c r="B2627" s="32" t="s">
        <v>587</v>
      </c>
      <c r="C2627" s="32" t="s">
        <v>2914</v>
      </c>
      <c r="D2627" s="33">
        <v>8165</v>
      </c>
      <c r="E2627" s="32" t="s">
        <v>2915</v>
      </c>
      <c r="F2627" s="33" t="s">
        <v>157</v>
      </c>
      <c r="G2627" s="34">
        <v>381114</v>
      </c>
      <c r="H2627" s="35" t="s">
        <v>183</v>
      </c>
    </row>
    <row r="2628" spans="1:8" ht="15.75">
      <c r="A2628" s="31" t="s">
        <v>2860</v>
      </c>
      <c r="B2628" s="32" t="s">
        <v>205</v>
      </c>
      <c r="C2628" s="32" t="s">
        <v>224</v>
      </c>
      <c r="D2628" s="33">
        <v>8166</v>
      </c>
      <c r="E2628" s="32" t="s">
        <v>2916</v>
      </c>
      <c r="F2628" s="33" t="s">
        <v>182</v>
      </c>
      <c r="G2628" s="34">
        <v>81891</v>
      </c>
      <c r="H2628" s="35" t="s">
        <v>183</v>
      </c>
    </row>
    <row r="2629" spans="1:8" ht="15.75">
      <c r="A2629" s="31" t="s">
        <v>2860</v>
      </c>
      <c r="B2629" s="32" t="s">
        <v>238</v>
      </c>
      <c r="C2629" s="32" t="s">
        <v>402</v>
      </c>
      <c r="D2629" s="33">
        <v>8167</v>
      </c>
      <c r="E2629" s="32" t="s">
        <v>2917</v>
      </c>
      <c r="F2629" s="33" t="s">
        <v>182</v>
      </c>
      <c r="G2629" s="34">
        <v>128579</v>
      </c>
      <c r="H2629" s="35" t="s">
        <v>183</v>
      </c>
    </row>
    <row r="2630" spans="1:8" ht="15.75">
      <c r="A2630" s="31" t="s">
        <v>2860</v>
      </c>
      <c r="B2630" s="32" t="s">
        <v>217</v>
      </c>
      <c r="C2630" s="32" t="s">
        <v>218</v>
      </c>
      <c r="D2630" s="33">
        <v>8168</v>
      </c>
      <c r="E2630" s="32" t="s">
        <v>2918</v>
      </c>
      <c r="F2630" s="33" t="s">
        <v>157</v>
      </c>
      <c r="G2630" s="34">
        <v>1965713</v>
      </c>
      <c r="H2630" s="35" t="s">
        <v>183</v>
      </c>
    </row>
    <row r="2631" spans="1:8" ht="15.75">
      <c r="A2631" s="31" t="s">
        <v>2860</v>
      </c>
      <c r="B2631" s="32" t="s">
        <v>205</v>
      </c>
      <c r="C2631" s="32" t="s">
        <v>224</v>
      </c>
      <c r="D2631" s="33">
        <v>8169</v>
      </c>
      <c r="E2631" s="32" t="s">
        <v>2919</v>
      </c>
      <c r="F2631" s="33" t="s">
        <v>182</v>
      </c>
      <c r="G2631" s="34">
        <v>81891</v>
      </c>
      <c r="H2631" s="35" t="s">
        <v>183</v>
      </c>
    </row>
    <row r="2632" spans="1:8" ht="15.75">
      <c r="A2632" s="31" t="s">
        <v>2860</v>
      </c>
      <c r="B2632" s="32" t="s">
        <v>192</v>
      </c>
      <c r="C2632" s="32" t="s">
        <v>1553</v>
      </c>
      <c r="D2632" s="33">
        <v>8170</v>
      </c>
      <c r="E2632" s="32" t="s">
        <v>2920</v>
      </c>
      <c r="F2632" s="33" t="s">
        <v>157</v>
      </c>
      <c r="G2632" s="34">
        <v>1106165</v>
      </c>
      <c r="H2632" s="35" t="s">
        <v>183</v>
      </c>
    </row>
    <row r="2633" spans="1:8" ht="15.75">
      <c r="A2633" s="31" t="s">
        <v>2860</v>
      </c>
      <c r="B2633" s="32" t="s">
        <v>208</v>
      </c>
      <c r="C2633" s="32" t="s">
        <v>208</v>
      </c>
      <c r="D2633" s="33">
        <v>8171</v>
      </c>
      <c r="E2633" s="32" t="s">
        <v>2921</v>
      </c>
      <c r="F2633" s="33" t="s">
        <v>190</v>
      </c>
      <c r="G2633" s="34">
        <v>445341</v>
      </c>
      <c r="H2633" s="35" t="s">
        <v>183</v>
      </c>
    </row>
    <row r="2634" spans="1:8" ht="15.75">
      <c r="A2634" s="31" t="s">
        <v>2860</v>
      </c>
      <c r="B2634" s="32" t="s">
        <v>192</v>
      </c>
      <c r="C2634" s="32" t="s">
        <v>1553</v>
      </c>
      <c r="D2634" s="33">
        <v>8172</v>
      </c>
      <c r="E2634" s="32" t="s">
        <v>2922</v>
      </c>
      <c r="F2634" s="33" t="s">
        <v>157</v>
      </c>
      <c r="G2634" s="34">
        <v>528644</v>
      </c>
      <c r="H2634" s="35" t="s">
        <v>183</v>
      </c>
    </row>
    <row r="2635" spans="1:8" ht="15.75">
      <c r="A2635" s="31" t="s">
        <v>2860</v>
      </c>
      <c r="B2635" s="32" t="s">
        <v>192</v>
      </c>
      <c r="C2635" s="32" t="s">
        <v>1553</v>
      </c>
      <c r="D2635" s="33">
        <v>8173</v>
      </c>
      <c r="E2635" s="32" t="s">
        <v>2923</v>
      </c>
      <c r="F2635" s="33" t="s">
        <v>157</v>
      </c>
      <c r="G2635" s="34">
        <v>766644</v>
      </c>
      <c r="H2635" s="35" t="s">
        <v>183</v>
      </c>
    </row>
    <row r="2636" spans="1:8" ht="15.75">
      <c r="A2636" s="31" t="s">
        <v>2860</v>
      </c>
      <c r="B2636" s="32" t="s">
        <v>208</v>
      </c>
      <c r="C2636" s="32" t="s">
        <v>208</v>
      </c>
      <c r="D2636" s="33">
        <v>8177</v>
      </c>
      <c r="E2636" s="32" t="s">
        <v>2924</v>
      </c>
      <c r="F2636" s="33" t="s">
        <v>190</v>
      </c>
      <c r="G2636" s="34">
        <v>293614</v>
      </c>
      <c r="H2636" s="35" t="s">
        <v>183</v>
      </c>
    </row>
    <row r="2637" spans="1:8" ht="15.75">
      <c r="A2637" s="31" t="s">
        <v>2860</v>
      </c>
      <c r="B2637" s="32" t="s">
        <v>248</v>
      </c>
      <c r="C2637" s="32" t="s">
        <v>248</v>
      </c>
      <c r="D2637" s="33">
        <v>8181</v>
      </c>
      <c r="E2637" s="32" t="s">
        <v>2925</v>
      </c>
      <c r="F2637" s="33" t="s">
        <v>157</v>
      </c>
      <c r="G2637" s="34">
        <v>1871919</v>
      </c>
      <c r="H2637" s="35" t="s">
        <v>183</v>
      </c>
    </row>
    <row r="2638" spans="1:8" ht="15.75">
      <c r="A2638" s="31" t="s">
        <v>2860</v>
      </c>
      <c r="B2638" s="32" t="s">
        <v>248</v>
      </c>
      <c r="C2638" s="32" t="s">
        <v>248</v>
      </c>
      <c r="D2638" s="33">
        <v>8182</v>
      </c>
      <c r="E2638" s="32" t="s">
        <v>2926</v>
      </c>
      <c r="F2638" s="33" t="s">
        <v>157</v>
      </c>
      <c r="G2638" s="34">
        <v>4966713</v>
      </c>
      <c r="H2638" s="35" t="s">
        <v>183</v>
      </c>
    </row>
    <row r="2639" spans="1:8" ht="15.75">
      <c r="A2639" s="31" t="s">
        <v>2860</v>
      </c>
      <c r="B2639" s="32" t="s">
        <v>1411</v>
      </c>
      <c r="C2639" s="32" t="s">
        <v>1621</v>
      </c>
      <c r="D2639" s="33">
        <v>8183</v>
      </c>
      <c r="E2639" s="32" t="s">
        <v>2927</v>
      </c>
      <c r="F2639" s="33" t="s">
        <v>182</v>
      </c>
      <c r="G2639" s="34">
        <v>398929</v>
      </c>
      <c r="H2639" s="35" t="s">
        <v>183</v>
      </c>
    </row>
    <row r="2640" spans="1:8" ht="15.75">
      <c r="A2640" s="31" t="s">
        <v>2860</v>
      </c>
      <c r="B2640" s="32" t="s">
        <v>1411</v>
      </c>
      <c r="C2640" s="32" t="s">
        <v>1413</v>
      </c>
      <c r="D2640" s="33">
        <v>8184</v>
      </c>
      <c r="E2640" s="32" t="s">
        <v>2928</v>
      </c>
      <c r="F2640" s="33" t="s">
        <v>182</v>
      </c>
      <c r="G2640" s="34">
        <v>6708</v>
      </c>
      <c r="H2640" s="35" t="s">
        <v>183</v>
      </c>
    </row>
    <row r="2641" spans="1:8" ht="15.75">
      <c r="A2641" s="31" t="s">
        <v>2860</v>
      </c>
      <c r="B2641" s="32" t="s">
        <v>208</v>
      </c>
      <c r="C2641" s="32" t="s">
        <v>208</v>
      </c>
      <c r="D2641" s="33">
        <v>8185</v>
      </c>
      <c r="E2641" s="32" t="s">
        <v>2929</v>
      </c>
      <c r="F2641" s="33" t="s">
        <v>157</v>
      </c>
      <c r="G2641" s="34">
        <v>43646</v>
      </c>
      <c r="H2641" s="35" t="s">
        <v>183</v>
      </c>
    </row>
    <row r="2642" spans="1:8" ht="15.75">
      <c r="A2642" s="31" t="s">
        <v>2860</v>
      </c>
      <c r="B2642" s="32" t="s">
        <v>238</v>
      </c>
      <c r="C2642" s="32" t="s">
        <v>239</v>
      </c>
      <c r="D2642" s="33">
        <v>8186</v>
      </c>
      <c r="E2642" s="32" t="s">
        <v>2930</v>
      </c>
      <c r="F2642" s="33" t="s">
        <v>182</v>
      </c>
      <c r="G2642" s="34">
        <v>72701</v>
      </c>
      <c r="H2642" s="35" t="s">
        <v>183</v>
      </c>
    </row>
    <row r="2643" spans="1:8" ht="15.75">
      <c r="A2643" s="31" t="s">
        <v>2860</v>
      </c>
      <c r="B2643" s="32" t="s">
        <v>217</v>
      </c>
      <c r="C2643" s="32" t="s">
        <v>218</v>
      </c>
      <c r="D2643" s="33">
        <v>8187</v>
      </c>
      <c r="E2643" s="32" t="s">
        <v>2931</v>
      </c>
      <c r="F2643" s="33" t="s">
        <v>157</v>
      </c>
      <c r="G2643" s="34">
        <v>5781393</v>
      </c>
      <c r="H2643" s="35" t="s">
        <v>183</v>
      </c>
    </row>
    <row r="2644" spans="1:8" ht="15.75">
      <c r="A2644" s="31" t="s">
        <v>2860</v>
      </c>
      <c r="B2644" s="32" t="s">
        <v>217</v>
      </c>
      <c r="C2644" s="32" t="s">
        <v>218</v>
      </c>
      <c r="D2644" s="33">
        <v>8188</v>
      </c>
      <c r="E2644" s="32" t="s">
        <v>2932</v>
      </c>
      <c r="F2644" s="33" t="s">
        <v>157</v>
      </c>
      <c r="G2644" s="34">
        <v>5581666</v>
      </c>
      <c r="H2644" s="35" t="s">
        <v>183</v>
      </c>
    </row>
    <row r="2645" spans="1:8" ht="15.75">
      <c r="A2645" s="31" t="s">
        <v>2860</v>
      </c>
      <c r="B2645" s="32" t="s">
        <v>255</v>
      </c>
      <c r="C2645" s="32" t="s">
        <v>256</v>
      </c>
      <c r="D2645" s="33">
        <v>8189</v>
      </c>
      <c r="E2645" s="32" t="s">
        <v>2933</v>
      </c>
      <c r="F2645" s="33" t="s">
        <v>186</v>
      </c>
      <c r="G2645" s="34">
        <v>1845566</v>
      </c>
      <c r="H2645" s="35" t="s">
        <v>183</v>
      </c>
    </row>
    <row r="2646" spans="1:8" ht="15.75">
      <c r="A2646" s="31" t="s">
        <v>2860</v>
      </c>
      <c r="B2646" s="32" t="s">
        <v>255</v>
      </c>
      <c r="C2646" s="32" t="s">
        <v>256</v>
      </c>
      <c r="D2646" s="33">
        <v>8190</v>
      </c>
      <c r="E2646" s="32" t="s">
        <v>2934</v>
      </c>
      <c r="F2646" s="33" t="s">
        <v>186</v>
      </c>
      <c r="G2646" s="34">
        <v>889163</v>
      </c>
      <c r="H2646" s="35" t="s">
        <v>183</v>
      </c>
    </row>
    <row r="2647" spans="1:8" ht="15.75">
      <c r="A2647" s="31" t="s">
        <v>2860</v>
      </c>
      <c r="B2647" s="32" t="s">
        <v>255</v>
      </c>
      <c r="C2647" s="32" t="s">
        <v>256</v>
      </c>
      <c r="D2647" s="33">
        <v>8192</v>
      </c>
      <c r="E2647" s="32" t="s">
        <v>2935</v>
      </c>
      <c r="F2647" s="33" t="s">
        <v>186</v>
      </c>
      <c r="G2647" s="34">
        <v>892551</v>
      </c>
      <c r="H2647" s="35" t="s">
        <v>183</v>
      </c>
    </row>
    <row r="2648" spans="1:8" ht="15.75">
      <c r="A2648" s="31" t="s">
        <v>2860</v>
      </c>
      <c r="B2648" s="32" t="s">
        <v>255</v>
      </c>
      <c r="C2648" s="32" t="s">
        <v>256</v>
      </c>
      <c r="D2648" s="33">
        <v>8193</v>
      </c>
      <c r="E2648" s="32" t="s">
        <v>2936</v>
      </c>
      <c r="F2648" s="33" t="s">
        <v>186</v>
      </c>
      <c r="G2648" s="34">
        <v>782072</v>
      </c>
      <c r="H2648" s="35" t="s">
        <v>183</v>
      </c>
    </row>
    <row r="2649" spans="1:8" ht="15.75">
      <c r="A2649" s="31" t="s">
        <v>2860</v>
      </c>
      <c r="B2649" s="32" t="s">
        <v>729</v>
      </c>
      <c r="C2649" s="32" t="s">
        <v>1340</v>
      </c>
      <c r="D2649" s="33">
        <v>8194</v>
      </c>
      <c r="E2649" s="32" t="s">
        <v>2937</v>
      </c>
      <c r="F2649" s="33" t="s">
        <v>157</v>
      </c>
      <c r="G2649" s="34">
        <v>7434235</v>
      </c>
      <c r="H2649" s="35" t="s">
        <v>183</v>
      </c>
    </row>
    <row r="2650" spans="1:8" ht="15.75">
      <c r="A2650" s="31" t="s">
        <v>2860</v>
      </c>
      <c r="B2650" s="32" t="s">
        <v>255</v>
      </c>
      <c r="C2650" s="32" t="s">
        <v>256</v>
      </c>
      <c r="D2650" s="33">
        <v>8195</v>
      </c>
      <c r="E2650" s="32" t="s">
        <v>2938</v>
      </c>
      <c r="F2650" s="33" t="s">
        <v>186</v>
      </c>
      <c r="G2650" s="34">
        <v>888344</v>
      </c>
      <c r="H2650" s="35" t="s">
        <v>183</v>
      </c>
    </row>
    <row r="2651" spans="1:8" ht="15.75">
      <c r="A2651" s="31" t="s">
        <v>2860</v>
      </c>
      <c r="B2651" s="32" t="s">
        <v>180</v>
      </c>
      <c r="C2651" s="32" t="s">
        <v>2673</v>
      </c>
      <c r="D2651" s="33">
        <v>8196</v>
      </c>
      <c r="E2651" s="32" t="s">
        <v>2939</v>
      </c>
      <c r="F2651" s="33" t="s">
        <v>186</v>
      </c>
      <c r="G2651" s="34">
        <v>596330</v>
      </c>
      <c r="H2651" s="35" t="s">
        <v>183</v>
      </c>
    </row>
    <row r="2652" spans="1:8" ht="15.75">
      <c r="A2652" s="31" t="s">
        <v>2860</v>
      </c>
      <c r="B2652" s="32" t="s">
        <v>217</v>
      </c>
      <c r="C2652" s="32" t="s">
        <v>218</v>
      </c>
      <c r="D2652" s="33">
        <v>8197</v>
      </c>
      <c r="E2652" s="32" t="s">
        <v>2940</v>
      </c>
      <c r="F2652" s="33" t="s">
        <v>190</v>
      </c>
      <c r="G2652" s="34">
        <v>2100869</v>
      </c>
      <c r="H2652" s="35" t="s">
        <v>183</v>
      </c>
    </row>
    <row r="2653" spans="1:8" ht="15.75">
      <c r="A2653" s="31" t="s">
        <v>2860</v>
      </c>
      <c r="B2653" s="32" t="s">
        <v>255</v>
      </c>
      <c r="C2653" s="32" t="s">
        <v>256</v>
      </c>
      <c r="D2653" s="33">
        <v>8200</v>
      </c>
      <c r="E2653" s="32" t="s">
        <v>2941</v>
      </c>
      <c r="F2653" s="33" t="s">
        <v>190</v>
      </c>
      <c r="G2653" s="34">
        <v>869311</v>
      </c>
      <c r="H2653" s="35" t="s">
        <v>183</v>
      </c>
    </row>
    <row r="2654" spans="1:8" ht="15.75">
      <c r="A2654" s="31" t="s">
        <v>2860</v>
      </c>
      <c r="B2654" s="32" t="s">
        <v>192</v>
      </c>
      <c r="C2654" s="32" t="s">
        <v>1553</v>
      </c>
      <c r="D2654" s="33">
        <v>8202</v>
      </c>
      <c r="E2654" s="32" t="s">
        <v>2942</v>
      </c>
      <c r="F2654" s="33" t="s">
        <v>157</v>
      </c>
      <c r="G2654" s="34">
        <v>291369</v>
      </c>
      <c r="H2654" s="35" t="s">
        <v>183</v>
      </c>
    </row>
    <row r="2655" spans="1:8" ht="15.75">
      <c r="A2655" s="31" t="s">
        <v>2860</v>
      </c>
      <c r="B2655" s="32" t="s">
        <v>255</v>
      </c>
      <c r="C2655" s="32" t="s">
        <v>256</v>
      </c>
      <c r="D2655" s="33">
        <v>8204</v>
      </c>
      <c r="E2655" s="32" t="s">
        <v>2943</v>
      </c>
      <c r="F2655" s="33" t="s">
        <v>186</v>
      </c>
      <c r="G2655" s="34">
        <v>650916</v>
      </c>
      <c r="H2655" s="35" t="s">
        <v>183</v>
      </c>
    </row>
    <row r="2656" spans="1:8" ht="15.75">
      <c r="A2656" s="31" t="s">
        <v>2860</v>
      </c>
      <c r="B2656" s="32" t="s">
        <v>255</v>
      </c>
      <c r="C2656" s="32" t="s">
        <v>256</v>
      </c>
      <c r="D2656" s="33">
        <v>8205</v>
      </c>
      <c r="E2656" s="32" t="s">
        <v>2944</v>
      </c>
      <c r="F2656" s="33" t="s">
        <v>182</v>
      </c>
      <c r="G2656" s="34">
        <v>166776</v>
      </c>
      <c r="H2656" s="35" t="s">
        <v>183</v>
      </c>
    </row>
    <row r="2657" spans="1:8" ht="15.75">
      <c r="A2657" s="31" t="s">
        <v>2860</v>
      </c>
      <c r="B2657" s="32" t="s">
        <v>255</v>
      </c>
      <c r="C2657" s="32" t="s">
        <v>256</v>
      </c>
      <c r="D2657" s="33">
        <v>8209</v>
      </c>
      <c r="E2657" s="32" t="s">
        <v>2945</v>
      </c>
      <c r="F2657" s="33" t="s">
        <v>157</v>
      </c>
      <c r="G2657" s="34">
        <v>526025</v>
      </c>
      <c r="H2657" s="35" t="s">
        <v>183</v>
      </c>
    </row>
    <row r="2658" spans="1:8" ht="15.75">
      <c r="A2658" s="31" t="s">
        <v>2860</v>
      </c>
      <c r="B2658" s="32" t="s">
        <v>587</v>
      </c>
      <c r="C2658" s="32" t="s">
        <v>2914</v>
      </c>
      <c r="D2658" s="33">
        <v>8210</v>
      </c>
      <c r="E2658" s="32" t="s">
        <v>2946</v>
      </c>
      <c r="F2658" s="33" t="s">
        <v>190</v>
      </c>
      <c r="G2658" s="34">
        <v>5040</v>
      </c>
      <c r="H2658" s="35" t="s">
        <v>183</v>
      </c>
    </row>
    <row r="2659" spans="1:8" ht="15.75">
      <c r="A2659" s="31" t="s">
        <v>2860</v>
      </c>
      <c r="B2659" s="32" t="s">
        <v>205</v>
      </c>
      <c r="C2659" s="32" t="s">
        <v>224</v>
      </c>
      <c r="D2659" s="33">
        <v>8212</v>
      </c>
      <c r="E2659" s="32" t="s">
        <v>2947</v>
      </c>
      <c r="F2659" s="33" t="s">
        <v>182</v>
      </c>
      <c r="G2659" s="34">
        <v>68210</v>
      </c>
      <c r="H2659" s="35" t="s">
        <v>183</v>
      </c>
    </row>
    <row r="2660" spans="1:8" ht="15.75">
      <c r="A2660" s="31" t="s">
        <v>2860</v>
      </c>
      <c r="B2660" s="32" t="s">
        <v>192</v>
      </c>
      <c r="C2660" s="32" t="s">
        <v>1553</v>
      </c>
      <c r="D2660" s="33">
        <v>8213</v>
      </c>
      <c r="E2660" s="32" t="s">
        <v>2948</v>
      </c>
      <c r="F2660" s="33" t="s">
        <v>190</v>
      </c>
      <c r="G2660" s="34">
        <v>165138</v>
      </c>
      <c r="H2660" s="35" t="s">
        <v>183</v>
      </c>
    </row>
    <row r="2661" spans="1:8" ht="15.75">
      <c r="A2661" s="31" t="s">
        <v>2860</v>
      </c>
      <c r="B2661" s="32" t="s">
        <v>192</v>
      </c>
      <c r="C2661" s="32" t="s">
        <v>1553</v>
      </c>
      <c r="D2661" s="33">
        <v>8214</v>
      </c>
      <c r="E2661" s="32" t="s">
        <v>2949</v>
      </c>
      <c r="F2661" s="33" t="s">
        <v>190</v>
      </c>
      <c r="G2661" s="34">
        <v>123504</v>
      </c>
      <c r="H2661" s="35" t="s">
        <v>183</v>
      </c>
    </row>
    <row r="2662" spans="1:8" ht="15.75">
      <c r="A2662" s="31" t="s">
        <v>2860</v>
      </c>
      <c r="B2662" s="32" t="s">
        <v>192</v>
      </c>
      <c r="C2662" s="32" t="s">
        <v>1553</v>
      </c>
      <c r="D2662" s="33">
        <v>8217</v>
      </c>
      <c r="E2662" s="32" t="s">
        <v>2950</v>
      </c>
      <c r="F2662" s="33" t="s">
        <v>190</v>
      </c>
      <c r="G2662" s="34">
        <v>448580</v>
      </c>
      <c r="H2662" s="35" t="s">
        <v>183</v>
      </c>
    </row>
    <row r="2663" spans="1:8" ht="15.75">
      <c r="A2663" s="31" t="s">
        <v>2860</v>
      </c>
      <c r="B2663" s="32" t="s">
        <v>192</v>
      </c>
      <c r="C2663" s="32" t="s">
        <v>1553</v>
      </c>
      <c r="D2663" s="33">
        <v>8218</v>
      </c>
      <c r="E2663" s="32" t="s">
        <v>2951</v>
      </c>
      <c r="F2663" s="33" t="s">
        <v>157</v>
      </c>
      <c r="G2663" s="34">
        <v>1560090</v>
      </c>
      <c r="H2663" s="35" t="s">
        <v>183</v>
      </c>
    </row>
    <row r="2664" spans="1:8" ht="15.75">
      <c r="A2664" s="31" t="s">
        <v>2860</v>
      </c>
      <c r="B2664" s="32" t="s">
        <v>192</v>
      </c>
      <c r="C2664" s="32" t="s">
        <v>1553</v>
      </c>
      <c r="D2664" s="33">
        <v>8219</v>
      </c>
      <c r="E2664" s="32" t="s">
        <v>2952</v>
      </c>
      <c r="F2664" s="33" t="s">
        <v>157</v>
      </c>
      <c r="G2664" s="34">
        <v>1288633</v>
      </c>
      <c r="H2664" s="35" t="s">
        <v>183</v>
      </c>
    </row>
    <row r="2665" spans="1:8" ht="15.75">
      <c r="A2665" s="31" t="s">
        <v>2860</v>
      </c>
      <c r="B2665" s="32" t="s">
        <v>192</v>
      </c>
      <c r="C2665" s="32" t="s">
        <v>1553</v>
      </c>
      <c r="D2665" s="33">
        <v>8220</v>
      </c>
      <c r="E2665" s="32" t="s">
        <v>2953</v>
      </c>
      <c r="F2665" s="33" t="s">
        <v>157</v>
      </c>
      <c r="G2665" s="34">
        <v>1611123</v>
      </c>
      <c r="H2665" s="35" t="s">
        <v>183</v>
      </c>
    </row>
    <row r="2666" spans="1:8" ht="15.75">
      <c r="A2666" s="31" t="s">
        <v>2860</v>
      </c>
      <c r="B2666" s="32" t="s">
        <v>192</v>
      </c>
      <c r="C2666" s="32" t="s">
        <v>1553</v>
      </c>
      <c r="D2666" s="33">
        <v>8221</v>
      </c>
      <c r="E2666" s="32" t="s">
        <v>2954</v>
      </c>
      <c r="F2666" s="33" t="s">
        <v>157</v>
      </c>
      <c r="G2666" s="34">
        <v>404852</v>
      </c>
      <c r="H2666" s="35" t="s">
        <v>183</v>
      </c>
    </row>
    <row r="2667" spans="1:8" ht="15.75">
      <c r="A2667" s="31" t="s">
        <v>2860</v>
      </c>
      <c r="B2667" s="32" t="s">
        <v>241</v>
      </c>
      <c r="C2667" s="32" t="s">
        <v>1479</v>
      </c>
      <c r="D2667" s="33">
        <v>8222</v>
      </c>
      <c r="E2667" s="32" t="s">
        <v>2955</v>
      </c>
      <c r="F2667" s="33" t="s">
        <v>182</v>
      </c>
      <c r="G2667" s="34">
        <v>58088</v>
      </c>
      <c r="H2667" s="35" t="s">
        <v>183</v>
      </c>
    </row>
    <row r="2668" spans="1:8" ht="15.75">
      <c r="A2668" s="31" t="s">
        <v>2860</v>
      </c>
      <c r="B2668" s="32" t="s">
        <v>241</v>
      </c>
      <c r="C2668" s="32" t="s">
        <v>242</v>
      </c>
      <c r="D2668" s="33">
        <v>8223</v>
      </c>
      <c r="E2668" s="32" t="s">
        <v>2956</v>
      </c>
      <c r="F2668" s="33" t="s">
        <v>182</v>
      </c>
      <c r="G2668" s="34">
        <v>58088</v>
      </c>
      <c r="H2668" s="35" t="s">
        <v>183</v>
      </c>
    </row>
    <row r="2669" spans="1:8" ht="15.75">
      <c r="A2669" s="31" t="s">
        <v>2860</v>
      </c>
      <c r="B2669" s="32" t="s">
        <v>238</v>
      </c>
      <c r="C2669" s="32" t="s">
        <v>402</v>
      </c>
      <c r="D2669" s="33">
        <v>8224</v>
      </c>
      <c r="E2669" s="32" t="s">
        <v>2957</v>
      </c>
      <c r="F2669" s="33" t="s">
        <v>157</v>
      </c>
      <c r="G2669" s="34">
        <v>6889854</v>
      </c>
      <c r="H2669" s="35" t="s">
        <v>183</v>
      </c>
    </row>
    <row r="2670" spans="1:8" ht="15.75">
      <c r="A2670" s="31" t="s">
        <v>2860</v>
      </c>
      <c r="B2670" s="32" t="s">
        <v>238</v>
      </c>
      <c r="C2670" s="32" t="s">
        <v>402</v>
      </c>
      <c r="D2670" s="33">
        <v>8225</v>
      </c>
      <c r="E2670" s="32" t="s">
        <v>2958</v>
      </c>
      <c r="F2670" s="33" t="s">
        <v>157</v>
      </c>
      <c r="G2670" s="34">
        <v>1414072</v>
      </c>
      <c r="H2670" s="35" t="s">
        <v>183</v>
      </c>
    </row>
    <row r="2671" spans="1:8" ht="15.75">
      <c r="A2671" s="31" t="s">
        <v>2860</v>
      </c>
      <c r="B2671" s="32" t="s">
        <v>205</v>
      </c>
      <c r="C2671" s="32" t="s">
        <v>224</v>
      </c>
      <c r="D2671" s="33">
        <v>8226</v>
      </c>
      <c r="E2671" s="32" t="s">
        <v>2959</v>
      </c>
      <c r="F2671" s="33" t="s">
        <v>182</v>
      </c>
      <c r="G2671" s="34">
        <v>47180</v>
      </c>
      <c r="H2671" s="35" t="s">
        <v>183</v>
      </c>
    </row>
    <row r="2672" spans="1:8" ht="15.75">
      <c r="A2672" s="31" t="s">
        <v>2860</v>
      </c>
      <c r="B2672" s="32" t="s">
        <v>205</v>
      </c>
      <c r="C2672" s="32" t="s">
        <v>206</v>
      </c>
      <c r="D2672" s="33">
        <v>8227</v>
      </c>
      <c r="E2672" s="32" t="s">
        <v>2960</v>
      </c>
      <c r="F2672" s="33" t="s">
        <v>190</v>
      </c>
      <c r="G2672" s="34">
        <v>54416</v>
      </c>
      <c r="H2672" s="35" t="s">
        <v>183</v>
      </c>
    </row>
    <row r="2673" spans="1:8" ht="15.75">
      <c r="A2673" s="31" t="s">
        <v>2860</v>
      </c>
      <c r="B2673" s="32" t="s">
        <v>205</v>
      </c>
      <c r="C2673" s="32" t="s">
        <v>224</v>
      </c>
      <c r="D2673" s="33">
        <v>8228</v>
      </c>
      <c r="E2673" s="32" t="s">
        <v>2961</v>
      </c>
      <c r="F2673" s="33" t="s">
        <v>190</v>
      </c>
      <c r="G2673" s="34">
        <v>20643</v>
      </c>
      <c r="H2673" s="35" t="s">
        <v>183</v>
      </c>
    </row>
    <row r="2674" spans="1:8" ht="15.75">
      <c r="A2674" s="31" t="s">
        <v>2860</v>
      </c>
      <c r="B2674" s="32" t="s">
        <v>205</v>
      </c>
      <c r="C2674" s="32" t="s">
        <v>224</v>
      </c>
      <c r="D2674" s="33">
        <v>8229</v>
      </c>
      <c r="E2674" s="32" t="s">
        <v>2962</v>
      </c>
      <c r="F2674" s="33" t="s">
        <v>190</v>
      </c>
      <c r="G2674" s="34">
        <v>16118</v>
      </c>
      <c r="H2674" s="35" t="s">
        <v>183</v>
      </c>
    </row>
    <row r="2675" spans="1:8" ht="15.75">
      <c r="A2675" s="31" t="s">
        <v>2860</v>
      </c>
      <c r="B2675" s="32" t="s">
        <v>205</v>
      </c>
      <c r="C2675" s="32" t="s">
        <v>224</v>
      </c>
      <c r="D2675" s="33">
        <v>8230</v>
      </c>
      <c r="E2675" s="32" t="s">
        <v>2963</v>
      </c>
      <c r="F2675" s="33" t="s">
        <v>182</v>
      </c>
      <c r="G2675" s="34">
        <v>103988</v>
      </c>
      <c r="H2675" s="35" t="s">
        <v>183</v>
      </c>
    </row>
    <row r="2676" spans="1:8" ht="15.75">
      <c r="A2676" s="31" t="s">
        <v>2964</v>
      </c>
      <c r="B2676" s="32" t="s">
        <v>255</v>
      </c>
      <c r="C2676" s="32" t="s">
        <v>1473</v>
      </c>
      <c r="D2676" s="33">
        <v>8231</v>
      </c>
      <c r="E2676" s="32" t="s">
        <v>2965</v>
      </c>
      <c r="F2676" s="33" t="s">
        <v>564</v>
      </c>
      <c r="G2676" s="34">
        <v>11829</v>
      </c>
      <c r="H2676" s="35" t="s">
        <v>197</v>
      </c>
    </row>
    <row r="2677" spans="1:8" ht="15.75">
      <c r="A2677" s="31" t="s">
        <v>2964</v>
      </c>
      <c r="B2677" s="32" t="s">
        <v>255</v>
      </c>
      <c r="C2677" s="32" t="s">
        <v>1473</v>
      </c>
      <c r="D2677" s="33">
        <v>8236</v>
      </c>
      <c r="E2677" s="32" t="s">
        <v>2966</v>
      </c>
      <c r="F2677" s="33" t="s">
        <v>182</v>
      </c>
      <c r="G2677" s="34">
        <v>3616851</v>
      </c>
      <c r="H2677" s="35" t="s">
        <v>197</v>
      </c>
    </row>
    <row r="2678" spans="1:8" ht="15.75">
      <c r="A2678" s="31" t="s">
        <v>2964</v>
      </c>
      <c r="B2678" s="32" t="s">
        <v>1411</v>
      </c>
      <c r="C2678" s="32" t="s">
        <v>1665</v>
      </c>
      <c r="D2678" s="33">
        <v>8237</v>
      </c>
      <c r="E2678" s="32" t="s">
        <v>2967</v>
      </c>
      <c r="F2678" s="33" t="s">
        <v>190</v>
      </c>
      <c r="G2678" s="34">
        <v>17301</v>
      </c>
      <c r="H2678" s="35" t="s">
        <v>183</v>
      </c>
    </row>
    <row r="2679" spans="1:8" ht="15.75">
      <c r="A2679" s="31" t="s">
        <v>2964</v>
      </c>
      <c r="B2679" s="32" t="s">
        <v>729</v>
      </c>
      <c r="C2679" s="32" t="s">
        <v>730</v>
      </c>
      <c r="D2679" s="33">
        <v>8238</v>
      </c>
      <c r="E2679" s="32" t="s">
        <v>2968</v>
      </c>
      <c r="F2679" s="33" t="s">
        <v>157</v>
      </c>
      <c r="G2679" s="34">
        <v>222142</v>
      </c>
      <c r="H2679" s="35" t="s">
        <v>183</v>
      </c>
    </row>
    <row r="2680" spans="1:8" ht="15.75">
      <c r="A2680" s="31" t="s">
        <v>2964</v>
      </c>
      <c r="B2680" s="32" t="s">
        <v>1485</v>
      </c>
      <c r="C2680" s="32" t="s">
        <v>1485</v>
      </c>
      <c r="D2680" s="33">
        <v>8239</v>
      </c>
      <c r="E2680" s="32" t="s">
        <v>2969</v>
      </c>
      <c r="F2680" s="33" t="s">
        <v>157</v>
      </c>
      <c r="G2680" s="34">
        <v>7491050</v>
      </c>
      <c r="H2680" s="35" t="s">
        <v>197</v>
      </c>
    </row>
    <row r="2681" spans="1:8" ht="15.75">
      <c r="A2681" s="31" t="s">
        <v>2964</v>
      </c>
      <c r="B2681" s="32" t="s">
        <v>1485</v>
      </c>
      <c r="C2681" s="32" t="s">
        <v>1485</v>
      </c>
      <c r="D2681" s="33">
        <v>8240</v>
      </c>
      <c r="E2681" s="32" t="s">
        <v>2970</v>
      </c>
      <c r="F2681" s="33" t="s">
        <v>157</v>
      </c>
      <c r="G2681" s="34">
        <v>1388102</v>
      </c>
      <c r="H2681" s="35" t="s">
        <v>183</v>
      </c>
    </row>
    <row r="2682" spans="1:8" ht="15.75">
      <c r="A2682" s="31" t="s">
        <v>2964</v>
      </c>
      <c r="B2682" s="32" t="s">
        <v>248</v>
      </c>
      <c r="C2682" s="32" t="s">
        <v>248</v>
      </c>
      <c r="D2682" s="33">
        <v>8241</v>
      </c>
      <c r="E2682" s="32" t="s">
        <v>2971</v>
      </c>
      <c r="F2682" s="33" t="s">
        <v>157</v>
      </c>
      <c r="G2682" s="34">
        <v>7717711</v>
      </c>
      <c r="H2682" s="35" t="s">
        <v>183</v>
      </c>
    </row>
    <row r="2683" spans="1:8" ht="15.75">
      <c r="A2683" s="31" t="s">
        <v>2964</v>
      </c>
      <c r="B2683" s="32" t="s">
        <v>248</v>
      </c>
      <c r="C2683" s="32" t="s">
        <v>248</v>
      </c>
      <c r="D2683" s="33">
        <v>8242</v>
      </c>
      <c r="E2683" s="32" t="s">
        <v>2972</v>
      </c>
      <c r="F2683" s="33" t="s">
        <v>157</v>
      </c>
      <c r="G2683" s="34">
        <v>3469589</v>
      </c>
      <c r="H2683" s="35" t="s">
        <v>183</v>
      </c>
    </row>
    <row r="2684" spans="1:8" ht="15.75">
      <c r="A2684" s="31" t="s">
        <v>2964</v>
      </c>
      <c r="B2684" s="32" t="s">
        <v>248</v>
      </c>
      <c r="C2684" s="32" t="s">
        <v>248</v>
      </c>
      <c r="D2684" s="33">
        <v>8243</v>
      </c>
      <c r="E2684" s="32" t="s">
        <v>2973</v>
      </c>
      <c r="F2684" s="33" t="s">
        <v>157</v>
      </c>
      <c r="G2684" s="34">
        <v>9857921</v>
      </c>
      <c r="H2684" s="35" t="s">
        <v>183</v>
      </c>
    </row>
    <row r="2685" spans="1:8" ht="15.75">
      <c r="A2685" s="31" t="s">
        <v>2964</v>
      </c>
      <c r="B2685" s="32" t="s">
        <v>248</v>
      </c>
      <c r="C2685" s="32" t="s">
        <v>248</v>
      </c>
      <c r="D2685" s="33">
        <v>8244</v>
      </c>
      <c r="E2685" s="32" t="s">
        <v>2974</v>
      </c>
      <c r="F2685" s="33" t="s">
        <v>157</v>
      </c>
      <c r="G2685" s="34">
        <v>12460514</v>
      </c>
      <c r="H2685" s="35" t="s">
        <v>183</v>
      </c>
    </row>
    <row r="2686" spans="1:8" ht="15.75">
      <c r="A2686" s="31" t="s">
        <v>2964</v>
      </c>
      <c r="B2686" s="32" t="s">
        <v>248</v>
      </c>
      <c r="C2686" s="32" t="s">
        <v>248</v>
      </c>
      <c r="D2686" s="33">
        <v>8245</v>
      </c>
      <c r="E2686" s="32" t="s">
        <v>2975</v>
      </c>
      <c r="F2686" s="33" t="s">
        <v>157</v>
      </c>
      <c r="G2686" s="34">
        <v>15294297</v>
      </c>
      <c r="H2686" s="35" t="s">
        <v>183</v>
      </c>
    </row>
    <row r="2687" spans="1:8" ht="15.75">
      <c r="A2687" s="31" t="s">
        <v>2964</v>
      </c>
      <c r="B2687" s="32" t="s">
        <v>248</v>
      </c>
      <c r="C2687" s="32" t="s">
        <v>248</v>
      </c>
      <c r="D2687" s="33">
        <v>8246</v>
      </c>
      <c r="E2687" s="32" t="s">
        <v>2976</v>
      </c>
      <c r="F2687" s="33" t="s">
        <v>157</v>
      </c>
      <c r="G2687" s="34">
        <v>7069520</v>
      </c>
      <c r="H2687" s="35" t="s">
        <v>183</v>
      </c>
    </row>
    <row r="2688" spans="1:8" ht="15.75">
      <c r="A2688" s="31" t="s">
        <v>2964</v>
      </c>
      <c r="B2688" s="32" t="s">
        <v>248</v>
      </c>
      <c r="C2688" s="32" t="s">
        <v>248</v>
      </c>
      <c r="D2688" s="33">
        <v>8247</v>
      </c>
      <c r="E2688" s="32" t="s">
        <v>2977</v>
      </c>
      <c r="F2688" s="33" t="s">
        <v>157</v>
      </c>
      <c r="G2688" s="34">
        <v>11722532</v>
      </c>
      <c r="H2688" s="35" t="s">
        <v>183</v>
      </c>
    </row>
    <row r="2689" spans="1:8" ht="15.75">
      <c r="A2689" s="31" t="s">
        <v>2964</v>
      </c>
      <c r="B2689" s="32" t="s">
        <v>248</v>
      </c>
      <c r="C2689" s="32" t="s">
        <v>248</v>
      </c>
      <c r="D2689" s="33">
        <v>8252</v>
      </c>
      <c r="E2689" s="32" t="s">
        <v>2978</v>
      </c>
      <c r="F2689" s="33" t="s">
        <v>157</v>
      </c>
      <c r="G2689" s="34">
        <v>3492125</v>
      </c>
      <c r="H2689" s="35" t="s">
        <v>183</v>
      </c>
    </row>
    <row r="2690" spans="1:8" ht="15.75">
      <c r="A2690" s="31" t="s">
        <v>2964</v>
      </c>
      <c r="B2690" s="32" t="s">
        <v>248</v>
      </c>
      <c r="C2690" s="32" t="s">
        <v>248</v>
      </c>
      <c r="D2690" s="33">
        <v>8253</v>
      </c>
      <c r="E2690" s="32" t="s">
        <v>2979</v>
      </c>
      <c r="F2690" s="33" t="s">
        <v>157</v>
      </c>
      <c r="G2690" s="34">
        <v>6522885</v>
      </c>
      <c r="H2690" s="35" t="s">
        <v>183</v>
      </c>
    </row>
    <row r="2691" spans="1:8" ht="15.75">
      <c r="A2691" s="31" t="s">
        <v>2964</v>
      </c>
      <c r="B2691" s="32" t="s">
        <v>248</v>
      </c>
      <c r="C2691" s="32" t="s">
        <v>248</v>
      </c>
      <c r="D2691" s="33">
        <v>8254</v>
      </c>
      <c r="E2691" s="32" t="s">
        <v>2980</v>
      </c>
      <c r="F2691" s="33" t="s">
        <v>190</v>
      </c>
      <c r="G2691" s="34">
        <v>2354927</v>
      </c>
      <c r="H2691" s="35" t="s">
        <v>183</v>
      </c>
    </row>
    <row r="2692" spans="1:8" ht="15.75">
      <c r="A2692" s="31" t="s">
        <v>2964</v>
      </c>
      <c r="B2692" s="32" t="s">
        <v>248</v>
      </c>
      <c r="C2692" s="32" t="s">
        <v>248</v>
      </c>
      <c r="D2692" s="33">
        <v>8255</v>
      </c>
      <c r="E2692" s="32" t="s">
        <v>2981</v>
      </c>
      <c r="F2692" s="33" t="s">
        <v>157</v>
      </c>
      <c r="G2692" s="34">
        <v>860274</v>
      </c>
      <c r="H2692" s="35" t="s">
        <v>183</v>
      </c>
    </row>
    <row r="2693" spans="1:8" ht="15.75">
      <c r="A2693" s="31" t="s">
        <v>2964</v>
      </c>
      <c r="B2693" s="32" t="s">
        <v>248</v>
      </c>
      <c r="C2693" s="32" t="s">
        <v>248</v>
      </c>
      <c r="D2693" s="33">
        <v>8257</v>
      </c>
      <c r="E2693" s="32" t="s">
        <v>2982</v>
      </c>
      <c r="F2693" s="33" t="s">
        <v>157</v>
      </c>
      <c r="G2693" s="34">
        <v>8945791</v>
      </c>
      <c r="H2693" s="35" t="s">
        <v>183</v>
      </c>
    </row>
    <row r="2694" spans="1:8" ht="15.75">
      <c r="A2694" s="31" t="s">
        <v>2964</v>
      </c>
      <c r="B2694" s="32" t="s">
        <v>248</v>
      </c>
      <c r="C2694" s="32" t="s">
        <v>248</v>
      </c>
      <c r="D2694" s="33">
        <v>8258</v>
      </c>
      <c r="E2694" s="32" t="s">
        <v>2983</v>
      </c>
      <c r="F2694" s="33" t="s">
        <v>157</v>
      </c>
      <c r="G2694" s="34">
        <v>5765059</v>
      </c>
      <c r="H2694" s="35" t="s">
        <v>183</v>
      </c>
    </row>
    <row r="2695" spans="1:8" ht="15.75">
      <c r="A2695" s="31" t="s">
        <v>2964</v>
      </c>
      <c r="B2695" s="32" t="s">
        <v>248</v>
      </c>
      <c r="C2695" s="32" t="s">
        <v>248</v>
      </c>
      <c r="D2695" s="33">
        <v>8259</v>
      </c>
      <c r="E2695" s="32" t="s">
        <v>2984</v>
      </c>
      <c r="F2695" s="33" t="s">
        <v>157</v>
      </c>
      <c r="G2695" s="34">
        <v>4604676</v>
      </c>
      <c r="H2695" s="35" t="s">
        <v>183</v>
      </c>
    </row>
    <row r="2696" spans="1:8" ht="15.75">
      <c r="A2696" s="31" t="s">
        <v>2964</v>
      </c>
      <c r="B2696" s="32" t="s">
        <v>248</v>
      </c>
      <c r="C2696" s="32" t="s">
        <v>248</v>
      </c>
      <c r="D2696" s="33">
        <v>8262</v>
      </c>
      <c r="E2696" s="32" t="s">
        <v>2985</v>
      </c>
      <c r="F2696" s="33" t="s">
        <v>157</v>
      </c>
      <c r="G2696" s="34">
        <v>14327281</v>
      </c>
      <c r="H2696" s="35" t="s">
        <v>183</v>
      </c>
    </row>
    <row r="2697" spans="1:8" ht="15.75">
      <c r="A2697" s="31" t="s">
        <v>2964</v>
      </c>
      <c r="B2697" s="32" t="s">
        <v>248</v>
      </c>
      <c r="C2697" s="32" t="s">
        <v>248</v>
      </c>
      <c r="D2697" s="33">
        <v>8263</v>
      </c>
      <c r="E2697" s="32" t="s">
        <v>2986</v>
      </c>
      <c r="F2697" s="33" t="s">
        <v>157</v>
      </c>
      <c r="G2697" s="34">
        <v>16296404</v>
      </c>
      <c r="H2697" s="35" t="s">
        <v>183</v>
      </c>
    </row>
    <row r="2698" spans="1:8" ht="15.75">
      <c r="A2698" s="31" t="s">
        <v>2964</v>
      </c>
      <c r="B2698" s="32" t="s">
        <v>248</v>
      </c>
      <c r="C2698" s="32" t="s">
        <v>248</v>
      </c>
      <c r="D2698" s="33">
        <v>8265</v>
      </c>
      <c r="E2698" s="32" t="s">
        <v>2987</v>
      </c>
      <c r="F2698" s="33" t="s">
        <v>157</v>
      </c>
      <c r="G2698" s="34">
        <v>515347</v>
      </c>
      <c r="H2698" s="35" t="s">
        <v>183</v>
      </c>
    </row>
    <row r="2699" spans="1:8" ht="15.75">
      <c r="A2699" s="31" t="s">
        <v>2964</v>
      </c>
      <c r="B2699" s="32" t="s">
        <v>248</v>
      </c>
      <c r="C2699" s="32" t="s">
        <v>248</v>
      </c>
      <c r="D2699" s="33">
        <v>8267</v>
      </c>
      <c r="E2699" s="32" t="s">
        <v>2988</v>
      </c>
      <c r="F2699" s="33" t="s">
        <v>157</v>
      </c>
      <c r="G2699" s="34">
        <v>7175624</v>
      </c>
      <c r="H2699" s="35" t="s">
        <v>183</v>
      </c>
    </row>
    <row r="2700" spans="1:8" ht="15.75">
      <c r="A2700" s="31" t="s">
        <v>2964</v>
      </c>
      <c r="B2700" s="32" t="s">
        <v>248</v>
      </c>
      <c r="C2700" s="32" t="s">
        <v>248</v>
      </c>
      <c r="D2700" s="33">
        <v>8273</v>
      </c>
      <c r="E2700" s="32" t="s">
        <v>2989</v>
      </c>
      <c r="F2700" s="33" t="s">
        <v>157</v>
      </c>
      <c r="G2700" s="34">
        <v>1399651</v>
      </c>
      <c r="H2700" s="35" t="s">
        <v>183</v>
      </c>
    </row>
    <row r="2701" spans="1:8" ht="15.75">
      <c r="A2701" s="31" t="s">
        <v>2964</v>
      </c>
      <c r="B2701" s="32" t="s">
        <v>248</v>
      </c>
      <c r="C2701" s="32" t="s">
        <v>248</v>
      </c>
      <c r="D2701" s="33">
        <v>8274</v>
      </c>
      <c r="E2701" s="32" t="s">
        <v>2990</v>
      </c>
      <c r="F2701" s="33" t="s">
        <v>190</v>
      </c>
      <c r="G2701" s="34">
        <v>22587329</v>
      </c>
      <c r="H2701" s="35" t="s">
        <v>183</v>
      </c>
    </row>
    <row r="2702" spans="1:8" ht="15.75">
      <c r="A2702" s="31" t="s">
        <v>2964</v>
      </c>
      <c r="B2702" s="32" t="s">
        <v>248</v>
      </c>
      <c r="C2702" s="32" t="s">
        <v>248</v>
      </c>
      <c r="D2702" s="33">
        <v>8276</v>
      </c>
      <c r="E2702" s="32" t="s">
        <v>2991</v>
      </c>
      <c r="F2702" s="33" t="s">
        <v>157</v>
      </c>
      <c r="G2702" s="34">
        <v>313607</v>
      </c>
      <c r="H2702" s="35" t="s">
        <v>183</v>
      </c>
    </row>
    <row r="2703" spans="1:8" ht="15.75">
      <c r="A2703" s="31" t="s">
        <v>2964</v>
      </c>
      <c r="B2703" s="32" t="s">
        <v>248</v>
      </c>
      <c r="C2703" s="32" t="s">
        <v>248</v>
      </c>
      <c r="D2703" s="33">
        <v>8278</v>
      </c>
      <c r="E2703" s="32" t="s">
        <v>2992</v>
      </c>
      <c r="F2703" s="33" t="s">
        <v>157</v>
      </c>
      <c r="G2703" s="34">
        <v>1074521</v>
      </c>
      <c r="H2703" s="35" t="s">
        <v>183</v>
      </c>
    </row>
    <row r="2704" spans="1:8" ht="15.75">
      <c r="A2704" s="31" t="s">
        <v>2964</v>
      </c>
      <c r="B2704" s="32" t="s">
        <v>248</v>
      </c>
      <c r="C2704" s="32" t="s">
        <v>248</v>
      </c>
      <c r="D2704" s="33">
        <v>8291</v>
      </c>
      <c r="E2704" s="32" t="s">
        <v>2993</v>
      </c>
      <c r="F2704" s="33" t="s">
        <v>190</v>
      </c>
      <c r="G2704" s="34">
        <v>5710955</v>
      </c>
      <c r="H2704" s="35" t="s">
        <v>183</v>
      </c>
    </row>
    <row r="2705" spans="1:8" ht="15.75">
      <c r="A2705" s="31" t="s">
        <v>2964</v>
      </c>
      <c r="B2705" s="32" t="s">
        <v>248</v>
      </c>
      <c r="C2705" s="32" t="s">
        <v>248</v>
      </c>
      <c r="D2705" s="33">
        <v>8298</v>
      </c>
      <c r="E2705" s="32" t="s">
        <v>2994</v>
      </c>
      <c r="F2705" s="33" t="s">
        <v>157</v>
      </c>
      <c r="G2705" s="34">
        <v>2095073</v>
      </c>
      <c r="H2705" s="35" t="s">
        <v>183</v>
      </c>
    </row>
    <row r="2706" spans="1:8" ht="15.75">
      <c r="A2706" s="31" t="s">
        <v>2964</v>
      </c>
      <c r="B2706" s="32" t="s">
        <v>248</v>
      </c>
      <c r="C2706" s="32" t="s">
        <v>248</v>
      </c>
      <c r="D2706" s="33">
        <v>8301</v>
      </c>
      <c r="E2706" s="32" t="s">
        <v>2995</v>
      </c>
      <c r="F2706" s="33" t="s">
        <v>157</v>
      </c>
      <c r="G2706" s="34">
        <v>298798</v>
      </c>
      <c r="H2706" s="35" t="s">
        <v>183</v>
      </c>
    </row>
    <row r="2707" spans="1:8" ht="15.75">
      <c r="A2707" s="31" t="s">
        <v>2964</v>
      </c>
      <c r="B2707" s="32" t="s">
        <v>208</v>
      </c>
      <c r="C2707" s="32" t="s">
        <v>208</v>
      </c>
      <c r="D2707" s="33">
        <v>8304</v>
      </c>
      <c r="E2707" s="32" t="s">
        <v>2996</v>
      </c>
      <c r="F2707" s="33" t="s">
        <v>157</v>
      </c>
      <c r="G2707" s="34">
        <v>6514691</v>
      </c>
      <c r="H2707" s="35" t="s">
        <v>183</v>
      </c>
    </row>
    <row r="2708" spans="1:8" ht="15.75">
      <c r="A2708" s="31" t="s">
        <v>2964</v>
      </c>
      <c r="B2708" s="32" t="s">
        <v>1411</v>
      </c>
      <c r="C2708" s="32" t="s">
        <v>1411</v>
      </c>
      <c r="D2708" s="33">
        <v>8305</v>
      </c>
      <c r="E2708" s="32" t="s">
        <v>2997</v>
      </c>
      <c r="F2708" s="33" t="s">
        <v>157</v>
      </c>
      <c r="G2708" s="34">
        <v>3721998</v>
      </c>
      <c r="H2708" s="35" t="s">
        <v>183</v>
      </c>
    </row>
    <row r="2709" spans="1:8" ht="15.75">
      <c r="A2709" s="31" t="s">
        <v>2964</v>
      </c>
      <c r="B2709" s="32" t="s">
        <v>248</v>
      </c>
      <c r="C2709" s="32" t="s">
        <v>248</v>
      </c>
      <c r="D2709" s="33">
        <v>8306</v>
      </c>
      <c r="E2709" s="32" t="s">
        <v>2998</v>
      </c>
      <c r="F2709" s="33" t="s">
        <v>157</v>
      </c>
      <c r="G2709" s="34">
        <v>5512</v>
      </c>
      <c r="H2709" s="35" t="s">
        <v>183</v>
      </c>
    </row>
    <row r="2710" spans="1:8" ht="15.75">
      <c r="A2710" s="31" t="s">
        <v>2964</v>
      </c>
      <c r="B2710" s="32" t="s">
        <v>208</v>
      </c>
      <c r="C2710" s="32" t="s">
        <v>208</v>
      </c>
      <c r="D2710" s="33">
        <v>8307</v>
      </c>
      <c r="E2710" s="32" t="s">
        <v>2999</v>
      </c>
      <c r="F2710" s="33" t="s">
        <v>190</v>
      </c>
      <c r="G2710" s="34">
        <v>3727312</v>
      </c>
      <c r="H2710" s="35" t="s">
        <v>183</v>
      </c>
    </row>
    <row r="2711" spans="1:8" ht="15.75">
      <c r="A2711" s="31" t="s">
        <v>2964</v>
      </c>
      <c r="B2711" s="32" t="s">
        <v>1411</v>
      </c>
      <c r="C2711" s="32" t="s">
        <v>1411</v>
      </c>
      <c r="D2711" s="33">
        <v>8308</v>
      </c>
      <c r="E2711" s="32" t="s">
        <v>3000</v>
      </c>
      <c r="F2711" s="33" t="s">
        <v>157</v>
      </c>
      <c r="G2711" s="34">
        <v>8005998</v>
      </c>
      <c r="H2711" s="35" t="s">
        <v>183</v>
      </c>
    </row>
    <row r="2712" spans="1:8" ht="15.75">
      <c r="A2712" s="31" t="s">
        <v>2964</v>
      </c>
      <c r="B2712" s="32" t="s">
        <v>208</v>
      </c>
      <c r="C2712" s="32" t="s">
        <v>208</v>
      </c>
      <c r="D2712" s="33">
        <v>8309</v>
      </c>
      <c r="E2712" s="32" t="s">
        <v>3001</v>
      </c>
      <c r="F2712" s="33" t="s">
        <v>190</v>
      </c>
      <c r="G2712" s="34">
        <v>4071900</v>
      </c>
      <c r="H2712" s="35" t="s">
        <v>183</v>
      </c>
    </row>
    <row r="2713" spans="1:8" ht="15.75">
      <c r="A2713" s="31" t="s">
        <v>2964</v>
      </c>
      <c r="B2713" s="32" t="s">
        <v>208</v>
      </c>
      <c r="C2713" s="32" t="s">
        <v>208</v>
      </c>
      <c r="D2713" s="33">
        <v>8310</v>
      </c>
      <c r="E2713" s="32" t="s">
        <v>3002</v>
      </c>
      <c r="F2713" s="33" t="s">
        <v>190</v>
      </c>
      <c r="G2713" s="34">
        <v>4593740</v>
      </c>
      <c r="H2713" s="35" t="s">
        <v>183</v>
      </c>
    </row>
    <row r="2714" spans="1:8" ht="15.75">
      <c r="A2714" s="31" t="s">
        <v>2964</v>
      </c>
      <c r="B2714" s="32" t="s">
        <v>208</v>
      </c>
      <c r="C2714" s="32" t="s">
        <v>208</v>
      </c>
      <c r="D2714" s="33">
        <v>8311</v>
      </c>
      <c r="E2714" s="32" t="s">
        <v>3003</v>
      </c>
      <c r="F2714" s="33" t="s">
        <v>190</v>
      </c>
      <c r="G2714" s="34">
        <v>5150947</v>
      </c>
      <c r="H2714" s="35" t="s">
        <v>183</v>
      </c>
    </row>
    <row r="2715" spans="1:8" ht="15.75">
      <c r="A2715" s="31" t="s">
        <v>2964</v>
      </c>
      <c r="B2715" s="32" t="s">
        <v>208</v>
      </c>
      <c r="C2715" s="32" t="s">
        <v>208</v>
      </c>
      <c r="D2715" s="33">
        <v>8312</v>
      </c>
      <c r="E2715" s="32" t="s">
        <v>3004</v>
      </c>
      <c r="F2715" s="33" t="s">
        <v>190</v>
      </c>
      <c r="G2715" s="34">
        <v>6548794</v>
      </c>
      <c r="H2715" s="35" t="s">
        <v>183</v>
      </c>
    </row>
    <row r="2716" spans="1:8" ht="15.75">
      <c r="A2716" s="31" t="s">
        <v>2964</v>
      </c>
      <c r="B2716" s="32" t="s">
        <v>208</v>
      </c>
      <c r="C2716" s="32" t="s">
        <v>208</v>
      </c>
      <c r="D2716" s="33">
        <v>8313</v>
      </c>
      <c r="E2716" s="32" t="s">
        <v>3005</v>
      </c>
      <c r="F2716" s="33" t="s">
        <v>190</v>
      </c>
      <c r="G2716" s="34">
        <v>7972784</v>
      </c>
      <c r="H2716" s="35" t="s">
        <v>183</v>
      </c>
    </row>
    <row r="2717" spans="1:8" ht="15.75">
      <c r="A2717" s="31" t="s">
        <v>2964</v>
      </c>
      <c r="B2717" s="32" t="s">
        <v>587</v>
      </c>
      <c r="C2717" s="32" t="s">
        <v>2074</v>
      </c>
      <c r="D2717" s="33">
        <v>8314</v>
      </c>
      <c r="E2717" s="32" t="s">
        <v>3006</v>
      </c>
      <c r="F2717" s="33" t="s">
        <v>157</v>
      </c>
      <c r="G2717" s="34">
        <v>760247</v>
      </c>
      <c r="H2717" s="35" t="s">
        <v>183</v>
      </c>
    </row>
    <row r="2718" spans="1:8" ht="15.75">
      <c r="A2718" s="31" t="s">
        <v>2964</v>
      </c>
      <c r="B2718" s="32" t="s">
        <v>208</v>
      </c>
      <c r="C2718" s="32" t="s">
        <v>208</v>
      </c>
      <c r="D2718" s="33">
        <v>8315</v>
      </c>
      <c r="E2718" s="32" t="s">
        <v>3007</v>
      </c>
      <c r="F2718" s="33" t="s">
        <v>157</v>
      </c>
      <c r="G2718" s="34">
        <v>773500</v>
      </c>
      <c r="H2718" s="35" t="s">
        <v>197</v>
      </c>
    </row>
    <row r="2719" spans="1:8" ht="15.75">
      <c r="A2719" s="31" t="s">
        <v>2964</v>
      </c>
      <c r="B2719" s="32" t="s">
        <v>248</v>
      </c>
      <c r="C2719" s="32" t="s">
        <v>248</v>
      </c>
      <c r="D2719" s="33">
        <v>8316</v>
      </c>
      <c r="E2719" s="32" t="s">
        <v>3008</v>
      </c>
      <c r="F2719" s="33" t="s">
        <v>157</v>
      </c>
      <c r="G2719" s="34">
        <v>15977</v>
      </c>
      <c r="H2719" s="35" t="s">
        <v>183</v>
      </c>
    </row>
    <row r="2720" spans="1:8" ht="15.75">
      <c r="A2720" s="31" t="s">
        <v>2964</v>
      </c>
      <c r="B2720" s="32" t="s">
        <v>248</v>
      </c>
      <c r="C2720" s="32" t="s">
        <v>248</v>
      </c>
      <c r="D2720" s="33">
        <v>8317</v>
      </c>
      <c r="E2720" s="32" t="s">
        <v>3009</v>
      </c>
      <c r="F2720" s="33" t="s">
        <v>190</v>
      </c>
      <c r="G2720" s="34">
        <v>52589</v>
      </c>
      <c r="H2720" s="35" t="s">
        <v>183</v>
      </c>
    </row>
    <row r="2721" spans="1:8" ht="15.75">
      <c r="A2721" s="31" t="s">
        <v>2964</v>
      </c>
      <c r="B2721" s="32" t="s">
        <v>248</v>
      </c>
      <c r="C2721" s="32" t="s">
        <v>248</v>
      </c>
      <c r="D2721" s="33">
        <v>8318</v>
      </c>
      <c r="E2721" s="32" t="s">
        <v>3010</v>
      </c>
      <c r="F2721" s="33" t="s">
        <v>190</v>
      </c>
      <c r="G2721" s="34">
        <v>76279</v>
      </c>
      <c r="H2721" s="35" t="s">
        <v>183</v>
      </c>
    </row>
    <row r="2722" spans="1:8" ht="15.75">
      <c r="A2722" s="31" t="s">
        <v>2964</v>
      </c>
      <c r="B2722" s="32" t="s">
        <v>248</v>
      </c>
      <c r="C2722" s="32" t="s">
        <v>248</v>
      </c>
      <c r="D2722" s="33">
        <v>8319</v>
      </c>
      <c r="E2722" s="32" t="s">
        <v>3011</v>
      </c>
      <c r="F2722" s="33" t="s">
        <v>190</v>
      </c>
      <c r="G2722" s="34">
        <v>157363</v>
      </c>
      <c r="H2722" s="35" t="s">
        <v>183</v>
      </c>
    </row>
    <row r="2723" spans="1:8" ht="15.75">
      <c r="A2723" s="31" t="s">
        <v>2964</v>
      </c>
      <c r="B2723" s="32" t="s">
        <v>248</v>
      </c>
      <c r="C2723" s="32" t="s">
        <v>248</v>
      </c>
      <c r="D2723" s="33">
        <v>8320</v>
      </c>
      <c r="E2723" s="32" t="s">
        <v>3012</v>
      </c>
      <c r="F2723" s="33" t="s">
        <v>157</v>
      </c>
      <c r="G2723" s="34">
        <v>174636</v>
      </c>
      <c r="H2723" s="35" t="s">
        <v>183</v>
      </c>
    </row>
    <row r="2724" spans="1:8" ht="15.75">
      <c r="A2724" s="31" t="s">
        <v>2964</v>
      </c>
      <c r="B2724" s="32" t="s">
        <v>248</v>
      </c>
      <c r="C2724" s="32" t="s">
        <v>248</v>
      </c>
      <c r="D2724" s="33">
        <v>8321</v>
      </c>
      <c r="E2724" s="32" t="s">
        <v>3013</v>
      </c>
      <c r="F2724" s="33" t="s">
        <v>157</v>
      </c>
      <c r="G2724" s="34">
        <v>310865</v>
      </c>
      <c r="H2724" s="35" t="s">
        <v>183</v>
      </c>
    </row>
    <row r="2725" spans="1:8" ht="15.75">
      <c r="A2725" s="31" t="s">
        <v>2964</v>
      </c>
      <c r="B2725" s="32" t="s">
        <v>248</v>
      </c>
      <c r="C2725" s="32" t="s">
        <v>248</v>
      </c>
      <c r="D2725" s="33">
        <v>8322</v>
      </c>
      <c r="E2725" s="32" t="s">
        <v>3014</v>
      </c>
      <c r="F2725" s="33" t="s">
        <v>157</v>
      </c>
      <c r="G2725" s="34">
        <v>424004</v>
      </c>
      <c r="H2725" s="35" t="s">
        <v>183</v>
      </c>
    </row>
    <row r="2726" spans="1:8" ht="15.75">
      <c r="A2726" s="31" t="s">
        <v>2964</v>
      </c>
      <c r="B2726" s="32" t="s">
        <v>248</v>
      </c>
      <c r="C2726" s="32" t="s">
        <v>248</v>
      </c>
      <c r="D2726" s="33">
        <v>8323</v>
      </c>
      <c r="E2726" s="32" t="s">
        <v>3015</v>
      </c>
      <c r="F2726" s="33" t="s">
        <v>157</v>
      </c>
      <c r="G2726" s="34">
        <v>535953</v>
      </c>
      <c r="H2726" s="35" t="s">
        <v>183</v>
      </c>
    </row>
    <row r="2727" spans="1:8" ht="15.75">
      <c r="A2727" s="31" t="s">
        <v>2964</v>
      </c>
      <c r="B2727" s="32" t="s">
        <v>208</v>
      </c>
      <c r="C2727" s="32" t="s">
        <v>208</v>
      </c>
      <c r="D2727" s="33">
        <v>8324</v>
      </c>
      <c r="E2727" s="32" t="s">
        <v>3016</v>
      </c>
      <c r="F2727" s="33" t="s">
        <v>157</v>
      </c>
      <c r="G2727" s="34">
        <v>3910397</v>
      </c>
      <c r="H2727" s="35" t="s">
        <v>183</v>
      </c>
    </row>
    <row r="2728" spans="1:8" ht="15.75">
      <c r="A2728" s="31" t="s">
        <v>2964</v>
      </c>
      <c r="B2728" s="32" t="s">
        <v>208</v>
      </c>
      <c r="C2728" s="32" t="s">
        <v>208</v>
      </c>
      <c r="D2728" s="33">
        <v>8325</v>
      </c>
      <c r="E2728" s="32" t="s">
        <v>3017</v>
      </c>
      <c r="F2728" s="33" t="s">
        <v>157</v>
      </c>
      <c r="G2728" s="34">
        <v>3910397</v>
      </c>
      <c r="H2728" s="35" t="s">
        <v>183</v>
      </c>
    </row>
    <row r="2729" spans="1:8" ht="15.75">
      <c r="A2729" s="31" t="s">
        <v>2964</v>
      </c>
      <c r="B2729" s="32" t="s">
        <v>248</v>
      </c>
      <c r="C2729" s="32" t="s">
        <v>248</v>
      </c>
      <c r="D2729" s="33">
        <v>8328</v>
      </c>
      <c r="E2729" s="32" t="s">
        <v>3018</v>
      </c>
      <c r="F2729" s="33" t="s">
        <v>157</v>
      </c>
      <c r="G2729" s="34">
        <v>1190240</v>
      </c>
      <c r="H2729" s="35" t="s">
        <v>183</v>
      </c>
    </row>
    <row r="2730" spans="1:8" ht="15.75">
      <c r="A2730" s="31" t="s">
        <v>2964</v>
      </c>
      <c r="B2730" s="32" t="s">
        <v>1187</v>
      </c>
      <c r="C2730" s="32" t="s">
        <v>1187</v>
      </c>
      <c r="D2730" s="33">
        <v>8330</v>
      </c>
      <c r="E2730" s="32" t="s">
        <v>3019</v>
      </c>
      <c r="F2730" s="33" t="s">
        <v>190</v>
      </c>
      <c r="G2730" s="34">
        <v>95861</v>
      </c>
      <c r="H2730" s="35" t="s">
        <v>183</v>
      </c>
    </row>
    <row r="2731" spans="1:8" ht="15.75">
      <c r="A2731" s="31" t="s">
        <v>2964</v>
      </c>
      <c r="B2731" s="32" t="s">
        <v>1187</v>
      </c>
      <c r="C2731" s="32" t="s">
        <v>1187</v>
      </c>
      <c r="D2731" s="33">
        <v>8331</v>
      </c>
      <c r="E2731" s="32" t="s">
        <v>3020</v>
      </c>
      <c r="F2731" s="33" t="s">
        <v>190</v>
      </c>
      <c r="G2731" s="34">
        <v>25953</v>
      </c>
      <c r="H2731" s="35" t="s">
        <v>183</v>
      </c>
    </row>
    <row r="2732" spans="1:8" ht="15.75">
      <c r="A2732" s="31" t="s">
        <v>2964</v>
      </c>
      <c r="B2732" s="32" t="s">
        <v>1187</v>
      </c>
      <c r="C2732" s="32" t="s">
        <v>1187</v>
      </c>
      <c r="D2732" s="33">
        <v>8332</v>
      </c>
      <c r="E2732" s="32" t="s">
        <v>3021</v>
      </c>
      <c r="F2732" s="33" t="s">
        <v>190</v>
      </c>
      <c r="G2732" s="34">
        <v>94917</v>
      </c>
      <c r="H2732" s="35" t="s">
        <v>183</v>
      </c>
    </row>
    <row r="2733" spans="1:8" ht="15.75">
      <c r="A2733" s="31" t="s">
        <v>2964</v>
      </c>
      <c r="B2733" s="32" t="s">
        <v>255</v>
      </c>
      <c r="C2733" s="32" t="s">
        <v>256</v>
      </c>
      <c r="D2733" s="33">
        <v>8333</v>
      </c>
      <c r="E2733" s="32" t="s">
        <v>3022</v>
      </c>
      <c r="F2733" s="33" t="s">
        <v>190</v>
      </c>
      <c r="G2733" s="34">
        <v>59963</v>
      </c>
      <c r="H2733" s="35" t="s">
        <v>183</v>
      </c>
    </row>
    <row r="2734" spans="1:8" ht="15.75">
      <c r="A2734" s="31" t="s">
        <v>2964</v>
      </c>
      <c r="B2734" s="32" t="s">
        <v>255</v>
      </c>
      <c r="C2734" s="32" t="s">
        <v>256</v>
      </c>
      <c r="D2734" s="33">
        <v>8335</v>
      </c>
      <c r="E2734" s="32" t="s">
        <v>3023</v>
      </c>
      <c r="F2734" s="33" t="s">
        <v>186</v>
      </c>
      <c r="G2734" s="34">
        <v>881000</v>
      </c>
      <c r="H2734" s="35" t="s">
        <v>183</v>
      </c>
    </row>
    <row r="2735" spans="1:8" ht="15.75">
      <c r="A2735" s="31" t="s">
        <v>2964</v>
      </c>
      <c r="B2735" s="32" t="s">
        <v>187</v>
      </c>
      <c r="C2735" s="32" t="s">
        <v>187</v>
      </c>
      <c r="D2735" s="33">
        <v>8336</v>
      </c>
      <c r="E2735" s="32" t="s">
        <v>3024</v>
      </c>
      <c r="F2735" s="33" t="s">
        <v>186</v>
      </c>
      <c r="G2735" s="34">
        <v>110547</v>
      </c>
      <c r="H2735" s="35" t="s">
        <v>183</v>
      </c>
    </row>
    <row r="2736" spans="1:8" ht="15.75">
      <c r="A2736" s="31" t="s">
        <v>2964</v>
      </c>
      <c r="B2736" s="32" t="s">
        <v>1187</v>
      </c>
      <c r="C2736" s="32" t="s">
        <v>1187</v>
      </c>
      <c r="D2736" s="33">
        <v>8337</v>
      </c>
      <c r="E2736" s="32" t="s">
        <v>3025</v>
      </c>
      <c r="F2736" s="33" t="s">
        <v>190</v>
      </c>
      <c r="G2736" s="34">
        <v>28427</v>
      </c>
      <c r="H2736" s="35" t="s">
        <v>183</v>
      </c>
    </row>
    <row r="2737" spans="1:8" ht="15.75">
      <c r="A2737" s="31" t="s">
        <v>2964</v>
      </c>
      <c r="B2737" s="32" t="s">
        <v>255</v>
      </c>
      <c r="C2737" s="32" t="s">
        <v>256</v>
      </c>
      <c r="D2737" s="33">
        <v>8338</v>
      </c>
      <c r="E2737" s="32" t="s">
        <v>3026</v>
      </c>
      <c r="F2737" s="33" t="s">
        <v>157</v>
      </c>
      <c r="G2737" s="34">
        <v>82313</v>
      </c>
      <c r="H2737" s="35" t="s">
        <v>183</v>
      </c>
    </row>
    <row r="2738" spans="1:8" ht="15.75">
      <c r="A2738" s="31" t="s">
        <v>2964</v>
      </c>
      <c r="B2738" s="32" t="s">
        <v>208</v>
      </c>
      <c r="C2738" s="32" t="s">
        <v>208</v>
      </c>
      <c r="D2738" s="33">
        <v>8339</v>
      </c>
      <c r="E2738" s="32" t="s">
        <v>3027</v>
      </c>
      <c r="F2738" s="33" t="s">
        <v>157</v>
      </c>
      <c r="G2738" s="34">
        <v>606467</v>
      </c>
      <c r="H2738" s="35" t="s">
        <v>183</v>
      </c>
    </row>
    <row r="2739" spans="1:8" ht="15.75">
      <c r="A2739" s="31" t="s">
        <v>2964</v>
      </c>
      <c r="B2739" s="32" t="s">
        <v>729</v>
      </c>
      <c r="C2739" s="32" t="s">
        <v>1340</v>
      </c>
      <c r="D2739" s="33">
        <v>8340</v>
      </c>
      <c r="E2739" s="32" t="s">
        <v>3028</v>
      </c>
      <c r="F2739" s="33" t="s">
        <v>157</v>
      </c>
      <c r="G2739" s="34">
        <v>82675</v>
      </c>
      <c r="H2739" s="35" t="s">
        <v>183</v>
      </c>
    </row>
    <row r="2740" spans="1:8" ht="15.75">
      <c r="A2740" s="31" t="s">
        <v>2964</v>
      </c>
      <c r="B2740" s="32" t="s">
        <v>729</v>
      </c>
      <c r="C2740" s="32" t="s">
        <v>1340</v>
      </c>
      <c r="D2740" s="33">
        <v>8341</v>
      </c>
      <c r="E2740" s="32" t="s">
        <v>3029</v>
      </c>
      <c r="F2740" s="33" t="s">
        <v>157</v>
      </c>
      <c r="G2740" s="34">
        <v>72678</v>
      </c>
      <c r="H2740" s="35" t="s">
        <v>183</v>
      </c>
    </row>
    <row r="2741" spans="1:8" ht="15.75">
      <c r="A2741" s="31" t="s">
        <v>2964</v>
      </c>
      <c r="B2741" s="32" t="s">
        <v>208</v>
      </c>
      <c r="C2741" s="32" t="s">
        <v>208</v>
      </c>
      <c r="D2741" s="33">
        <v>8342</v>
      </c>
      <c r="E2741" s="32" t="s">
        <v>3030</v>
      </c>
      <c r="F2741" s="33" t="s">
        <v>157</v>
      </c>
      <c r="G2741" s="34">
        <v>2916945</v>
      </c>
      <c r="H2741" s="35" t="s">
        <v>183</v>
      </c>
    </row>
    <row r="2742" spans="1:8" ht="15.75">
      <c r="A2742" s="31" t="s">
        <v>2964</v>
      </c>
      <c r="B2742" s="32" t="s">
        <v>248</v>
      </c>
      <c r="C2742" s="32" t="s">
        <v>248</v>
      </c>
      <c r="D2742" s="33">
        <v>8344</v>
      </c>
      <c r="E2742" s="32" t="s">
        <v>3031</v>
      </c>
      <c r="F2742" s="33" t="s">
        <v>157</v>
      </c>
      <c r="G2742" s="34">
        <v>3187896</v>
      </c>
      <c r="H2742" s="35" t="s">
        <v>183</v>
      </c>
    </row>
    <row r="2743" spans="1:8" ht="15.75">
      <c r="A2743" s="31" t="s">
        <v>2964</v>
      </c>
      <c r="B2743" s="32" t="s">
        <v>248</v>
      </c>
      <c r="C2743" s="32" t="s">
        <v>248</v>
      </c>
      <c r="D2743" s="33">
        <v>8345</v>
      </c>
      <c r="E2743" s="32" t="s">
        <v>3032</v>
      </c>
      <c r="F2743" s="33" t="s">
        <v>157</v>
      </c>
      <c r="G2743" s="34">
        <v>89596</v>
      </c>
      <c r="H2743" s="35" t="s">
        <v>183</v>
      </c>
    </row>
    <row r="2744" spans="1:8" ht="15.75">
      <c r="A2744" s="31" t="s">
        <v>2964</v>
      </c>
      <c r="B2744" s="32" t="s">
        <v>248</v>
      </c>
      <c r="C2744" s="32" t="s">
        <v>248</v>
      </c>
      <c r="D2744" s="33">
        <v>8346</v>
      </c>
      <c r="E2744" s="32" t="s">
        <v>3033</v>
      </c>
      <c r="F2744" s="33" t="s">
        <v>157</v>
      </c>
      <c r="G2744" s="34">
        <v>1591050</v>
      </c>
      <c r="H2744" s="35" t="s">
        <v>183</v>
      </c>
    </row>
    <row r="2745" spans="1:8" ht="15.75">
      <c r="A2745" s="31" t="s">
        <v>2964</v>
      </c>
      <c r="B2745" s="32" t="s">
        <v>248</v>
      </c>
      <c r="C2745" s="32" t="s">
        <v>248</v>
      </c>
      <c r="D2745" s="33">
        <v>8347</v>
      </c>
      <c r="E2745" s="32" t="s">
        <v>3034</v>
      </c>
      <c r="F2745" s="33" t="s">
        <v>157</v>
      </c>
      <c r="G2745" s="34">
        <v>1473012</v>
      </c>
      <c r="H2745" s="35" t="s">
        <v>183</v>
      </c>
    </row>
    <row r="2746" spans="1:8" ht="15.75">
      <c r="A2746" s="31" t="s">
        <v>2964</v>
      </c>
      <c r="B2746" s="32" t="s">
        <v>248</v>
      </c>
      <c r="C2746" s="32" t="s">
        <v>248</v>
      </c>
      <c r="D2746" s="33">
        <v>8348</v>
      </c>
      <c r="E2746" s="32" t="s">
        <v>3035</v>
      </c>
      <c r="F2746" s="33" t="s">
        <v>157</v>
      </c>
      <c r="G2746" s="34">
        <v>408401</v>
      </c>
      <c r="H2746" s="35" t="s">
        <v>183</v>
      </c>
    </row>
    <row r="2747" spans="1:8" ht="15.75">
      <c r="A2747" s="31" t="s">
        <v>2964</v>
      </c>
      <c r="B2747" s="32" t="s">
        <v>248</v>
      </c>
      <c r="C2747" s="32" t="s">
        <v>248</v>
      </c>
      <c r="D2747" s="33">
        <v>8349</v>
      </c>
      <c r="E2747" s="32" t="s">
        <v>3036</v>
      </c>
      <c r="F2747" s="33" t="s">
        <v>157</v>
      </c>
      <c r="G2747" s="34">
        <v>761712</v>
      </c>
      <c r="H2747" s="35" t="s">
        <v>183</v>
      </c>
    </row>
    <row r="2748" spans="1:8" ht="15.75">
      <c r="A2748" s="31" t="s">
        <v>2964</v>
      </c>
      <c r="B2748" s="32" t="s">
        <v>248</v>
      </c>
      <c r="C2748" s="32" t="s">
        <v>248</v>
      </c>
      <c r="D2748" s="33">
        <v>8350</v>
      </c>
      <c r="E2748" s="32" t="s">
        <v>3037</v>
      </c>
      <c r="F2748" s="33" t="s">
        <v>157</v>
      </c>
      <c r="G2748" s="34">
        <v>171321</v>
      </c>
      <c r="H2748" s="35" t="s">
        <v>183</v>
      </c>
    </row>
    <row r="2749" spans="1:8" ht="15.75">
      <c r="A2749" s="31" t="s">
        <v>2964</v>
      </c>
      <c r="B2749" s="32" t="s">
        <v>248</v>
      </c>
      <c r="C2749" s="32" t="s">
        <v>248</v>
      </c>
      <c r="D2749" s="33">
        <v>8351</v>
      </c>
      <c r="E2749" s="32" t="s">
        <v>3038</v>
      </c>
      <c r="F2749" s="33" t="s">
        <v>157</v>
      </c>
      <c r="G2749" s="34">
        <v>1594420</v>
      </c>
      <c r="H2749" s="35" t="s">
        <v>183</v>
      </c>
    </row>
    <row r="2750" spans="1:8" ht="15.75">
      <c r="A2750" s="31" t="s">
        <v>2964</v>
      </c>
      <c r="B2750" s="32" t="s">
        <v>248</v>
      </c>
      <c r="C2750" s="32" t="s">
        <v>248</v>
      </c>
      <c r="D2750" s="33">
        <v>8352</v>
      </c>
      <c r="E2750" s="32" t="s">
        <v>3039</v>
      </c>
      <c r="F2750" s="33" t="s">
        <v>157</v>
      </c>
      <c r="G2750" s="34">
        <v>443739</v>
      </c>
      <c r="H2750" s="35" t="s">
        <v>183</v>
      </c>
    </row>
    <row r="2751" spans="1:8" ht="15.75">
      <c r="A2751" s="31" t="s">
        <v>2964</v>
      </c>
      <c r="B2751" s="32" t="s">
        <v>248</v>
      </c>
      <c r="C2751" s="32" t="s">
        <v>248</v>
      </c>
      <c r="D2751" s="33">
        <v>8353</v>
      </c>
      <c r="E2751" s="32" t="s">
        <v>3040</v>
      </c>
      <c r="F2751" s="33" t="s">
        <v>157</v>
      </c>
      <c r="G2751" s="34">
        <v>2221847</v>
      </c>
      <c r="H2751" s="35" t="s">
        <v>183</v>
      </c>
    </row>
    <row r="2752" spans="1:8" ht="15.75">
      <c r="A2752" s="31" t="s">
        <v>2964</v>
      </c>
      <c r="B2752" s="32" t="s">
        <v>248</v>
      </c>
      <c r="C2752" s="32" t="s">
        <v>248</v>
      </c>
      <c r="D2752" s="33">
        <v>8357</v>
      </c>
      <c r="E2752" s="32" t="s">
        <v>3041</v>
      </c>
      <c r="F2752" s="33" t="s">
        <v>157</v>
      </c>
      <c r="G2752" s="34">
        <v>2600668</v>
      </c>
      <c r="H2752" s="35" t="s">
        <v>183</v>
      </c>
    </row>
    <row r="2753" spans="1:8" ht="15.75">
      <c r="A2753" s="31" t="s">
        <v>2964</v>
      </c>
      <c r="B2753" s="32" t="s">
        <v>238</v>
      </c>
      <c r="C2753" s="32" t="s">
        <v>2000</v>
      </c>
      <c r="D2753" s="33">
        <v>8359</v>
      </c>
      <c r="E2753" s="32" t="s">
        <v>3042</v>
      </c>
      <c r="F2753" s="33" t="s">
        <v>157</v>
      </c>
      <c r="G2753" s="34">
        <v>2807371</v>
      </c>
      <c r="H2753" s="35" t="s">
        <v>183</v>
      </c>
    </row>
    <row r="2754" spans="1:8" ht="15.75">
      <c r="A2754" s="31" t="s">
        <v>2964</v>
      </c>
      <c r="B2754" s="32" t="s">
        <v>248</v>
      </c>
      <c r="C2754" s="32" t="s">
        <v>248</v>
      </c>
      <c r="D2754" s="33">
        <v>8361</v>
      </c>
      <c r="E2754" s="32" t="s">
        <v>3043</v>
      </c>
      <c r="F2754" s="33" t="s">
        <v>157</v>
      </c>
      <c r="G2754" s="34">
        <v>564568</v>
      </c>
      <c r="H2754" s="35" t="s">
        <v>183</v>
      </c>
    </row>
    <row r="2755" spans="1:8" ht="15.75">
      <c r="A2755" s="31" t="s">
        <v>2964</v>
      </c>
      <c r="B2755" s="32" t="s">
        <v>248</v>
      </c>
      <c r="C2755" s="32" t="s">
        <v>248</v>
      </c>
      <c r="D2755" s="33">
        <v>8362</v>
      </c>
      <c r="E2755" s="32" t="s">
        <v>3044</v>
      </c>
      <c r="F2755" s="33" t="s">
        <v>157</v>
      </c>
      <c r="G2755" s="34">
        <v>364095</v>
      </c>
      <c r="H2755" s="35" t="s">
        <v>183</v>
      </c>
    </row>
    <row r="2756" spans="1:8" ht="15.75">
      <c r="A2756" s="31" t="s">
        <v>2964</v>
      </c>
      <c r="B2756" s="32" t="s">
        <v>255</v>
      </c>
      <c r="C2756" s="32" t="s">
        <v>1473</v>
      </c>
      <c r="D2756" s="33">
        <v>8363</v>
      </c>
      <c r="E2756" s="32" t="s">
        <v>3045</v>
      </c>
      <c r="F2756" s="33" t="s">
        <v>190</v>
      </c>
      <c r="G2756" s="34">
        <v>350958</v>
      </c>
      <c r="H2756" s="35" t="s">
        <v>183</v>
      </c>
    </row>
    <row r="2757" spans="1:8" ht="15.75">
      <c r="A2757" s="31" t="s">
        <v>2964</v>
      </c>
      <c r="B2757" s="32" t="s">
        <v>248</v>
      </c>
      <c r="C2757" s="32" t="s">
        <v>248</v>
      </c>
      <c r="D2757" s="33">
        <v>8364</v>
      </c>
      <c r="E2757" s="32" t="s">
        <v>3046</v>
      </c>
      <c r="F2757" s="33" t="s">
        <v>157</v>
      </c>
      <c r="G2757" s="34">
        <v>1009124</v>
      </c>
      <c r="H2757" s="35" t="s">
        <v>183</v>
      </c>
    </row>
    <row r="2758" spans="1:8" ht="15.75">
      <c r="A2758" s="31" t="s">
        <v>2964</v>
      </c>
      <c r="B2758" s="32" t="s">
        <v>208</v>
      </c>
      <c r="C2758" s="32" t="s">
        <v>208</v>
      </c>
      <c r="D2758" s="33">
        <v>8365</v>
      </c>
      <c r="E2758" s="32" t="s">
        <v>3047</v>
      </c>
      <c r="F2758" s="33" t="s">
        <v>157</v>
      </c>
      <c r="G2758" s="34">
        <v>254230</v>
      </c>
      <c r="H2758" s="35" t="s">
        <v>183</v>
      </c>
    </row>
    <row r="2759" spans="1:8" ht="15.75">
      <c r="A2759" s="31" t="s">
        <v>2964</v>
      </c>
      <c r="B2759" s="32" t="s">
        <v>248</v>
      </c>
      <c r="C2759" s="32" t="s">
        <v>248</v>
      </c>
      <c r="D2759" s="33">
        <v>8366</v>
      </c>
      <c r="E2759" s="32" t="s">
        <v>3048</v>
      </c>
      <c r="F2759" s="33" t="s">
        <v>157</v>
      </c>
      <c r="G2759" s="34">
        <v>24207738</v>
      </c>
      <c r="H2759" s="35" t="s">
        <v>183</v>
      </c>
    </row>
    <row r="2760" spans="1:8" ht="15.75">
      <c r="A2760" s="31" t="s">
        <v>2964</v>
      </c>
      <c r="B2760" s="32" t="s">
        <v>208</v>
      </c>
      <c r="C2760" s="32" t="s">
        <v>208</v>
      </c>
      <c r="D2760" s="33">
        <v>8367</v>
      </c>
      <c r="E2760" s="32" t="s">
        <v>3049</v>
      </c>
      <c r="F2760" s="33" t="s">
        <v>190</v>
      </c>
      <c r="G2760" s="34">
        <v>195207</v>
      </c>
      <c r="H2760" s="35" t="s">
        <v>183</v>
      </c>
    </row>
    <row r="2761" spans="1:8" ht="15.75">
      <c r="A2761" s="31" t="s">
        <v>2964</v>
      </c>
      <c r="B2761" s="32" t="s">
        <v>208</v>
      </c>
      <c r="C2761" s="32" t="s">
        <v>208</v>
      </c>
      <c r="D2761" s="33">
        <v>8368</v>
      </c>
      <c r="E2761" s="32" t="s">
        <v>3050</v>
      </c>
      <c r="F2761" s="33" t="s">
        <v>190</v>
      </c>
      <c r="G2761" s="34">
        <v>236524</v>
      </c>
      <c r="H2761" s="35" t="s">
        <v>183</v>
      </c>
    </row>
    <row r="2762" spans="1:8" ht="15.75">
      <c r="A2762" s="31" t="s">
        <v>2964</v>
      </c>
      <c r="B2762" s="32" t="s">
        <v>208</v>
      </c>
      <c r="C2762" s="32" t="s">
        <v>208</v>
      </c>
      <c r="D2762" s="33">
        <v>8369</v>
      </c>
      <c r="E2762" s="32" t="s">
        <v>3051</v>
      </c>
      <c r="F2762" s="33" t="s">
        <v>190</v>
      </c>
      <c r="G2762" s="34">
        <v>260559</v>
      </c>
      <c r="H2762" s="35" t="s">
        <v>183</v>
      </c>
    </row>
    <row r="2763" spans="1:8" ht="15.75">
      <c r="A2763" s="31" t="s">
        <v>2964</v>
      </c>
      <c r="B2763" s="32" t="s">
        <v>208</v>
      </c>
      <c r="C2763" s="32" t="s">
        <v>208</v>
      </c>
      <c r="D2763" s="33">
        <v>8370</v>
      </c>
      <c r="E2763" s="32" t="s">
        <v>3052</v>
      </c>
      <c r="F2763" s="33" t="s">
        <v>190</v>
      </c>
      <c r="G2763" s="34">
        <v>284449</v>
      </c>
      <c r="H2763" s="35" t="s">
        <v>183</v>
      </c>
    </row>
    <row r="2764" spans="1:8" ht="15.75">
      <c r="A2764" s="31" t="s">
        <v>2964</v>
      </c>
      <c r="B2764" s="32" t="s">
        <v>208</v>
      </c>
      <c r="C2764" s="32" t="s">
        <v>208</v>
      </c>
      <c r="D2764" s="33">
        <v>8371</v>
      </c>
      <c r="E2764" s="32" t="s">
        <v>3053</v>
      </c>
      <c r="F2764" s="33" t="s">
        <v>190</v>
      </c>
      <c r="G2764" s="34">
        <v>322276</v>
      </c>
      <c r="H2764" s="35" t="s">
        <v>183</v>
      </c>
    </row>
    <row r="2765" spans="1:8" ht="15.75">
      <c r="A2765" s="31" t="s">
        <v>2964</v>
      </c>
      <c r="B2765" s="32" t="s">
        <v>255</v>
      </c>
      <c r="C2765" s="32" t="s">
        <v>256</v>
      </c>
      <c r="D2765" s="33">
        <v>8382</v>
      </c>
      <c r="E2765" s="32" t="s">
        <v>3054</v>
      </c>
      <c r="F2765" s="33" t="s">
        <v>186</v>
      </c>
      <c r="G2765" s="34">
        <v>967172</v>
      </c>
      <c r="H2765" s="35" t="s">
        <v>183</v>
      </c>
    </row>
    <row r="2766" spans="1:8" ht="15.75">
      <c r="A2766" s="31" t="s">
        <v>2964</v>
      </c>
      <c r="B2766" s="32" t="s">
        <v>255</v>
      </c>
      <c r="C2766" s="32" t="s">
        <v>256</v>
      </c>
      <c r="D2766" s="33">
        <v>8383</v>
      </c>
      <c r="E2766" s="32" t="s">
        <v>3055</v>
      </c>
      <c r="F2766" s="33" t="s">
        <v>186</v>
      </c>
      <c r="G2766" s="34">
        <v>967172</v>
      </c>
      <c r="H2766" s="35" t="s">
        <v>183</v>
      </c>
    </row>
    <row r="2767" spans="1:8" ht="15.75">
      <c r="A2767" s="31" t="s">
        <v>2964</v>
      </c>
      <c r="B2767" s="32" t="s">
        <v>248</v>
      </c>
      <c r="C2767" s="32" t="s">
        <v>248</v>
      </c>
      <c r="D2767" s="33">
        <v>8384</v>
      </c>
      <c r="E2767" s="32" t="s">
        <v>3056</v>
      </c>
      <c r="F2767" s="33" t="s">
        <v>190</v>
      </c>
      <c r="G2767" s="34">
        <v>2125752</v>
      </c>
      <c r="H2767" s="35" t="s">
        <v>183</v>
      </c>
    </row>
    <row r="2768" spans="1:8" ht="15.75">
      <c r="A2768" s="31" t="s">
        <v>2964</v>
      </c>
      <c r="B2768" s="32" t="s">
        <v>248</v>
      </c>
      <c r="C2768" s="32" t="s">
        <v>248</v>
      </c>
      <c r="D2768" s="33">
        <v>8386</v>
      </c>
      <c r="E2768" s="32" t="s">
        <v>3057</v>
      </c>
      <c r="F2768" s="33" t="s">
        <v>157</v>
      </c>
      <c r="G2768" s="34">
        <v>1780674</v>
      </c>
      <c r="H2768" s="35" t="s">
        <v>183</v>
      </c>
    </row>
    <row r="2769" spans="1:8" ht="15.75">
      <c r="A2769" s="31" t="s">
        <v>2964</v>
      </c>
      <c r="B2769" s="32" t="s">
        <v>248</v>
      </c>
      <c r="C2769" s="32" t="s">
        <v>248</v>
      </c>
      <c r="D2769" s="33">
        <v>8388</v>
      </c>
      <c r="E2769" s="32" t="s">
        <v>3058</v>
      </c>
      <c r="F2769" s="33" t="s">
        <v>157</v>
      </c>
      <c r="G2769" s="34">
        <v>24900</v>
      </c>
      <c r="H2769" s="35" t="s">
        <v>183</v>
      </c>
    </row>
    <row r="2770" spans="1:8" ht="15.75">
      <c r="A2770" s="31" t="s">
        <v>2964</v>
      </c>
      <c r="B2770" s="32" t="s">
        <v>248</v>
      </c>
      <c r="C2770" s="32" t="s">
        <v>248</v>
      </c>
      <c r="D2770" s="33">
        <v>8389</v>
      </c>
      <c r="E2770" s="32" t="s">
        <v>3059</v>
      </c>
      <c r="F2770" s="33" t="s">
        <v>190</v>
      </c>
      <c r="G2770" s="34">
        <v>33463</v>
      </c>
      <c r="H2770" s="35" t="s">
        <v>183</v>
      </c>
    </row>
    <row r="2771" spans="1:8" ht="15.75">
      <c r="A2771" s="31" t="s">
        <v>2964</v>
      </c>
      <c r="B2771" s="32" t="s">
        <v>248</v>
      </c>
      <c r="C2771" s="32" t="s">
        <v>248</v>
      </c>
      <c r="D2771" s="33">
        <v>8390</v>
      </c>
      <c r="E2771" s="32" t="s">
        <v>3060</v>
      </c>
      <c r="F2771" s="33" t="s">
        <v>190</v>
      </c>
      <c r="G2771" s="34">
        <v>73690</v>
      </c>
      <c r="H2771" s="35" t="s">
        <v>183</v>
      </c>
    </row>
    <row r="2772" spans="1:8" ht="15.75">
      <c r="A2772" s="31" t="s">
        <v>2964</v>
      </c>
      <c r="B2772" s="32" t="s">
        <v>208</v>
      </c>
      <c r="C2772" s="32" t="s">
        <v>208</v>
      </c>
      <c r="D2772" s="33">
        <v>8392</v>
      </c>
      <c r="E2772" s="32" t="s">
        <v>3061</v>
      </c>
      <c r="F2772" s="33" t="s">
        <v>157</v>
      </c>
      <c r="G2772" s="34">
        <v>7726</v>
      </c>
      <c r="H2772" s="35" t="s">
        <v>183</v>
      </c>
    </row>
    <row r="2773" spans="1:8" ht="15.75">
      <c r="A2773" s="31" t="s">
        <v>2964</v>
      </c>
      <c r="B2773" s="32" t="s">
        <v>248</v>
      </c>
      <c r="C2773" s="32" t="s">
        <v>248</v>
      </c>
      <c r="D2773" s="33">
        <v>8393</v>
      </c>
      <c r="E2773" s="32" t="s">
        <v>3062</v>
      </c>
      <c r="F2773" s="33" t="s">
        <v>157</v>
      </c>
      <c r="G2773" s="34">
        <v>357823</v>
      </c>
      <c r="H2773" s="35" t="s">
        <v>183</v>
      </c>
    </row>
    <row r="2774" spans="1:8" ht="15.75">
      <c r="A2774" s="31" t="s">
        <v>2964</v>
      </c>
      <c r="B2774" s="32" t="s">
        <v>192</v>
      </c>
      <c r="C2774" s="32" t="s">
        <v>1553</v>
      </c>
      <c r="D2774" s="33">
        <v>8399</v>
      </c>
      <c r="E2774" s="32" t="s">
        <v>3063</v>
      </c>
      <c r="F2774" s="33" t="s">
        <v>190</v>
      </c>
      <c r="G2774" s="34">
        <v>597109</v>
      </c>
      <c r="H2774" s="35" t="s">
        <v>183</v>
      </c>
    </row>
    <row r="2775" spans="1:8" ht="15.75">
      <c r="A2775" s="31" t="s">
        <v>2964</v>
      </c>
      <c r="B2775" s="32" t="s">
        <v>208</v>
      </c>
      <c r="C2775" s="32" t="s">
        <v>208</v>
      </c>
      <c r="D2775" s="33">
        <v>8401</v>
      </c>
      <c r="E2775" s="32" t="s">
        <v>3064</v>
      </c>
      <c r="F2775" s="33" t="s">
        <v>190</v>
      </c>
      <c r="G2775" s="34">
        <v>3822684</v>
      </c>
      <c r="H2775" s="35" t="s">
        <v>183</v>
      </c>
    </row>
    <row r="2776" spans="1:8" ht="15.75">
      <c r="A2776" s="31" t="s">
        <v>2964</v>
      </c>
      <c r="B2776" s="32" t="s">
        <v>208</v>
      </c>
      <c r="C2776" s="32" t="s">
        <v>208</v>
      </c>
      <c r="D2776" s="33">
        <v>8402</v>
      </c>
      <c r="E2776" s="32" t="s">
        <v>3065</v>
      </c>
      <c r="F2776" s="33" t="s">
        <v>157</v>
      </c>
      <c r="G2776" s="34">
        <v>5013</v>
      </c>
      <c r="H2776" s="35" t="s">
        <v>183</v>
      </c>
    </row>
    <row r="2777" spans="1:8" ht="15.75">
      <c r="A2777" s="31" t="s">
        <v>3066</v>
      </c>
      <c r="B2777" s="32" t="s">
        <v>238</v>
      </c>
      <c r="C2777" s="32" t="s">
        <v>402</v>
      </c>
      <c r="D2777" s="33">
        <v>8406</v>
      </c>
      <c r="E2777" s="32" t="s">
        <v>3067</v>
      </c>
      <c r="F2777" s="33" t="s">
        <v>157</v>
      </c>
      <c r="G2777" s="34">
        <v>2145467</v>
      </c>
      <c r="H2777" s="35" t="s">
        <v>183</v>
      </c>
    </row>
    <row r="2778" spans="1:8" ht="15.75">
      <c r="A2778" s="31" t="s">
        <v>3066</v>
      </c>
      <c r="B2778" s="32" t="s">
        <v>255</v>
      </c>
      <c r="C2778" s="32" t="s">
        <v>256</v>
      </c>
      <c r="D2778" s="33">
        <v>8407</v>
      </c>
      <c r="E2778" s="32" t="s">
        <v>3068</v>
      </c>
      <c r="F2778" s="33" t="s">
        <v>190</v>
      </c>
      <c r="G2778" s="34">
        <v>1486613</v>
      </c>
      <c r="H2778" s="35" t="s">
        <v>183</v>
      </c>
    </row>
    <row r="2779" spans="1:8" ht="15.75">
      <c r="A2779" s="31" t="s">
        <v>3066</v>
      </c>
      <c r="B2779" s="32" t="s">
        <v>248</v>
      </c>
      <c r="C2779" s="32" t="s">
        <v>248</v>
      </c>
      <c r="D2779" s="33">
        <v>8409</v>
      </c>
      <c r="E2779" s="32" t="s">
        <v>3069</v>
      </c>
      <c r="F2779" s="33" t="s">
        <v>157</v>
      </c>
      <c r="G2779" s="34">
        <v>4813319</v>
      </c>
      <c r="H2779" s="35" t="s">
        <v>183</v>
      </c>
    </row>
    <row r="2780" spans="1:8" ht="15.75">
      <c r="A2780" s="31" t="s">
        <v>3066</v>
      </c>
      <c r="B2780" s="32" t="s">
        <v>248</v>
      </c>
      <c r="C2780" s="32" t="s">
        <v>248</v>
      </c>
      <c r="D2780" s="33">
        <v>8410</v>
      </c>
      <c r="E2780" s="32" t="s">
        <v>3070</v>
      </c>
      <c r="F2780" s="33" t="s">
        <v>157</v>
      </c>
      <c r="G2780" s="34">
        <v>3957193</v>
      </c>
      <c r="H2780" s="35" t="s">
        <v>183</v>
      </c>
    </row>
    <row r="2781" spans="1:8" ht="15.75">
      <c r="A2781" s="31" t="s">
        <v>3066</v>
      </c>
      <c r="B2781" s="32" t="s">
        <v>255</v>
      </c>
      <c r="C2781" s="32" t="s">
        <v>256</v>
      </c>
      <c r="D2781" s="33">
        <v>8411</v>
      </c>
      <c r="E2781" s="32" t="s">
        <v>3071</v>
      </c>
      <c r="F2781" s="33" t="s">
        <v>190</v>
      </c>
      <c r="G2781" s="34">
        <v>527373</v>
      </c>
      <c r="H2781" s="35" t="s">
        <v>183</v>
      </c>
    </row>
    <row r="2782" spans="1:8" ht="15.75">
      <c r="A2782" s="31" t="s">
        <v>3066</v>
      </c>
      <c r="B2782" s="32" t="s">
        <v>248</v>
      </c>
      <c r="C2782" s="32" t="s">
        <v>248</v>
      </c>
      <c r="D2782" s="33">
        <v>8412</v>
      </c>
      <c r="E2782" s="32" t="s">
        <v>3072</v>
      </c>
      <c r="F2782" s="33" t="s">
        <v>157</v>
      </c>
      <c r="G2782" s="34">
        <v>582644</v>
      </c>
      <c r="H2782" s="35" t="s">
        <v>183</v>
      </c>
    </row>
    <row r="2783" spans="1:8" ht="15.75">
      <c r="A2783" s="31" t="s">
        <v>3066</v>
      </c>
      <c r="B2783" s="32" t="s">
        <v>248</v>
      </c>
      <c r="C2783" s="32" t="s">
        <v>248</v>
      </c>
      <c r="D2783" s="33">
        <v>8413</v>
      </c>
      <c r="E2783" s="32" t="s">
        <v>3073</v>
      </c>
      <c r="F2783" s="33" t="s">
        <v>157</v>
      </c>
      <c r="G2783" s="34">
        <v>285205</v>
      </c>
      <c r="H2783" s="35" t="s">
        <v>183</v>
      </c>
    </row>
    <row r="2784" spans="1:8" ht="15.75">
      <c r="A2784" s="31" t="s">
        <v>3066</v>
      </c>
      <c r="B2784" s="32" t="s">
        <v>248</v>
      </c>
      <c r="C2784" s="32" t="s">
        <v>248</v>
      </c>
      <c r="D2784" s="33">
        <v>8414</v>
      </c>
      <c r="E2784" s="32" t="s">
        <v>3074</v>
      </c>
      <c r="F2784" s="33" t="s">
        <v>157</v>
      </c>
      <c r="G2784" s="34">
        <v>3203557</v>
      </c>
      <c r="H2784" s="35" t="s">
        <v>183</v>
      </c>
    </row>
    <row r="2785" spans="1:8" ht="15.75">
      <c r="A2785" s="31" t="s">
        <v>3066</v>
      </c>
      <c r="B2785" s="32" t="s">
        <v>248</v>
      </c>
      <c r="C2785" s="32" t="s">
        <v>248</v>
      </c>
      <c r="D2785" s="33">
        <v>8415</v>
      </c>
      <c r="E2785" s="32" t="s">
        <v>3075</v>
      </c>
      <c r="F2785" s="33" t="s">
        <v>157</v>
      </c>
      <c r="G2785" s="34">
        <v>693391</v>
      </c>
      <c r="H2785" s="35" t="s">
        <v>183</v>
      </c>
    </row>
    <row r="2786" spans="1:8" ht="15.75">
      <c r="A2786" s="31" t="s">
        <v>3066</v>
      </c>
      <c r="B2786" s="32" t="s">
        <v>248</v>
      </c>
      <c r="C2786" s="32" t="s">
        <v>248</v>
      </c>
      <c r="D2786" s="33">
        <v>8416</v>
      </c>
      <c r="E2786" s="32" t="s">
        <v>3076</v>
      </c>
      <c r="F2786" s="33" t="s">
        <v>157</v>
      </c>
      <c r="G2786" s="34">
        <v>724715</v>
      </c>
      <c r="H2786" s="35" t="s">
        <v>183</v>
      </c>
    </row>
    <row r="2787" spans="1:8" ht="15.75">
      <c r="A2787" s="31" t="s">
        <v>3066</v>
      </c>
      <c r="B2787" s="32" t="s">
        <v>248</v>
      </c>
      <c r="C2787" s="32" t="s">
        <v>248</v>
      </c>
      <c r="D2787" s="33">
        <v>8418</v>
      </c>
      <c r="E2787" s="32" t="s">
        <v>3077</v>
      </c>
      <c r="F2787" s="33" t="s">
        <v>157</v>
      </c>
      <c r="G2787" s="34">
        <v>17976275</v>
      </c>
      <c r="H2787" s="35" t="s">
        <v>183</v>
      </c>
    </row>
    <row r="2788" spans="1:8" ht="15.75">
      <c r="A2788" s="31" t="s">
        <v>3066</v>
      </c>
      <c r="B2788" s="32" t="s">
        <v>248</v>
      </c>
      <c r="C2788" s="32" t="s">
        <v>248</v>
      </c>
      <c r="D2788" s="33">
        <v>8419</v>
      </c>
      <c r="E2788" s="32" t="s">
        <v>3078</v>
      </c>
      <c r="F2788" s="33" t="s">
        <v>157</v>
      </c>
      <c r="G2788" s="34">
        <v>174457</v>
      </c>
      <c r="H2788" s="35" t="s">
        <v>183</v>
      </c>
    </row>
    <row r="2789" spans="1:8" ht="15.75">
      <c r="A2789" s="31" t="s">
        <v>3066</v>
      </c>
      <c r="B2789" s="32" t="s">
        <v>248</v>
      </c>
      <c r="C2789" s="32" t="s">
        <v>248</v>
      </c>
      <c r="D2789" s="33">
        <v>8420</v>
      </c>
      <c r="E2789" s="32" t="s">
        <v>3079</v>
      </c>
      <c r="F2789" s="33" t="s">
        <v>157</v>
      </c>
      <c r="G2789" s="34">
        <v>174457</v>
      </c>
      <c r="H2789" s="35" t="s">
        <v>183</v>
      </c>
    </row>
    <row r="2790" spans="1:8" ht="15.75">
      <c r="A2790" s="31" t="s">
        <v>3066</v>
      </c>
      <c r="B2790" s="32" t="s">
        <v>248</v>
      </c>
      <c r="C2790" s="32" t="s">
        <v>248</v>
      </c>
      <c r="D2790" s="33">
        <v>8421</v>
      </c>
      <c r="E2790" s="32" t="s">
        <v>3080</v>
      </c>
      <c r="F2790" s="33" t="s">
        <v>157</v>
      </c>
      <c r="G2790" s="34">
        <v>176566</v>
      </c>
      <c r="H2790" s="35" t="s">
        <v>183</v>
      </c>
    </row>
    <row r="2791" spans="1:8" ht="15.75">
      <c r="A2791" s="31" t="s">
        <v>3066</v>
      </c>
      <c r="B2791" s="32" t="s">
        <v>248</v>
      </c>
      <c r="C2791" s="32" t="s">
        <v>248</v>
      </c>
      <c r="D2791" s="33">
        <v>8422</v>
      </c>
      <c r="E2791" s="32" t="s">
        <v>3081</v>
      </c>
      <c r="F2791" s="33" t="s">
        <v>157</v>
      </c>
      <c r="G2791" s="34">
        <v>564626</v>
      </c>
      <c r="H2791" s="35" t="s">
        <v>183</v>
      </c>
    </row>
    <row r="2792" spans="1:8" ht="15.75">
      <c r="A2792" s="31" t="s">
        <v>3066</v>
      </c>
      <c r="B2792" s="32" t="s">
        <v>248</v>
      </c>
      <c r="C2792" s="32" t="s">
        <v>248</v>
      </c>
      <c r="D2792" s="33">
        <v>8423</v>
      </c>
      <c r="E2792" s="32" t="s">
        <v>3082</v>
      </c>
      <c r="F2792" s="33" t="s">
        <v>157</v>
      </c>
      <c r="G2792" s="34">
        <v>793996</v>
      </c>
      <c r="H2792" s="35" t="s">
        <v>183</v>
      </c>
    </row>
    <row r="2793" spans="1:8" ht="15.75">
      <c r="A2793" s="31" t="s">
        <v>3066</v>
      </c>
      <c r="B2793" s="32" t="s">
        <v>248</v>
      </c>
      <c r="C2793" s="32" t="s">
        <v>248</v>
      </c>
      <c r="D2793" s="33">
        <v>8425</v>
      </c>
      <c r="E2793" s="32" t="s">
        <v>3083</v>
      </c>
      <c r="F2793" s="33" t="s">
        <v>157</v>
      </c>
      <c r="G2793" s="34">
        <v>112698</v>
      </c>
      <c r="H2793" s="35" t="s">
        <v>183</v>
      </c>
    </row>
    <row r="2794" spans="1:8" ht="15.75">
      <c r="A2794" s="31" t="s">
        <v>3066</v>
      </c>
      <c r="B2794" s="32" t="s">
        <v>248</v>
      </c>
      <c r="C2794" s="32" t="s">
        <v>248</v>
      </c>
      <c r="D2794" s="33">
        <v>8427</v>
      </c>
      <c r="E2794" s="32" t="s">
        <v>3084</v>
      </c>
      <c r="F2794" s="33" t="s">
        <v>157</v>
      </c>
      <c r="G2794" s="34">
        <v>637081</v>
      </c>
      <c r="H2794" s="35" t="s">
        <v>183</v>
      </c>
    </row>
    <row r="2795" spans="1:8" ht="15.75">
      <c r="A2795" s="31" t="s">
        <v>3066</v>
      </c>
      <c r="B2795" s="32" t="s">
        <v>2694</v>
      </c>
      <c r="C2795" s="32" t="s">
        <v>3085</v>
      </c>
      <c r="D2795" s="33">
        <v>8430</v>
      </c>
      <c r="E2795" s="32" t="s">
        <v>3086</v>
      </c>
      <c r="F2795" s="33" t="s">
        <v>157</v>
      </c>
      <c r="G2795" s="34">
        <v>5830478</v>
      </c>
      <c r="H2795" s="35" t="s">
        <v>183</v>
      </c>
    </row>
    <row r="2796" spans="1:8" ht="15.75">
      <c r="A2796" s="31" t="s">
        <v>3066</v>
      </c>
      <c r="B2796" s="32" t="s">
        <v>2694</v>
      </c>
      <c r="C2796" s="32" t="s">
        <v>3085</v>
      </c>
      <c r="D2796" s="33">
        <v>8431</v>
      </c>
      <c r="E2796" s="32" t="s">
        <v>3087</v>
      </c>
      <c r="F2796" s="33" t="s">
        <v>157</v>
      </c>
      <c r="G2796" s="34">
        <v>5488326</v>
      </c>
      <c r="H2796" s="35" t="s">
        <v>183</v>
      </c>
    </row>
    <row r="2797" spans="1:8" ht="15.75">
      <c r="A2797" s="31" t="s">
        <v>3066</v>
      </c>
      <c r="B2797" s="32" t="s">
        <v>2694</v>
      </c>
      <c r="C2797" s="32" t="s">
        <v>3085</v>
      </c>
      <c r="D2797" s="33">
        <v>8432</v>
      </c>
      <c r="E2797" s="32" t="s">
        <v>3088</v>
      </c>
      <c r="F2797" s="33" t="s">
        <v>157</v>
      </c>
      <c r="G2797" s="34">
        <v>11480818</v>
      </c>
      <c r="H2797" s="35" t="s">
        <v>183</v>
      </c>
    </row>
    <row r="2798" spans="1:8" ht="15.75">
      <c r="A2798" s="31" t="s">
        <v>3066</v>
      </c>
      <c r="B2798" s="32" t="s">
        <v>192</v>
      </c>
      <c r="C2798" s="32" t="s">
        <v>1553</v>
      </c>
      <c r="D2798" s="33">
        <v>8433</v>
      </c>
      <c r="E2798" s="32" t="s">
        <v>3089</v>
      </c>
      <c r="F2798" s="33" t="s">
        <v>157</v>
      </c>
      <c r="G2798" s="34">
        <v>259374</v>
      </c>
      <c r="H2798" s="35" t="s">
        <v>183</v>
      </c>
    </row>
    <row r="2799" spans="1:8" ht="15.75">
      <c r="A2799" s="31" t="s">
        <v>3066</v>
      </c>
      <c r="B2799" s="32" t="s">
        <v>192</v>
      </c>
      <c r="C2799" s="32" t="s">
        <v>1553</v>
      </c>
      <c r="D2799" s="33">
        <v>8434</v>
      </c>
      <c r="E2799" s="32" t="s">
        <v>3090</v>
      </c>
      <c r="F2799" s="33" t="s">
        <v>157</v>
      </c>
      <c r="G2799" s="34">
        <v>777836</v>
      </c>
      <c r="H2799" s="35" t="s">
        <v>183</v>
      </c>
    </row>
    <row r="2800" spans="1:8" ht="15.75">
      <c r="A2800" s="31" t="s">
        <v>3066</v>
      </c>
      <c r="B2800" s="32" t="s">
        <v>192</v>
      </c>
      <c r="C2800" s="32" t="s">
        <v>1553</v>
      </c>
      <c r="D2800" s="33">
        <v>8435</v>
      </c>
      <c r="E2800" s="32" t="s">
        <v>3091</v>
      </c>
      <c r="F2800" s="33" t="s">
        <v>157</v>
      </c>
      <c r="G2800" s="34">
        <v>520948</v>
      </c>
      <c r="H2800" s="35" t="s">
        <v>183</v>
      </c>
    </row>
    <row r="2801" spans="1:8" ht="15.75">
      <c r="A2801" s="31" t="s">
        <v>3066</v>
      </c>
      <c r="B2801" s="32" t="s">
        <v>217</v>
      </c>
      <c r="C2801" s="32" t="s">
        <v>218</v>
      </c>
      <c r="D2801" s="33">
        <v>8436</v>
      </c>
      <c r="E2801" s="32" t="s">
        <v>3092</v>
      </c>
      <c r="F2801" s="33" t="s">
        <v>157</v>
      </c>
      <c r="G2801" s="34">
        <v>141633</v>
      </c>
      <c r="H2801" s="35" t="s">
        <v>183</v>
      </c>
    </row>
    <row r="2802" spans="1:8" ht="15.75">
      <c r="A2802" s="31" t="s">
        <v>3066</v>
      </c>
      <c r="B2802" s="32" t="s">
        <v>241</v>
      </c>
      <c r="C2802" s="32" t="s">
        <v>1479</v>
      </c>
      <c r="D2802" s="33">
        <v>8437</v>
      </c>
      <c r="E2802" s="32" t="s">
        <v>3093</v>
      </c>
      <c r="F2802" s="33" t="s">
        <v>157</v>
      </c>
      <c r="G2802" s="34">
        <v>310392</v>
      </c>
      <c r="H2802" s="35" t="s">
        <v>183</v>
      </c>
    </row>
    <row r="2803" spans="1:8" ht="15.75">
      <c r="A2803" s="31" t="s">
        <v>3066</v>
      </c>
      <c r="B2803" s="32" t="s">
        <v>1411</v>
      </c>
      <c r="C2803" s="32" t="s">
        <v>1665</v>
      </c>
      <c r="D2803" s="33">
        <v>8438</v>
      </c>
      <c r="E2803" s="32" t="s">
        <v>3094</v>
      </c>
      <c r="F2803" s="33" t="s">
        <v>182</v>
      </c>
      <c r="G2803" s="34">
        <v>77234</v>
      </c>
      <c r="H2803" s="35" t="s">
        <v>183</v>
      </c>
    </row>
    <row r="2804" spans="1:8" ht="15.75">
      <c r="A2804" s="31" t="s">
        <v>3066</v>
      </c>
      <c r="B2804" s="32" t="s">
        <v>238</v>
      </c>
      <c r="C2804" s="32" t="s">
        <v>402</v>
      </c>
      <c r="D2804" s="33">
        <v>8439</v>
      </c>
      <c r="E2804" s="32" t="s">
        <v>3095</v>
      </c>
      <c r="F2804" s="33" t="s">
        <v>182</v>
      </c>
      <c r="G2804" s="34">
        <v>77234</v>
      </c>
      <c r="H2804" s="35" t="s">
        <v>183</v>
      </c>
    </row>
    <row r="2805" spans="1:8" ht="15.75">
      <c r="A2805" s="31" t="s">
        <v>3066</v>
      </c>
      <c r="B2805" s="32" t="s">
        <v>238</v>
      </c>
      <c r="C2805" s="32" t="s">
        <v>402</v>
      </c>
      <c r="D2805" s="33">
        <v>8440</v>
      </c>
      <c r="E2805" s="32" t="s">
        <v>3096</v>
      </c>
      <c r="F2805" s="33" t="s">
        <v>182</v>
      </c>
      <c r="G2805" s="34">
        <v>77234</v>
      </c>
      <c r="H2805" s="35" t="s">
        <v>183</v>
      </c>
    </row>
    <row r="2806" spans="1:8" ht="15.75">
      <c r="A2806" s="31" t="s">
        <v>3066</v>
      </c>
      <c r="B2806" s="32" t="s">
        <v>192</v>
      </c>
      <c r="C2806" s="32" t="s">
        <v>1553</v>
      </c>
      <c r="D2806" s="33">
        <v>8442</v>
      </c>
      <c r="E2806" s="32" t="s">
        <v>3097</v>
      </c>
      <c r="F2806" s="33" t="s">
        <v>190</v>
      </c>
      <c r="G2806" s="34">
        <v>6185</v>
      </c>
      <c r="H2806" s="35" t="s">
        <v>183</v>
      </c>
    </row>
    <row r="2807" spans="1:8" ht="15.75">
      <c r="A2807" s="31" t="s">
        <v>3066</v>
      </c>
      <c r="B2807" s="32" t="s">
        <v>192</v>
      </c>
      <c r="C2807" s="32" t="s">
        <v>1553</v>
      </c>
      <c r="D2807" s="33">
        <v>8443</v>
      </c>
      <c r="E2807" s="32" t="s">
        <v>3098</v>
      </c>
      <c r="F2807" s="33" t="s">
        <v>190</v>
      </c>
      <c r="G2807" s="34">
        <v>5811</v>
      </c>
      <c r="H2807" s="35" t="s">
        <v>183</v>
      </c>
    </row>
    <row r="2808" spans="1:8" ht="15.75">
      <c r="A2808" s="31" t="s">
        <v>3066</v>
      </c>
      <c r="B2808" s="32" t="s">
        <v>192</v>
      </c>
      <c r="C2808" s="32" t="s">
        <v>1553</v>
      </c>
      <c r="D2808" s="33">
        <v>8444</v>
      </c>
      <c r="E2808" s="32" t="s">
        <v>3099</v>
      </c>
      <c r="F2808" s="33" t="s">
        <v>157</v>
      </c>
      <c r="G2808" s="34">
        <v>966246</v>
      </c>
      <c r="H2808" s="35" t="s">
        <v>183</v>
      </c>
    </row>
    <row r="2809" spans="1:8" ht="15.75">
      <c r="A2809" s="31" t="s">
        <v>3066</v>
      </c>
      <c r="B2809" s="32" t="s">
        <v>192</v>
      </c>
      <c r="C2809" s="32" t="s">
        <v>1553</v>
      </c>
      <c r="D2809" s="33">
        <v>8445</v>
      </c>
      <c r="E2809" s="32" t="s">
        <v>3100</v>
      </c>
      <c r="F2809" s="33" t="s">
        <v>157</v>
      </c>
      <c r="G2809" s="34">
        <v>917618</v>
      </c>
      <c r="H2809" s="35" t="s">
        <v>183</v>
      </c>
    </row>
    <row r="2810" spans="1:8" ht="15.75">
      <c r="A2810" s="31" t="s">
        <v>3066</v>
      </c>
      <c r="B2810" s="32" t="s">
        <v>238</v>
      </c>
      <c r="C2810" s="32" t="s">
        <v>402</v>
      </c>
      <c r="D2810" s="33">
        <v>8448</v>
      </c>
      <c r="E2810" s="32" t="s">
        <v>3101</v>
      </c>
      <c r="F2810" s="33" t="s">
        <v>182</v>
      </c>
      <c r="G2810" s="34">
        <v>77234</v>
      </c>
      <c r="H2810" s="35" t="s">
        <v>183</v>
      </c>
    </row>
    <row r="2811" spans="1:8" ht="15.75">
      <c r="A2811" s="31" t="s">
        <v>3066</v>
      </c>
      <c r="B2811" s="32" t="s">
        <v>238</v>
      </c>
      <c r="C2811" s="32" t="s">
        <v>402</v>
      </c>
      <c r="D2811" s="33">
        <v>8449</v>
      </c>
      <c r="E2811" s="32" t="s">
        <v>3102</v>
      </c>
      <c r="F2811" s="33" t="s">
        <v>182</v>
      </c>
      <c r="G2811" s="34">
        <v>77234</v>
      </c>
      <c r="H2811" s="35" t="s">
        <v>183</v>
      </c>
    </row>
    <row r="2812" spans="1:8" ht="15.75">
      <c r="A2812" s="31" t="s">
        <v>3066</v>
      </c>
      <c r="B2812" s="32" t="s">
        <v>241</v>
      </c>
      <c r="C2812" s="32" t="s">
        <v>242</v>
      </c>
      <c r="D2812" s="33">
        <v>8452</v>
      </c>
      <c r="E2812" s="32" t="s">
        <v>3103</v>
      </c>
      <c r="F2812" s="33" t="s">
        <v>190</v>
      </c>
      <c r="G2812" s="34">
        <v>186209</v>
      </c>
      <c r="H2812" s="35" t="s">
        <v>183</v>
      </c>
    </row>
    <row r="2813" spans="1:8" ht="15.75">
      <c r="A2813" s="31" t="s">
        <v>3066</v>
      </c>
      <c r="B2813" s="32" t="s">
        <v>192</v>
      </c>
      <c r="C2813" s="32" t="s">
        <v>1553</v>
      </c>
      <c r="D2813" s="33">
        <v>8453</v>
      </c>
      <c r="E2813" s="32" t="s">
        <v>3104</v>
      </c>
      <c r="F2813" s="33" t="s">
        <v>190</v>
      </c>
      <c r="G2813" s="34">
        <v>24055</v>
      </c>
      <c r="H2813" s="35" t="s">
        <v>183</v>
      </c>
    </row>
    <row r="2814" spans="1:8" ht="15.75">
      <c r="A2814" s="31" t="s">
        <v>3066</v>
      </c>
      <c r="B2814" s="32" t="s">
        <v>192</v>
      </c>
      <c r="C2814" s="32" t="s">
        <v>1553</v>
      </c>
      <c r="D2814" s="33">
        <v>8455</v>
      </c>
      <c r="E2814" s="32" t="s">
        <v>3105</v>
      </c>
      <c r="F2814" s="33" t="s">
        <v>157</v>
      </c>
      <c r="G2814" s="34">
        <v>16385951</v>
      </c>
      <c r="H2814" s="35" t="s">
        <v>183</v>
      </c>
    </row>
    <row r="2815" spans="1:8" ht="15.75">
      <c r="A2815" s="31" t="s">
        <v>3066</v>
      </c>
      <c r="B2815" s="32" t="s">
        <v>192</v>
      </c>
      <c r="C2815" s="32" t="s">
        <v>1553</v>
      </c>
      <c r="D2815" s="33">
        <v>8456</v>
      </c>
      <c r="E2815" s="32" t="s">
        <v>3106</v>
      </c>
      <c r="F2815" s="33" t="s">
        <v>157</v>
      </c>
      <c r="G2815" s="34">
        <v>17066564</v>
      </c>
      <c r="H2815" s="35" t="s">
        <v>183</v>
      </c>
    </row>
    <row r="2816" spans="1:8" ht="15.75">
      <c r="A2816" s="31" t="s">
        <v>3066</v>
      </c>
      <c r="B2816" s="32" t="s">
        <v>192</v>
      </c>
      <c r="C2816" s="32" t="s">
        <v>1553</v>
      </c>
      <c r="D2816" s="33">
        <v>8457</v>
      </c>
      <c r="E2816" s="32" t="s">
        <v>3107</v>
      </c>
      <c r="F2816" s="33" t="s">
        <v>157</v>
      </c>
      <c r="G2816" s="34">
        <v>19566507</v>
      </c>
      <c r="H2816" s="35" t="s">
        <v>183</v>
      </c>
    </row>
    <row r="2817" spans="1:8" ht="15.75">
      <c r="A2817" s="31" t="s">
        <v>3066</v>
      </c>
      <c r="B2817" s="32" t="s">
        <v>192</v>
      </c>
      <c r="C2817" s="32" t="s">
        <v>1553</v>
      </c>
      <c r="D2817" s="33">
        <v>8458</v>
      </c>
      <c r="E2817" s="32" t="s">
        <v>3108</v>
      </c>
      <c r="F2817" s="33" t="s">
        <v>157</v>
      </c>
      <c r="G2817" s="34">
        <v>5221281</v>
      </c>
      <c r="H2817" s="35" t="s">
        <v>183</v>
      </c>
    </row>
    <row r="2818" spans="1:8" ht="15.75">
      <c r="A2818" s="31" t="s">
        <v>3066</v>
      </c>
      <c r="B2818" s="32" t="s">
        <v>192</v>
      </c>
      <c r="C2818" s="32" t="s">
        <v>1553</v>
      </c>
      <c r="D2818" s="33">
        <v>8459</v>
      </c>
      <c r="E2818" s="32" t="s">
        <v>3109</v>
      </c>
      <c r="F2818" s="33" t="s">
        <v>157</v>
      </c>
      <c r="G2818" s="34">
        <v>7125689</v>
      </c>
      <c r="H2818" s="35" t="s">
        <v>183</v>
      </c>
    </row>
    <row r="2819" spans="1:8" ht="15.75">
      <c r="A2819" s="31" t="s">
        <v>3066</v>
      </c>
      <c r="B2819" s="32" t="s">
        <v>192</v>
      </c>
      <c r="C2819" s="32" t="s">
        <v>1553</v>
      </c>
      <c r="D2819" s="33">
        <v>8460</v>
      </c>
      <c r="E2819" s="32" t="s">
        <v>3110</v>
      </c>
      <c r="F2819" s="33" t="s">
        <v>157</v>
      </c>
      <c r="G2819" s="34">
        <v>11032669</v>
      </c>
      <c r="H2819" s="35" t="s">
        <v>183</v>
      </c>
    </row>
    <row r="2820" spans="1:8" ht="15.75">
      <c r="A2820" s="31" t="s">
        <v>3066</v>
      </c>
      <c r="B2820" s="32" t="s">
        <v>192</v>
      </c>
      <c r="C2820" s="32" t="s">
        <v>1553</v>
      </c>
      <c r="D2820" s="33">
        <v>8461</v>
      </c>
      <c r="E2820" s="32" t="s">
        <v>3111</v>
      </c>
      <c r="F2820" s="33" t="s">
        <v>190</v>
      </c>
      <c r="G2820" s="34">
        <v>31755</v>
      </c>
      <c r="H2820" s="35" t="s">
        <v>183</v>
      </c>
    </row>
    <row r="2821" spans="1:8" ht="15.75">
      <c r="A2821" s="31" t="s">
        <v>3066</v>
      </c>
      <c r="B2821" s="32" t="s">
        <v>192</v>
      </c>
      <c r="C2821" s="32" t="s">
        <v>1553</v>
      </c>
      <c r="D2821" s="33">
        <v>8462</v>
      </c>
      <c r="E2821" s="32" t="s">
        <v>3112</v>
      </c>
      <c r="F2821" s="33" t="s">
        <v>190</v>
      </c>
      <c r="G2821" s="34">
        <v>8624</v>
      </c>
      <c r="H2821" s="35" t="s">
        <v>183</v>
      </c>
    </row>
    <row r="2822" spans="1:8" ht="15.75">
      <c r="A2822" s="31" t="s">
        <v>3113</v>
      </c>
      <c r="B2822" s="32" t="s">
        <v>205</v>
      </c>
      <c r="C2822" s="32" t="s">
        <v>206</v>
      </c>
      <c r="D2822" s="33">
        <v>8464</v>
      </c>
      <c r="E2822" s="32" t="s">
        <v>3114</v>
      </c>
      <c r="F2822" s="33" t="s">
        <v>190</v>
      </c>
      <c r="G2822" s="34">
        <v>45760</v>
      </c>
      <c r="H2822" s="35" t="s">
        <v>183</v>
      </c>
    </row>
    <row r="2823" spans="1:8" ht="15.75">
      <c r="A2823" s="31" t="s">
        <v>3113</v>
      </c>
      <c r="B2823" s="32" t="s">
        <v>205</v>
      </c>
      <c r="C2823" s="32" t="s">
        <v>417</v>
      </c>
      <c r="D2823" s="33">
        <v>8465</v>
      </c>
      <c r="E2823" s="32" t="s">
        <v>3115</v>
      </c>
      <c r="F2823" s="33" t="s">
        <v>182</v>
      </c>
      <c r="G2823" s="34">
        <v>127160</v>
      </c>
      <c r="H2823" s="35" t="s">
        <v>183</v>
      </c>
    </row>
    <row r="2824" spans="1:8" ht="15.75">
      <c r="A2824" s="31" t="s">
        <v>3113</v>
      </c>
      <c r="B2824" s="32" t="s">
        <v>205</v>
      </c>
      <c r="C2824" s="32" t="s">
        <v>417</v>
      </c>
      <c r="D2824" s="33">
        <v>8466</v>
      </c>
      <c r="E2824" s="32" t="s">
        <v>3116</v>
      </c>
      <c r="F2824" s="33" t="s">
        <v>190</v>
      </c>
      <c r="G2824" s="34">
        <v>84209</v>
      </c>
      <c r="H2824" s="35" t="s">
        <v>183</v>
      </c>
    </row>
    <row r="2825" spans="1:8" ht="15.75">
      <c r="A2825" s="31" t="s">
        <v>3113</v>
      </c>
      <c r="B2825" s="32" t="s">
        <v>587</v>
      </c>
      <c r="C2825" s="32" t="s">
        <v>2173</v>
      </c>
      <c r="D2825" s="33">
        <v>8467</v>
      </c>
      <c r="E2825" s="32" t="s">
        <v>3117</v>
      </c>
      <c r="F2825" s="33" t="s">
        <v>182</v>
      </c>
      <c r="G2825" s="34">
        <v>22335</v>
      </c>
      <c r="H2825" s="35" t="s">
        <v>183</v>
      </c>
    </row>
    <row r="2826" spans="1:8" ht="15.75">
      <c r="A2826" s="31" t="s">
        <v>3113</v>
      </c>
      <c r="B2826" s="32" t="s">
        <v>192</v>
      </c>
      <c r="C2826" s="32" t="s">
        <v>1553</v>
      </c>
      <c r="D2826" s="33">
        <v>8468</v>
      </c>
      <c r="E2826" s="32" t="s">
        <v>3118</v>
      </c>
      <c r="F2826" s="33" t="s">
        <v>157</v>
      </c>
      <c r="G2826" s="34">
        <v>169508</v>
      </c>
      <c r="H2826" s="35" t="s">
        <v>183</v>
      </c>
    </row>
    <row r="2827" spans="1:8" ht="15.75">
      <c r="A2827" s="31" t="s">
        <v>3113</v>
      </c>
      <c r="B2827" s="32" t="s">
        <v>562</v>
      </c>
      <c r="C2827" s="32" t="s">
        <v>562</v>
      </c>
      <c r="D2827" s="33">
        <v>8471</v>
      </c>
      <c r="E2827" s="32" t="s">
        <v>3119</v>
      </c>
      <c r="F2827" s="33" t="s">
        <v>564</v>
      </c>
      <c r="G2827" s="34">
        <v>4281</v>
      </c>
      <c r="H2827" s="35" t="s">
        <v>183</v>
      </c>
    </row>
    <row r="2828" spans="1:8" ht="15.75">
      <c r="A2828" s="31" t="s">
        <v>3113</v>
      </c>
      <c r="B2828" s="32" t="s">
        <v>192</v>
      </c>
      <c r="C2828" s="32" t="s">
        <v>1553</v>
      </c>
      <c r="D2828" s="33">
        <v>8472</v>
      </c>
      <c r="E2828" s="32" t="s">
        <v>3120</v>
      </c>
      <c r="F2828" s="33" t="s">
        <v>157</v>
      </c>
      <c r="G2828" s="34">
        <v>1072177</v>
      </c>
      <c r="H2828" s="35" t="s">
        <v>183</v>
      </c>
    </row>
    <row r="2829" spans="1:8" ht="15.75">
      <c r="A2829" s="31" t="s">
        <v>3113</v>
      </c>
      <c r="B2829" s="32" t="s">
        <v>192</v>
      </c>
      <c r="C2829" s="32" t="s">
        <v>1553</v>
      </c>
      <c r="D2829" s="33">
        <v>8473</v>
      </c>
      <c r="E2829" s="32" t="s">
        <v>3121</v>
      </c>
      <c r="F2829" s="33" t="s">
        <v>157</v>
      </c>
      <c r="G2829" s="34">
        <v>530761934</v>
      </c>
      <c r="H2829" s="35" t="s">
        <v>183</v>
      </c>
    </row>
    <row r="2830" spans="1:8" ht="15.75">
      <c r="A2830" s="31" t="s">
        <v>3113</v>
      </c>
      <c r="B2830" s="32" t="s">
        <v>192</v>
      </c>
      <c r="C2830" s="32" t="s">
        <v>1553</v>
      </c>
      <c r="D2830" s="33">
        <v>8474</v>
      </c>
      <c r="E2830" s="32" t="s">
        <v>3122</v>
      </c>
      <c r="F2830" s="33" t="s">
        <v>157</v>
      </c>
      <c r="G2830" s="34">
        <v>337639</v>
      </c>
      <c r="H2830" s="35" t="s">
        <v>183</v>
      </c>
    </row>
    <row r="2831" spans="1:8" ht="15.75">
      <c r="A2831" s="31" t="s">
        <v>3113</v>
      </c>
      <c r="B2831" s="32" t="s">
        <v>205</v>
      </c>
      <c r="C2831" s="32" t="s">
        <v>206</v>
      </c>
      <c r="D2831" s="33">
        <v>8475</v>
      </c>
      <c r="E2831" s="32" t="s">
        <v>3123</v>
      </c>
      <c r="F2831" s="33" t="s">
        <v>190</v>
      </c>
      <c r="G2831" s="34">
        <v>47571</v>
      </c>
      <c r="H2831" s="35" t="s">
        <v>183</v>
      </c>
    </row>
    <row r="2832" spans="1:8" ht="15.75">
      <c r="A2832" s="31" t="s">
        <v>3113</v>
      </c>
      <c r="B2832" s="32" t="s">
        <v>238</v>
      </c>
      <c r="C2832" s="32" t="s">
        <v>402</v>
      </c>
      <c r="D2832" s="33">
        <v>8476</v>
      </c>
      <c r="E2832" s="32" t="s">
        <v>3124</v>
      </c>
      <c r="F2832" s="33" t="s">
        <v>157</v>
      </c>
      <c r="G2832" s="34">
        <v>1656859</v>
      </c>
      <c r="H2832" s="35" t="s">
        <v>183</v>
      </c>
    </row>
    <row r="2833" spans="1:8" ht="15.75">
      <c r="A2833" s="31" t="s">
        <v>3113</v>
      </c>
      <c r="B2833" s="32" t="s">
        <v>192</v>
      </c>
      <c r="C2833" s="32" t="s">
        <v>1553</v>
      </c>
      <c r="D2833" s="33">
        <v>8480</v>
      </c>
      <c r="E2833" s="32" t="s">
        <v>3125</v>
      </c>
      <c r="F2833" s="33" t="s">
        <v>157</v>
      </c>
      <c r="G2833" s="34">
        <v>337639</v>
      </c>
      <c r="H2833" s="35" t="s">
        <v>183</v>
      </c>
    </row>
    <row r="2834" spans="1:8" ht="15.75">
      <c r="A2834" s="31" t="s">
        <v>3113</v>
      </c>
      <c r="B2834" s="32" t="s">
        <v>192</v>
      </c>
      <c r="C2834" s="32" t="s">
        <v>1553</v>
      </c>
      <c r="D2834" s="33">
        <v>8482</v>
      </c>
      <c r="E2834" s="32" t="s">
        <v>3126</v>
      </c>
      <c r="F2834" s="33" t="s">
        <v>157</v>
      </c>
      <c r="G2834" s="34">
        <v>1305744</v>
      </c>
      <c r="H2834" s="35" t="s">
        <v>183</v>
      </c>
    </row>
    <row r="2835" spans="1:8" ht="15.75">
      <c r="A2835" s="31" t="s">
        <v>3113</v>
      </c>
      <c r="B2835" s="32" t="s">
        <v>192</v>
      </c>
      <c r="C2835" s="32" t="s">
        <v>1553</v>
      </c>
      <c r="D2835" s="33">
        <v>8483</v>
      </c>
      <c r="E2835" s="32" t="s">
        <v>3127</v>
      </c>
      <c r="F2835" s="33" t="s">
        <v>157</v>
      </c>
      <c r="G2835" s="34">
        <v>944326</v>
      </c>
      <c r="H2835" s="35" t="s">
        <v>183</v>
      </c>
    </row>
    <row r="2836" spans="1:8" ht="15.75">
      <c r="A2836" s="31" t="s">
        <v>3113</v>
      </c>
      <c r="B2836" s="32" t="s">
        <v>192</v>
      </c>
      <c r="C2836" s="32" t="s">
        <v>1553</v>
      </c>
      <c r="D2836" s="33">
        <v>8484</v>
      </c>
      <c r="E2836" s="32" t="s">
        <v>3128</v>
      </c>
      <c r="F2836" s="33" t="s">
        <v>157</v>
      </c>
      <c r="G2836" s="34">
        <v>155008</v>
      </c>
      <c r="H2836" s="35" t="s">
        <v>183</v>
      </c>
    </row>
    <row r="2837" spans="1:8" ht="15.75">
      <c r="A2837" s="31" t="s">
        <v>3113</v>
      </c>
      <c r="B2837" s="32" t="s">
        <v>217</v>
      </c>
      <c r="C2837" s="32" t="s">
        <v>218</v>
      </c>
      <c r="D2837" s="33">
        <v>8486</v>
      </c>
      <c r="E2837" s="32" t="s">
        <v>3129</v>
      </c>
      <c r="F2837" s="33" t="s">
        <v>190</v>
      </c>
      <c r="G2837" s="34">
        <v>971000</v>
      </c>
      <c r="H2837" s="35" t="s">
        <v>183</v>
      </c>
    </row>
    <row r="2838" spans="1:8" ht="15.75">
      <c r="A2838" s="31" t="s">
        <v>3113</v>
      </c>
      <c r="B2838" s="32" t="s">
        <v>192</v>
      </c>
      <c r="C2838" s="32" t="s">
        <v>1553</v>
      </c>
      <c r="D2838" s="33">
        <v>8487</v>
      </c>
      <c r="E2838" s="32" t="s">
        <v>3130</v>
      </c>
      <c r="F2838" s="33" t="s">
        <v>190</v>
      </c>
      <c r="G2838" s="34">
        <v>30056</v>
      </c>
      <c r="H2838" s="35" t="s">
        <v>183</v>
      </c>
    </row>
    <row r="2839" spans="1:8" ht="15.75">
      <c r="A2839" s="31" t="s">
        <v>3113</v>
      </c>
      <c r="B2839" s="32" t="s">
        <v>192</v>
      </c>
      <c r="C2839" s="32" t="s">
        <v>1553</v>
      </c>
      <c r="D2839" s="33">
        <v>8488</v>
      </c>
      <c r="E2839" s="32" t="s">
        <v>3131</v>
      </c>
      <c r="F2839" s="33" t="s">
        <v>190</v>
      </c>
      <c r="G2839" s="34">
        <v>19690</v>
      </c>
      <c r="H2839" s="35" t="s">
        <v>183</v>
      </c>
    </row>
    <row r="2840" spans="1:8" ht="15.75">
      <c r="A2840" s="31" t="s">
        <v>3113</v>
      </c>
      <c r="B2840" s="32" t="s">
        <v>238</v>
      </c>
      <c r="C2840" s="32" t="s">
        <v>402</v>
      </c>
      <c r="D2840" s="33">
        <v>8489</v>
      </c>
      <c r="E2840" s="32" t="s">
        <v>3132</v>
      </c>
      <c r="F2840" s="33" t="s">
        <v>157</v>
      </c>
      <c r="G2840" s="34">
        <v>37827</v>
      </c>
      <c r="H2840" s="35" t="s">
        <v>183</v>
      </c>
    </row>
    <row r="2841" spans="1:8" ht="15.75">
      <c r="A2841" s="31" t="s">
        <v>3113</v>
      </c>
      <c r="B2841" s="32" t="s">
        <v>238</v>
      </c>
      <c r="C2841" s="32" t="s">
        <v>402</v>
      </c>
      <c r="D2841" s="33">
        <v>8491</v>
      </c>
      <c r="E2841" s="32" t="s">
        <v>3133</v>
      </c>
      <c r="F2841" s="33" t="s">
        <v>157</v>
      </c>
      <c r="G2841" s="34">
        <v>8054</v>
      </c>
      <c r="H2841" s="35" t="s">
        <v>183</v>
      </c>
    </row>
    <row r="2842" spans="1:8" ht="15.75">
      <c r="A2842" s="31" t="s">
        <v>3113</v>
      </c>
      <c r="B2842" s="32" t="s">
        <v>238</v>
      </c>
      <c r="C2842" s="32" t="s">
        <v>402</v>
      </c>
      <c r="D2842" s="33">
        <v>8492</v>
      </c>
      <c r="E2842" s="32" t="s">
        <v>3134</v>
      </c>
      <c r="F2842" s="33" t="s">
        <v>157</v>
      </c>
      <c r="G2842" s="34">
        <v>158827</v>
      </c>
      <c r="H2842" s="35" t="s">
        <v>183</v>
      </c>
    </row>
    <row r="2843" spans="1:8" ht="15.75">
      <c r="A2843" s="31" t="s">
        <v>3113</v>
      </c>
      <c r="B2843" s="32" t="s">
        <v>192</v>
      </c>
      <c r="C2843" s="32" t="s">
        <v>1553</v>
      </c>
      <c r="D2843" s="33">
        <v>8493</v>
      </c>
      <c r="E2843" s="32" t="s">
        <v>3135</v>
      </c>
      <c r="F2843" s="33" t="s">
        <v>157</v>
      </c>
      <c r="G2843" s="34">
        <v>606560</v>
      </c>
      <c r="H2843" s="35" t="s">
        <v>183</v>
      </c>
    </row>
    <row r="2844" spans="1:8" ht="15.75">
      <c r="A2844" s="31" t="s">
        <v>3113</v>
      </c>
      <c r="B2844" s="32" t="s">
        <v>192</v>
      </c>
      <c r="C2844" s="32" t="s">
        <v>1553</v>
      </c>
      <c r="D2844" s="33">
        <v>8494</v>
      </c>
      <c r="E2844" s="32" t="s">
        <v>3136</v>
      </c>
      <c r="F2844" s="33" t="s">
        <v>157</v>
      </c>
      <c r="G2844" s="34">
        <v>1070119</v>
      </c>
      <c r="H2844" s="35" t="s">
        <v>183</v>
      </c>
    </row>
    <row r="2845" spans="1:8" ht="15.75">
      <c r="A2845" s="31" t="s">
        <v>3113</v>
      </c>
      <c r="B2845" s="32" t="s">
        <v>192</v>
      </c>
      <c r="C2845" s="32" t="s">
        <v>1553</v>
      </c>
      <c r="D2845" s="33">
        <v>8495</v>
      </c>
      <c r="E2845" s="32" t="s">
        <v>3137</v>
      </c>
      <c r="F2845" s="33" t="s">
        <v>190</v>
      </c>
      <c r="G2845" s="34">
        <v>24391</v>
      </c>
      <c r="H2845" s="35" t="s">
        <v>183</v>
      </c>
    </row>
    <row r="2846" spans="1:8" ht="15.75">
      <c r="A2846" s="31" t="s">
        <v>3113</v>
      </c>
      <c r="B2846" s="32" t="s">
        <v>192</v>
      </c>
      <c r="C2846" s="32" t="s">
        <v>1553</v>
      </c>
      <c r="D2846" s="33">
        <v>8496</v>
      </c>
      <c r="E2846" s="32" t="s">
        <v>3138</v>
      </c>
      <c r="F2846" s="33" t="s">
        <v>190</v>
      </c>
      <c r="G2846" s="34">
        <v>21654</v>
      </c>
      <c r="H2846" s="35" t="s">
        <v>183</v>
      </c>
    </row>
    <row r="2847" spans="1:8" ht="15.75">
      <c r="A2847" s="31" t="s">
        <v>3113</v>
      </c>
      <c r="B2847" s="32" t="s">
        <v>192</v>
      </c>
      <c r="C2847" s="32" t="s">
        <v>1553</v>
      </c>
      <c r="D2847" s="33">
        <v>8497</v>
      </c>
      <c r="E2847" s="32" t="s">
        <v>3139</v>
      </c>
      <c r="F2847" s="33" t="s">
        <v>190</v>
      </c>
      <c r="G2847" s="34">
        <v>17003</v>
      </c>
      <c r="H2847" s="35" t="s">
        <v>183</v>
      </c>
    </row>
    <row r="2848" spans="1:8" ht="15.75">
      <c r="A2848" s="31" t="s">
        <v>3113</v>
      </c>
      <c r="B2848" s="32" t="s">
        <v>205</v>
      </c>
      <c r="C2848" s="32" t="s">
        <v>417</v>
      </c>
      <c r="D2848" s="33">
        <v>8498</v>
      </c>
      <c r="E2848" s="32" t="s">
        <v>3140</v>
      </c>
      <c r="F2848" s="33" t="s">
        <v>190</v>
      </c>
      <c r="G2848" s="34">
        <v>8614</v>
      </c>
      <c r="H2848" s="35" t="s">
        <v>183</v>
      </c>
    </row>
    <row r="2849" spans="1:8" ht="15.75">
      <c r="A2849" s="31" t="s">
        <v>3113</v>
      </c>
      <c r="B2849" s="32" t="s">
        <v>205</v>
      </c>
      <c r="C2849" s="32" t="s">
        <v>224</v>
      </c>
      <c r="D2849" s="33">
        <v>8499</v>
      </c>
      <c r="E2849" s="32" t="s">
        <v>3141</v>
      </c>
      <c r="F2849" s="33" t="s">
        <v>182</v>
      </c>
      <c r="G2849" s="34">
        <v>85570</v>
      </c>
      <c r="H2849" s="35" t="s">
        <v>183</v>
      </c>
    </row>
    <row r="2850" spans="1:8" ht="15.75">
      <c r="A2850" s="31" t="s">
        <v>3113</v>
      </c>
      <c r="B2850" s="32" t="s">
        <v>241</v>
      </c>
      <c r="C2850" s="32" t="s">
        <v>242</v>
      </c>
      <c r="D2850" s="33">
        <v>8500</v>
      </c>
      <c r="E2850" s="32" t="s">
        <v>3142</v>
      </c>
      <c r="F2850" s="33" t="s">
        <v>182</v>
      </c>
      <c r="G2850" s="34">
        <v>61880</v>
      </c>
      <c r="H2850" s="35" t="s">
        <v>197</v>
      </c>
    </row>
    <row r="2851" spans="1:8" ht="15.75">
      <c r="A2851" s="31" t="s">
        <v>2569</v>
      </c>
      <c r="B2851" s="32" t="s">
        <v>205</v>
      </c>
      <c r="C2851" s="32" t="s">
        <v>206</v>
      </c>
      <c r="D2851" s="33">
        <v>8501</v>
      </c>
      <c r="E2851" s="32" t="s">
        <v>3143</v>
      </c>
      <c r="F2851" s="33" t="s">
        <v>157</v>
      </c>
      <c r="G2851" s="34">
        <v>108753</v>
      </c>
      <c r="H2851" s="35" t="s">
        <v>183</v>
      </c>
    </row>
    <row r="2852" spans="1:8" ht="15.75">
      <c r="A2852" s="31" t="s">
        <v>2569</v>
      </c>
      <c r="B2852" s="32" t="s">
        <v>205</v>
      </c>
      <c r="C2852" s="32" t="s">
        <v>206</v>
      </c>
      <c r="D2852" s="33">
        <v>8503</v>
      </c>
      <c r="E2852" s="32" t="s">
        <v>3144</v>
      </c>
      <c r="F2852" s="33" t="s">
        <v>157</v>
      </c>
      <c r="G2852" s="34">
        <v>87217</v>
      </c>
      <c r="H2852" s="35" t="s">
        <v>183</v>
      </c>
    </row>
    <row r="2853" spans="1:8" ht="15.75">
      <c r="A2853" s="31" t="s">
        <v>2569</v>
      </c>
      <c r="B2853" s="32" t="s">
        <v>248</v>
      </c>
      <c r="C2853" s="32" t="s">
        <v>248</v>
      </c>
      <c r="D2853" s="33">
        <v>8504</v>
      </c>
      <c r="E2853" s="32" t="s">
        <v>3145</v>
      </c>
      <c r="F2853" s="33" t="s">
        <v>157</v>
      </c>
      <c r="G2853" s="34">
        <v>224654</v>
      </c>
      <c r="H2853" s="35" t="s">
        <v>183</v>
      </c>
    </row>
    <row r="2854" spans="1:8" ht="15.75">
      <c r="A2854" s="31" t="s">
        <v>2569</v>
      </c>
      <c r="B2854" s="32" t="s">
        <v>248</v>
      </c>
      <c r="C2854" s="32" t="s">
        <v>248</v>
      </c>
      <c r="D2854" s="33">
        <v>8505</v>
      </c>
      <c r="E2854" s="32" t="s">
        <v>3146</v>
      </c>
      <c r="F2854" s="33" t="s">
        <v>157</v>
      </c>
      <c r="G2854" s="34">
        <v>437024</v>
      </c>
      <c r="H2854" s="35" t="s">
        <v>183</v>
      </c>
    </row>
    <row r="2855" spans="1:8" ht="15.75">
      <c r="A2855" s="31" t="s">
        <v>2569</v>
      </c>
      <c r="B2855" s="32" t="s">
        <v>241</v>
      </c>
      <c r="C2855" s="32" t="s">
        <v>420</v>
      </c>
      <c r="D2855" s="33">
        <v>8506</v>
      </c>
      <c r="E2855" s="32" t="s">
        <v>3147</v>
      </c>
      <c r="F2855" s="33" t="s">
        <v>157</v>
      </c>
      <c r="G2855" s="34">
        <v>649424</v>
      </c>
      <c r="H2855" s="35" t="s">
        <v>183</v>
      </c>
    </row>
    <row r="2856" spans="1:8" ht="15.75">
      <c r="A2856" s="31" t="s">
        <v>2569</v>
      </c>
      <c r="B2856" s="32" t="s">
        <v>208</v>
      </c>
      <c r="C2856" s="32" t="s">
        <v>208</v>
      </c>
      <c r="D2856" s="33">
        <v>8507</v>
      </c>
      <c r="E2856" s="32" t="s">
        <v>3148</v>
      </c>
      <c r="F2856" s="33" t="s">
        <v>190</v>
      </c>
      <c r="G2856" s="34">
        <v>527513</v>
      </c>
      <c r="H2856" s="35" t="s">
        <v>183</v>
      </c>
    </row>
    <row r="2857" spans="1:8" ht="15.75">
      <c r="A2857" s="31" t="s">
        <v>2569</v>
      </c>
      <c r="B2857" s="32" t="s">
        <v>208</v>
      </c>
      <c r="C2857" s="32" t="s">
        <v>208</v>
      </c>
      <c r="D2857" s="33">
        <v>8508</v>
      </c>
      <c r="E2857" s="32" t="s">
        <v>3149</v>
      </c>
      <c r="F2857" s="33" t="s">
        <v>190</v>
      </c>
      <c r="G2857" s="34">
        <v>613080</v>
      </c>
      <c r="H2857" s="35" t="s">
        <v>183</v>
      </c>
    </row>
    <row r="2858" spans="1:8" ht="15.75">
      <c r="A2858" s="31" t="s">
        <v>2569</v>
      </c>
      <c r="B2858" s="32" t="s">
        <v>208</v>
      </c>
      <c r="C2858" s="32" t="s">
        <v>208</v>
      </c>
      <c r="D2858" s="33">
        <v>8509</v>
      </c>
      <c r="E2858" s="32" t="s">
        <v>3150</v>
      </c>
      <c r="F2858" s="33" t="s">
        <v>190</v>
      </c>
      <c r="G2858" s="34">
        <v>676050</v>
      </c>
      <c r="H2858" s="35" t="s">
        <v>183</v>
      </c>
    </row>
    <row r="2859" spans="1:8" ht="15.75">
      <c r="A2859" s="31" t="s">
        <v>2569</v>
      </c>
      <c r="B2859" s="32" t="s">
        <v>248</v>
      </c>
      <c r="C2859" s="32" t="s">
        <v>248</v>
      </c>
      <c r="D2859" s="33">
        <v>8511</v>
      </c>
      <c r="E2859" s="32" t="s">
        <v>3151</v>
      </c>
      <c r="F2859" s="33" t="s">
        <v>190</v>
      </c>
      <c r="G2859" s="34">
        <v>288417</v>
      </c>
      <c r="H2859" s="35" t="s">
        <v>197</v>
      </c>
    </row>
    <row r="2860" spans="1:8" ht="15.75">
      <c r="A2860" s="31" t="s">
        <v>2569</v>
      </c>
      <c r="B2860" s="32" t="s">
        <v>205</v>
      </c>
      <c r="C2860" s="32" t="s">
        <v>206</v>
      </c>
      <c r="D2860" s="33">
        <v>8512</v>
      </c>
      <c r="E2860" s="32" t="s">
        <v>3152</v>
      </c>
      <c r="F2860" s="33" t="s">
        <v>190</v>
      </c>
      <c r="G2860" s="34">
        <v>206394</v>
      </c>
      <c r="H2860" s="35" t="s">
        <v>183</v>
      </c>
    </row>
    <row r="2861" spans="1:8" ht="15.75">
      <c r="A2861" s="31" t="s">
        <v>2569</v>
      </c>
      <c r="B2861" s="32" t="s">
        <v>248</v>
      </c>
      <c r="C2861" s="32" t="s">
        <v>248</v>
      </c>
      <c r="D2861" s="33">
        <v>8513</v>
      </c>
      <c r="E2861" s="32" t="s">
        <v>3153</v>
      </c>
      <c r="F2861" s="33" t="s">
        <v>157</v>
      </c>
      <c r="G2861" s="34">
        <v>479457</v>
      </c>
      <c r="H2861" s="35" t="s">
        <v>183</v>
      </c>
    </row>
    <row r="2862" spans="1:8" ht="15.75">
      <c r="A2862" s="31" t="s">
        <v>2569</v>
      </c>
      <c r="B2862" s="32" t="s">
        <v>248</v>
      </c>
      <c r="C2862" s="32" t="s">
        <v>248</v>
      </c>
      <c r="D2862" s="33">
        <v>8514</v>
      </c>
      <c r="E2862" s="32" t="s">
        <v>3154</v>
      </c>
      <c r="F2862" s="33" t="s">
        <v>190</v>
      </c>
      <c r="G2862" s="34">
        <v>18184</v>
      </c>
      <c r="H2862" s="35" t="s">
        <v>183</v>
      </c>
    </row>
    <row r="2863" spans="1:8" ht="15.75">
      <c r="A2863" s="31" t="s">
        <v>2569</v>
      </c>
      <c r="B2863" s="32" t="s">
        <v>248</v>
      </c>
      <c r="C2863" s="32" t="s">
        <v>248</v>
      </c>
      <c r="D2863" s="33">
        <v>8515</v>
      </c>
      <c r="E2863" s="32" t="s">
        <v>3155</v>
      </c>
      <c r="F2863" s="33" t="s">
        <v>157</v>
      </c>
      <c r="G2863" s="34">
        <v>17163</v>
      </c>
      <c r="H2863" s="35" t="s">
        <v>183</v>
      </c>
    </row>
    <row r="2864" spans="1:8" ht="15.75">
      <c r="A2864" s="31" t="s">
        <v>2569</v>
      </c>
      <c r="B2864" s="32" t="s">
        <v>248</v>
      </c>
      <c r="C2864" s="32" t="s">
        <v>248</v>
      </c>
      <c r="D2864" s="33">
        <v>8516</v>
      </c>
      <c r="E2864" s="32" t="s">
        <v>3156</v>
      </c>
      <c r="F2864" s="33" t="s">
        <v>157</v>
      </c>
      <c r="G2864" s="34">
        <v>38493</v>
      </c>
      <c r="H2864" s="35" t="s">
        <v>183</v>
      </c>
    </row>
    <row r="2865" spans="1:8" ht="15.75">
      <c r="A2865" s="31" t="s">
        <v>2569</v>
      </c>
      <c r="B2865" s="32" t="s">
        <v>248</v>
      </c>
      <c r="C2865" s="32" t="s">
        <v>248</v>
      </c>
      <c r="D2865" s="33">
        <v>8518</v>
      </c>
      <c r="E2865" s="32" t="s">
        <v>3157</v>
      </c>
      <c r="F2865" s="33" t="s">
        <v>157</v>
      </c>
      <c r="G2865" s="34">
        <v>27387</v>
      </c>
      <c r="H2865" s="35" t="s">
        <v>183</v>
      </c>
    </row>
    <row r="2866" spans="1:8" ht="15.75">
      <c r="A2866" s="31" t="s">
        <v>2569</v>
      </c>
      <c r="B2866" s="32" t="s">
        <v>248</v>
      </c>
      <c r="C2866" s="32" t="s">
        <v>248</v>
      </c>
      <c r="D2866" s="33">
        <v>8519</v>
      </c>
      <c r="E2866" s="32" t="s">
        <v>3158</v>
      </c>
      <c r="F2866" s="33" t="s">
        <v>157</v>
      </c>
      <c r="G2866" s="34">
        <v>19060</v>
      </c>
      <c r="H2866" s="35" t="s">
        <v>183</v>
      </c>
    </row>
    <row r="2867" spans="1:8" ht="15.75">
      <c r="A2867" s="31" t="s">
        <v>2569</v>
      </c>
      <c r="B2867" s="32" t="s">
        <v>248</v>
      </c>
      <c r="C2867" s="32" t="s">
        <v>248</v>
      </c>
      <c r="D2867" s="33">
        <v>8521</v>
      </c>
      <c r="E2867" s="32" t="s">
        <v>3159</v>
      </c>
      <c r="F2867" s="33" t="s">
        <v>157</v>
      </c>
      <c r="G2867" s="34">
        <v>8173</v>
      </c>
      <c r="H2867" s="35" t="s">
        <v>183</v>
      </c>
    </row>
    <row r="2868" spans="1:8" ht="15.75">
      <c r="A2868" s="31" t="s">
        <v>2569</v>
      </c>
      <c r="B2868" s="32" t="s">
        <v>248</v>
      </c>
      <c r="C2868" s="32" t="s">
        <v>248</v>
      </c>
      <c r="D2868" s="33">
        <v>8522</v>
      </c>
      <c r="E2868" s="32" t="s">
        <v>3160</v>
      </c>
      <c r="F2868" s="33" t="s">
        <v>190</v>
      </c>
      <c r="G2868" s="34">
        <v>12484</v>
      </c>
      <c r="H2868" s="35" t="s">
        <v>183</v>
      </c>
    </row>
    <row r="2869" spans="1:8" ht="15.75">
      <c r="A2869" s="31" t="s">
        <v>2569</v>
      </c>
      <c r="B2869" s="32" t="s">
        <v>248</v>
      </c>
      <c r="C2869" s="32" t="s">
        <v>248</v>
      </c>
      <c r="D2869" s="33">
        <v>8523</v>
      </c>
      <c r="E2869" s="32" t="s">
        <v>3161</v>
      </c>
      <c r="F2869" s="33" t="s">
        <v>157</v>
      </c>
      <c r="G2869" s="34">
        <v>5310</v>
      </c>
      <c r="H2869" s="35" t="s">
        <v>183</v>
      </c>
    </row>
    <row r="2870" spans="1:8" ht="15.75">
      <c r="A2870" s="31" t="s">
        <v>2569</v>
      </c>
      <c r="B2870" s="32" t="s">
        <v>248</v>
      </c>
      <c r="C2870" s="32" t="s">
        <v>248</v>
      </c>
      <c r="D2870" s="33">
        <v>8524</v>
      </c>
      <c r="E2870" s="32" t="s">
        <v>3162</v>
      </c>
      <c r="F2870" s="33" t="s">
        <v>157</v>
      </c>
      <c r="G2870" s="34">
        <v>5974</v>
      </c>
      <c r="H2870" s="35" t="s">
        <v>183</v>
      </c>
    </row>
    <row r="2871" spans="1:8" ht="15.75">
      <c r="A2871" s="31" t="s">
        <v>2569</v>
      </c>
      <c r="B2871" s="32" t="s">
        <v>248</v>
      </c>
      <c r="C2871" s="32" t="s">
        <v>248</v>
      </c>
      <c r="D2871" s="33">
        <v>8525</v>
      </c>
      <c r="E2871" s="32" t="s">
        <v>3163</v>
      </c>
      <c r="F2871" s="33" t="s">
        <v>157</v>
      </c>
      <c r="G2871" s="34">
        <v>6065</v>
      </c>
      <c r="H2871" s="35" t="s">
        <v>183</v>
      </c>
    </row>
    <row r="2872" spans="1:8" ht="15.75">
      <c r="A2872" s="31" t="s">
        <v>2569</v>
      </c>
      <c r="B2872" s="32" t="s">
        <v>248</v>
      </c>
      <c r="C2872" s="32" t="s">
        <v>248</v>
      </c>
      <c r="D2872" s="33">
        <v>8526</v>
      </c>
      <c r="E2872" s="32" t="s">
        <v>3164</v>
      </c>
      <c r="F2872" s="33" t="s">
        <v>157</v>
      </c>
      <c r="G2872" s="34">
        <v>13959</v>
      </c>
      <c r="H2872" s="35" t="s">
        <v>183</v>
      </c>
    </row>
    <row r="2873" spans="1:8" ht="15.75">
      <c r="A2873" s="31" t="s">
        <v>2569</v>
      </c>
      <c r="B2873" s="32" t="s">
        <v>248</v>
      </c>
      <c r="C2873" s="32" t="s">
        <v>248</v>
      </c>
      <c r="D2873" s="33">
        <v>8527</v>
      </c>
      <c r="E2873" s="32" t="s">
        <v>3165</v>
      </c>
      <c r="F2873" s="33" t="s">
        <v>157</v>
      </c>
      <c r="G2873" s="34">
        <v>15446</v>
      </c>
      <c r="H2873" s="35" t="s">
        <v>183</v>
      </c>
    </row>
    <row r="2874" spans="1:8" ht="15.75">
      <c r="A2874" s="31" t="s">
        <v>2569</v>
      </c>
      <c r="B2874" s="32" t="s">
        <v>248</v>
      </c>
      <c r="C2874" s="32" t="s">
        <v>248</v>
      </c>
      <c r="D2874" s="33">
        <v>8528</v>
      </c>
      <c r="E2874" s="32" t="s">
        <v>3166</v>
      </c>
      <c r="F2874" s="33" t="s">
        <v>157</v>
      </c>
      <c r="G2874" s="34">
        <v>17720</v>
      </c>
      <c r="H2874" s="35" t="s">
        <v>183</v>
      </c>
    </row>
    <row r="2875" spans="1:8" ht="15.75">
      <c r="A2875" s="31" t="s">
        <v>2569</v>
      </c>
      <c r="B2875" s="32" t="s">
        <v>248</v>
      </c>
      <c r="C2875" s="32" t="s">
        <v>248</v>
      </c>
      <c r="D2875" s="33">
        <v>8529</v>
      </c>
      <c r="E2875" s="32" t="s">
        <v>3167</v>
      </c>
      <c r="F2875" s="33" t="s">
        <v>157</v>
      </c>
      <c r="G2875" s="34">
        <v>16985</v>
      </c>
      <c r="H2875" s="35" t="s">
        <v>183</v>
      </c>
    </row>
    <row r="2876" spans="1:8" ht="15.75">
      <c r="A2876" s="31" t="s">
        <v>2569</v>
      </c>
      <c r="B2876" s="32" t="s">
        <v>248</v>
      </c>
      <c r="C2876" s="32" t="s">
        <v>248</v>
      </c>
      <c r="D2876" s="33">
        <v>8530</v>
      </c>
      <c r="E2876" s="32" t="s">
        <v>3168</v>
      </c>
      <c r="F2876" s="33" t="s">
        <v>157</v>
      </c>
      <c r="G2876" s="34">
        <v>38338</v>
      </c>
      <c r="H2876" s="35" t="s">
        <v>183</v>
      </c>
    </row>
    <row r="2877" spans="1:8" ht="15.75">
      <c r="A2877" s="31" t="s">
        <v>2569</v>
      </c>
      <c r="B2877" s="32" t="s">
        <v>248</v>
      </c>
      <c r="C2877" s="32" t="s">
        <v>248</v>
      </c>
      <c r="D2877" s="33">
        <v>8531</v>
      </c>
      <c r="E2877" s="32" t="s">
        <v>3169</v>
      </c>
      <c r="F2877" s="33" t="s">
        <v>157</v>
      </c>
      <c r="G2877" s="34">
        <v>110837</v>
      </c>
      <c r="H2877" s="35" t="s">
        <v>183</v>
      </c>
    </row>
    <row r="2878" spans="1:8" ht="15.75">
      <c r="A2878" s="31" t="s">
        <v>2569</v>
      </c>
      <c r="B2878" s="32" t="s">
        <v>192</v>
      </c>
      <c r="C2878" s="32" t="s">
        <v>1553</v>
      </c>
      <c r="D2878" s="33">
        <v>8533</v>
      </c>
      <c r="E2878" s="32" t="s">
        <v>3170</v>
      </c>
      <c r="F2878" s="33" t="s">
        <v>157</v>
      </c>
      <c r="G2878" s="34">
        <v>23299</v>
      </c>
      <c r="H2878" s="35" t="s">
        <v>183</v>
      </c>
    </row>
    <row r="2879" spans="1:8" ht="15.75">
      <c r="A2879" s="31" t="s">
        <v>3171</v>
      </c>
      <c r="B2879" s="32" t="s">
        <v>238</v>
      </c>
      <c r="C2879" s="32" t="s">
        <v>239</v>
      </c>
      <c r="D2879" s="33">
        <v>8534</v>
      </c>
      <c r="E2879" s="32" t="s">
        <v>3172</v>
      </c>
      <c r="F2879" s="33" t="s">
        <v>157</v>
      </c>
      <c r="G2879" s="34">
        <v>195700</v>
      </c>
      <c r="H2879" s="35" t="s">
        <v>197</v>
      </c>
    </row>
    <row r="2880" spans="1:8" ht="15.75">
      <c r="A2880" s="31" t="s">
        <v>3171</v>
      </c>
      <c r="B2880" s="32" t="s">
        <v>238</v>
      </c>
      <c r="C2880" s="32" t="s">
        <v>239</v>
      </c>
      <c r="D2880" s="33">
        <v>8535</v>
      </c>
      <c r="E2880" s="32" t="s">
        <v>3173</v>
      </c>
      <c r="F2880" s="33" t="s">
        <v>157</v>
      </c>
      <c r="G2880" s="34">
        <v>263200</v>
      </c>
      <c r="H2880" s="35" t="s">
        <v>197</v>
      </c>
    </row>
    <row r="2881" spans="1:8" ht="15.75">
      <c r="A2881" s="31" t="s">
        <v>3174</v>
      </c>
      <c r="B2881" s="32" t="s">
        <v>241</v>
      </c>
      <c r="C2881" s="32" t="s">
        <v>242</v>
      </c>
      <c r="D2881" s="33">
        <v>8536</v>
      </c>
      <c r="E2881" s="32" t="s">
        <v>3175</v>
      </c>
      <c r="F2881" s="33" t="s">
        <v>182</v>
      </c>
      <c r="G2881" s="34">
        <v>17153</v>
      </c>
      <c r="H2881" s="35" t="s">
        <v>183</v>
      </c>
    </row>
    <row r="2882" spans="1:8" ht="15.75">
      <c r="A2882" s="31" t="s">
        <v>3174</v>
      </c>
      <c r="B2882" s="32" t="s">
        <v>217</v>
      </c>
      <c r="C2882" s="32" t="s">
        <v>218</v>
      </c>
      <c r="D2882" s="33">
        <v>8537</v>
      </c>
      <c r="E2882" s="32" t="s">
        <v>3176</v>
      </c>
      <c r="F2882" s="33" t="s">
        <v>157</v>
      </c>
      <c r="G2882" s="34">
        <v>1630181</v>
      </c>
      <c r="H2882" s="35" t="s">
        <v>183</v>
      </c>
    </row>
    <row r="2883" spans="1:8" ht="15.75">
      <c r="A2883" s="31" t="s">
        <v>3174</v>
      </c>
      <c r="B2883" s="32" t="s">
        <v>192</v>
      </c>
      <c r="C2883" s="32" t="s">
        <v>1553</v>
      </c>
      <c r="D2883" s="33">
        <v>8538</v>
      </c>
      <c r="E2883" s="32" t="s">
        <v>3177</v>
      </c>
      <c r="F2883" s="33" t="s">
        <v>190</v>
      </c>
      <c r="G2883" s="34">
        <v>41627</v>
      </c>
      <c r="H2883" s="35" t="s">
        <v>183</v>
      </c>
    </row>
    <row r="2884" spans="1:8" ht="15.75">
      <c r="A2884" s="31" t="s">
        <v>3174</v>
      </c>
      <c r="B2884" s="32" t="s">
        <v>192</v>
      </c>
      <c r="C2884" s="32" t="s">
        <v>1553</v>
      </c>
      <c r="D2884" s="33">
        <v>8539</v>
      </c>
      <c r="E2884" s="32" t="s">
        <v>3178</v>
      </c>
      <c r="F2884" s="33" t="s">
        <v>190</v>
      </c>
      <c r="G2884" s="34">
        <v>46528</v>
      </c>
      <c r="H2884" s="35" t="s">
        <v>183</v>
      </c>
    </row>
    <row r="2885" spans="1:8" ht="15.75">
      <c r="A2885" s="31" t="s">
        <v>3174</v>
      </c>
      <c r="B2885" s="32" t="s">
        <v>192</v>
      </c>
      <c r="C2885" s="32" t="s">
        <v>1553</v>
      </c>
      <c r="D2885" s="33">
        <v>8540</v>
      </c>
      <c r="E2885" s="32" t="s">
        <v>3179</v>
      </c>
      <c r="F2885" s="33" t="s">
        <v>190</v>
      </c>
      <c r="G2885" s="34">
        <v>95980</v>
      </c>
      <c r="H2885" s="35" t="s">
        <v>183</v>
      </c>
    </row>
    <row r="2886" spans="1:8" ht="15.75">
      <c r="A2886" s="31" t="s">
        <v>3174</v>
      </c>
      <c r="B2886" s="32" t="s">
        <v>192</v>
      </c>
      <c r="C2886" s="32" t="s">
        <v>1553</v>
      </c>
      <c r="D2886" s="33">
        <v>8541</v>
      </c>
      <c r="E2886" s="32" t="s">
        <v>3180</v>
      </c>
      <c r="F2886" s="33" t="s">
        <v>190</v>
      </c>
      <c r="G2886" s="34">
        <v>405043</v>
      </c>
      <c r="H2886" s="35" t="s">
        <v>183</v>
      </c>
    </row>
    <row r="2887" spans="1:8" ht="15.75">
      <c r="A2887" s="31" t="s">
        <v>3174</v>
      </c>
      <c r="B2887" s="32" t="s">
        <v>205</v>
      </c>
      <c r="C2887" s="32" t="s">
        <v>206</v>
      </c>
      <c r="D2887" s="33">
        <v>8542</v>
      </c>
      <c r="E2887" s="32" t="s">
        <v>3181</v>
      </c>
      <c r="F2887" s="33" t="s">
        <v>157</v>
      </c>
      <c r="G2887" s="34">
        <v>179084</v>
      </c>
      <c r="H2887" s="35" t="s">
        <v>183</v>
      </c>
    </row>
    <row r="2888" spans="1:8" ht="15.75">
      <c r="A2888" s="31" t="s">
        <v>3174</v>
      </c>
      <c r="B2888" s="32" t="s">
        <v>187</v>
      </c>
      <c r="C2888" s="32" t="s">
        <v>187</v>
      </c>
      <c r="D2888" s="33">
        <v>8543</v>
      </c>
      <c r="E2888" s="32" t="s">
        <v>3182</v>
      </c>
      <c r="F2888" s="33" t="s">
        <v>157</v>
      </c>
      <c r="G2888" s="34">
        <v>1036</v>
      </c>
      <c r="H2888" s="35" t="s">
        <v>183</v>
      </c>
    </row>
    <row r="2889" spans="1:8" ht="15.75">
      <c r="A2889" s="31" t="s">
        <v>3174</v>
      </c>
      <c r="B2889" s="32" t="s">
        <v>187</v>
      </c>
      <c r="C2889" s="32" t="s">
        <v>187</v>
      </c>
      <c r="D2889" s="33">
        <v>8544</v>
      </c>
      <c r="E2889" s="32" t="s">
        <v>3183</v>
      </c>
      <c r="F2889" s="33" t="s">
        <v>157</v>
      </c>
      <c r="G2889" s="34">
        <v>1036</v>
      </c>
      <c r="H2889" s="35" t="s">
        <v>183</v>
      </c>
    </row>
    <row r="2890" spans="1:8" ht="15.75">
      <c r="A2890" s="31" t="s">
        <v>3174</v>
      </c>
      <c r="B2890" s="32" t="s">
        <v>187</v>
      </c>
      <c r="C2890" s="32" t="s">
        <v>187</v>
      </c>
      <c r="D2890" s="33">
        <v>8545</v>
      </c>
      <c r="E2890" s="32" t="s">
        <v>3184</v>
      </c>
      <c r="F2890" s="33" t="s">
        <v>186</v>
      </c>
      <c r="G2890" s="34">
        <v>37942</v>
      </c>
      <c r="H2890" s="35" t="s">
        <v>183</v>
      </c>
    </row>
    <row r="2891" spans="1:8" ht="15.75">
      <c r="A2891" s="31" t="s">
        <v>3174</v>
      </c>
      <c r="B2891" s="32" t="s">
        <v>241</v>
      </c>
      <c r="C2891" s="32" t="s">
        <v>420</v>
      </c>
      <c r="D2891" s="33">
        <v>8546</v>
      </c>
      <c r="E2891" s="32" t="s">
        <v>3185</v>
      </c>
      <c r="F2891" s="33" t="s">
        <v>157</v>
      </c>
      <c r="G2891" s="34">
        <v>493165</v>
      </c>
      <c r="H2891" s="35" t="s">
        <v>183</v>
      </c>
    </row>
    <row r="2892" spans="1:8" ht="15.75">
      <c r="A2892" s="31" t="s">
        <v>3174</v>
      </c>
      <c r="B2892" s="32" t="s">
        <v>241</v>
      </c>
      <c r="C2892" s="32" t="s">
        <v>420</v>
      </c>
      <c r="D2892" s="33">
        <v>8547</v>
      </c>
      <c r="E2892" s="32" t="s">
        <v>3186</v>
      </c>
      <c r="F2892" s="33" t="s">
        <v>157</v>
      </c>
      <c r="G2892" s="34">
        <v>493165</v>
      </c>
      <c r="H2892" s="35" t="s">
        <v>183</v>
      </c>
    </row>
    <row r="2893" spans="1:8" ht="15.75">
      <c r="A2893" s="31" t="s">
        <v>3174</v>
      </c>
      <c r="B2893" s="32" t="s">
        <v>241</v>
      </c>
      <c r="C2893" s="32" t="s">
        <v>420</v>
      </c>
      <c r="D2893" s="33">
        <v>8548</v>
      </c>
      <c r="E2893" s="32" t="s">
        <v>3187</v>
      </c>
      <c r="F2893" s="33" t="s">
        <v>157</v>
      </c>
      <c r="G2893" s="34">
        <v>318650</v>
      </c>
      <c r="H2893" s="35" t="s">
        <v>183</v>
      </c>
    </row>
    <row r="2894" spans="1:8" ht="15.75">
      <c r="A2894" s="31" t="s">
        <v>3174</v>
      </c>
      <c r="B2894" s="32" t="s">
        <v>241</v>
      </c>
      <c r="C2894" s="32" t="s">
        <v>420</v>
      </c>
      <c r="D2894" s="33">
        <v>8549</v>
      </c>
      <c r="E2894" s="32" t="s">
        <v>3188</v>
      </c>
      <c r="F2894" s="33" t="s">
        <v>157</v>
      </c>
      <c r="G2894" s="34">
        <v>600979</v>
      </c>
      <c r="H2894" s="35" t="s">
        <v>183</v>
      </c>
    </row>
    <row r="2895" spans="1:8" ht="15.75">
      <c r="A2895" s="31" t="s">
        <v>3189</v>
      </c>
      <c r="B2895" s="32" t="s">
        <v>259</v>
      </c>
      <c r="C2895" s="32" t="s">
        <v>260</v>
      </c>
      <c r="D2895" s="33">
        <v>8551</v>
      </c>
      <c r="E2895" s="32" t="s">
        <v>3190</v>
      </c>
      <c r="F2895" s="33" t="s">
        <v>186</v>
      </c>
      <c r="G2895" s="34">
        <v>1521374</v>
      </c>
      <c r="H2895" s="35" t="s">
        <v>183</v>
      </c>
    </row>
    <row r="2896" spans="1:8" ht="15.75">
      <c r="A2896" s="31" t="s">
        <v>3189</v>
      </c>
      <c r="B2896" s="32" t="s">
        <v>259</v>
      </c>
      <c r="C2896" s="32" t="s">
        <v>260</v>
      </c>
      <c r="D2896" s="33">
        <v>8552</v>
      </c>
      <c r="E2896" s="32" t="s">
        <v>3191</v>
      </c>
      <c r="F2896" s="33" t="s">
        <v>186</v>
      </c>
      <c r="G2896" s="34">
        <v>1234221</v>
      </c>
      <c r="H2896" s="35" t="s">
        <v>183</v>
      </c>
    </row>
    <row r="2897" spans="1:8" ht="15.75">
      <c r="A2897" s="31" t="s">
        <v>3189</v>
      </c>
      <c r="B2897" s="32" t="s">
        <v>238</v>
      </c>
      <c r="C2897" s="32" t="s">
        <v>402</v>
      </c>
      <c r="D2897" s="33">
        <v>8553</v>
      </c>
      <c r="E2897" s="32" t="s">
        <v>3192</v>
      </c>
      <c r="F2897" s="33" t="s">
        <v>157</v>
      </c>
      <c r="G2897" s="34">
        <v>39975</v>
      </c>
      <c r="H2897" s="35" t="s">
        <v>183</v>
      </c>
    </row>
    <row r="2898" spans="1:8" ht="15.75">
      <c r="A2898" s="31" t="s">
        <v>3189</v>
      </c>
      <c r="B2898" s="32" t="s">
        <v>259</v>
      </c>
      <c r="C2898" s="32" t="s">
        <v>260</v>
      </c>
      <c r="D2898" s="33">
        <v>8554</v>
      </c>
      <c r="E2898" s="32" t="s">
        <v>3193</v>
      </c>
      <c r="F2898" s="33" t="s">
        <v>186</v>
      </c>
      <c r="G2898" s="34">
        <v>1847464</v>
      </c>
      <c r="H2898" s="35" t="s">
        <v>183</v>
      </c>
    </row>
    <row r="2899" spans="1:8" ht="15.75">
      <c r="A2899" s="31" t="s">
        <v>3189</v>
      </c>
      <c r="B2899" s="32" t="s">
        <v>259</v>
      </c>
      <c r="C2899" s="32" t="s">
        <v>260</v>
      </c>
      <c r="D2899" s="33">
        <v>8555</v>
      </c>
      <c r="E2899" s="32" t="s">
        <v>3194</v>
      </c>
      <c r="F2899" s="33" t="s">
        <v>186</v>
      </c>
      <c r="G2899" s="34">
        <v>1561864</v>
      </c>
      <c r="H2899" s="35" t="s">
        <v>183</v>
      </c>
    </row>
    <row r="2900" spans="1:8" ht="15.75">
      <c r="A2900" s="31" t="s">
        <v>3189</v>
      </c>
      <c r="B2900" s="32" t="s">
        <v>1411</v>
      </c>
      <c r="C2900" s="32" t="s">
        <v>1665</v>
      </c>
      <c r="D2900" s="33">
        <v>8556</v>
      </c>
      <c r="E2900" s="32" t="s">
        <v>3195</v>
      </c>
      <c r="F2900" s="33" t="s">
        <v>182</v>
      </c>
      <c r="G2900" s="34">
        <v>51178</v>
      </c>
      <c r="H2900" s="35" t="s">
        <v>183</v>
      </c>
    </row>
    <row r="2901" spans="1:8" ht="15.75">
      <c r="A2901" s="31" t="s">
        <v>3189</v>
      </c>
      <c r="B2901" s="32" t="s">
        <v>1076</v>
      </c>
      <c r="C2901" s="32" t="s">
        <v>3196</v>
      </c>
      <c r="D2901" s="33">
        <v>8557</v>
      </c>
      <c r="E2901" s="32" t="s">
        <v>3197</v>
      </c>
      <c r="F2901" s="33" t="s">
        <v>182</v>
      </c>
      <c r="G2901" s="34">
        <v>97664</v>
      </c>
      <c r="H2901" s="35" t="s">
        <v>183</v>
      </c>
    </row>
    <row r="2902" spans="1:8" ht="15.75">
      <c r="A2902" s="31" t="s">
        <v>3189</v>
      </c>
      <c r="B2902" s="32" t="s">
        <v>192</v>
      </c>
      <c r="C2902" s="32" t="s">
        <v>1553</v>
      </c>
      <c r="D2902" s="33">
        <v>8558</v>
      </c>
      <c r="E2902" s="32" t="s">
        <v>3198</v>
      </c>
      <c r="F2902" s="33" t="s">
        <v>157</v>
      </c>
      <c r="G2902" s="34">
        <v>17539126</v>
      </c>
      <c r="H2902" s="35" t="s">
        <v>183</v>
      </c>
    </row>
    <row r="2903" spans="1:8" ht="15.75">
      <c r="A2903" s="31" t="s">
        <v>3189</v>
      </c>
      <c r="B2903" s="32" t="s">
        <v>192</v>
      </c>
      <c r="C2903" s="32" t="s">
        <v>1553</v>
      </c>
      <c r="D2903" s="33">
        <v>8559</v>
      </c>
      <c r="E2903" s="32" t="s">
        <v>3199</v>
      </c>
      <c r="F2903" s="33" t="s">
        <v>157</v>
      </c>
      <c r="G2903" s="34">
        <v>12972419</v>
      </c>
      <c r="H2903" s="35" t="s">
        <v>183</v>
      </c>
    </row>
    <row r="2904" spans="1:8" ht="15.75">
      <c r="A2904" s="31" t="s">
        <v>3189</v>
      </c>
      <c r="B2904" s="32" t="s">
        <v>192</v>
      </c>
      <c r="C2904" s="32" t="s">
        <v>1553</v>
      </c>
      <c r="D2904" s="33">
        <v>8560</v>
      </c>
      <c r="E2904" s="32" t="s">
        <v>3200</v>
      </c>
      <c r="F2904" s="33" t="s">
        <v>157</v>
      </c>
      <c r="G2904" s="34">
        <v>2044912</v>
      </c>
      <c r="H2904" s="35" t="s">
        <v>183</v>
      </c>
    </row>
    <row r="2905" spans="1:8" ht="15.75">
      <c r="A2905" s="31" t="s">
        <v>3189</v>
      </c>
      <c r="B2905" s="32" t="s">
        <v>241</v>
      </c>
      <c r="C2905" s="32" t="s">
        <v>420</v>
      </c>
      <c r="D2905" s="33">
        <v>8561</v>
      </c>
      <c r="E2905" s="32" t="s">
        <v>3201</v>
      </c>
      <c r="F2905" s="33" t="s">
        <v>157</v>
      </c>
      <c r="G2905" s="34">
        <v>383689</v>
      </c>
      <c r="H2905" s="35" t="s">
        <v>197</v>
      </c>
    </row>
    <row r="2906" spans="1:8" ht="15.75">
      <c r="A2906" s="31" t="s">
        <v>3189</v>
      </c>
      <c r="B2906" s="32" t="s">
        <v>241</v>
      </c>
      <c r="C2906" s="32" t="s">
        <v>1479</v>
      </c>
      <c r="D2906" s="33">
        <v>8562</v>
      </c>
      <c r="E2906" s="32" t="s">
        <v>3202</v>
      </c>
      <c r="F2906" s="33" t="s">
        <v>157</v>
      </c>
      <c r="G2906" s="34">
        <v>383689</v>
      </c>
      <c r="H2906" s="35" t="s">
        <v>197</v>
      </c>
    </row>
    <row r="2907" spans="1:8" ht="15.75">
      <c r="A2907" s="31" t="s">
        <v>3189</v>
      </c>
      <c r="B2907" s="32" t="s">
        <v>241</v>
      </c>
      <c r="C2907" s="32" t="s">
        <v>1479</v>
      </c>
      <c r="D2907" s="33">
        <v>8563</v>
      </c>
      <c r="E2907" s="32" t="s">
        <v>3203</v>
      </c>
      <c r="F2907" s="33" t="s">
        <v>157</v>
      </c>
      <c r="G2907" s="34">
        <v>383689</v>
      </c>
      <c r="H2907" s="35" t="s">
        <v>197</v>
      </c>
    </row>
    <row r="2908" spans="1:8" ht="15.75">
      <c r="A2908" s="31" t="s">
        <v>3189</v>
      </c>
      <c r="B2908" s="32" t="s">
        <v>241</v>
      </c>
      <c r="C2908" s="32" t="s">
        <v>1479</v>
      </c>
      <c r="D2908" s="33">
        <v>8564</v>
      </c>
      <c r="E2908" s="32" t="s">
        <v>3204</v>
      </c>
      <c r="F2908" s="33" t="s">
        <v>157</v>
      </c>
      <c r="G2908" s="34">
        <v>383689</v>
      </c>
      <c r="H2908" s="35" t="s">
        <v>197</v>
      </c>
    </row>
    <row r="2909" spans="1:8" ht="15.75">
      <c r="A2909" s="31" t="s">
        <v>3189</v>
      </c>
      <c r="B2909" s="32" t="s">
        <v>241</v>
      </c>
      <c r="C2909" s="32" t="s">
        <v>242</v>
      </c>
      <c r="D2909" s="33">
        <v>8566</v>
      </c>
      <c r="E2909" s="32" t="s">
        <v>3205</v>
      </c>
      <c r="F2909" s="33" t="s">
        <v>182</v>
      </c>
      <c r="G2909" s="34">
        <v>118801</v>
      </c>
      <c r="H2909" s="35" t="s">
        <v>183</v>
      </c>
    </row>
    <row r="2910" spans="1:8" ht="15.75">
      <c r="A2910" s="31" t="s">
        <v>3189</v>
      </c>
      <c r="B2910" s="32" t="s">
        <v>192</v>
      </c>
      <c r="C2910" s="32" t="s">
        <v>1553</v>
      </c>
      <c r="D2910" s="33">
        <v>8567</v>
      </c>
      <c r="E2910" s="32" t="s">
        <v>3206</v>
      </c>
      <c r="F2910" s="33" t="s">
        <v>157</v>
      </c>
      <c r="G2910" s="34">
        <v>2676601</v>
      </c>
      <c r="H2910" s="35" t="s">
        <v>183</v>
      </c>
    </row>
    <row r="2911" spans="1:8" ht="15.75">
      <c r="A2911" s="31" t="s">
        <v>3189</v>
      </c>
      <c r="B2911" s="32" t="s">
        <v>192</v>
      </c>
      <c r="C2911" s="32" t="s">
        <v>1553</v>
      </c>
      <c r="D2911" s="33">
        <v>8568</v>
      </c>
      <c r="E2911" s="32" t="s">
        <v>3207</v>
      </c>
      <c r="F2911" s="33" t="s">
        <v>157</v>
      </c>
      <c r="G2911" s="34">
        <v>2179284</v>
      </c>
      <c r="H2911" s="35" t="s">
        <v>183</v>
      </c>
    </row>
    <row r="2912" spans="1:8" ht="15.75">
      <c r="A2912" s="31" t="s">
        <v>3189</v>
      </c>
      <c r="B2912" s="32" t="s">
        <v>192</v>
      </c>
      <c r="C2912" s="32" t="s">
        <v>1553</v>
      </c>
      <c r="D2912" s="33">
        <v>8569</v>
      </c>
      <c r="E2912" s="32" t="s">
        <v>3208</v>
      </c>
      <c r="F2912" s="33" t="s">
        <v>157</v>
      </c>
      <c r="G2912" s="34">
        <v>21406559</v>
      </c>
      <c r="H2912" s="35" t="s">
        <v>183</v>
      </c>
    </row>
    <row r="2913" spans="1:8" ht="15.75">
      <c r="A2913" s="31" t="s">
        <v>2846</v>
      </c>
      <c r="B2913" s="32" t="s">
        <v>248</v>
      </c>
      <c r="C2913" s="32" t="s">
        <v>248</v>
      </c>
      <c r="D2913" s="33">
        <v>8571</v>
      </c>
      <c r="E2913" s="32" t="s">
        <v>3209</v>
      </c>
      <c r="F2913" s="33" t="s">
        <v>157</v>
      </c>
      <c r="G2913" s="34">
        <v>26555</v>
      </c>
      <c r="H2913" s="35" t="s">
        <v>183</v>
      </c>
    </row>
    <row r="2914" spans="1:8" ht="15.75">
      <c r="A2914" s="31" t="s">
        <v>2846</v>
      </c>
      <c r="B2914" s="32" t="s">
        <v>248</v>
      </c>
      <c r="C2914" s="32" t="s">
        <v>248</v>
      </c>
      <c r="D2914" s="33">
        <v>8572</v>
      </c>
      <c r="E2914" s="32" t="s">
        <v>3210</v>
      </c>
      <c r="F2914" s="33" t="s">
        <v>157</v>
      </c>
      <c r="G2914" s="34">
        <v>22155</v>
      </c>
      <c r="H2914" s="35" t="s">
        <v>183</v>
      </c>
    </row>
    <row r="2915" spans="1:8" ht="15.75">
      <c r="A2915" s="31" t="s">
        <v>2846</v>
      </c>
      <c r="B2915" s="32" t="s">
        <v>248</v>
      </c>
      <c r="C2915" s="32" t="s">
        <v>248</v>
      </c>
      <c r="D2915" s="33">
        <v>8574</v>
      </c>
      <c r="E2915" s="32" t="s">
        <v>3211</v>
      </c>
      <c r="F2915" s="33" t="s">
        <v>157</v>
      </c>
      <c r="G2915" s="34">
        <v>112467</v>
      </c>
      <c r="H2915" s="35" t="s">
        <v>183</v>
      </c>
    </row>
    <row r="2916" spans="1:8" ht="15.75">
      <c r="A2916" s="31" t="s">
        <v>2846</v>
      </c>
      <c r="B2916" s="32" t="s">
        <v>248</v>
      </c>
      <c r="C2916" s="32" t="s">
        <v>248</v>
      </c>
      <c r="D2916" s="33">
        <v>8575</v>
      </c>
      <c r="E2916" s="32" t="s">
        <v>3212</v>
      </c>
      <c r="F2916" s="33" t="s">
        <v>157</v>
      </c>
      <c r="G2916" s="34">
        <v>7463</v>
      </c>
      <c r="H2916" s="35" t="s">
        <v>183</v>
      </c>
    </row>
    <row r="2917" spans="1:8" ht="15.75">
      <c r="A2917" s="31" t="s">
        <v>2846</v>
      </c>
      <c r="B2917" s="32" t="s">
        <v>248</v>
      </c>
      <c r="C2917" s="32" t="s">
        <v>248</v>
      </c>
      <c r="D2917" s="33">
        <v>8576</v>
      </c>
      <c r="E2917" s="32" t="s">
        <v>3213</v>
      </c>
      <c r="F2917" s="33" t="s">
        <v>157</v>
      </c>
      <c r="G2917" s="34">
        <v>150849</v>
      </c>
      <c r="H2917" s="35" t="s">
        <v>183</v>
      </c>
    </row>
    <row r="2918" spans="1:8" ht="15.75">
      <c r="A2918" s="31" t="s">
        <v>2846</v>
      </c>
      <c r="B2918" s="32" t="s">
        <v>248</v>
      </c>
      <c r="C2918" s="32" t="s">
        <v>248</v>
      </c>
      <c r="D2918" s="33">
        <v>8579</v>
      </c>
      <c r="E2918" s="32" t="s">
        <v>3214</v>
      </c>
      <c r="F2918" s="33" t="s">
        <v>157</v>
      </c>
      <c r="G2918" s="34">
        <v>117046</v>
      </c>
      <c r="H2918" s="35" t="s">
        <v>183</v>
      </c>
    </row>
    <row r="2919" spans="1:8" ht="15.75">
      <c r="A2919" s="31" t="s">
        <v>2846</v>
      </c>
      <c r="B2919" s="32" t="s">
        <v>248</v>
      </c>
      <c r="C2919" s="32" t="s">
        <v>248</v>
      </c>
      <c r="D2919" s="33">
        <v>8581</v>
      </c>
      <c r="E2919" s="32" t="s">
        <v>3215</v>
      </c>
      <c r="F2919" s="33" t="s">
        <v>157</v>
      </c>
      <c r="G2919" s="34">
        <v>5217</v>
      </c>
      <c r="H2919" s="35" t="s">
        <v>183</v>
      </c>
    </row>
    <row r="2920" spans="1:8" ht="15.75">
      <c r="A2920" s="31" t="s">
        <v>2846</v>
      </c>
      <c r="B2920" s="32" t="s">
        <v>248</v>
      </c>
      <c r="C2920" s="32" t="s">
        <v>248</v>
      </c>
      <c r="D2920" s="33">
        <v>8582</v>
      </c>
      <c r="E2920" s="32" t="s">
        <v>3216</v>
      </c>
      <c r="F2920" s="33" t="s">
        <v>157</v>
      </c>
      <c r="G2920" s="34">
        <v>6311</v>
      </c>
      <c r="H2920" s="35" t="s">
        <v>183</v>
      </c>
    </row>
    <row r="2921" spans="1:8" ht="15.75">
      <c r="A2921" s="31" t="s">
        <v>2846</v>
      </c>
      <c r="B2921" s="32" t="s">
        <v>248</v>
      </c>
      <c r="C2921" s="32" t="s">
        <v>248</v>
      </c>
      <c r="D2921" s="33">
        <v>8583</v>
      </c>
      <c r="E2921" s="32" t="s">
        <v>3217</v>
      </c>
      <c r="F2921" s="33" t="s">
        <v>190</v>
      </c>
      <c r="G2921" s="34">
        <v>7991</v>
      </c>
      <c r="H2921" s="35" t="s">
        <v>183</v>
      </c>
    </row>
    <row r="2922" spans="1:8" ht="15.75">
      <c r="A2922" s="31" t="s">
        <v>2846</v>
      </c>
      <c r="B2922" s="32" t="s">
        <v>248</v>
      </c>
      <c r="C2922" s="32" t="s">
        <v>248</v>
      </c>
      <c r="D2922" s="33">
        <v>8584</v>
      </c>
      <c r="E2922" s="32" t="s">
        <v>3218</v>
      </c>
      <c r="F2922" s="33" t="s">
        <v>157</v>
      </c>
      <c r="G2922" s="34">
        <v>7160</v>
      </c>
      <c r="H2922" s="35" t="s">
        <v>183</v>
      </c>
    </row>
    <row r="2923" spans="1:8" ht="15.75">
      <c r="A2923" s="31" t="s">
        <v>2846</v>
      </c>
      <c r="B2923" s="32" t="s">
        <v>248</v>
      </c>
      <c r="C2923" s="32" t="s">
        <v>248</v>
      </c>
      <c r="D2923" s="33">
        <v>8585</v>
      </c>
      <c r="E2923" s="32" t="s">
        <v>3219</v>
      </c>
      <c r="F2923" s="33" t="s">
        <v>157</v>
      </c>
      <c r="G2923" s="34">
        <v>4712</v>
      </c>
      <c r="H2923" s="35" t="s">
        <v>183</v>
      </c>
    </row>
    <row r="2924" spans="1:8" ht="15.75">
      <c r="A2924" s="31" t="s">
        <v>2846</v>
      </c>
      <c r="B2924" s="32" t="s">
        <v>248</v>
      </c>
      <c r="C2924" s="32" t="s">
        <v>248</v>
      </c>
      <c r="D2924" s="33">
        <v>8586</v>
      </c>
      <c r="E2924" s="32" t="s">
        <v>3220</v>
      </c>
      <c r="F2924" s="33" t="s">
        <v>157</v>
      </c>
      <c r="G2924" s="34">
        <v>6309</v>
      </c>
      <c r="H2924" s="35" t="s">
        <v>183</v>
      </c>
    </row>
    <row r="2925" spans="1:8" ht="15.75">
      <c r="A2925" s="31" t="s">
        <v>2846</v>
      </c>
      <c r="B2925" s="32" t="s">
        <v>248</v>
      </c>
      <c r="C2925" s="32" t="s">
        <v>248</v>
      </c>
      <c r="D2925" s="33">
        <v>8587</v>
      </c>
      <c r="E2925" s="32" t="s">
        <v>3221</v>
      </c>
      <c r="F2925" s="33" t="s">
        <v>157</v>
      </c>
      <c r="G2925" s="34">
        <v>14884</v>
      </c>
      <c r="H2925" s="35" t="s">
        <v>183</v>
      </c>
    </row>
    <row r="2926" spans="1:8" ht="15.75">
      <c r="A2926" s="31" t="s">
        <v>2846</v>
      </c>
      <c r="B2926" s="32" t="s">
        <v>248</v>
      </c>
      <c r="C2926" s="32" t="s">
        <v>248</v>
      </c>
      <c r="D2926" s="33">
        <v>8588</v>
      </c>
      <c r="E2926" s="32" t="s">
        <v>3222</v>
      </c>
      <c r="F2926" s="33" t="s">
        <v>157</v>
      </c>
      <c r="G2926" s="34">
        <v>14884</v>
      </c>
      <c r="H2926" s="35" t="s">
        <v>183</v>
      </c>
    </row>
    <row r="2927" spans="1:8" ht="15.75">
      <c r="A2927" s="31" t="s">
        <v>2846</v>
      </c>
      <c r="B2927" s="32" t="s">
        <v>248</v>
      </c>
      <c r="C2927" s="32" t="s">
        <v>248</v>
      </c>
      <c r="D2927" s="33">
        <v>8589</v>
      </c>
      <c r="E2927" s="32" t="s">
        <v>3223</v>
      </c>
      <c r="F2927" s="33" t="s">
        <v>157</v>
      </c>
      <c r="G2927" s="34">
        <v>13875</v>
      </c>
      <c r="H2927" s="35" t="s">
        <v>183</v>
      </c>
    </row>
    <row r="2928" spans="1:8" ht="15.75">
      <c r="A2928" s="31" t="s">
        <v>2846</v>
      </c>
      <c r="B2928" s="32" t="s">
        <v>255</v>
      </c>
      <c r="C2928" s="32" t="s">
        <v>256</v>
      </c>
      <c r="D2928" s="33">
        <v>8590</v>
      </c>
      <c r="E2928" s="32" t="s">
        <v>3224</v>
      </c>
      <c r="F2928" s="33" t="s">
        <v>157</v>
      </c>
      <c r="G2928" s="34">
        <v>1901146</v>
      </c>
      <c r="H2928" s="35" t="s">
        <v>183</v>
      </c>
    </row>
    <row r="2929" spans="1:8" ht="15.75">
      <c r="A2929" s="31" t="s">
        <v>2846</v>
      </c>
      <c r="B2929" s="32" t="s">
        <v>1411</v>
      </c>
      <c r="C2929" s="32" t="s">
        <v>1411</v>
      </c>
      <c r="D2929" s="33">
        <v>8591</v>
      </c>
      <c r="E2929" s="32" t="s">
        <v>3225</v>
      </c>
      <c r="F2929" s="33" t="s">
        <v>182</v>
      </c>
      <c r="G2929" s="34">
        <v>56636</v>
      </c>
      <c r="H2929" s="35" t="s">
        <v>183</v>
      </c>
    </row>
    <row r="2930" spans="1:8" ht="15.75">
      <c r="A2930" s="31" t="s">
        <v>2846</v>
      </c>
      <c r="B2930" s="32" t="s">
        <v>205</v>
      </c>
      <c r="C2930" s="32" t="s">
        <v>206</v>
      </c>
      <c r="D2930" s="33">
        <v>8592</v>
      </c>
      <c r="E2930" s="32" t="s">
        <v>3226</v>
      </c>
      <c r="F2930" s="33" t="s">
        <v>190</v>
      </c>
      <c r="G2930" s="34">
        <v>95329</v>
      </c>
      <c r="H2930" s="35" t="s">
        <v>183</v>
      </c>
    </row>
    <row r="2931" spans="1:8" ht="15.75">
      <c r="A2931" s="31" t="s">
        <v>2846</v>
      </c>
      <c r="B2931" s="32" t="s">
        <v>248</v>
      </c>
      <c r="C2931" s="32" t="s">
        <v>248</v>
      </c>
      <c r="D2931" s="33">
        <v>8593</v>
      </c>
      <c r="E2931" s="32" t="s">
        <v>3227</v>
      </c>
      <c r="F2931" s="33" t="s">
        <v>157</v>
      </c>
      <c r="G2931" s="34">
        <v>42896</v>
      </c>
      <c r="H2931" s="35" t="s">
        <v>183</v>
      </c>
    </row>
    <row r="2932" spans="1:8" ht="15.75">
      <c r="A2932" s="31" t="s">
        <v>2846</v>
      </c>
      <c r="B2932" s="32" t="s">
        <v>248</v>
      </c>
      <c r="C2932" s="32" t="s">
        <v>248</v>
      </c>
      <c r="D2932" s="33">
        <v>8594</v>
      </c>
      <c r="E2932" s="32" t="s">
        <v>3228</v>
      </c>
      <c r="F2932" s="33" t="s">
        <v>157</v>
      </c>
      <c r="G2932" s="34">
        <v>179482</v>
      </c>
      <c r="H2932" s="35" t="s">
        <v>183</v>
      </c>
    </row>
    <row r="2933" spans="1:8" ht="15.75">
      <c r="A2933" s="31" t="s">
        <v>2846</v>
      </c>
      <c r="B2933" s="32" t="s">
        <v>248</v>
      </c>
      <c r="C2933" s="32" t="s">
        <v>248</v>
      </c>
      <c r="D2933" s="33">
        <v>8595</v>
      </c>
      <c r="E2933" s="32" t="s">
        <v>3229</v>
      </c>
      <c r="F2933" s="33" t="s">
        <v>157</v>
      </c>
      <c r="G2933" s="34">
        <v>196142</v>
      </c>
      <c r="H2933" s="35" t="s">
        <v>183</v>
      </c>
    </row>
    <row r="2934" spans="1:8" ht="15.75">
      <c r="A2934" s="31" t="s">
        <v>2846</v>
      </c>
      <c r="B2934" s="32" t="s">
        <v>248</v>
      </c>
      <c r="C2934" s="32" t="s">
        <v>248</v>
      </c>
      <c r="D2934" s="33">
        <v>8597</v>
      </c>
      <c r="E2934" s="32" t="s">
        <v>3230</v>
      </c>
      <c r="F2934" s="33" t="s">
        <v>157</v>
      </c>
      <c r="G2934" s="34">
        <v>145826</v>
      </c>
      <c r="H2934" s="35" t="s">
        <v>183</v>
      </c>
    </row>
    <row r="2935" spans="1:8" ht="15.75">
      <c r="A2935" s="31" t="s">
        <v>2846</v>
      </c>
      <c r="B2935" s="32" t="s">
        <v>248</v>
      </c>
      <c r="C2935" s="32" t="s">
        <v>248</v>
      </c>
      <c r="D2935" s="33">
        <v>8598</v>
      </c>
      <c r="E2935" s="32" t="s">
        <v>3231</v>
      </c>
      <c r="F2935" s="33" t="s">
        <v>157</v>
      </c>
      <c r="G2935" s="34">
        <v>348737</v>
      </c>
      <c r="H2935" s="35" t="s">
        <v>183</v>
      </c>
    </row>
    <row r="2936" spans="1:8" ht="15.75">
      <c r="A2936" s="31" t="s">
        <v>2846</v>
      </c>
      <c r="B2936" s="32" t="s">
        <v>248</v>
      </c>
      <c r="C2936" s="32" t="s">
        <v>248</v>
      </c>
      <c r="D2936" s="33">
        <v>8599</v>
      </c>
      <c r="E2936" s="32" t="s">
        <v>3232</v>
      </c>
      <c r="F2936" s="33" t="s">
        <v>157</v>
      </c>
      <c r="G2936" s="34">
        <v>52282</v>
      </c>
      <c r="H2936" s="35" t="s">
        <v>183</v>
      </c>
    </row>
    <row r="2937" spans="1:8" ht="15.75">
      <c r="A2937" s="31" t="s">
        <v>2846</v>
      </c>
      <c r="B2937" s="32" t="s">
        <v>248</v>
      </c>
      <c r="C2937" s="32" t="s">
        <v>248</v>
      </c>
      <c r="D2937" s="33">
        <v>8600</v>
      </c>
      <c r="E2937" s="32" t="s">
        <v>3233</v>
      </c>
      <c r="F2937" s="33" t="s">
        <v>157</v>
      </c>
      <c r="G2937" s="34">
        <v>51432</v>
      </c>
      <c r="H2937" s="35" t="s">
        <v>183</v>
      </c>
    </row>
    <row r="2938" spans="1:8" ht="15.75">
      <c r="A2938" s="31" t="s">
        <v>2846</v>
      </c>
      <c r="B2938" s="32" t="s">
        <v>248</v>
      </c>
      <c r="C2938" s="32" t="s">
        <v>248</v>
      </c>
      <c r="D2938" s="33">
        <v>8601</v>
      </c>
      <c r="E2938" s="32" t="s">
        <v>3234</v>
      </c>
      <c r="F2938" s="33" t="s">
        <v>157</v>
      </c>
      <c r="G2938" s="34">
        <v>242049</v>
      </c>
      <c r="H2938" s="35" t="s">
        <v>183</v>
      </c>
    </row>
    <row r="2939" spans="1:8" ht="15.75">
      <c r="A2939" s="31" t="s">
        <v>2846</v>
      </c>
      <c r="B2939" s="32" t="s">
        <v>248</v>
      </c>
      <c r="C2939" s="32" t="s">
        <v>248</v>
      </c>
      <c r="D2939" s="33">
        <v>8603</v>
      </c>
      <c r="E2939" s="32" t="s">
        <v>3235</v>
      </c>
      <c r="F2939" s="33" t="s">
        <v>157</v>
      </c>
      <c r="G2939" s="34">
        <v>48553</v>
      </c>
      <c r="H2939" s="35" t="s">
        <v>183</v>
      </c>
    </row>
    <row r="2940" spans="1:8" ht="15.75">
      <c r="A2940" s="31" t="s">
        <v>2846</v>
      </c>
      <c r="B2940" s="32" t="s">
        <v>1411</v>
      </c>
      <c r="C2940" s="32" t="s">
        <v>1411</v>
      </c>
      <c r="D2940" s="33">
        <v>8605</v>
      </c>
      <c r="E2940" s="32" t="s">
        <v>3236</v>
      </c>
      <c r="F2940" s="33" t="s">
        <v>182</v>
      </c>
      <c r="G2940" s="34">
        <v>60335</v>
      </c>
      <c r="H2940" s="35" t="s">
        <v>183</v>
      </c>
    </row>
    <row r="2941" spans="1:8" ht="15.75">
      <c r="A2941" s="31" t="s">
        <v>3189</v>
      </c>
      <c r="B2941" s="32" t="s">
        <v>187</v>
      </c>
      <c r="C2941" s="32" t="s">
        <v>187</v>
      </c>
      <c r="D2941" s="33">
        <v>8606</v>
      </c>
      <c r="E2941" s="32" t="s">
        <v>3237</v>
      </c>
      <c r="F2941" s="33" t="s">
        <v>182</v>
      </c>
      <c r="G2941" s="34">
        <v>10321</v>
      </c>
      <c r="H2941" s="35" t="s">
        <v>183</v>
      </c>
    </row>
    <row r="2942" spans="1:8" ht="15.75">
      <c r="A2942" s="31" t="s">
        <v>3189</v>
      </c>
      <c r="B2942" s="32" t="s">
        <v>192</v>
      </c>
      <c r="C2942" s="32" t="s">
        <v>1553</v>
      </c>
      <c r="D2942" s="33">
        <v>8610</v>
      </c>
      <c r="E2942" s="32" t="s">
        <v>3238</v>
      </c>
      <c r="F2942" s="33" t="s">
        <v>157</v>
      </c>
      <c r="G2942" s="34">
        <v>29010950</v>
      </c>
      <c r="H2942" s="35" t="s">
        <v>183</v>
      </c>
    </row>
    <row r="2943" spans="1:8" ht="15.75">
      <c r="A2943" s="31" t="s">
        <v>3239</v>
      </c>
      <c r="B2943" s="32" t="s">
        <v>255</v>
      </c>
      <c r="C2943" s="32" t="s">
        <v>604</v>
      </c>
      <c r="D2943" s="33">
        <v>8611</v>
      </c>
      <c r="E2943" s="32" t="s">
        <v>3240</v>
      </c>
      <c r="F2943" s="33" t="s">
        <v>564</v>
      </c>
      <c r="G2943" s="34">
        <v>3104</v>
      </c>
      <c r="H2943" s="35" t="s">
        <v>183</v>
      </c>
    </row>
    <row r="2944" spans="1:8" ht="15.75">
      <c r="A2944" s="31" t="s">
        <v>3239</v>
      </c>
      <c r="B2944" s="32" t="s">
        <v>579</v>
      </c>
      <c r="C2944" s="32" t="s">
        <v>580</v>
      </c>
      <c r="D2944" s="33">
        <v>8612</v>
      </c>
      <c r="E2944" s="32" t="s">
        <v>3241</v>
      </c>
      <c r="F2944" s="33" t="s">
        <v>182</v>
      </c>
      <c r="G2944" s="34">
        <v>137989</v>
      </c>
      <c r="H2944" s="35" t="s">
        <v>183</v>
      </c>
    </row>
    <row r="2945" spans="1:8" ht="15.75">
      <c r="A2945" s="31" t="s">
        <v>3239</v>
      </c>
      <c r="B2945" s="32" t="s">
        <v>259</v>
      </c>
      <c r="C2945" s="32" t="s">
        <v>607</v>
      </c>
      <c r="D2945" s="33">
        <v>8613</v>
      </c>
      <c r="E2945" s="32" t="s">
        <v>3242</v>
      </c>
      <c r="F2945" s="33" t="s">
        <v>186</v>
      </c>
      <c r="G2945" s="34">
        <v>817481</v>
      </c>
      <c r="H2945" s="35" t="s">
        <v>183</v>
      </c>
    </row>
    <row r="2946" spans="1:8" ht="15.75">
      <c r="A2946" s="31" t="s">
        <v>3239</v>
      </c>
      <c r="B2946" s="32" t="s">
        <v>259</v>
      </c>
      <c r="C2946" s="32" t="s">
        <v>607</v>
      </c>
      <c r="D2946" s="33">
        <v>8614</v>
      </c>
      <c r="E2946" s="32" t="s">
        <v>3243</v>
      </c>
      <c r="F2946" s="33" t="s">
        <v>186</v>
      </c>
      <c r="G2946" s="34">
        <v>762444</v>
      </c>
      <c r="H2946" s="35" t="s">
        <v>183</v>
      </c>
    </row>
    <row r="2947" spans="1:8" ht="15.75">
      <c r="A2947" s="31" t="s">
        <v>3239</v>
      </c>
      <c r="B2947" s="32" t="s">
        <v>198</v>
      </c>
      <c r="C2947" s="32" t="s">
        <v>429</v>
      </c>
      <c r="D2947" s="33">
        <v>8615</v>
      </c>
      <c r="E2947" s="32" t="s">
        <v>3244</v>
      </c>
      <c r="F2947" s="33" t="s">
        <v>186</v>
      </c>
      <c r="G2947" s="34">
        <v>172256</v>
      </c>
      <c r="H2947" s="35" t="s">
        <v>183</v>
      </c>
    </row>
    <row r="2948" spans="1:8" ht="15.75">
      <c r="A2948" s="31" t="s">
        <v>3239</v>
      </c>
      <c r="B2948" s="32" t="s">
        <v>198</v>
      </c>
      <c r="C2948" s="32" t="s">
        <v>429</v>
      </c>
      <c r="D2948" s="33">
        <v>8616</v>
      </c>
      <c r="E2948" s="32" t="s">
        <v>3245</v>
      </c>
      <c r="F2948" s="33" t="s">
        <v>186</v>
      </c>
      <c r="G2948" s="34">
        <v>159691</v>
      </c>
      <c r="H2948" s="35" t="s">
        <v>183</v>
      </c>
    </row>
    <row r="2949" spans="1:8" ht="15.75">
      <c r="A2949" s="31" t="s">
        <v>3239</v>
      </c>
      <c r="B2949" s="32" t="s">
        <v>198</v>
      </c>
      <c r="C2949" s="32" t="s">
        <v>429</v>
      </c>
      <c r="D2949" s="33">
        <v>8617</v>
      </c>
      <c r="E2949" s="32" t="s">
        <v>3246</v>
      </c>
      <c r="F2949" s="33" t="s">
        <v>186</v>
      </c>
      <c r="G2949" s="34">
        <v>141977</v>
      </c>
      <c r="H2949" s="35" t="s">
        <v>183</v>
      </c>
    </row>
    <row r="2950" spans="1:8" ht="15.75">
      <c r="A2950" s="31" t="s">
        <v>3239</v>
      </c>
      <c r="B2950" s="32" t="s">
        <v>259</v>
      </c>
      <c r="C2950" s="32" t="s">
        <v>607</v>
      </c>
      <c r="D2950" s="33">
        <v>8618</v>
      </c>
      <c r="E2950" s="32" t="s">
        <v>137</v>
      </c>
      <c r="F2950" s="33" t="s">
        <v>186</v>
      </c>
      <c r="G2950" s="34">
        <v>760324</v>
      </c>
      <c r="H2950" s="35" t="s">
        <v>183</v>
      </c>
    </row>
    <row r="2951" spans="1:8" ht="15.75">
      <c r="A2951" s="31" t="s">
        <v>3239</v>
      </c>
      <c r="B2951" s="32" t="s">
        <v>259</v>
      </c>
      <c r="C2951" s="32" t="s">
        <v>607</v>
      </c>
      <c r="D2951" s="33">
        <v>8619</v>
      </c>
      <c r="E2951" s="32" t="s">
        <v>3247</v>
      </c>
      <c r="F2951" s="33" t="s">
        <v>186</v>
      </c>
      <c r="G2951" s="34">
        <v>841196</v>
      </c>
      <c r="H2951" s="35" t="s">
        <v>183</v>
      </c>
    </row>
    <row r="2952" spans="1:8" ht="15.75">
      <c r="A2952" s="31" t="s">
        <v>3239</v>
      </c>
      <c r="B2952" s="32" t="s">
        <v>259</v>
      </c>
      <c r="C2952" s="32" t="s">
        <v>607</v>
      </c>
      <c r="D2952" s="33">
        <v>8620</v>
      </c>
      <c r="E2952" s="32" t="s">
        <v>3248</v>
      </c>
      <c r="F2952" s="33" t="s">
        <v>186</v>
      </c>
      <c r="G2952" s="34">
        <v>794565</v>
      </c>
      <c r="H2952" s="35" t="s">
        <v>183</v>
      </c>
    </row>
    <row r="2953" spans="1:8" ht="15.75">
      <c r="A2953" s="31" t="s">
        <v>3239</v>
      </c>
      <c r="B2953" s="32" t="s">
        <v>259</v>
      </c>
      <c r="C2953" s="32" t="s">
        <v>607</v>
      </c>
      <c r="D2953" s="33">
        <v>8621</v>
      </c>
      <c r="E2953" s="32" t="s">
        <v>138</v>
      </c>
      <c r="F2953" s="33" t="s">
        <v>186</v>
      </c>
      <c r="G2953" s="34">
        <v>770425</v>
      </c>
      <c r="H2953" s="35" t="s">
        <v>183</v>
      </c>
    </row>
    <row r="2954" spans="1:8" ht="15.75">
      <c r="A2954" s="31" t="s">
        <v>3239</v>
      </c>
      <c r="B2954" s="32" t="s">
        <v>729</v>
      </c>
      <c r="C2954" s="32" t="s">
        <v>730</v>
      </c>
      <c r="D2954" s="33">
        <v>8622</v>
      </c>
      <c r="E2954" s="32" t="s">
        <v>3249</v>
      </c>
      <c r="F2954" s="33" t="s">
        <v>182</v>
      </c>
      <c r="G2954" s="34">
        <v>9326</v>
      </c>
      <c r="H2954" s="35" t="s">
        <v>183</v>
      </c>
    </row>
    <row r="2955" spans="1:8" ht="15.75">
      <c r="A2955" s="31" t="s">
        <v>3250</v>
      </c>
      <c r="B2955" s="32" t="s">
        <v>217</v>
      </c>
      <c r="C2955" s="32" t="s">
        <v>218</v>
      </c>
      <c r="D2955" s="33">
        <v>8624</v>
      </c>
      <c r="E2955" s="32" t="s">
        <v>3251</v>
      </c>
      <c r="F2955" s="33" t="s">
        <v>157</v>
      </c>
      <c r="G2955" s="34">
        <v>4483625</v>
      </c>
      <c r="H2955" s="35" t="s">
        <v>183</v>
      </c>
    </row>
    <row r="2956" spans="1:8" ht="15.75">
      <c r="A2956" s="31" t="s">
        <v>3250</v>
      </c>
      <c r="B2956" s="32" t="s">
        <v>217</v>
      </c>
      <c r="C2956" s="32" t="s">
        <v>2413</v>
      </c>
      <c r="D2956" s="33">
        <v>8625</v>
      </c>
      <c r="E2956" s="32" t="s">
        <v>3252</v>
      </c>
      <c r="F2956" s="33" t="s">
        <v>157</v>
      </c>
      <c r="G2956" s="34">
        <v>243425</v>
      </c>
      <c r="H2956" s="35" t="s">
        <v>183</v>
      </c>
    </row>
    <row r="2957" spans="1:8" ht="15.75">
      <c r="A2957" s="31" t="s">
        <v>3250</v>
      </c>
      <c r="B2957" s="32" t="s">
        <v>217</v>
      </c>
      <c r="C2957" s="32" t="s">
        <v>2413</v>
      </c>
      <c r="D2957" s="33">
        <v>8626</v>
      </c>
      <c r="E2957" s="32" t="s">
        <v>3253</v>
      </c>
      <c r="F2957" s="33" t="s">
        <v>157</v>
      </c>
      <c r="G2957" s="34">
        <v>2216512</v>
      </c>
      <c r="H2957" s="35" t="s">
        <v>183</v>
      </c>
    </row>
    <row r="2958" spans="1:8" ht="15.75">
      <c r="A2958" s="31" t="s">
        <v>3250</v>
      </c>
      <c r="B2958" s="32" t="s">
        <v>217</v>
      </c>
      <c r="C2958" s="32" t="s">
        <v>2413</v>
      </c>
      <c r="D2958" s="33">
        <v>8627</v>
      </c>
      <c r="E2958" s="32" t="s">
        <v>3254</v>
      </c>
      <c r="F2958" s="33" t="s">
        <v>157</v>
      </c>
      <c r="G2958" s="34">
        <v>406368</v>
      </c>
      <c r="H2958" s="35" t="s">
        <v>183</v>
      </c>
    </row>
    <row r="2959" spans="1:8" ht="15.75">
      <c r="A2959" s="31" t="s">
        <v>3250</v>
      </c>
      <c r="B2959" s="32" t="s">
        <v>217</v>
      </c>
      <c r="C2959" s="32" t="s">
        <v>2413</v>
      </c>
      <c r="D2959" s="33">
        <v>8628</v>
      </c>
      <c r="E2959" s="32" t="s">
        <v>3255</v>
      </c>
      <c r="F2959" s="33" t="s">
        <v>157</v>
      </c>
      <c r="G2959" s="34">
        <v>133716</v>
      </c>
      <c r="H2959" s="35" t="s">
        <v>183</v>
      </c>
    </row>
    <row r="2960" spans="1:8" ht="15.75">
      <c r="A2960" s="31" t="s">
        <v>3250</v>
      </c>
      <c r="B2960" s="32" t="s">
        <v>208</v>
      </c>
      <c r="C2960" s="32" t="s">
        <v>208</v>
      </c>
      <c r="D2960" s="33">
        <v>8629</v>
      </c>
      <c r="E2960" s="32" t="s">
        <v>3256</v>
      </c>
      <c r="F2960" s="33" t="s">
        <v>190</v>
      </c>
      <c r="G2960" s="34">
        <v>740511</v>
      </c>
      <c r="H2960" s="35" t="s">
        <v>183</v>
      </c>
    </row>
    <row r="2961" spans="1:8" ht="15.75">
      <c r="A2961" s="31" t="s">
        <v>3250</v>
      </c>
      <c r="B2961" s="32" t="s">
        <v>248</v>
      </c>
      <c r="C2961" s="32" t="s">
        <v>248</v>
      </c>
      <c r="D2961" s="33">
        <v>8631</v>
      </c>
      <c r="E2961" s="32" t="s">
        <v>3257</v>
      </c>
      <c r="F2961" s="33" t="s">
        <v>157</v>
      </c>
      <c r="G2961" s="34">
        <v>1064013</v>
      </c>
      <c r="H2961" s="35" t="s">
        <v>183</v>
      </c>
    </row>
    <row r="2962" spans="1:8" ht="15.75">
      <c r="A2962" s="31" t="s">
        <v>3250</v>
      </c>
      <c r="B2962" s="32" t="s">
        <v>208</v>
      </c>
      <c r="C2962" s="32" t="s">
        <v>208</v>
      </c>
      <c r="D2962" s="33">
        <v>8632</v>
      </c>
      <c r="E2962" s="32" t="s">
        <v>3258</v>
      </c>
      <c r="F2962" s="33" t="s">
        <v>190</v>
      </c>
      <c r="G2962" s="34">
        <v>309008</v>
      </c>
      <c r="H2962" s="35" t="s">
        <v>183</v>
      </c>
    </row>
    <row r="2963" spans="1:8" ht="15.75">
      <c r="A2963" s="31" t="s">
        <v>3250</v>
      </c>
      <c r="B2963" s="32" t="s">
        <v>208</v>
      </c>
      <c r="C2963" s="32" t="s">
        <v>208</v>
      </c>
      <c r="D2963" s="33">
        <v>8633</v>
      </c>
      <c r="E2963" s="32" t="s">
        <v>3259</v>
      </c>
      <c r="F2963" s="33" t="s">
        <v>190</v>
      </c>
      <c r="G2963" s="34">
        <v>830773</v>
      </c>
      <c r="H2963" s="35" t="s">
        <v>183</v>
      </c>
    </row>
    <row r="2964" spans="1:8" ht="15.75">
      <c r="A2964" s="31" t="s">
        <v>3250</v>
      </c>
      <c r="B2964" s="32" t="s">
        <v>248</v>
      </c>
      <c r="C2964" s="32" t="s">
        <v>248</v>
      </c>
      <c r="D2964" s="33">
        <v>8634</v>
      </c>
      <c r="E2964" s="32" t="s">
        <v>3260</v>
      </c>
      <c r="F2964" s="33" t="s">
        <v>157</v>
      </c>
      <c r="G2964" s="34">
        <v>1084102</v>
      </c>
      <c r="H2964" s="35" t="s">
        <v>183</v>
      </c>
    </row>
    <row r="2965" spans="1:8" ht="15.75">
      <c r="A2965" s="31" t="s">
        <v>3250</v>
      </c>
      <c r="B2965" s="32" t="s">
        <v>248</v>
      </c>
      <c r="C2965" s="32" t="s">
        <v>248</v>
      </c>
      <c r="D2965" s="33">
        <v>8636</v>
      </c>
      <c r="E2965" s="32" t="s">
        <v>3261</v>
      </c>
      <c r="F2965" s="33" t="s">
        <v>157</v>
      </c>
      <c r="G2965" s="34">
        <v>570966</v>
      </c>
      <c r="H2965" s="35" t="s">
        <v>183</v>
      </c>
    </row>
    <row r="2966" spans="1:8" ht="15.75">
      <c r="A2966" s="31" t="s">
        <v>3250</v>
      </c>
      <c r="B2966" s="32" t="s">
        <v>248</v>
      </c>
      <c r="C2966" s="32" t="s">
        <v>248</v>
      </c>
      <c r="D2966" s="33">
        <v>8637</v>
      </c>
      <c r="E2966" s="32" t="s">
        <v>3262</v>
      </c>
      <c r="F2966" s="33" t="s">
        <v>157</v>
      </c>
      <c r="G2966" s="34">
        <v>1879050</v>
      </c>
      <c r="H2966" s="35" t="s">
        <v>183</v>
      </c>
    </row>
    <row r="2967" spans="1:8" ht="15.75">
      <c r="A2967" s="31" t="s">
        <v>3250</v>
      </c>
      <c r="B2967" s="32" t="s">
        <v>208</v>
      </c>
      <c r="C2967" s="32" t="s">
        <v>208</v>
      </c>
      <c r="D2967" s="33">
        <v>8638</v>
      </c>
      <c r="E2967" s="32" t="s">
        <v>3263</v>
      </c>
      <c r="F2967" s="33" t="s">
        <v>157</v>
      </c>
      <c r="G2967" s="34">
        <v>3544549</v>
      </c>
      <c r="H2967" s="35" t="s">
        <v>183</v>
      </c>
    </row>
    <row r="2968" spans="1:8" ht="15.75">
      <c r="A2968" s="31" t="s">
        <v>3250</v>
      </c>
      <c r="B2968" s="32" t="s">
        <v>208</v>
      </c>
      <c r="C2968" s="32" t="s">
        <v>208</v>
      </c>
      <c r="D2968" s="33">
        <v>8639</v>
      </c>
      <c r="E2968" s="32" t="s">
        <v>3264</v>
      </c>
      <c r="F2968" s="33" t="s">
        <v>157</v>
      </c>
      <c r="G2968" s="34">
        <v>5961974</v>
      </c>
      <c r="H2968" s="35" t="s">
        <v>183</v>
      </c>
    </row>
    <row r="2969" spans="1:8" ht="15.75">
      <c r="A2969" s="31" t="s">
        <v>3250</v>
      </c>
      <c r="B2969" s="32" t="s">
        <v>248</v>
      </c>
      <c r="C2969" s="32" t="s">
        <v>248</v>
      </c>
      <c r="D2969" s="33">
        <v>8640</v>
      </c>
      <c r="E2969" s="32" t="s">
        <v>3265</v>
      </c>
      <c r="F2969" s="33" t="s">
        <v>157</v>
      </c>
      <c r="G2969" s="34">
        <v>79308</v>
      </c>
      <c r="H2969" s="35" t="s">
        <v>183</v>
      </c>
    </row>
    <row r="2970" spans="1:8" ht="15.75">
      <c r="A2970" s="31" t="s">
        <v>3250</v>
      </c>
      <c r="B2970" s="32" t="s">
        <v>248</v>
      </c>
      <c r="C2970" s="32" t="s">
        <v>248</v>
      </c>
      <c r="D2970" s="33">
        <v>8641</v>
      </c>
      <c r="E2970" s="32" t="s">
        <v>3266</v>
      </c>
      <c r="F2970" s="33" t="s">
        <v>157</v>
      </c>
      <c r="G2970" s="34">
        <v>1702714</v>
      </c>
      <c r="H2970" s="35" t="s">
        <v>183</v>
      </c>
    </row>
    <row r="2971" spans="1:8" ht="15.75">
      <c r="A2971" s="31" t="s">
        <v>3250</v>
      </c>
      <c r="B2971" s="32" t="s">
        <v>248</v>
      </c>
      <c r="C2971" s="32" t="s">
        <v>248</v>
      </c>
      <c r="D2971" s="33">
        <v>8642</v>
      </c>
      <c r="E2971" s="32" t="s">
        <v>3267</v>
      </c>
      <c r="F2971" s="33" t="s">
        <v>157</v>
      </c>
      <c r="G2971" s="34">
        <v>109937</v>
      </c>
      <c r="H2971" s="35" t="s">
        <v>183</v>
      </c>
    </row>
    <row r="2972" spans="1:8" ht="15.75">
      <c r="A2972" s="31" t="s">
        <v>3250</v>
      </c>
      <c r="B2972" s="32" t="s">
        <v>2694</v>
      </c>
      <c r="C2972" s="32" t="s">
        <v>3085</v>
      </c>
      <c r="D2972" s="33">
        <v>8643</v>
      </c>
      <c r="E2972" s="32" t="s">
        <v>3268</v>
      </c>
      <c r="F2972" s="33" t="s">
        <v>3269</v>
      </c>
      <c r="G2972" s="34">
        <v>38385</v>
      </c>
      <c r="H2972" s="35" t="s">
        <v>183</v>
      </c>
    </row>
    <row r="2973" spans="1:8" ht="15.75">
      <c r="A2973" s="31" t="s">
        <v>3250</v>
      </c>
      <c r="B2973" s="32" t="s">
        <v>208</v>
      </c>
      <c r="C2973" s="32" t="s">
        <v>208</v>
      </c>
      <c r="D2973" s="33">
        <v>8644</v>
      </c>
      <c r="E2973" s="32" t="s">
        <v>3270</v>
      </c>
      <c r="F2973" s="33" t="s">
        <v>157</v>
      </c>
      <c r="G2973" s="34">
        <v>3610167</v>
      </c>
      <c r="H2973" s="35" t="s">
        <v>183</v>
      </c>
    </row>
    <row r="2974" spans="1:8" ht="15.75">
      <c r="A2974" s="31" t="s">
        <v>3250</v>
      </c>
      <c r="B2974" s="32" t="s">
        <v>248</v>
      </c>
      <c r="C2974" s="32" t="s">
        <v>248</v>
      </c>
      <c r="D2974" s="33">
        <v>8645</v>
      </c>
      <c r="E2974" s="32" t="s">
        <v>3271</v>
      </c>
      <c r="F2974" s="33" t="s">
        <v>157</v>
      </c>
      <c r="G2974" s="34">
        <v>2016930</v>
      </c>
      <c r="H2974" s="35" t="s">
        <v>183</v>
      </c>
    </row>
    <row r="2975" spans="1:8" ht="15.75">
      <c r="A2975" s="31" t="s">
        <v>3250</v>
      </c>
      <c r="B2975" s="32" t="s">
        <v>248</v>
      </c>
      <c r="C2975" s="32" t="s">
        <v>248</v>
      </c>
      <c r="D2975" s="33">
        <v>8646</v>
      </c>
      <c r="E2975" s="32" t="s">
        <v>3272</v>
      </c>
      <c r="F2975" s="33" t="s">
        <v>157</v>
      </c>
      <c r="G2975" s="34">
        <v>333764</v>
      </c>
      <c r="H2975" s="35" t="s">
        <v>183</v>
      </c>
    </row>
    <row r="2976" spans="1:8" ht="15.75">
      <c r="A2976" s="31" t="s">
        <v>3250</v>
      </c>
      <c r="B2976" s="32" t="s">
        <v>248</v>
      </c>
      <c r="C2976" s="32" t="s">
        <v>248</v>
      </c>
      <c r="D2976" s="33">
        <v>8647</v>
      </c>
      <c r="E2976" s="32" t="s">
        <v>3273</v>
      </c>
      <c r="F2976" s="33" t="s">
        <v>157</v>
      </c>
      <c r="G2976" s="34">
        <v>4392847</v>
      </c>
      <c r="H2976" s="35" t="s">
        <v>183</v>
      </c>
    </row>
    <row r="2977" spans="1:8" ht="15.75">
      <c r="A2977" s="31" t="s">
        <v>3250</v>
      </c>
      <c r="B2977" s="32" t="s">
        <v>255</v>
      </c>
      <c r="C2977" s="32" t="s">
        <v>256</v>
      </c>
      <c r="D2977" s="33">
        <v>8648</v>
      </c>
      <c r="E2977" s="32" t="s">
        <v>3274</v>
      </c>
      <c r="F2977" s="33" t="s">
        <v>190</v>
      </c>
      <c r="G2977" s="34">
        <v>430767</v>
      </c>
      <c r="H2977" s="35" t="s">
        <v>183</v>
      </c>
    </row>
    <row r="2978" spans="1:8" ht="15.75">
      <c r="A2978" s="31" t="s">
        <v>3250</v>
      </c>
      <c r="B2978" s="32" t="s">
        <v>255</v>
      </c>
      <c r="C2978" s="32" t="s">
        <v>256</v>
      </c>
      <c r="D2978" s="33">
        <v>8649</v>
      </c>
      <c r="E2978" s="32" t="s">
        <v>3275</v>
      </c>
      <c r="F2978" s="33" t="s">
        <v>190</v>
      </c>
      <c r="G2978" s="34">
        <v>391985</v>
      </c>
      <c r="H2978" s="35" t="s">
        <v>183</v>
      </c>
    </row>
    <row r="2979" spans="1:8" ht="15.75">
      <c r="A2979" s="31" t="s">
        <v>3250</v>
      </c>
      <c r="B2979" s="32" t="s">
        <v>587</v>
      </c>
      <c r="C2979" s="32" t="s">
        <v>2173</v>
      </c>
      <c r="D2979" s="33">
        <v>8650</v>
      </c>
      <c r="E2979" s="32" t="s">
        <v>3276</v>
      </c>
      <c r="F2979" s="33" t="s">
        <v>3277</v>
      </c>
      <c r="G2979" s="34">
        <v>37</v>
      </c>
      <c r="H2979" s="35" t="s">
        <v>197</v>
      </c>
    </row>
    <row r="2980" spans="1:8" ht="15.75">
      <c r="A2980" s="31" t="s">
        <v>3250</v>
      </c>
      <c r="B2980" s="32" t="s">
        <v>238</v>
      </c>
      <c r="C2980" s="32" t="s">
        <v>239</v>
      </c>
      <c r="D2980" s="33">
        <v>8651</v>
      </c>
      <c r="E2980" s="32" t="s">
        <v>3278</v>
      </c>
      <c r="F2980" s="33" t="s">
        <v>157</v>
      </c>
      <c r="G2980" s="34">
        <v>148000</v>
      </c>
      <c r="H2980" s="35" t="s">
        <v>197</v>
      </c>
    </row>
    <row r="2981" spans="1:8" ht="15.75">
      <c r="A2981" s="31" t="s">
        <v>3250</v>
      </c>
      <c r="B2981" s="32" t="s">
        <v>238</v>
      </c>
      <c r="C2981" s="32" t="s">
        <v>239</v>
      </c>
      <c r="D2981" s="33">
        <v>8652</v>
      </c>
      <c r="E2981" s="32" t="s">
        <v>3279</v>
      </c>
      <c r="F2981" s="33" t="s">
        <v>157</v>
      </c>
      <c r="G2981" s="34">
        <v>138000</v>
      </c>
      <c r="H2981" s="35" t="s">
        <v>197</v>
      </c>
    </row>
    <row r="2982" spans="1:8" ht="15.75">
      <c r="A2982" s="31" t="s">
        <v>3250</v>
      </c>
      <c r="B2982" s="32" t="s">
        <v>238</v>
      </c>
      <c r="C2982" s="32" t="s">
        <v>239</v>
      </c>
      <c r="D2982" s="33">
        <v>8653</v>
      </c>
      <c r="E2982" s="32" t="s">
        <v>3280</v>
      </c>
      <c r="F2982" s="33" t="s">
        <v>157</v>
      </c>
      <c r="G2982" s="34">
        <v>133500</v>
      </c>
      <c r="H2982" s="35" t="s">
        <v>197</v>
      </c>
    </row>
    <row r="2983" spans="1:8" ht="15.75">
      <c r="A2983" s="31" t="s">
        <v>3250</v>
      </c>
      <c r="B2983" s="32" t="s">
        <v>238</v>
      </c>
      <c r="C2983" s="32" t="s">
        <v>239</v>
      </c>
      <c r="D2983" s="33">
        <v>8654</v>
      </c>
      <c r="E2983" s="32" t="s">
        <v>3281</v>
      </c>
      <c r="F2983" s="33" t="s">
        <v>157</v>
      </c>
      <c r="G2983" s="34">
        <v>205000</v>
      </c>
      <c r="H2983" s="35" t="s">
        <v>197</v>
      </c>
    </row>
    <row r="2984" spans="1:8" ht="15.75">
      <c r="A2984" s="31" t="s">
        <v>3250</v>
      </c>
      <c r="B2984" s="32" t="s">
        <v>198</v>
      </c>
      <c r="C2984" s="32" t="s">
        <v>203</v>
      </c>
      <c r="D2984" s="33">
        <v>8655</v>
      </c>
      <c r="E2984" s="32" t="s">
        <v>3282</v>
      </c>
      <c r="F2984" s="33" t="s">
        <v>186</v>
      </c>
      <c r="G2984" s="34">
        <v>64191</v>
      </c>
      <c r="H2984" s="35" t="s">
        <v>183</v>
      </c>
    </row>
    <row r="2985" spans="1:8" ht="15.75">
      <c r="A2985" s="31" t="s">
        <v>3250</v>
      </c>
      <c r="B2985" s="32" t="s">
        <v>587</v>
      </c>
      <c r="C2985" s="32" t="s">
        <v>2173</v>
      </c>
      <c r="D2985" s="33">
        <v>8656</v>
      </c>
      <c r="E2985" s="32" t="s">
        <v>3283</v>
      </c>
      <c r="F2985" s="33" t="s">
        <v>186</v>
      </c>
      <c r="G2985" s="34">
        <v>17440</v>
      </c>
      <c r="H2985" s="35" t="s">
        <v>183</v>
      </c>
    </row>
    <row r="2986" spans="1:8" ht="15.75">
      <c r="A2986" s="31" t="s">
        <v>3239</v>
      </c>
      <c r="B2986" s="32" t="s">
        <v>587</v>
      </c>
      <c r="C2986" s="32" t="s">
        <v>2173</v>
      </c>
      <c r="D2986" s="33">
        <v>8657</v>
      </c>
      <c r="E2986" s="32" t="s">
        <v>3284</v>
      </c>
      <c r="F2986" s="33" t="s">
        <v>182</v>
      </c>
      <c r="G2986" s="34">
        <v>7211</v>
      </c>
      <c r="H2986" s="35" t="s">
        <v>183</v>
      </c>
    </row>
    <row r="2987" spans="1:8" ht="15.75">
      <c r="A2987" s="31" t="s">
        <v>2852</v>
      </c>
      <c r="B2987" s="32" t="s">
        <v>192</v>
      </c>
      <c r="C2987" s="32" t="s">
        <v>1553</v>
      </c>
      <c r="D2987" s="33">
        <v>8712</v>
      </c>
      <c r="E2987" s="32" t="s">
        <v>3285</v>
      </c>
      <c r="F2987" s="33" t="s">
        <v>190</v>
      </c>
      <c r="G2987" s="34">
        <v>339987</v>
      </c>
      <c r="H2987" s="35" t="s">
        <v>183</v>
      </c>
    </row>
    <row r="2988" spans="1:8" ht="15.75">
      <c r="A2988" s="31" t="s">
        <v>2852</v>
      </c>
      <c r="B2988" s="32" t="s">
        <v>192</v>
      </c>
      <c r="C2988" s="32" t="s">
        <v>1553</v>
      </c>
      <c r="D2988" s="33">
        <v>8713</v>
      </c>
      <c r="E2988" s="32" t="s">
        <v>3286</v>
      </c>
      <c r="F2988" s="33" t="s">
        <v>190</v>
      </c>
      <c r="G2988" s="34">
        <v>142089</v>
      </c>
      <c r="H2988" s="35" t="s">
        <v>183</v>
      </c>
    </row>
    <row r="2989" spans="1:8" ht="15.75">
      <c r="A2989" s="31" t="s">
        <v>2852</v>
      </c>
      <c r="B2989" s="32" t="s">
        <v>192</v>
      </c>
      <c r="C2989" s="32" t="s">
        <v>1553</v>
      </c>
      <c r="D2989" s="33">
        <v>8714</v>
      </c>
      <c r="E2989" s="32" t="s">
        <v>3287</v>
      </c>
      <c r="F2989" s="33" t="s">
        <v>190</v>
      </c>
      <c r="G2989" s="34">
        <v>172945</v>
      </c>
      <c r="H2989" s="35" t="s">
        <v>183</v>
      </c>
    </row>
    <row r="2990" spans="1:8" ht="15.75">
      <c r="A2990" s="31" t="s">
        <v>2852</v>
      </c>
      <c r="B2990" s="32" t="s">
        <v>217</v>
      </c>
      <c r="C2990" s="32" t="s">
        <v>2413</v>
      </c>
      <c r="D2990" s="33">
        <v>8715</v>
      </c>
      <c r="E2990" s="32" t="s">
        <v>3288</v>
      </c>
      <c r="F2990" s="33" t="s">
        <v>157</v>
      </c>
      <c r="G2990" s="34">
        <v>474003</v>
      </c>
      <c r="H2990" s="35" t="s">
        <v>183</v>
      </c>
    </row>
    <row r="2991" spans="1:8" ht="15.75">
      <c r="A2991" s="31" t="s">
        <v>2852</v>
      </c>
      <c r="B2991" s="32" t="s">
        <v>192</v>
      </c>
      <c r="C2991" s="32" t="s">
        <v>1553</v>
      </c>
      <c r="D2991" s="33">
        <v>8716</v>
      </c>
      <c r="E2991" s="32" t="s">
        <v>3289</v>
      </c>
      <c r="F2991" s="33" t="s">
        <v>190</v>
      </c>
      <c r="G2991" s="34">
        <v>55907</v>
      </c>
      <c r="H2991" s="35" t="s">
        <v>183</v>
      </c>
    </row>
    <row r="2992" spans="1:8" ht="15.75">
      <c r="A2992" s="31" t="s">
        <v>2852</v>
      </c>
      <c r="B2992" s="32" t="s">
        <v>217</v>
      </c>
      <c r="C2992" s="32" t="s">
        <v>2413</v>
      </c>
      <c r="D2992" s="33">
        <v>8717</v>
      </c>
      <c r="E2992" s="32" t="s">
        <v>3290</v>
      </c>
      <c r="F2992" s="33" t="s">
        <v>157</v>
      </c>
      <c r="G2992" s="34">
        <v>778455</v>
      </c>
      <c r="H2992" s="35" t="s">
        <v>183</v>
      </c>
    </row>
    <row r="2993" spans="1:8" ht="15.75">
      <c r="A2993" s="31" t="s">
        <v>2852</v>
      </c>
      <c r="B2993" s="32" t="s">
        <v>248</v>
      </c>
      <c r="C2993" s="32" t="s">
        <v>248</v>
      </c>
      <c r="D2993" s="33">
        <v>8718</v>
      </c>
      <c r="E2993" s="32" t="s">
        <v>3291</v>
      </c>
      <c r="F2993" s="33" t="s">
        <v>157</v>
      </c>
      <c r="G2993" s="34">
        <v>1613961</v>
      </c>
      <c r="H2993" s="35" t="s">
        <v>183</v>
      </c>
    </row>
    <row r="2994" spans="1:8" ht="15.75">
      <c r="A2994" s="31" t="s">
        <v>2852</v>
      </c>
      <c r="B2994" s="32" t="s">
        <v>248</v>
      </c>
      <c r="C2994" s="32" t="s">
        <v>248</v>
      </c>
      <c r="D2994" s="33">
        <v>8719</v>
      </c>
      <c r="E2994" s="32" t="s">
        <v>3292</v>
      </c>
      <c r="F2994" s="33" t="s">
        <v>157</v>
      </c>
      <c r="G2994" s="34">
        <v>1237946</v>
      </c>
      <c r="H2994" s="35" t="s">
        <v>183</v>
      </c>
    </row>
    <row r="2995" spans="1:8" ht="15.75">
      <c r="A2995" s="31" t="s">
        <v>2852</v>
      </c>
      <c r="B2995" s="32" t="s">
        <v>248</v>
      </c>
      <c r="C2995" s="32" t="s">
        <v>248</v>
      </c>
      <c r="D2995" s="33">
        <v>8720</v>
      </c>
      <c r="E2995" s="32" t="s">
        <v>3293</v>
      </c>
      <c r="F2995" s="33" t="s">
        <v>157</v>
      </c>
      <c r="G2995" s="34">
        <v>621975</v>
      </c>
      <c r="H2995" s="35" t="s">
        <v>183</v>
      </c>
    </row>
    <row r="2996" spans="1:8" ht="15.75">
      <c r="A2996" s="31" t="s">
        <v>2852</v>
      </c>
      <c r="B2996" s="32" t="s">
        <v>248</v>
      </c>
      <c r="C2996" s="32" t="s">
        <v>248</v>
      </c>
      <c r="D2996" s="33">
        <v>8722</v>
      </c>
      <c r="E2996" s="32" t="s">
        <v>3294</v>
      </c>
      <c r="F2996" s="33" t="s">
        <v>157</v>
      </c>
      <c r="G2996" s="34">
        <v>185416</v>
      </c>
      <c r="H2996" s="35" t="s">
        <v>183</v>
      </c>
    </row>
    <row r="2997" spans="1:8" ht="15.75">
      <c r="A2997" s="31" t="s">
        <v>2852</v>
      </c>
      <c r="B2997" s="32" t="s">
        <v>205</v>
      </c>
      <c r="C2997" s="32" t="s">
        <v>224</v>
      </c>
      <c r="D2997" s="33">
        <v>8723</v>
      </c>
      <c r="E2997" s="32" t="s">
        <v>3295</v>
      </c>
      <c r="F2997" s="33" t="s">
        <v>190</v>
      </c>
      <c r="G2997" s="34">
        <v>170544</v>
      </c>
      <c r="H2997" s="35" t="s">
        <v>183</v>
      </c>
    </row>
    <row r="2998" spans="1:8" ht="15.75">
      <c r="A2998" s="31" t="s">
        <v>2852</v>
      </c>
      <c r="B2998" s="32" t="s">
        <v>238</v>
      </c>
      <c r="C2998" s="32" t="s">
        <v>239</v>
      </c>
      <c r="D2998" s="33">
        <v>8724</v>
      </c>
      <c r="E2998" s="32" t="s">
        <v>3296</v>
      </c>
      <c r="F2998" s="33" t="s">
        <v>157</v>
      </c>
      <c r="G2998" s="34">
        <v>132000</v>
      </c>
      <c r="H2998" s="35" t="s">
        <v>197</v>
      </c>
    </row>
    <row r="2999" spans="1:8" ht="15.75">
      <c r="A2999" s="31" t="s">
        <v>2852</v>
      </c>
      <c r="B2999" s="32" t="s">
        <v>1324</v>
      </c>
      <c r="C2999" s="32" t="s">
        <v>1324</v>
      </c>
      <c r="D2999" s="33">
        <v>8725</v>
      </c>
      <c r="E2999" s="32" t="s">
        <v>3297</v>
      </c>
      <c r="F2999" s="33" t="s">
        <v>190</v>
      </c>
      <c r="G2999" s="34">
        <v>33922</v>
      </c>
      <c r="H2999" s="35" t="s">
        <v>183</v>
      </c>
    </row>
    <row r="3000" spans="1:8" ht="15.75">
      <c r="A3000" s="31" t="s">
        <v>2852</v>
      </c>
      <c r="B3000" s="32" t="s">
        <v>208</v>
      </c>
      <c r="C3000" s="32" t="s">
        <v>208</v>
      </c>
      <c r="D3000" s="33">
        <v>8726</v>
      </c>
      <c r="E3000" s="32" t="s">
        <v>3298</v>
      </c>
      <c r="F3000" s="33" t="s">
        <v>157</v>
      </c>
      <c r="G3000" s="34">
        <v>902689</v>
      </c>
      <c r="H3000" s="35" t="s">
        <v>183</v>
      </c>
    </row>
    <row r="3001" spans="1:8" ht="15.75">
      <c r="A3001" s="31" t="s">
        <v>2852</v>
      </c>
      <c r="B3001" s="32" t="s">
        <v>238</v>
      </c>
      <c r="C3001" s="32" t="s">
        <v>239</v>
      </c>
      <c r="D3001" s="33">
        <v>8727</v>
      </c>
      <c r="E3001" s="32" t="s">
        <v>3299</v>
      </c>
      <c r="F3001" s="33" t="s">
        <v>182</v>
      </c>
      <c r="G3001" s="34">
        <v>390881</v>
      </c>
      <c r="H3001" s="35" t="s">
        <v>183</v>
      </c>
    </row>
    <row r="3002" spans="1:8" ht="15.75">
      <c r="A3002" s="31" t="s">
        <v>2852</v>
      </c>
      <c r="B3002" s="32" t="s">
        <v>248</v>
      </c>
      <c r="C3002" s="32" t="s">
        <v>248</v>
      </c>
      <c r="D3002" s="33">
        <v>8728</v>
      </c>
      <c r="E3002" s="32" t="s">
        <v>3300</v>
      </c>
      <c r="F3002" s="33" t="s">
        <v>190</v>
      </c>
      <c r="G3002" s="34">
        <v>424977</v>
      </c>
      <c r="H3002" s="35" t="s">
        <v>197</v>
      </c>
    </row>
    <row r="3003" spans="1:8" ht="15.75">
      <c r="A3003" s="31" t="s">
        <v>2852</v>
      </c>
      <c r="B3003" s="32" t="s">
        <v>248</v>
      </c>
      <c r="C3003" s="32" t="s">
        <v>248</v>
      </c>
      <c r="D3003" s="33">
        <v>8729</v>
      </c>
      <c r="E3003" s="32" t="s">
        <v>3301</v>
      </c>
      <c r="F3003" s="33" t="s">
        <v>190</v>
      </c>
      <c r="G3003" s="34">
        <v>851926</v>
      </c>
      <c r="H3003" s="35" t="s">
        <v>197</v>
      </c>
    </row>
    <row r="3004" spans="1:8" ht="15.75">
      <c r="A3004" s="31" t="s">
        <v>2852</v>
      </c>
      <c r="B3004" s="32" t="s">
        <v>217</v>
      </c>
      <c r="C3004" s="32" t="s">
        <v>218</v>
      </c>
      <c r="D3004" s="33">
        <v>8730</v>
      </c>
      <c r="E3004" s="32" t="s">
        <v>3302</v>
      </c>
      <c r="F3004" s="33" t="s">
        <v>157</v>
      </c>
      <c r="G3004" s="34">
        <v>4906202</v>
      </c>
      <c r="H3004" s="35" t="s">
        <v>183</v>
      </c>
    </row>
    <row r="3005" spans="1:8" ht="15.75">
      <c r="A3005" s="31" t="s">
        <v>2852</v>
      </c>
      <c r="B3005" s="32" t="s">
        <v>217</v>
      </c>
      <c r="C3005" s="32" t="s">
        <v>2413</v>
      </c>
      <c r="D3005" s="33">
        <v>8731</v>
      </c>
      <c r="E3005" s="32" t="s">
        <v>3303</v>
      </c>
      <c r="F3005" s="33" t="s">
        <v>157</v>
      </c>
      <c r="G3005" s="34">
        <v>240933</v>
      </c>
      <c r="H3005" s="35" t="s">
        <v>183</v>
      </c>
    </row>
    <row r="3006" spans="1:8" ht="15.75">
      <c r="A3006" s="31" t="s">
        <v>2852</v>
      </c>
      <c r="B3006" s="32" t="s">
        <v>217</v>
      </c>
      <c r="C3006" s="32" t="s">
        <v>2413</v>
      </c>
      <c r="D3006" s="33">
        <v>8732</v>
      </c>
      <c r="E3006" s="32" t="s">
        <v>3304</v>
      </c>
      <c r="F3006" s="33" t="s">
        <v>157</v>
      </c>
      <c r="G3006" s="34">
        <v>406242</v>
      </c>
      <c r="H3006" s="35" t="s">
        <v>183</v>
      </c>
    </row>
    <row r="3007" spans="1:8" ht="15.75">
      <c r="A3007" s="31" t="s">
        <v>2852</v>
      </c>
      <c r="B3007" s="32" t="s">
        <v>192</v>
      </c>
      <c r="C3007" s="32" t="s">
        <v>1553</v>
      </c>
      <c r="D3007" s="33">
        <v>8733</v>
      </c>
      <c r="E3007" s="32" t="s">
        <v>3305</v>
      </c>
      <c r="F3007" s="33" t="s">
        <v>190</v>
      </c>
      <c r="G3007" s="34">
        <v>208264</v>
      </c>
      <c r="H3007" s="35" t="s">
        <v>183</v>
      </c>
    </row>
    <row r="3008" spans="1:8" ht="15.75">
      <c r="A3008" s="31" t="s">
        <v>2852</v>
      </c>
      <c r="B3008" s="32" t="s">
        <v>192</v>
      </c>
      <c r="C3008" s="32" t="s">
        <v>1553</v>
      </c>
      <c r="D3008" s="33">
        <v>8734</v>
      </c>
      <c r="E3008" s="32" t="s">
        <v>3306</v>
      </c>
      <c r="F3008" s="33" t="s">
        <v>190</v>
      </c>
      <c r="G3008" s="34">
        <v>264299</v>
      </c>
      <c r="H3008" s="35" t="s">
        <v>183</v>
      </c>
    </row>
    <row r="3009" spans="1:8" ht="15.75">
      <c r="A3009" s="31" t="s">
        <v>2852</v>
      </c>
      <c r="B3009" s="32" t="s">
        <v>192</v>
      </c>
      <c r="C3009" s="32" t="s">
        <v>1553</v>
      </c>
      <c r="D3009" s="33">
        <v>8735</v>
      </c>
      <c r="E3009" s="32" t="s">
        <v>3307</v>
      </c>
      <c r="F3009" s="33" t="s">
        <v>190</v>
      </c>
      <c r="G3009" s="34">
        <v>564641</v>
      </c>
      <c r="H3009" s="35" t="s">
        <v>183</v>
      </c>
    </row>
    <row r="3010" spans="1:8" ht="15.75">
      <c r="A3010" s="31" t="s">
        <v>2852</v>
      </c>
      <c r="B3010" s="32" t="s">
        <v>192</v>
      </c>
      <c r="C3010" s="32" t="s">
        <v>1553</v>
      </c>
      <c r="D3010" s="33">
        <v>8736</v>
      </c>
      <c r="E3010" s="32" t="s">
        <v>3308</v>
      </c>
      <c r="F3010" s="33" t="s">
        <v>190</v>
      </c>
      <c r="G3010" s="34">
        <v>284306</v>
      </c>
      <c r="H3010" s="35" t="s">
        <v>183</v>
      </c>
    </row>
    <row r="3011" spans="1:8" ht="15.75">
      <c r="A3011" s="31" t="s">
        <v>2852</v>
      </c>
      <c r="B3011" s="32" t="s">
        <v>248</v>
      </c>
      <c r="C3011" s="32" t="s">
        <v>248</v>
      </c>
      <c r="D3011" s="33">
        <v>8737</v>
      </c>
      <c r="E3011" s="32" t="s">
        <v>3309</v>
      </c>
      <c r="F3011" s="33" t="s">
        <v>157</v>
      </c>
      <c r="G3011" s="34">
        <v>7067</v>
      </c>
      <c r="H3011" s="35" t="s">
        <v>183</v>
      </c>
    </row>
    <row r="3012" spans="1:8" ht="15.75">
      <c r="A3012" s="31" t="s">
        <v>2852</v>
      </c>
      <c r="B3012" s="32" t="s">
        <v>192</v>
      </c>
      <c r="C3012" s="32" t="s">
        <v>1553</v>
      </c>
      <c r="D3012" s="33">
        <v>8738</v>
      </c>
      <c r="E3012" s="32" t="s">
        <v>3310</v>
      </c>
      <c r="F3012" s="33" t="s">
        <v>157</v>
      </c>
      <c r="G3012" s="34">
        <v>321014</v>
      </c>
      <c r="H3012" s="35" t="s">
        <v>183</v>
      </c>
    </row>
    <row r="3013" spans="1:8" ht="15.75">
      <c r="A3013" s="31" t="s">
        <v>2852</v>
      </c>
      <c r="B3013" s="32" t="s">
        <v>192</v>
      </c>
      <c r="C3013" s="32" t="s">
        <v>1553</v>
      </c>
      <c r="D3013" s="33">
        <v>8739</v>
      </c>
      <c r="E3013" s="32" t="s">
        <v>3311</v>
      </c>
      <c r="F3013" s="33" t="s">
        <v>190</v>
      </c>
      <c r="G3013" s="34">
        <v>152470</v>
      </c>
      <c r="H3013" s="35" t="s">
        <v>183</v>
      </c>
    </row>
    <row r="3014" spans="1:8" ht="15.75">
      <c r="A3014" s="31" t="s">
        <v>2852</v>
      </c>
      <c r="B3014" s="32" t="s">
        <v>192</v>
      </c>
      <c r="C3014" s="32" t="s">
        <v>1553</v>
      </c>
      <c r="D3014" s="33">
        <v>8740</v>
      </c>
      <c r="E3014" s="32" t="s">
        <v>3312</v>
      </c>
      <c r="F3014" s="33" t="s">
        <v>190</v>
      </c>
      <c r="G3014" s="34">
        <v>319706</v>
      </c>
      <c r="H3014" s="35" t="s">
        <v>183</v>
      </c>
    </row>
    <row r="3015" spans="1:8" ht="15.75">
      <c r="A3015" s="31" t="s">
        <v>2852</v>
      </c>
      <c r="B3015" s="32" t="s">
        <v>192</v>
      </c>
      <c r="C3015" s="32" t="s">
        <v>1553</v>
      </c>
      <c r="D3015" s="33">
        <v>8741</v>
      </c>
      <c r="E3015" s="32" t="s">
        <v>3313</v>
      </c>
      <c r="F3015" s="33" t="s">
        <v>190</v>
      </c>
      <c r="G3015" s="34">
        <v>96500</v>
      </c>
      <c r="H3015" s="35" t="s">
        <v>183</v>
      </c>
    </row>
    <row r="3016" spans="1:8" ht="15.75">
      <c r="A3016" s="31" t="s">
        <v>2852</v>
      </c>
      <c r="B3016" s="32" t="s">
        <v>192</v>
      </c>
      <c r="C3016" s="32" t="s">
        <v>1553</v>
      </c>
      <c r="D3016" s="33">
        <v>8742</v>
      </c>
      <c r="E3016" s="32" t="s">
        <v>3314</v>
      </c>
      <c r="F3016" s="33" t="s">
        <v>190</v>
      </c>
      <c r="G3016" s="34">
        <v>228512</v>
      </c>
      <c r="H3016" s="35" t="s">
        <v>183</v>
      </c>
    </row>
    <row r="3017" spans="1:8" ht="15.75">
      <c r="A3017" s="31" t="s">
        <v>2852</v>
      </c>
      <c r="B3017" s="32" t="s">
        <v>208</v>
      </c>
      <c r="C3017" s="32" t="s">
        <v>208</v>
      </c>
      <c r="D3017" s="33">
        <v>8743</v>
      </c>
      <c r="E3017" s="32" t="s">
        <v>3315</v>
      </c>
      <c r="F3017" s="33" t="s">
        <v>157</v>
      </c>
      <c r="G3017" s="34">
        <v>4092817</v>
      </c>
      <c r="H3017" s="35" t="s">
        <v>183</v>
      </c>
    </row>
    <row r="3018" spans="1:8" ht="15.75">
      <c r="A3018" s="31" t="s">
        <v>2852</v>
      </c>
      <c r="B3018" s="32" t="s">
        <v>248</v>
      </c>
      <c r="C3018" s="32" t="s">
        <v>248</v>
      </c>
      <c r="D3018" s="33">
        <v>8744</v>
      </c>
      <c r="E3018" s="32" t="s">
        <v>3316</v>
      </c>
      <c r="F3018" s="33" t="s">
        <v>157</v>
      </c>
      <c r="G3018" s="34">
        <v>1808998</v>
      </c>
      <c r="H3018" s="35" t="s">
        <v>183</v>
      </c>
    </row>
    <row r="3019" spans="1:8" ht="15.75">
      <c r="A3019" s="31" t="s">
        <v>2852</v>
      </c>
      <c r="B3019" s="32" t="s">
        <v>217</v>
      </c>
      <c r="C3019" s="32" t="s">
        <v>906</v>
      </c>
      <c r="D3019" s="33">
        <v>8745</v>
      </c>
      <c r="E3019" s="32" t="s">
        <v>3317</v>
      </c>
      <c r="F3019" s="33" t="s">
        <v>157</v>
      </c>
      <c r="G3019" s="34">
        <v>3181197</v>
      </c>
      <c r="H3019" s="35" t="s">
        <v>183</v>
      </c>
    </row>
    <row r="3020" spans="1:8" ht="15.75">
      <c r="A3020" s="31" t="s">
        <v>2852</v>
      </c>
      <c r="B3020" s="32" t="s">
        <v>217</v>
      </c>
      <c r="C3020" s="32" t="s">
        <v>906</v>
      </c>
      <c r="D3020" s="33">
        <v>8746</v>
      </c>
      <c r="E3020" s="32" t="s">
        <v>3318</v>
      </c>
      <c r="F3020" s="33" t="s">
        <v>157</v>
      </c>
      <c r="G3020" s="34">
        <v>858945</v>
      </c>
      <c r="H3020" s="35" t="s">
        <v>183</v>
      </c>
    </row>
    <row r="3021" spans="1:8" ht="15.75">
      <c r="A3021" s="31" t="s">
        <v>2852</v>
      </c>
      <c r="B3021" s="32" t="s">
        <v>217</v>
      </c>
      <c r="C3021" s="32" t="s">
        <v>906</v>
      </c>
      <c r="D3021" s="33">
        <v>8747</v>
      </c>
      <c r="E3021" s="32" t="s">
        <v>3319</v>
      </c>
      <c r="F3021" s="33" t="s">
        <v>157</v>
      </c>
      <c r="G3021" s="34">
        <v>561382</v>
      </c>
      <c r="H3021" s="35" t="s">
        <v>183</v>
      </c>
    </row>
    <row r="3022" spans="1:8" ht="15.75">
      <c r="A3022" s="31" t="s">
        <v>2852</v>
      </c>
      <c r="B3022" s="32" t="s">
        <v>208</v>
      </c>
      <c r="C3022" s="32" t="s">
        <v>208</v>
      </c>
      <c r="D3022" s="33">
        <v>8748</v>
      </c>
      <c r="E3022" s="32" t="s">
        <v>3320</v>
      </c>
      <c r="F3022" s="33" t="s">
        <v>157</v>
      </c>
      <c r="G3022" s="34">
        <v>446497</v>
      </c>
      <c r="H3022" s="35" t="s">
        <v>183</v>
      </c>
    </row>
    <row r="3023" spans="1:8" ht="15.75">
      <c r="A3023" s="31" t="s">
        <v>2852</v>
      </c>
      <c r="B3023" s="32" t="s">
        <v>208</v>
      </c>
      <c r="C3023" s="32" t="s">
        <v>208</v>
      </c>
      <c r="D3023" s="33">
        <v>8749</v>
      </c>
      <c r="E3023" s="32" t="s">
        <v>3321</v>
      </c>
      <c r="F3023" s="33" t="s">
        <v>157</v>
      </c>
      <c r="G3023" s="34">
        <v>182484</v>
      </c>
      <c r="H3023" s="35" t="s">
        <v>183</v>
      </c>
    </row>
    <row r="3024" spans="1:8" ht="15.75">
      <c r="A3024" s="31" t="s">
        <v>2852</v>
      </c>
      <c r="B3024" s="32" t="s">
        <v>248</v>
      </c>
      <c r="C3024" s="32" t="s">
        <v>248</v>
      </c>
      <c r="D3024" s="33">
        <v>8750</v>
      </c>
      <c r="E3024" s="32" t="s">
        <v>3322</v>
      </c>
      <c r="F3024" s="33" t="s">
        <v>157</v>
      </c>
      <c r="G3024" s="34">
        <v>1181105</v>
      </c>
      <c r="H3024" s="35" t="s">
        <v>183</v>
      </c>
    </row>
    <row r="3025" spans="1:8" ht="15.75">
      <c r="A3025" s="31" t="s">
        <v>2852</v>
      </c>
      <c r="B3025" s="32" t="s">
        <v>1479</v>
      </c>
      <c r="C3025" s="32" t="s">
        <v>2647</v>
      </c>
      <c r="D3025" s="33">
        <v>8753</v>
      </c>
      <c r="E3025" s="32" t="s">
        <v>3323</v>
      </c>
      <c r="F3025" s="33" t="s">
        <v>157</v>
      </c>
      <c r="G3025" s="34">
        <v>144595</v>
      </c>
      <c r="H3025" s="35" t="s">
        <v>183</v>
      </c>
    </row>
    <row r="3026" spans="1:8" ht="15.75">
      <c r="A3026" s="31" t="s">
        <v>2852</v>
      </c>
      <c r="B3026" s="32" t="s">
        <v>1479</v>
      </c>
      <c r="C3026" s="32" t="s">
        <v>2647</v>
      </c>
      <c r="D3026" s="33">
        <v>8754</v>
      </c>
      <c r="E3026" s="32" t="s">
        <v>3324</v>
      </c>
      <c r="F3026" s="33" t="s">
        <v>157</v>
      </c>
      <c r="G3026" s="34">
        <v>66888</v>
      </c>
      <c r="H3026" s="35" t="s">
        <v>183</v>
      </c>
    </row>
    <row r="3027" spans="1:8" ht="15.75">
      <c r="A3027" s="31" t="s">
        <v>2852</v>
      </c>
      <c r="B3027" s="32" t="s">
        <v>1479</v>
      </c>
      <c r="C3027" s="32" t="s">
        <v>2647</v>
      </c>
      <c r="D3027" s="33">
        <v>8755</v>
      </c>
      <c r="E3027" s="32" t="s">
        <v>3325</v>
      </c>
      <c r="F3027" s="33" t="s">
        <v>157</v>
      </c>
      <c r="G3027" s="34">
        <v>16029</v>
      </c>
      <c r="H3027" s="35" t="s">
        <v>183</v>
      </c>
    </row>
    <row r="3028" spans="1:8" ht="15.75">
      <c r="A3028" s="31" t="s">
        <v>2852</v>
      </c>
      <c r="B3028" s="32" t="s">
        <v>1479</v>
      </c>
      <c r="C3028" s="32" t="s">
        <v>2647</v>
      </c>
      <c r="D3028" s="33">
        <v>8756</v>
      </c>
      <c r="E3028" s="32" t="s">
        <v>3326</v>
      </c>
      <c r="F3028" s="33" t="s">
        <v>157</v>
      </c>
      <c r="G3028" s="34">
        <v>16029</v>
      </c>
      <c r="H3028" s="35" t="s">
        <v>183</v>
      </c>
    </row>
    <row r="3029" spans="1:8" ht="15.75">
      <c r="A3029" s="31" t="s">
        <v>3327</v>
      </c>
      <c r="B3029" s="32" t="s">
        <v>2654</v>
      </c>
      <c r="C3029" s="32" t="s">
        <v>2654</v>
      </c>
      <c r="D3029" s="33">
        <v>8764</v>
      </c>
      <c r="E3029" s="32" t="s">
        <v>3328</v>
      </c>
      <c r="F3029" s="33" t="s">
        <v>1319</v>
      </c>
      <c r="G3029" s="34">
        <v>3274</v>
      </c>
      <c r="H3029" s="35" t="s">
        <v>197</v>
      </c>
    </row>
    <row r="3030" spans="1:8" ht="15.75">
      <c r="A3030" s="31" t="s">
        <v>3327</v>
      </c>
      <c r="B3030" s="32" t="s">
        <v>2654</v>
      </c>
      <c r="C3030" s="32" t="s">
        <v>2654</v>
      </c>
      <c r="D3030" s="33">
        <v>8765</v>
      </c>
      <c r="E3030" s="32" t="s">
        <v>3329</v>
      </c>
      <c r="F3030" s="33" t="s">
        <v>1319</v>
      </c>
      <c r="G3030" s="34">
        <v>6222</v>
      </c>
      <c r="H3030" s="35" t="s">
        <v>197</v>
      </c>
    </row>
    <row r="3031" spans="1:8" ht="15.75">
      <c r="A3031" s="31" t="s">
        <v>3327</v>
      </c>
      <c r="B3031" s="32" t="s">
        <v>2654</v>
      </c>
      <c r="C3031" s="32" t="s">
        <v>2654</v>
      </c>
      <c r="D3031" s="33">
        <v>8766</v>
      </c>
      <c r="E3031" s="32" t="s">
        <v>3330</v>
      </c>
      <c r="F3031" s="33" t="s">
        <v>1319</v>
      </c>
      <c r="G3031" s="34">
        <v>8250</v>
      </c>
      <c r="H3031" s="35" t="s">
        <v>197</v>
      </c>
    </row>
    <row r="3032" spans="1:8" ht="15.75">
      <c r="A3032" s="31" t="s">
        <v>3327</v>
      </c>
      <c r="B3032" s="32" t="s">
        <v>2654</v>
      </c>
      <c r="C3032" s="32" t="s">
        <v>2654</v>
      </c>
      <c r="D3032" s="33">
        <v>8768</v>
      </c>
      <c r="E3032" s="32" t="s">
        <v>3331</v>
      </c>
      <c r="F3032" s="33" t="s">
        <v>1319</v>
      </c>
      <c r="G3032" s="34">
        <v>78750</v>
      </c>
      <c r="H3032" s="35" t="s">
        <v>197</v>
      </c>
    </row>
    <row r="3033" spans="1:8" ht="15.75">
      <c r="A3033" s="31" t="s">
        <v>3327</v>
      </c>
      <c r="B3033" s="32" t="s">
        <v>2654</v>
      </c>
      <c r="C3033" s="32" t="s">
        <v>2654</v>
      </c>
      <c r="D3033" s="33">
        <v>8771</v>
      </c>
      <c r="E3033" s="32" t="s">
        <v>3332</v>
      </c>
      <c r="F3033" s="33" t="s">
        <v>1319</v>
      </c>
      <c r="G3033" s="34">
        <v>11993</v>
      </c>
      <c r="H3033" s="35" t="s">
        <v>197</v>
      </c>
    </row>
    <row r="3034" spans="1:8" ht="15.75">
      <c r="A3034" s="31" t="s">
        <v>3327</v>
      </c>
      <c r="B3034" s="32" t="s">
        <v>2654</v>
      </c>
      <c r="C3034" s="32" t="s">
        <v>2654</v>
      </c>
      <c r="D3034" s="33">
        <v>8772</v>
      </c>
      <c r="E3034" s="32" t="s">
        <v>3333</v>
      </c>
      <c r="F3034" s="33" t="s">
        <v>1319</v>
      </c>
      <c r="G3034" s="34">
        <v>7493</v>
      </c>
      <c r="H3034" s="35" t="s">
        <v>197</v>
      </c>
    </row>
    <row r="3035" spans="1:8" ht="15.75">
      <c r="A3035" s="31" t="s">
        <v>3327</v>
      </c>
      <c r="B3035" s="32" t="s">
        <v>2654</v>
      </c>
      <c r="C3035" s="32" t="s">
        <v>2654</v>
      </c>
      <c r="D3035" s="33">
        <v>8773</v>
      </c>
      <c r="E3035" s="32" t="s">
        <v>3334</v>
      </c>
      <c r="F3035" s="33" t="s">
        <v>1319</v>
      </c>
      <c r="G3035" s="34">
        <v>563917</v>
      </c>
      <c r="H3035" s="35" t="s">
        <v>197</v>
      </c>
    </row>
    <row r="3036" spans="1:8" ht="15.75">
      <c r="A3036" s="31" t="s">
        <v>3327</v>
      </c>
      <c r="B3036" s="32" t="s">
        <v>2654</v>
      </c>
      <c r="C3036" s="32" t="s">
        <v>2654</v>
      </c>
      <c r="D3036" s="33">
        <v>8774</v>
      </c>
      <c r="E3036" s="32" t="s">
        <v>3335</v>
      </c>
      <c r="F3036" s="33" t="s">
        <v>1319</v>
      </c>
      <c r="G3036" s="34">
        <v>401167</v>
      </c>
      <c r="H3036" s="35" t="s">
        <v>197</v>
      </c>
    </row>
    <row r="3037" spans="1:8" ht="15.75">
      <c r="A3037" s="31" t="s">
        <v>3327</v>
      </c>
      <c r="B3037" s="32" t="s">
        <v>2654</v>
      </c>
      <c r="C3037" s="32" t="s">
        <v>2654</v>
      </c>
      <c r="D3037" s="33">
        <v>8775</v>
      </c>
      <c r="E3037" s="32" t="s">
        <v>3336</v>
      </c>
      <c r="F3037" s="33" t="s">
        <v>1319</v>
      </c>
      <c r="G3037" s="34">
        <v>46152</v>
      </c>
      <c r="H3037" s="35" t="s">
        <v>197</v>
      </c>
    </row>
    <row r="3038" spans="1:8" ht="15.75">
      <c r="A3038" s="31" t="s">
        <v>2852</v>
      </c>
      <c r="B3038" s="32" t="s">
        <v>205</v>
      </c>
      <c r="C3038" s="32" t="s">
        <v>224</v>
      </c>
      <c r="D3038" s="33">
        <v>8776</v>
      </c>
      <c r="E3038" s="32" t="s">
        <v>3337</v>
      </c>
      <c r="F3038" s="33" t="s">
        <v>190</v>
      </c>
      <c r="G3038" s="34">
        <v>21944</v>
      </c>
      <c r="H3038" s="35" t="s">
        <v>183</v>
      </c>
    </row>
    <row r="3039" spans="1:8" ht="15.75">
      <c r="A3039" s="31" t="s">
        <v>2852</v>
      </c>
      <c r="B3039" s="32" t="s">
        <v>238</v>
      </c>
      <c r="C3039" s="32" t="s">
        <v>239</v>
      </c>
      <c r="D3039" s="33">
        <v>8779</v>
      </c>
      <c r="E3039" s="32" t="s">
        <v>3338</v>
      </c>
      <c r="F3039" s="33" t="s">
        <v>182</v>
      </c>
      <c r="G3039" s="34">
        <v>2740</v>
      </c>
      <c r="H3039" s="35" t="s">
        <v>183</v>
      </c>
    </row>
    <row r="3040" spans="1:8" ht="15.75">
      <c r="A3040" s="31" t="s">
        <v>2852</v>
      </c>
      <c r="B3040" s="32" t="s">
        <v>238</v>
      </c>
      <c r="C3040" s="32" t="s">
        <v>239</v>
      </c>
      <c r="D3040" s="33">
        <v>8780</v>
      </c>
      <c r="E3040" s="32" t="s">
        <v>3339</v>
      </c>
      <c r="F3040" s="33" t="s">
        <v>186</v>
      </c>
      <c r="G3040" s="34">
        <v>69910</v>
      </c>
      <c r="H3040" s="35" t="s">
        <v>183</v>
      </c>
    </row>
    <row r="3041" spans="1:8" ht="15.75">
      <c r="A3041" s="31" t="s">
        <v>2852</v>
      </c>
      <c r="B3041" s="32" t="s">
        <v>248</v>
      </c>
      <c r="C3041" s="32" t="s">
        <v>248</v>
      </c>
      <c r="D3041" s="33">
        <v>8781</v>
      </c>
      <c r="E3041" s="32" t="s">
        <v>3340</v>
      </c>
      <c r="F3041" s="33" t="s">
        <v>157</v>
      </c>
      <c r="G3041" s="34">
        <v>2173511</v>
      </c>
      <c r="H3041" s="35" t="s">
        <v>183</v>
      </c>
    </row>
    <row r="3042" spans="1:8" ht="15.75">
      <c r="A3042" s="31" t="s">
        <v>2852</v>
      </c>
      <c r="B3042" s="32" t="s">
        <v>248</v>
      </c>
      <c r="C3042" s="32" t="s">
        <v>248</v>
      </c>
      <c r="D3042" s="33">
        <v>8782</v>
      </c>
      <c r="E3042" s="32" t="s">
        <v>3341</v>
      </c>
      <c r="F3042" s="33" t="s">
        <v>157</v>
      </c>
      <c r="G3042" s="34">
        <v>104660</v>
      </c>
      <c r="H3042" s="35" t="s">
        <v>183</v>
      </c>
    </row>
    <row r="3043" spans="1:8" ht="15.75">
      <c r="A3043" s="31" t="s">
        <v>2852</v>
      </c>
      <c r="B3043" s="32" t="s">
        <v>248</v>
      </c>
      <c r="C3043" s="32" t="s">
        <v>248</v>
      </c>
      <c r="D3043" s="33">
        <v>8785</v>
      </c>
      <c r="E3043" s="32" t="s">
        <v>3342</v>
      </c>
      <c r="F3043" s="33" t="s">
        <v>157</v>
      </c>
      <c r="G3043" s="34">
        <v>478350</v>
      </c>
      <c r="H3043" s="35" t="s">
        <v>183</v>
      </c>
    </row>
    <row r="3044" spans="1:8" ht="15.75">
      <c r="A3044" s="31" t="s">
        <v>2852</v>
      </c>
      <c r="B3044" s="32" t="s">
        <v>248</v>
      </c>
      <c r="C3044" s="32" t="s">
        <v>248</v>
      </c>
      <c r="D3044" s="33">
        <v>8786</v>
      </c>
      <c r="E3044" s="32" t="s">
        <v>3343</v>
      </c>
      <c r="F3044" s="33" t="s">
        <v>157</v>
      </c>
      <c r="G3044" s="34">
        <v>895884</v>
      </c>
      <c r="H3044" s="35" t="s">
        <v>183</v>
      </c>
    </row>
    <row r="3045" spans="1:8" ht="15.75">
      <c r="A3045" s="31" t="s">
        <v>2852</v>
      </c>
      <c r="B3045" s="32" t="s">
        <v>248</v>
      </c>
      <c r="C3045" s="32" t="s">
        <v>248</v>
      </c>
      <c r="D3045" s="33">
        <v>8787</v>
      </c>
      <c r="E3045" s="32" t="s">
        <v>3344</v>
      </c>
      <c r="F3045" s="33" t="s">
        <v>157</v>
      </c>
      <c r="G3045" s="34">
        <v>2557631</v>
      </c>
      <c r="H3045" s="35" t="s">
        <v>183</v>
      </c>
    </row>
    <row r="3046" spans="1:8" ht="15.75">
      <c r="A3046" s="31" t="s">
        <v>2852</v>
      </c>
      <c r="B3046" s="32" t="s">
        <v>248</v>
      </c>
      <c r="C3046" s="32" t="s">
        <v>248</v>
      </c>
      <c r="D3046" s="33">
        <v>8788</v>
      </c>
      <c r="E3046" s="32" t="s">
        <v>3345</v>
      </c>
      <c r="F3046" s="33" t="s">
        <v>157</v>
      </c>
      <c r="G3046" s="34">
        <v>2557631</v>
      </c>
      <c r="H3046" s="35" t="s">
        <v>183</v>
      </c>
    </row>
    <row r="3047" spans="1:8" ht="15.75">
      <c r="A3047" s="31" t="s">
        <v>2852</v>
      </c>
      <c r="B3047" s="32" t="s">
        <v>238</v>
      </c>
      <c r="C3047" s="32" t="s">
        <v>239</v>
      </c>
      <c r="D3047" s="33">
        <v>8789</v>
      </c>
      <c r="E3047" s="32" t="s">
        <v>3346</v>
      </c>
      <c r="F3047" s="33" t="s">
        <v>186</v>
      </c>
      <c r="G3047" s="34">
        <v>9497187</v>
      </c>
      <c r="H3047" s="35" t="s">
        <v>183</v>
      </c>
    </row>
    <row r="3048" spans="1:8" ht="15.75">
      <c r="A3048" s="31" t="s">
        <v>2852</v>
      </c>
      <c r="B3048" s="32" t="s">
        <v>587</v>
      </c>
      <c r="C3048" s="32" t="s">
        <v>1082</v>
      </c>
      <c r="D3048" s="33">
        <v>8790</v>
      </c>
      <c r="E3048" s="32" t="s">
        <v>3347</v>
      </c>
      <c r="F3048" s="33" t="s">
        <v>186</v>
      </c>
      <c r="G3048" s="34">
        <v>1847187</v>
      </c>
      <c r="H3048" s="35" t="s">
        <v>183</v>
      </c>
    </row>
    <row r="3049" spans="1:8" ht="15.75">
      <c r="A3049" s="31" t="s">
        <v>2852</v>
      </c>
      <c r="B3049" s="32" t="s">
        <v>587</v>
      </c>
      <c r="C3049" s="32" t="s">
        <v>1082</v>
      </c>
      <c r="D3049" s="33">
        <v>8791</v>
      </c>
      <c r="E3049" s="32" t="s">
        <v>3348</v>
      </c>
      <c r="F3049" s="33" t="s">
        <v>190</v>
      </c>
      <c r="G3049" s="34">
        <v>852437</v>
      </c>
      <c r="H3049" s="35" t="s">
        <v>183</v>
      </c>
    </row>
    <row r="3050" spans="1:8" ht="15.75">
      <c r="A3050" s="31" t="s">
        <v>2852</v>
      </c>
      <c r="B3050" s="32" t="s">
        <v>208</v>
      </c>
      <c r="C3050" s="32" t="s">
        <v>208</v>
      </c>
      <c r="D3050" s="33">
        <v>8792</v>
      </c>
      <c r="E3050" s="32" t="s">
        <v>3349</v>
      </c>
      <c r="F3050" s="33" t="s">
        <v>190</v>
      </c>
      <c r="G3050" s="34">
        <v>197930</v>
      </c>
      <c r="H3050" s="35" t="s">
        <v>183</v>
      </c>
    </row>
    <row r="3051" spans="1:8" ht="15.75">
      <c r="A3051" s="31" t="s">
        <v>2852</v>
      </c>
      <c r="B3051" s="32" t="s">
        <v>208</v>
      </c>
      <c r="C3051" s="32" t="s">
        <v>208</v>
      </c>
      <c r="D3051" s="33">
        <v>8793</v>
      </c>
      <c r="E3051" s="32" t="s">
        <v>3350</v>
      </c>
      <c r="F3051" s="33" t="s">
        <v>157</v>
      </c>
      <c r="G3051" s="34">
        <v>213551</v>
      </c>
      <c r="H3051" s="35" t="s">
        <v>183</v>
      </c>
    </row>
    <row r="3052" spans="1:8" ht="15.75">
      <c r="A3052" s="31" t="s">
        <v>2852</v>
      </c>
      <c r="B3052" s="32" t="s">
        <v>208</v>
      </c>
      <c r="C3052" s="32" t="s">
        <v>208</v>
      </c>
      <c r="D3052" s="33">
        <v>8794</v>
      </c>
      <c r="E3052" s="32" t="s">
        <v>3351</v>
      </c>
      <c r="F3052" s="33" t="s">
        <v>157</v>
      </c>
      <c r="G3052" s="34">
        <v>184603</v>
      </c>
      <c r="H3052" s="35" t="s">
        <v>183</v>
      </c>
    </row>
    <row r="3053" spans="1:8" ht="15.75">
      <c r="A3053" s="31" t="s">
        <v>2852</v>
      </c>
      <c r="B3053" s="32" t="s">
        <v>248</v>
      </c>
      <c r="C3053" s="32" t="s">
        <v>248</v>
      </c>
      <c r="D3053" s="33">
        <v>8799</v>
      </c>
      <c r="E3053" s="32" t="s">
        <v>3352</v>
      </c>
      <c r="F3053" s="33" t="s">
        <v>157</v>
      </c>
      <c r="G3053" s="34">
        <v>363999</v>
      </c>
      <c r="H3053" s="35" t="s">
        <v>183</v>
      </c>
    </row>
    <row r="3054" spans="1:8" ht="15.75">
      <c r="A3054" s="31" t="s">
        <v>2852</v>
      </c>
      <c r="B3054" s="32" t="s">
        <v>255</v>
      </c>
      <c r="C3054" s="32" t="s">
        <v>604</v>
      </c>
      <c r="D3054" s="33">
        <v>8827</v>
      </c>
      <c r="E3054" s="32" t="s">
        <v>3353</v>
      </c>
      <c r="F3054" s="33" t="s">
        <v>182</v>
      </c>
      <c r="G3054" s="34">
        <v>93725</v>
      </c>
      <c r="H3054" s="35" t="s">
        <v>183</v>
      </c>
    </row>
    <row r="3055" spans="1:8" ht="15.75">
      <c r="A3055" s="31" t="s">
        <v>2852</v>
      </c>
      <c r="B3055" s="32" t="s">
        <v>2694</v>
      </c>
      <c r="C3055" s="32" t="s">
        <v>3085</v>
      </c>
      <c r="D3055" s="33">
        <v>8893</v>
      </c>
      <c r="E3055" s="32" t="s">
        <v>3354</v>
      </c>
      <c r="F3055" s="33" t="s">
        <v>157</v>
      </c>
      <c r="G3055" s="34">
        <v>2024737</v>
      </c>
      <c r="H3055" s="35" t="s">
        <v>183</v>
      </c>
    </row>
    <row r="3056" spans="1:8" ht="15.75">
      <c r="A3056" s="31" t="s">
        <v>2852</v>
      </c>
      <c r="B3056" s="32" t="s">
        <v>205</v>
      </c>
      <c r="C3056" s="32" t="s">
        <v>206</v>
      </c>
      <c r="D3056" s="33">
        <v>8904</v>
      </c>
      <c r="E3056" s="32" t="s">
        <v>3355</v>
      </c>
      <c r="F3056" s="33" t="s">
        <v>190</v>
      </c>
      <c r="G3056" s="34">
        <v>435994</v>
      </c>
      <c r="H3056" s="35" t="s">
        <v>183</v>
      </c>
    </row>
    <row r="3057" spans="1:8" ht="15.75">
      <c r="A3057" s="31" t="s">
        <v>2852</v>
      </c>
      <c r="B3057" s="32" t="s">
        <v>205</v>
      </c>
      <c r="C3057" s="32" t="s">
        <v>206</v>
      </c>
      <c r="D3057" s="33">
        <v>8920</v>
      </c>
      <c r="E3057" s="32" t="s">
        <v>3356</v>
      </c>
      <c r="F3057" s="33" t="s">
        <v>157</v>
      </c>
      <c r="G3057" s="34">
        <v>1608817</v>
      </c>
      <c r="H3057" s="35" t="s">
        <v>183</v>
      </c>
    </row>
    <row r="3058" spans="1:8" ht="15.75">
      <c r="A3058" s="31" t="s">
        <v>2852</v>
      </c>
      <c r="B3058" s="32" t="s">
        <v>205</v>
      </c>
      <c r="C3058" s="32" t="s">
        <v>206</v>
      </c>
      <c r="D3058" s="33">
        <v>8926</v>
      </c>
      <c r="E3058" s="32" t="s">
        <v>3357</v>
      </c>
      <c r="F3058" s="33" t="s">
        <v>157</v>
      </c>
      <c r="G3058" s="34">
        <v>487550</v>
      </c>
      <c r="H3058" s="35" t="s">
        <v>183</v>
      </c>
    </row>
    <row r="3059" spans="1:8" ht="15.75">
      <c r="A3059" s="31" t="s">
        <v>2852</v>
      </c>
      <c r="B3059" s="32" t="s">
        <v>205</v>
      </c>
      <c r="C3059" s="32" t="s">
        <v>206</v>
      </c>
      <c r="D3059" s="33">
        <v>8946</v>
      </c>
      <c r="E3059" s="32" t="s">
        <v>3358</v>
      </c>
      <c r="F3059" s="33" t="s">
        <v>157</v>
      </c>
      <c r="G3059" s="34">
        <v>411411</v>
      </c>
      <c r="H3059" s="35" t="s">
        <v>183</v>
      </c>
    </row>
    <row r="3060" spans="1:8" ht="15.75">
      <c r="A3060" s="31" t="s">
        <v>2852</v>
      </c>
      <c r="B3060" s="32" t="s">
        <v>205</v>
      </c>
      <c r="C3060" s="32" t="s">
        <v>206</v>
      </c>
      <c r="D3060" s="33">
        <v>8951</v>
      </c>
      <c r="E3060" s="32" t="s">
        <v>3359</v>
      </c>
      <c r="F3060" s="33" t="s">
        <v>157</v>
      </c>
      <c r="G3060" s="34">
        <v>432235</v>
      </c>
      <c r="H3060" s="35" t="s">
        <v>183</v>
      </c>
    </row>
    <row r="3061" spans="1:8" ht="15.75">
      <c r="A3061" s="31" t="s">
        <v>2852</v>
      </c>
      <c r="B3061" s="32" t="s">
        <v>255</v>
      </c>
      <c r="C3061" s="32" t="s">
        <v>1473</v>
      </c>
      <c r="D3061" s="33">
        <v>8953</v>
      </c>
      <c r="E3061" s="32" t="s">
        <v>3360</v>
      </c>
      <c r="F3061" s="33" t="s">
        <v>190</v>
      </c>
      <c r="G3061" s="34">
        <v>476414</v>
      </c>
      <c r="H3061" s="35" t="s">
        <v>183</v>
      </c>
    </row>
    <row r="3062" spans="1:8" ht="15.75">
      <c r="A3062" s="31" t="s">
        <v>2852</v>
      </c>
      <c r="B3062" s="32" t="s">
        <v>255</v>
      </c>
      <c r="C3062" s="32" t="s">
        <v>1473</v>
      </c>
      <c r="D3062" s="33">
        <v>8955</v>
      </c>
      <c r="E3062" s="32" t="s">
        <v>3361</v>
      </c>
      <c r="F3062" s="33" t="s">
        <v>190</v>
      </c>
      <c r="G3062" s="34">
        <v>470703</v>
      </c>
      <c r="H3062" s="35" t="s">
        <v>183</v>
      </c>
    </row>
    <row r="3063" spans="1:8" ht="15.75">
      <c r="A3063" s="31" t="s">
        <v>2852</v>
      </c>
      <c r="B3063" s="32" t="s">
        <v>205</v>
      </c>
      <c r="C3063" s="32" t="s">
        <v>224</v>
      </c>
      <c r="D3063" s="33">
        <v>8958</v>
      </c>
      <c r="E3063" s="32" t="s">
        <v>3362</v>
      </c>
      <c r="F3063" s="33" t="s">
        <v>182</v>
      </c>
      <c r="G3063" s="34">
        <v>79142</v>
      </c>
      <c r="H3063" s="35" t="s">
        <v>183</v>
      </c>
    </row>
    <row r="3064" spans="1:8" ht="15.75">
      <c r="A3064" s="31" t="s">
        <v>2852</v>
      </c>
      <c r="B3064" s="32" t="s">
        <v>2654</v>
      </c>
      <c r="C3064" s="32" t="s">
        <v>2654</v>
      </c>
      <c r="D3064" s="33">
        <v>8960</v>
      </c>
      <c r="E3064" s="32" t="s">
        <v>3363</v>
      </c>
      <c r="F3064" s="33" t="s">
        <v>1319</v>
      </c>
      <c r="G3064" s="34">
        <v>78750</v>
      </c>
      <c r="H3064" s="35" t="s">
        <v>197</v>
      </c>
    </row>
    <row r="3065" spans="1:8" ht="15.75">
      <c r="A3065" s="31" t="s">
        <v>2852</v>
      </c>
      <c r="B3065" s="32" t="s">
        <v>2654</v>
      </c>
      <c r="C3065" s="32" t="s">
        <v>2654</v>
      </c>
      <c r="D3065" s="33">
        <v>8961</v>
      </c>
      <c r="E3065" s="32" t="s">
        <v>3364</v>
      </c>
      <c r="F3065" s="33" t="s">
        <v>1319</v>
      </c>
      <c r="G3065" s="34">
        <v>59817</v>
      </c>
      <c r="H3065" s="35" t="s">
        <v>197</v>
      </c>
    </row>
    <row r="3066" spans="1:8" ht="15.75">
      <c r="A3066" s="31" t="s">
        <v>2852</v>
      </c>
      <c r="B3066" s="32" t="s">
        <v>2654</v>
      </c>
      <c r="C3066" s="32" t="s">
        <v>2654</v>
      </c>
      <c r="D3066" s="33">
        <v>8962</v>
      </c>
      <c r="E3066" s="32" t="s">
        <v>3365</v>
      </c>
      <c r="F3066" s="33" t="s">
        <v>1319</v>
      </c>
      <c r="G3066" s="34">
        <v>4165</v>
      </c>
      <c r="H3066" s="35" t="s">
        <v>197</v>
      </c>
    </row>
    <row r="3067" spans="1:8" ht="15.75">
      <c r="A3067" s="31" t="s">
        <v>2852</v>
      </c>
      <c r="B3067" s="32" t="s">
        <v>2654</v>
      </c>
      <c r="C3067" s="32" t="s">
        <v>2654</v>
      </c>
      <c r="D3067" s="33">
        <v>8963</v>
      </c>
      <c r="E3067" s="32" t="s">
        <v>3366</v>
      </c>
      <c r="F3067" s="33" t="s">
        <v>1319</v>
      </c>
      <c r="G3067" s="34">
        <v>3274</v>
      </c>
      <c r="H3067" s="35" t="s">
        <v>197</v>
      </c>
    </row>
    <row r="3068" spans="1:8" ht="15.75">
      <c r="A3068" s="31" t="s">
        <v>2852</v>
      </c>
      <c r="B3068" s="32" t="s">
        <v>2654</v>
      </c>
      <c r="C3068" s="32" t="s">
        <v>2654</v>
      </c>
      <c r="D3068" s="33">
        <v>8964</v>
      </c>
      <c r="E3068" s="32" t="s">
        <v>3367</v>
      </c>
      <c r="F3068" s="33" t="s">
        <v>1319</v>
      </c>
      <c r="G3068" s="34">
        <v>446318</v>
      </c>
      <c r="H3068" s="35" t="s">
        <v>197</v>
      </c>
    </row>
    <row r="3069" spans="1:8" ht="15.75">
      <c r="A3069" s="31" t="s">
        <v>2852</v>
      </c>
      <c r="B3069" s="32" t="s">
        <v>2654</v>
      </c>
      <c r="C3069" s="32" t="s">
        <v>2654</v>
      </c>
      <c r="D3069" s="33">
        <v>8965</v>
      </c>
      <c r="E3069" s="32" t="s">
        <v>3368</v>
      </c>
      <c r="F3069" s="33" t="s">
        <v>186</v>
      </c>
      <c r="G3069" s="34">
        <v>297500</v>
      </c>
      <c r="H3069" s="35" t="s">
        <v>197</v>
      </c>
    </row>
    <row r="3070" spans="1:8" ht="15.75">
      <c r="A3070" s="31" t="s">
        <v>2852</v>
      </c>
      <c r="B3070" s="32" t="s">
        <v>2654</v>
      </c>
      <c r="C3070" s="32" t="s">
        <v>2654</v>
      </c>
      <c r="D3070" s="33">
        <v>8966</v>
      </c>
      <c r="E3070" s="32" t="s">
        <v>3369</v>
      </c>
      <c r="F3070" s="33" t="s">
        <v>1319</v>
      </c>
      <c r="G3070" s="34">
        <v>25493</v>
      </c>
      <c r="H3070" s="35" t="s">
        <v>197</v>
      </c>
    </row>
    <row r="3071" spans="1:8" ht="15.75">
      <c r="A3071" s="31" t="s">
        <v>2852</v>
      </c>
      <c r="B3071" s="32" t="s">
        <v>248</v>
      </c>
      <c r="C3071" s="32" t="s">
        <v>248</v>
      </c>
      <c r="D3071" s="33">
        <v>8970</v>
      </c>
      <c r="E3071" s="32" t="s">
        <v>3370</v>
      </c>
      <c r="F3071" s="33" t="s">
        <v>157</v>
      </c>
      <c r="G3071" s="34">
        <v>291867</v>
      </c>
      <c r="H3071" s="35" t="s">
        <v>183</v>
      </c>
    </row>
    <row r="3072" spans="1:8" ht="15.75">
      <c r="A3072" s="31" t="s">
        <v>2852</v>
      </c>
      <c r="B3072" s="32" t="s">
        <v>587</v>
      </c>
      <c r="C3072" s="32" t="s">
        <v>2914</v>
      </c>
      <c r="D3072" s="33">
        <v>8971</v>
      </c>
      <c r="E3072" s="32" t="s">
        <v>3371</v>
      </c>
      <c r="F3072" s="33" t="s">
        <v>182</v>
      </c>
      <c r="G3072" s="34">
        <v>5730</v>
      </c>
      <c r="H3072" s="35" t="s">
        <v>197</v>
      </c>
    </row>
    <row r="3073" spans="1:8" ht="15.75">
      <c r="A3073" s="31" t="s">
        <v>2852</v>
      </c>
      <c r="B3073" s="32" t="s">
        <v>587</v>
      </c>
      <c r="C3073" s="32" t="s">
        <v>2045</v>
      </c>
      <c r="D3073" s="33">
        <v>8972</v>
      </c>
      <c r="E3073" s="32" t="s">
        <v>3372</v>
      </c>
      <c r="F3073" s="33" t="s">
        <v>885</v>
      </c>
      <c r="G3073" s="34">
        <v>251285</v>
      </c>
      <c r="H3073" s="35" t="s">
        <v>197</v>
      </c>
    </row>
    <row r="3074" spans="1:8" ht="15.75">
      <c r="A3074" s="31" t="s">
        <v>3373</v>
      </c>
      <c r="B3074" s="32" t="s">
        <v>2694</v>
      </c>
      <c r="C3074" s="32" t="s">
        <v>3374</v>
      </c>
      <c r="D3074" s="33">
        <v>8973</v>
      </c>
      <c r="E3074" s="32" t="s">
        <v>3375</v>
      </c>
      <c r="F3074" s="33" t="s">
        <v>182</v>
      </c>
      <c r="G3074" s="34">
        <v>65776</v>
      </c>
      <c r="H3074" s="35" t="s">
        <v>183</v>
      </c>
    </row>
    <row r="3075" spans="1:8" ht="15.75">
      <c r="A3075" s="31" t="s">
        <v>3373</v>
      </c>
      <c r="B3075" s="32" t="s">
        <v>2694</v>
      </c>
      <c r="C3075" s="32" t="s">
        <v>3374</v>
      </c>
      <c r="D3075" s="33">
        <v>8974</v>
      </c>
      <c r="E3075" s="32" t="s">
        <v>3376</v>
      </c>
      <c r="F3075" s="33" t="s">
        <v>182</v>
      </c>
      <c r="G3075" s="34">
        <v>65776</v>
      </c>
      <c r="H3075" s="35" t="s">
        <v>183</v>
      </c>
    </row>
    <row r="3076" spans="1:8" ht="15.75">
      <c r="A3076" s="31" t="s">
        <v>3373</v>
      </c>
      <c r="B3076" s="32" t="s">
        <v>2694</v>
      </c>
      <c r="C3076" s="32" t="s">
        <v>3374</v>
      </c>
      <c r="D3076" s="33">
        <v>8975</v>
      </c>
      <c r="E3076" s="32" t="s">
        <v>3377</v>
      </c>
      <c r="F3076" s="33" t="s">
        <v>182</v>
      </c>
      <c r="G3076" s="34">
        <v>63515</v>
      </c>
      <c r="H3076" s="35" t="s">
        <v>183</v>
      </c>
    </row>
    <row r="3077" spans="1:8" ht="15.75">
      <c r="A3077" s="31" t="s">
        <v>3373</v>
      </c>
      <c r="B3077" s="32" t="s">
        <v>2694</v>
      </c>
      <c r="C3077" s="32" t="s">
        <v>3374</v>
      </c>
      <c r="D3077" s="33">
        <v>8976</v>
      </c>
      <c r="E3077" s="32" t="s">
        <v>3378</v>
      </c>
      <c r="F3077" s="33" t="s">
        <v>182</v>
      </c>
      <c r="G3077" s="34">
        <v>79969</v>
      </c>
      <c r="H3077" s="35" t="s">
        <v>183</v>
      </c>
    </row>
    <row r="3078" spans="1:8" ht="15.75">
      <c r="A3078" s="31" t="s">
        <v>3373</v>
      </c>
      <c r="B3078" s="32" t="s">
        <v>2694</v>
      </c>
      <c r="C3078" s="32" t="s">
        <v>3374</v>
      </c>
      <c r="D3078" s="33">
        <v>8977</v>
      </c>
      <c r="E3078" s="32" t="s">
        <v>3379</v>
      </c>
      <c r="F3078" s="33" t="s">
        <v>186</v>
      </c>
      <c r="G3078" s="34">
        <v>555904</v>
      </c>
      <c r="H3078" s="35" t="s">
        <v>183</v>
      </c>
    </row>
    <row r="3079" spans="1:8" ht="15.75">
      <c r="A3079" s="31" t="s">
        <v>3373</v>
      </c>
      <c r="B3079" s="32" t="s">
        <v>2694</v>
      </c>
      <c r="C3079" s="32" t="s">
        <v>3374</v>
      </c>
      <c r="D3079" s="33">
        <v>8978</v>
      </c>
      <c r="E3079" s="32" t="s">
        <v>3380</v>
      </c>
      <c r="F3079" s="33" t="s">
        <v>190</v>
      </c>
      <c r="G3079" s="34">
        <v>343073</v>
      </c>
      <c r="H3079" s="35" t="s">
        <v>183</v>
      </c>
    </row>
    <row r="3080" spans="1:8" ht="15.75">
      <c r="A3080" s="31" t="s">
        <v>3373</v>
      </c>
      <c r="B3080" s="32" t="s">
        <v>2694</v>
      </c>
      <c r="C3080" s="32" t="s">
        <v>3374</v>
      </c>
      <c r="D3080" s="33">
        <v>8979</v>
      </c>
      <c r="E3080" s="32" t="s">
        <v>3381</v>
      </c>
      <c r="F3080" s="33" t="s">
        <v>157</v>
      </c>
      <c r="G3080" s="34">
        <v>769342</v>
      </c>
      <c r="H3080" s="35" t="s">
        <v>183</v>
      </c>
    </row>
    <row r="3081" spans="1:8" ht="15.75">
      <c r="A3081" s="31" t="s">
        <v>3373</v>
      </c>
      <c r="B3081" s="32" t="s">
        <v>2694</v>
      </c>
      <c r="C3081" s="32" t="s">
        <v>3374</v>
      </c>
      <c r="D3081" s="33">
        <v>8980</v>
      </c>
      <c r="E3081" s="32" t="s">
        <v>3382</v>
      </c>
      <c r="F3081" s="33" t="s">
        <v>157</v>
      </c>
      <c r="G3081" s="34">
        <v>422558</v>
      </c>
      <c r="H3081" s="35" t="s">
        <v>183</v>
      </c>
    </row>
    <row r="3082" spans="1:8" ht="15.75">
      <c r="A3082" s="31" t="s">
        <v>3373</v>
      </c>
      <c r="B3082" s="32" t="s">
        <v>2694</v>
      </c>
      <c r="C3082" s="32" t="s">
        <v>3374</v>
      </c>
      <c r="D3082" s="33">
        <v>8981</v>
      </c>
      <c r="E3082" s="32" t="s">
        <v>3383</v>
      </c>
      <c r="F3082" s="33" t="s">
        <v>157</v>
      </c>
      <c r="G3082" s="34">
        <v>428064</v>
      </c>
      <c r="H3082" s="35" t="s">
        <v>183</v>
      </c>
    </row>
    <row r="3083" spans="1:8" ht="15.75">
      <c r="A3083" s="31" t="s">
        <v>3373</v>
      </c>
      <c r="B3083" s="32" t="s">
        <v>2694</v>
      </c>
      <c r="C3083" s="32" t="s">
        <v>3374</v>
      </c>
      <c r="D3083" s="33">
        <v>8982</v>
      </c>
      <c r="E3083" s="32" t="s">
        <v>3384</v>
      </c>
      <c r="F3083" s="33" t="s">
        <v>157</v>
      </c>
      <c r="G3083" s="34">
        <v>9824118</v>
      </c>
      <c r="H3083" s="35" t="s">
        <v>183</v>
      </c>
    </row>
    <row r="3084" spans="1:8" ht="15.75">
      <c r="A3084" s="31" t="s">
        <v>3373</v>
      </c>
      <c r="B3084" s="32" t="s">
        <v>2694</v>
      </c>
      <c r="C3084" s="32" t="s">
        <v>3374</v>
      </c>
      <c r="D3084" s="33">
        <v>8983</v>
      </c>
      <c r="E3084" s="32" t="s">
        <v>3385</v>
      </c>
      <c r="F3084" s="33" t="s">
        <v>157</v>
      </c>
      <c r="G3084" s="34">
        <v>10323014</v>
      </c>
      <c r="H3084" s="35" t="s">
        <v>183</v>
      </c>
    </row>
    <row r="3085" spans="1:8" ht="15.75">
      <c r="A3085" s="31" t="s">
        <v>3373</v>
      </c>
      <c r="B3085" s="32" t="s">
        <v>2694</v>
      </c>
      <c r="C3085" s="32" t="s">
        <v>3374</v>
      </c>
      <c r="D3085" s="33">
        <v>8984</v>
      </c>
      <c r="E3085" s="32" t="s">
        <v>3386</v>
      </c>
      <c r="F3085" s="33" t="s">
        <v>190</v>
      </c>
      <c r="G3085" s="34">
        <v>99539</v>
      </c>
      <c r="H3085" s="35" t="s">
        <v>183</v>
      </c>
    </row>
    <row r="3086" spans="1:8" ht="15.75">
      <c r="A3086" s="31" t="s">
        <v>3387</v>
      </c>
      <c r="B3086" s="32" t="s">
        <v>2694</v>
      </c>
      <c r="C3086" s="32" t="s">
        <v>3388</v>
      </c>
      <c r="D3086" s="33">
        <v>8985</v>
      </c>
      <c r="E3086" s="32" t="s">
        <v>3389</v>
      </c>
      <c r="F3086" s="33" t="s">
        <v>190</v>
      </c>
      <c r="G3086" s="34">
        <v>221313</v>
      </c>
      <c r="H3086" s="35" t="s">
        <v>183</v>
      </c>
    </row>
    <row r="3087" spans="1:8" ht="15.75">
      <c r="A3087" s="31" t="s">
        <v>3387</v>
      </c>
      <c r="B3087" s="32" t="s">
        <v>2694</v>
      </c>
      <c r="C3087" s="32" t="s">
        <v>3388</v>
      </c>
      <c r="D3087" s="33">
        <v>8986</v>
      </c>
      <c r="E3087" s="32" t="s">
        <v>3390</v>
      </c>
      <c r="F3087" s="33" t="s">
        <v>190</v>
      </c>
      <c r="G3087" s="34">
        <v>118126</v>
      </c>
      <c r="H3087" s="35" t="s">
        <v>183</v>
      </c>
    </row>
    <row r="3088" spans="1:8" ht="15.75">
      <c r="A3088" s="31" t="s">
        <v>3387</v>
      </c>
      <c r="B3088" s="32" t="s">
        <v>2694</v>
      </c>
      <c r="C3088" s="32" t="s">
        <v>3388</v>
      </c>
      <c r="D3088" s="33">
        <v>8987</v>
      </c>
      <c r="E3088" s="32" t="s">
        <v>3391</v>
      </c>
      <c r="F3088" s="33" t="s">
        <v>190</v>
      </c>
      <c r="G3088" s="34">
        <v>196252</v>
      </c>
      <c r="H3088" s="35" t="s">
        <v>183</v>
      </c>
    </row>
    <row r="3089" spans="1:8" ht="15.75">
      <c r="A3089" s="31" t="s">
        <v>3387</v>
      </c>
      <c r="B3089" s="32" t="s">
        <v>2694</v>
      </c>
      <c r="C3089" s="32" t="s">
        <v>3388</v>
      </c>
      <c r="D3089" s="33">
        <v>8988</v>
      </c>
      <c r="E3089" s="32" t="s">
        <v>3392</v>
      </c>
      <c r="F3089" s="33" t="s">
        <v>190</v>
      </c>
      <c r="G3089" s="34">
        <v>1612019</v>
      </c>
      <c r="H3089" s="35" t="s">
        <v>197</v>
      </c>
    </row>
    <row r="3090" spans="1:8" ht="15.75">
      <c r="A3090" s="31" t="s">
        <v>3387</v>
      </c>
      <c r="B3090" s="32" t="s">
        <v>2694</v>
      </c>
      <c r="C3090" s="32" t="s">
        <v>3388</v>
      </c>
      <c r="D3090" s="33">
        <v>8989</v>
      </c>
      <c r="E3090" s="32" t="s">
        <v>3393</v>
      </c>
      <c r="F3090" s="33" t="s">
        <v>190</v>
      </c>
      <c r="G3090" s="34">
        <v>63288</v>
      </c>
      <c r="H3090" s="35" t="s">
        <v>183</v>
      </c>
    </row>
    <row r="3091" spans="1:8" ht="15.75">
      <c r="A3091" s="31" t="s">
        <v>3387</v>
      </c>
      <c r="B3091" s="32" t="s">
        <v>2694</v>
      </c>
      <c r="C3091" s="32" t="s">
        <v>3388</v>
      </c>
      <c r="D3091" s="33">
        <v>8990</v>
      </c>
      <c r="E3091" s="32" t="s">
        <v>3394</v>
      </c>
      <c r="F3091" s="33" t="s">
        <v>157</v>
      </c>
      <c r="G3091" s="34">
        <v>97848420</v>
      </c>
      <c r="H3091" s="35" t="s">
        <v>183</v>
      </c>
    </row>
    <row r="3092" spans="1:8" ht="15.75">
      <c r="A3092" s="31" t="s">
        <v>3387</v>
      </c>
      <c r="B3092" s="32" t="s">
        <v>2694</v>
      </c>
      <c r="C3092" s="32" t="s">
        <v>3388</v>
      </c>
      <c r="D3092" s="33">
        <v>8991</v>
      </c>
      <c r="E3092" s="32" t="s">
        <v>3395</v>
      </c>
      <c r="F3092" s="33" t="s">
        <v>157</v>
      </c>
      <c r="G3092" s="34">
        <v>120264</v>
      </c>
      <c r="H3092" s="35" t="s">
        <v>197</v>
      </c>
    </row>
    <row r="3093" spans="1:8" ht="15.75">
      <c r="A3093" s="31" t="s">
        <v>3387</v>
      </c>
      <c r="B3093" s="32" t="s">
        <v>2694</v>
      </c>
      <c r="C3093" s="32" t="s">
        <v>3388</v>
      </c>
      <c r="D3093" s="33">
        <v>8992</v>
      </c>
      <c r="E3093" s="32" t="s">
        <v>3396</v>
      </c>
      <c r="F3093" s="33" t="s">
        <v>190</v>
      </c>
      <c r="G3093" s="34">
        <v>215136</v>
      </c>
      <c r="H3093" s="35" t="s">
        <v>183</v>
      </c>
    </row>
    <row r="3094" spans="1:8" ht="15.75">
      <c r="A3094" s="31" t="s">
        <v>3387</v>
      </c>
      <c r="B3094" s="32" t="s">
        <v>2694</v>
      </c>
      <c r="C3094" s="32" t="s">
        <v>3388</v>
      </c>
      <c r="D3094" s="33">
        <v>8993</v>
      </c>
      <c r="E3094" s="32" t="s">
        <v>3397</v>
      </c>
      <c r="F3094" s="33" t="s">
        <v>157</v>
      </c>
      <c r="G3094" s="34">
        <v>94730</v>
      </c>
      <c r="H3094" s="35" t="s">
        <v>197</v>
      </c>
    </row>
    <row r="3095" spans="1:8" ht="15.75">
      <c r="A3095" s="31" t="s">
        <v>3387</v>
      </c>
      <c r="B3095" s="32" t="s">
        <v>2694</v>
      </c>
      <c r="C3095" s="32" t="s">
        <v>3388</v>
      </c>
      <c r="D3095" s="33">
        <v>8994</v>
      </c>
      <c r="E3095" s="32" t="s">
        <v>3398</v>
      </c>
      <c r="F3095" s="33" t="s">
        <v>157</v>
      </c>
      <c r="G3095" s="34">
        <v>3549496</v>
      </c>
      <c r="H3095" s="35" t="s">
        <v>183</v>
      </c>
    </row>
    <row r="3096" spans="1:8" ht="15.75">
      <c r="A3096" s="31" t="s">
        <v>3387</v>
      </c>
      <c r="B3096" s="32" t="s">
        <v>2694</v>
      </c>
      <c r="C3096" s="32" t="s">
        <v>3388</v>
      </c>
      <c r="D3096" s="33">
        <v>8995</v>
      </c>
      <c r="E3096" s="32" t="s">
        <v>3399</v>
      </c>
      <c r="F3096" s="33" t="s">
        <v>190</v>
      </c>
      <c r="G3096" s="34">
        <v>743903</v>
      </c>
      <c r="H3096" s="35" t="s">
        <v>183</v>
      </c>
    </row>
    <row r="3097" spans="1:8" ht="15.75">
      <c r="A3097" s="31" t="s">
        <v>3387</v>
      </c>
      <c r="B3097" s="32" t="s">
        <v>2694</v>
      </c>
      <c r="C3097" s="32" t="s">
        <v>3388</v>
      </c>
      <c r="D3097" s="33">
        <v>8996</v>
      </c>
      <c r="E3097" s="32" t="s">
        <v>3400</v>
      </c>
      <c r="F3097" s="33" t="s">
        <v>157</v>
      </c>
      <c r="G3097" s="34">
        <v>365900</v>
      </c>
      <c r="H3097" s="35" t="s">
        <v>183</v>
      </c>
    </row>
    <row r="3098" spans="1:8" ht="15.75">
      <c r="A3098" s="31" t="s">
        <v>3387</v>
      </c>
      <c r="B3098" s="32" t="s">
        <v>2694</v>
      </c>
      <c r="C3098" s="32" t="s">
        <v>3388</v>
      </c>
      <c r="D3098" s="33">
        <v>8997</v>
      </c>
      <c r="E3098" s="32" t="s">
        <v>3401</v>
      </c>
      <c r="F3098" s="33" t="s">
        <v>157</v>
      </c>
      <c r="G3098" s="34">
        <v>3773169</v>
      </c>
      <c r="H3098" s="35" t="s">
        <v>183</v>
      </c>
    </row>
    <row r="3099" spans="1:8" ht="15.75">
      <c r="A3099" s="31" t="s">
        <v>3387</v>
      </c>
      <c r="B3099" s="32" t="s">
        <v>2694</v>
      </c>
      <c r="C3099" s="32" t="s">
        <v>3388</v>
      </c>
      <c r="D3099" s="33">
        <v>8998</v>
      </c>
      <c r="E3099" s="32" t="s">
        <v>3402</v>
      </c>
      <c r="F3099" s="33" t="s">
        <v>157</v>
      </c>
      <c r="G3099" s="34">
        <v>598313</v>
      </c>
      <c r="H3099" s="35" t="s">
        <v>183</v>
      </c>
    </row>
    <row r="3100" spans="1:8" ht="15.75">
      <c r="A3100" s="31" t="s">
        <v>3387</v>
      </c>
      <c r="B3100" s="32" t="s">
        <v>2694</v>
      </c>
      <c r="C3100" s="32" t="s">
        <v>3388</v>
      </c>
      <c r="D3100" s="33">
        <v>8999</v>
      </c>
      <c r="E3100" s="32" t="s">
        <v>3403</v>
      </c>
      <c r="F3100" s="33" t="s">
        <v>157</v>
      </c>
      <c r="G3100" s="34">
        <v>884800</v>
      </c>
      <c r="H3100" s="35" t="s">
        <v>183</v>
      </c>
    </row>
    <row r="3101" spans="1:8" ht="15.75">
      <c r="A3101" s="31" t="s">
        <v>3387</v>
      </c>
      <c r="B3101" s="32" t="s">
        <v>2694</v>
      </c>
      <c r="C3101" s="32" t="s">
        <v>3388</v>
      </c>
      <c r="D3101" s="33">
        <v>9000</v>
      </c>
      <c r="E3101" s="32" t="s">
        <v>3404</v>
      </c>
      <c r="F3101" s="33" t="s">
        <v>157</v>
      </c>
      <c r="G3101" s="34">
        <v>11855588</v>
      </c>
      <c r="H3101" s="35" t="s">
        <v>183</v>
      </c>
    </row>
    <row r="3102" spans="1:8" ht="15.75">
      <c r="A3102" s="31" t="s">
        <v>3387</v>
      </c>
      <c r="B3102" s="32" t="s">
        <v>2694</v>
      </c>
      <c r="C3102" s="32" t="s">
        <v>3388</v>
      </c>
      <c r="D3102" s="33">
        <v>9001</v>
      </c>
      <c r="E3102" s="32" t="s">
        <v>3405</v>
      </c>
      <c r="F3102" s="33" t="s">
        <v>186</v>
      </c>
      <c r="G3102" s="34">
        <v>491543</v>
      </c>
      <c r="H3102" s="35" t="s">
        <v>183</v>
      </c>
    </row>
    <row r="3103" spans="1:8" ht="15.75">
      <c r="A3103" s="31" t="s">
        <v>3387</v>
      </c>
      <c r="B3103" s="32" t="s">
        <v>2694</v>
      </c>
      <c r="C3103" s="32" t="s">
        <v>3388</v>
      </c>
      <c r="D3103" s="33">
        <v>9002</v>
      </c>
      <c r="E3103" s="32" t="s">
        <v>3406</v>
      </c>
      <c r="F3103" s="33" t="s">
        <v>157</v>
      </c>
      <c r="G3103" s="34">
        <v>387532</v>
      </c>
      <c r="H3103" s="35" t="s">
        <v>197</v>
      </c>
    </row>
    <row r="3104" spans="1:8" ht="15.75">
      <c r="A3104" s="31" t="s">
        <v>3387</v>
      </c>
      <c r="B3104" s="32" t="s">
        <v>2694</v>
      </c>
      <c r="C3104" s="32" t="s">
        <v>3388</v>
      </c>
      <c r="D3104" s="33">
        <v>9003</v>
      </c>
      <c r="E3104" s="32" t="s">
        <v>3407</v>
      </c>
      <c r="F3104" s="33" t="s">
        <v>157</v>
      </c>
      <c r="G3104" s="34">
        <v>18191771</v>
      </c>
      <c r="H3104" s="35" t="s">
        <v>183</v>
      </c>
    </row>
    <row r="3105" spans="1:8" ht="15.75">
      <c r="A3105" s="31" t="s">
        <v>3387</v>
      </c>
      <c r="B3105" s="32" t="s">
        <v>2694</v>
      </c>
      <c r="C3105" s="32" t="s">
        <v>3388</v>
      </c>
      <c r="D3105" s="33">
        <v>9004</v>
      </c>
      <c r="E3105" s="32" t="s">
        <v>3408</v>
      </c>
      <c r="F3105" s="33" t="s">
        <v>190</v>
      </c>
      <c r="G3105" s="34">
        <v>142571</v>
      </c>
      <c r="H3105" s="35" t="s">
        <v>183</v>
      </c>
    </row>
    <row r="3106" spans="1:8" ht="15.75">
      <c r="A3106" s="31" t="s">
        <v>3387</v>
      </c>
      <c r="B3106" s="32" t="s">
        <v>2694</v>
      </c>
      <c r="C3106" s="32" t="s">
        <v>3388</v>
      </c>
      <c r="D3106" s="33">
        <v>9005</v>
      </c>
      <c r="E3106" s="32" t="s">
        <v>3409</v>
      </c>
      <c r="F3106" s="33" t="s">
        <v>157</v>
      </c>
      <c r="G3106" s="34">
        <v>551439</v>
      </c>
      <c r="H3106" s="35" t="s">
        <v>183</v>
      </c>
    </row>
    <row r="3107" spans="1:8" ht="15.75">
      <c r="A3107" s="31" t="s">
        <v>3387</v>
      </c>
      <c r="B3107" s="32" t="s">
        <v>2694</v>
      </c>
      <c r="C3107" s="32" t="s">
        <v>3388</v>
      </c>
      <c r="D3107" s="33">
        <v>9006</v>
      </c>
      <c r="E3107" s="32" t="s">
        <v>3410</v>
      </c>
      <c r="F3107" s="33" t="s">
        <v>157</v>
      </c>
      <c r="G3107" s="34">
        <v>6688994</v>
      </c>
      <c r="H3107" s="35" t="s">
        <v>183</v>
      </c>
    </row>
    <row r="3108" spans="1:8" ht="15.75">
      <c r="A3108" s="31" t="s">
        <v>3387</v>
      </c>
      <c r="B3108" s="32" t="s">
        <v>2694</v>
      </c>
      <c r="C3108" s="32" t="s">
        <v>3388</v>
      </c>
      <c r="D3108" s="33">
        <v>9007</v>
      </c>
      <c r="E3108" s="32" t="s">
        <v>3411</v>
      </c>
      <c r="F3108" s="33" t="s">
        <v>190</v>
      </c>
      <c r="G3108" s="34">
        <v>100696</v>
      </c>
      <c r="H3108" s="35" t="s">
        <v>183</v>
      </c>
    </row>
    <row r="3109" spans="1:8" ht="15.75">
      <c r="A3109" s="31" t="s">
        <v>3387</v>
      </c>
      <c r="B3109" s="32" t="s">
        <v>2694</v>
      </c>
      <c r="C3109" s="32" t="s">
        <v>3388</v>
      </c>
      <c r="D3109" s="33">
        <v>9008</v>
      </c>
      <c r="E3109" s="32" t="s">
        <v>3412</v>
      </c>
      <c r="F3109" s="33" t="s">
        <v>157</v>
      </c>
      <c r="G3109" s="34">
        <v>75272400</v>
      </c>
      <c r="H3109" s="35" t="s">
        <v>183</v>
      </c>
    </row>
    <row r="3110" spans="1:8" ht="15.75">
      <c r="A3110" s="31" t="s">
        <v>3387</v>
      </c>
      <c r="B3110" s="32" t="s">
        <v>2694</v>
      </c>
      <c r="C3110" s="32" t="s">
        <v>3388</v>
      </c>
      <c r="D3110" s="33">
        <v>9009</v>
      </c>
      <c r="E3110" s="32" t="s">
        <v>3413</v>
      </c>
      <c r="F3110" s="33" t="s">
        <v>186</v>
      </c>
      <c r="G3110" s="34">
        <v>123986</v>
      </c>
      <c r="H3110" s="35" t="s">
        <v>183</v>
      </c>
    </row>
    <row r="3111" spans="1:8" ht="15.75">
      <c r="A3111" s="31" t="s">
        <v>3387</v>
      </c>
      <c r="B3111" s="32" t="s">
        <v>2694</v>
      </c>
      <c r="C3111" s="32" t="s">
        <v>3388</v>
      </c>
      <c r="D3111" s="33">
        <v>9010</v>
      </c>
      <c r="E3111" s="32" t="s">
        <v>3414</v>
      </c>
      <c r="F3111" s="33" t="s">
        <v>190</v>
      </c>
      <c r="G3111" s="34">
        <v>44089</v>
      </c>
      <c r="H3111" s="35" t="s">
        <v>183</v>
      </c>
    </row>
    <row r="3112" spans="1:8" ht="15.75">
      <c r="A3112" s="31" t="s">
        <v>3387</v>
      </c>
      <c r="B3112" s="32" t="s">
        <v>2694</v>
      </c>
      <c r="C3112" s="32" t="s">
        <v>3388</v>
      </c>
      <c r="D3112" s="33">
        <v>9011</v>
      </c>
      <c r="E3112" s="32" t="s">
        <v>3415</v>
      </c>
      <c r="F3112" s="33" t="s">
        <v>2125</v>
      </c>
      <c r="G3112" s="34">
        <v>3213</v>
      </c>
      <c r="H3112" s="35" t="s">
        <v>197</v>
      </c>
    </row>
    <row r="3113" spans="1:8" ht="15.75">
      <c r="A3113" s="31" t="s">
        <v>3387</v>
      </c>
      <c r="B3113" s="32" t="s">
        <v>2694</v>
      </c>
      <c r="C3113" s="32" t="s">
        <v>3388</v>
      </c>
      <c r="D3113" s="33">
        <v>9012</v>
      </c>
      <c r="E3113" s="32" t="s">
        <v>3416</v>
      </c>
      <c r="F3113" s="33" t="s">
        <v>190</v>
      </c>
      <c r="G3113" s="34">
        <v>168368</v>
      </c>
      <c r="H3113" s="35" t="s">
        <v>183</v>
      </c>
    </row>
    <row r="3114" spans="1:8" ht="15.75">
      <c r="A3114" s="31" t="s">
        <v>3387</v>
      </c>
      <c r="B3114" s="32" t="s">
        <v>2694</v>
      </c>
      <c r="C3114" s="32" t="s">
        <v>3388</v>
      </c>
      <c r="D3114" s="33">
        <v>9014</v>
      </c>
      <c r="E3114" s="32" t="s">
        <v>3417</v>
      </c>
      <c r="F3114" s="33" t="s">
        <v>564</v>
      </c>
      <c r="G3114" s="34">
        <v>16006</v>
      </c>
      <c r="H3114" s="35" t="s">
        <v>183</v>
      </c>
    </row>
    <row r="3115" spans="1:8" ht="15.75">
      <c r="A3115" s="31" t="s">
        <v>3387</v>
      </c>
      <c r="B3115" s="32" t="s">
        <v>2694</v>
      </c>
      <c r="C3115" s="32" t="s">
        <v>3388</v>
      </c>
      <c r="D3115" s="33">
        <v>9015</v>
      </c>
      <c r="E3115" s="32" t="s">
        <v>3418</v>
      </c>
      <c r="F3115" s="33" t="s">
        <v>157</v>
      </c>
      <c r="G3115" s="34">
        <v>78853274</v>
      </c>
      <c r="H3115" s="35" t="s">
        <v>183</v>
      </c>
    </row>
    <row r="3116" spans="1:8" ht="15.75">
      <c r="A3116" s="31" t="s">
        <v>3387</v>
      </c>
      <c r="B3116" s="32" t="s">
        <v>2694</v>
      </c>
      <c r="C3116" s="32" t="s">
        <v>3388</v>
      </c>
      <c r="D3116" s="33">
        <v>9016</v>
      </c>
      <c r="E3116" s="32" t="s">
        <v>3419</v>
      </c>
      <c r="F3116" s="33" t="s">
        <v>190</v>
      </c>
      <c r="G3116" s="34">
        <v>10878</v>
      </c>
      <c r="H3116" s="35" t="s">
        <v>183</v>
      </c>
    </row>
    <row r="3117" spans="1:8" ht="15.75">
      <c r="A3117" s="31" t="s">
        <v>3387</v>
      </c>
      <c r="B3117" s="32" t="s">
        <v>2694</v>
      </c>
      <c r="C3117" s="32" t="s">
        <v>3388</v>
      </c>
      <c r="D3117" s="33">
        <v>9017</v>
      </c>
      <c r="E3117" s="32" t="s">
        <v>3420</v>
      </c>
      <c r="F3117" s="33" t="s">
        <v>182</v>
      </c>
      <c r="G3117" s="34">
        <v>78494</v>
      </c>
      <c r="H3117" s="35" t="s">
        <v>183</v>
      </c>
    </row>
    <row r="3118" spans="1:8" ht="15.75">
      <c r="A3118" s="31" t="s">
        <v>3387</v>
      </c>
      <c r="B3118" s="32" t="s">
        <v>2694</v>
      </c>
      <c r="C3118" s="32" t="s">
        <v>3388</v>
      </c>
      <c r="D3118" s="33">
        <v>9018</v>
      </c>
      <c r="E3118" s="32" t="s">
        <v>3421</v>
      </c>
      <c r="F3118" s="33" t="s">
        <v>190</v>
      </c>
      <c r="G3118" s="34">
        <v>19589</v>
      </c>
      <c r="H3118" s="35" t="s">
        <v>183</v>
      </c>
    </row>
    <row r="3119" spans="1:8" ht="15.75">
      <c r="A3119" s="31" t="s">
        <v>3387</v>
      </c>
      <c r="B3119" s="32" t="s">
        <v>2694</v>
      </c>
      <c r="C3119" s="32" t="s">
        <v>3388</v>
      </c>
      <c r="D3119" s="33">
        <v>9019</v>
      </c>
      <c r="E3119" s="32" t="s">
        <v>3422</v>
      </c>
      <c r="F3119" s="33" t="s">
        <v>157</v>
      </c>
      <c r="G3119" s="34">
        <v>417896</v>
      </c>
      <c r="H3119" s="35" t="s">
        <v>197</v>
      </c>
    </row>
    <row r="3120" spans="1:8" ht="15.75">
      <c r="A3120" s="31" t="s">
        <v>3387</v>
      </c>
      <c r="B3120" s="32" t="s">
        <v>2694</v>
      </c>
      <c r="C3120" s="32" t="s">
        <v>3388</v>
      </c>
      <c r="D3120" s="33">
        <v>9020</v>
      </c>
      <c r="E3120" s="32" t="s">
        <v>3423</v>
      </c>
      <c r="F3120" s="33" t="s">
        <v>186</v>
      </c>
      <c r="G3120" s="34">
        <v>615149</v>
      </c>
      <c r="H3120" s="35" t="s">
        <v>183</v>
      </c>
    </row>
    <row r="3121" spans="1:8" ht="15.75">
      <c r="A3121" s="31" t="s">
        <v>3387</v>
      </c>
      <c r="B3121" s="32" t="s">
        <v>2694</v>
      </c>
      <c r="C3121" s="32" t="s">
        <v>3388</v>
      </c>
      <c r="D3121" s="33">
        <v>9021</v>
      </c>
      <c r="E3121" s="32" t="s">
        <v>3424</v>
      </c>
      <c r="F3121" s="33" t="s">
        <v>190</v>
      </c>
      <c r="G3121" s="34">
        <v>47027</v>
      </c>
      <c r="H3121" s="35" t="s">
        <v>183</v>
      </c>
    </row>
    <row r="3122" spans="1:8" ht="15.75">
      <c r="A3122" s="31" t="s">
        <v>3387</v>
      </c>
      <c r="B3122" s="32" t="s">
        <v>2694</v>
      </c>
      <c r="C3122" s="32" t="s">
        <v>3388</v>
      </c>
      <c r="D3122" s="33">
        <v>9022</v>
      </c>
      <c r="E3122" s="32" t="s">
        <v>3425</v>
      </c>
      <c r="F3122" s="33" t="s">
        <v>190</v>
      </c>
      <c r="G3122" s="34">
        <v>2799812</v>
      </c>
      <c r="H3122" s="35" t="s">
        <v>183</v>
      </c>
    </row>
    <row r="3123" spans="1:8" ht="15.75">
      <c r="A3123" s="31" t="s">
        <v>3387</v>
      </c>
      <c r="B3123" s="32" t="s">
        <v>2694</v>
      </c>
      <c r="C3123" s="32" t="s">
        <v>3388</v>
      </c>
      <c r="D3123" s="33">
        <v>9023</v>
      </c>
      <c r="E3123" s="32" t="s">
        <v>3426</v>
      </c>
      <c r="F3123" s="33" t="s">
        <v>157</v>
      </c>
      <c r="G3123" s="34">
        <v>21747936</v>
      </c>
      <c r="H3123" s="35" t="s">
        <v>183</v>
      </c>
    </row>
    <row r="3124" spans="1:8" ht="15.75">
      <c r="A3124" s="31" t="s">
        <v>3387</v>
      </c>
      <c r="B3124" s="32" t="s">
        <v>2694</v>
      </c>
      <c r="C3124" s="32" t="s">
        <v>3388</v>
      </c>
      <c r="D3124" s="33">
        <v>9024</v>
      </c>
      <c r="E3124" s="32" t="s">
        <v>3427</v>
      </c>
      <c r="F3124" s="33" t="s">
        <v>186</v>
      </c>
      <c r="G3124" s="34">
        <v>9033</v>
      </c>
      <c r="H3124" s="35" t="s">
        <v>183</v>
      </c>
    </row>
    <row r="3125" spans="1:8" ht="15.75">
      <c r="A3125" s="31" t="s">
        <v>3387</v>
      </c>
      <c r="B3125" s="32" t="s">
        <v>2694</v>
      </c>
      <c r="C3125" s="32" t="s">
        <v>3388</v>
      </c>
      <c r="D3125" s="33">
        <v>9025</v>
      </c>
      <c r="E3125" s="32" t="s">
        <v>3428</v>
      </c>
      <c r="F3125" s="33" t="s">
        <v>190</v>
      </c>
      <c r="G3125" s="34">
        <v>3743478</v>
      </c>
      <c r="H3125" s="35" t="s">
        <v>183</v>
      </c>
    </row>
    <row r="3126" spans="1:8" ht="15.75">
      <c r="A3126" s="31" t="s">
        <v>3387</v>
      </c>
      <c r="B3126" s="32" t="s">
        <v>2694</v>
      </c>
      <c r="C3126" s="32" t="s">
        <v>3388</v>
      </c>
      <c r="D3126" s="33">
        <v>9026</v>
      </c>
      <c r="E3126" s="32" t="s">
        <v>3429</v>
      </c>
      <c r="F3126" s="33" t="s">
        <v>186</v>
      </c>
      <c r="G3126" s="34">
        <v>192468</v>
      </c>
      <c r="H3126" s="35" t="s">
        <v>183</v>
      </c>
    </row>
    <row r="3127" spans="1:8" ht="15.75">
      <c r="A3127" s="31" t="s">
        <v>3387</v>
      </c>
      <c r="B3127" s="32" t="s">
        <v>2694</v>
      </c>
      <c r="C3127" s="32" t="s">
        <v>3388</v>
      </c>
      <c r="D3127" s="33">
        <v>9027</v>
      </c>
      <c r="E3127" s="32" t="s">
        <v>3430</v>
      </c>
      <c r="F3127" s="33" t="s">
        <v>157</v>
      </c>
      <c r="G3127" s="34">
        <v>4271188</v>
      </c>
      <c r="H3127" s="35" t="s">
        <v>183</v>
      </c>
    </row>
    <row r="3128" spans="1:8" ht="15.75">
      <c r="A3128" s="31" t="s">
        <v>3431</v>
      </c>
      <c r="B3128" s="32" t="s">
        <v>1485</v>
      </c>
      <c r="C3128" s="32" t="s">
        <v>1485</v>
      </c>
      <c r="D3128" s="33">
        <v>9028</v>
      </c>
      <c r="E3128" s="32" t="s">
        <v>3432</v>
      </c>
      <c r="F3128" s="33" t="s">
        <v>186</v>
      </c>
      <c r="G3128" s="34">
        <v>297500</v>
      </c>
      <c r="H3128" s="35" t="s">
        <v>197</v>
      </c>
    </row>
    <row r="3129" spans="1:8" ht="15.75">
      <c r="A3129" s="31" t="s">
        <v>3431</v>
      </c>
      <c r="B3129" s="32" t="s">
        <v>1485</v>
      </c>
      <c r="C3129" s="32" t="s">
        <v>1485</v>
      </c>
      <c r="D3129" s="33">
        <v>9029</v>
      </c>
      <c r="E3129" s="32" t="s">
        <v>3433</v>
      </c>
      <c r="F3129" s="33" t="s">
        <v>157</v>
      </c>
      <c r="G3129" s="34">
        <v>678577</v>
      </c>
      <c r="H3129" s="35" t="s">
        <v>197</v>
      </c>
    </row>
    <row r="3130" spans="1:8" ht="15.75">
      <c r="A3130" s="31" t="s">
        <v>3431</v>
      </c>
      <c r="B3130" s="32" t="s">
        <v>192</v>
      </c>
      <c r="C3130" s="32" t="s">
        <v>1553</v>
      </c>
      <c r="D3130" s="33">
        <v>9030</v>
      </c>
      <c r="E3130" s="32" t="s">
        <v>3434</v>
      </c>
      <c r="F3130" s="33" t="s">
        <v>157</v>
      </c>
      <c r="G3130" s="34">
        <v>851485</v>
      </c>
      <c r="H3130" s="35" t="s">
        <v>183</v>
      </c>
    </row>
    <row r="3131" spans="1:8" ht="15.75">
      <c r="A3131" s="31" t="s">
        <v>3431</v>
      </c>
      <c r="B3131" s="32" t="s">
        <v>192</v>
      </c>
      <c r="C3131" s="32" t="s">
        <v>1553</v>
      </c>
      <c r="D3131" s="33">
        <v>9031</v>
      </c>
      <c r="E3131" s="32" t="s">
        <v>3435</v>
      </c>
      <c r="F3131" s="33" t="s">
        <v>157</v>
      </c>
      <c r="G3131" s="34">
        <v>1785060</v>
      </c>
      <c r="H3131" s="35" t="s">
        <v>183</v>
      </c>
    </row>
    <row r="3132" spans="1:8" ht="15.75">
      <c r="A3132" s="31" t="s">
        <v>3431</v>
      </c>
      <c r="B3132" s="32" t="s">
        <v>192</v>
      </c>
      <c r="C3132" s="32" t="s">
        <v>1553</v>
      </c>
      <c r="D3132" s="33">
        <v>9032</v>
      </c>
      <c r="E3132" s="32" t="s">
        <v>3436</v>
      </c>
      <c r="F3132" s="33" t="s">
        <v>157</v>
      </c>
      <c r="G3132" s="34">
        <v>3018161</v>
      </c>
      <c r="H3132" s="35" t="s">
        <v>183</v>
      </c>
    </row>
    <row r="3133" spans="1:8" ht="15.75">
      <c r="A3133" s="31" t="s">
        <v>3431</v>
      </c>
      <c r="B3133" s="32" t="s">
        <v>192</v>
      </c>
      <c r="C3133" s="32" t="s">
        <v>1553</v>
      </c>
      <c r="D3133" s="33">
        <v>9033</v>
      </c>
      <c r="E3133" s="32" t="s">
        <v>3437</v>
      </c>
      <c r="F3133" s="33" t="s">
        <v>157</v>
      </c>
      <c r="G3133" s="34">
        <v>3942663</v>
      </c>
      <c r="H3133" s="35" t="s">
        <v>183</v>
      </c>
    </row>
    <row r="3134" spans="1:8" ht="15.75">
      <c r="A3134" s="31" t="s">
        <v>3431</v>
      </c>
      <c r="B3134" s="32" t="s">
        <v>192</v>
      </c>
      <c r="C3134" s="32" t="s">
        <v>1553</v>
      </c>
      <c r="D3134" s="33">
        <v>9034</v>
      </c>
      <c r="E3134" s="32" t="s">
        <v>3438</v>
      </c>
      <c r="F3134" s="33" t="s">
        <v>157</v>
      </c>
      <c r="G3134" s="34">
        <v>3750214</v>
      </c>
      <c r="H3134" s="35" t="s">
        <v>183</v>
      </c>
    </row>
    <row r="3135" spans="1:8" ht="15.75">
      <c r="A3135" s="31" t="s">
        <v>3431</v>
      </c>
      <c r="B3135" s="32" t="s">
        <v>192</v>
      </c>
      <c r="C3135" s="32" t="s">
        <v>1553</v>
      </c>
      <c r="D3135" s="33">
        <v>9035</v>
      </c>
      <c r="E3135" s="32" t="s">
        <v>3439</v>
      </c>
      <c r="F3135" s="33" t="s">
        <v>157</v>
      </c>
      <c r="G3135" s="34">
        <v>5613966</v>
      </c>
      <c r="H3135" s="35" t="s">
        <v>183</v>
      </c>
    </row>
    <row r="3136" spans="1:8" ht="15.75">
      <c r="A3136" s="31" t="s">
        <v>3431</v>
      </c>
      <c r="B3136" s="32" t="s">
        <v>2694</v>
      </c>
      <c r="C3136" s="32" t="s">
        <v>3085</v>
      </c>
      <c r="D3136" s="33">
        <v>9036</v>
      </c>
      <c r="E3136" s="32" t="s">
        <v>3440</v>
      </c>
      <c r="F3136" s="33" t="s">
        <v>157</v>
      </c>
      <c r="G3136" s="34">
        <v>31061514</v>
      </c>
      <c r="H3136" s="35" t="s">
        <v>183</v>
      </c>
    </row>
    <row r="3137" spans="1:8" ht="15.75">
      <c r="A3137" s="31" t="s">
        <v>3431</v>
      </c>
      <c r="B3137" s="32" t="s">
        <v>2694</v>
      </c>
      <c r="C3137" s="32" t="s">
        <v>3085</v>
      </c>
      <c r="D3137" s="33">
        <v>9037</v>
      </c>
      <c r="E3137" s="32" t="s">
        <v>3441</v>
      </c>
      <c r="F3137" s="33" t="s">
        <v>157</v>
      </c>
      <c r="G3137" s="34">
        <v>37892016</v>
      </c>
      <c r="H3137" s="35" t="s">
        <v>183</v>
      </c>
    </row>
    <row r="3138" spans="1:8" ht="15.75">
      <c r="A3138" s="31" t="s">
        <v>3431</v>
      </c>
      <c r="B3138" s="32" t="s">
        <v>2694</v>
      </c>
      <c r="C3138" s="32" t="s">
        <v>3085</v>
      </c>
      <c r="D3138" s="33">
        <v>9038</v>
      </c>
      <c r="E3138" s="32" t="s">
        <v>3442</v>
      </c>
      <c r="F3138" s="33" t="s">
        <v>157</v>
      </c>
      <c r="G3138" s="34">
        <v>42096230</v>
      </c>
      <c r="H3138" s="35" t="s">
        <v>183</v>
      </c>
    </row>
    <row r="3139" spans="1:8" ht="15.75">
      <c r="A3139" s="31" t="s">
        <v>3431</v>
      </c>
      <c r="B3139" s="32" t="s">
        <v>1187</v>
      </c>
      <c r="C3139" s="32" t="s">
        <v>1187</v>
      </c>
      <c r="D3139" s="33">
        <v>9039</v>
      </c>
      <c r="E3139" s="32" t="s">
        <v>3443</v>
      </c>
      <c r="F3139" s="33" t="s">
        <v>182</v>
      </c>
      <c r="G3139" s="34">
        <v>50919</v>
      </c>
      <c r="H3139" s="35" t="s">
        <v>183</v>
      </c>
    </row>
    <row r="3140" spans="1:8" ht="15.75">
      <c r="A3140" s="31" t="s">
        <v>3431</v>
      </c>
      <c r="B3140" s="32" t="s">
        <v>1187</v>
      </c>
      <c r="C3140" s="32" t="s">
        <v>1187</v>
      </c>
      <c r="D3140" s="33">
        <v>9040</v>
      </c>
      <c r="E3140" s="32" t="s">
        <v>3444</v>
      </c>
      <c r="F3140" s="33" t="s">
        <v>182</v>
      </c>
      <c r="G3140" s="34">
        <v>405192</v>
      </c>
      <c r="H3140" s="35" t="s">
        <v>183</v>
      </c>
    </row>
    <row r="3141" spans="1:8" ht="15.75">
      <c r="A3141" s="31" t="s">
        <v>3431</v>
      </c>
      <c r="B3141" s="32" t="s">
        <v>729</v>
      </c>
      <c r="C3141" s="32" t="s">
        <v>1340</v>
      </c>
      <c r="D3141" s="33">
        <v>9041</v>
      </c>
      <c r="E3141" s="32" t="s">
        <v>3445</v>
      </c>
      <c r="F3141" s="33" t="s">
        <v>157</v>
      </c>
      <c r="G3141" s="34">
        <v>990304</v>
      </c>
      <c r="H3141" s="35" t="s">
        <v>183</v>
      </c>
    </row>
    <row r="3142" spans="1:8" ht="15.75">
      <c r="A3142" s="31" t="s">
        <v>3431</v>
      </c>
      <c r="B3142" s="32" t="s">
        <v>1187</v>
      </c>
      <c r="C3142" s="32" t="s">
        <v>1187</v>
      </c>
      <c r="D3142" s="33">
        <v>9042</v>
      </c>
      <c r="E3142" s="32" t="s">
        <v>3446</v>
      </c>
      <c r="F3142" s="33" t="s">
        <v>190</v>
      </c>
      <c r="G3142" s="34">
        <v>55521</v>
      </c>
      <c r="H3142" s="35" t="s">
        <v>183</v>
      </c>
    </row>
    <row r="3143" spans="1:8" ht="15.75">
      <c r="A3143" s="31" t="s">
        <v>3431</v>
      </c>
      <c r="B3143" s="32" t="s">
        <v>1187</v>
      </c>
      <c r="C3143" s="32" t="s">
        <v>1187</v>
      </c>
      <c r="D3143" s="33">
        <v>9044</v>
      </c>
      <c r="E3143" s="32" t="s">
        <v>3447</v>
      </c>
      <c r="F3143" s="33" t="s">
        <v>157</v>
      </c>
      <c r="G3143" s="34">
        <v>4375888</v>
      </c>
      <c r="H3143" s="35" t="s">
        <v>183</v>
      </c>
    </row>
    <row r="3144" spans="1:8" ht="15.75">
      <c r="A3144" s="31" t="s">
        <v>3431</v>
      </c>
      <c r="B3144" s="32" t="s">
        <v>187</v>
      </c>
      <c r="C3144" s="32" t="s">
        <v>187</v>
      </c>
      <c r="D3144" s="33">
        <v>9045</v>
      </c>
      <c r="E3144" s="32" t="s">
        <v>3448</v>
      </c>
      <c r="F3144" s="33" t="s">
        <v>190</v>
      </c>
      <c r="G3144" s="34">
        <v>6610</v>
      </c>
      <c r="H3144" s="35" t="s">
        <v>183</v>
      </c>
    </row>
    <row r="3145" spans="1:8" ht="15.75">
      <c r="A3145" s="31" t="s">
        <v>3431</v>
      </c>
      <c r="B3145" s="32" t="s">
        <v>187</v>
      </c>
      <c r="C3145" s="32" t="s">
        <v>187</v>
      </c>
      <c r="D3145" s="33">
        <v>9046</v>
      </c>
      <c r="E3145" s="32" t="s">
        <v>3449</v>
      </c>
      <c r="F3145" s="33" t="s">
        <v>157</v>
      </c>
      <c r="G3145" s="34">
        <v>24764</v>
      </c>
      <c r="H3145" s="35" t="s">
        <v>183</v>
      </c>
    </row>
    <row r="3146" spans="1:8" ht="15.75">
      <c r="A3146" s="31" t="s">
        <v>3431</v>
      </c>
      <c r="B3146" s="32" t="s">
        <v>187</v>
      </c>
      <c r="C3146" s="32" t="s">
        <v>187</v>
      </c>
      <c r="D3146" s="33">
        <v>9047</v>
      </c>
      <c r="E3146" s="32" t="s">
        <v>3450</v>
      </c>
      <c r="F3146" s="33" t="s">
        <v>157</v>
      </c>
      <c r="G3146" s="34">
        <v>68834</v>
      </c>
      <c r="H3146" s="35" t="s">
        <v>183</v>
      </c>
    </row>
    <row r="3147" spans="1:8" ht="15.75">
      <c r="A3147" s="31" t="s">
        <v>3431</v>
      </c>
      <c r="B3147" s="32" t="s">
        <v>187</v>
      </c>
      <c r="C3147" s="32" t="s">
        <v>187</v>
      </c>
      <c r="D3147" s="33">
        <v>9048</v>
      </c>
      <c r="E3147" s="32" t="s">
        <v>3451</v>
      </c>
      <c r="F3147" s="33" t="s">
        <v>190</v>
      </c>
      <c r="G3147" s="34">
        <v>3306</v>
      </c>
      <c r="H3147" s="35" t="s">
        <v>183</v>
      </c>
    </row>
    <row r="3148" spans="1:8" ht="15.75">
      <c r="A3148" s="31" t="s">
        <v>3431</v>
      </c>
      <c r="B3148" s="32" t="s">
        <v>2694</v>
      </c>
      <c r="C3148" s="32" t="s">
        <v>3452</v>
      </c>
      <c r="D3148" s="33">
        <v>9049</v>
      </c>
      <c r="E3148" s="32" t="s">
        <v>3453</v>
      </c>
      <c r="F3148" s="33" t="s">
        <v>157</v>
      </c>
      <c r="G3148" s="34">
        <v>27257538</v>
      </c>
      <c r="H3148" s="35" t="s">
        <v>183</v>
      </c>
    </row>
    <row r="3149" spans="1:8" ht="15.75">
      <c r="A3149" s="31" t="s">
        <v>3431</v>
      </c>
      <c r="B3149" s="32" t="s">
        <v>2694</v>
      </c>
      <c r="C3149" s="32" t="s">
        <v>3452</v>
      </c>
      <c r="D3149" s="33">
        <v>9050</v>
      </c>
      <c r="E3149" s="32" t="s">
        <v>3454</v>
      </c>
      <c r="F3149" s="33" t="s">
        <v>157</v>
      </c>
      <c r="G3149" s="34">
        <v>4452502</v>
      </c>
      <c r="H3149" s="35" t="s">
        <v>183</v>
      </c>
    </row>
    <row r="3150" spans="1:8" ht="15.75">
      <c r="A3150" s="31" t="s">
        <v>3431</v>
      </c>
      <c r="B3150" s="32" t="s">
        <v>2694</v>
      </c>
      <c r="C3150" s="32" t="s">
        <v>3452</v>
      </c>
      <c r="D3150" s="33">
        <v>9051</v>
      </c>
      <c r="E3150" s="32" t="s">
        <v>3455</v>
      </c>
      <c r="F3150" s="33" t="s">
        <v>157</v>
      </c>
      <c r="G3150" s="34">
        <v>6632227</v>
      </c>
      <c r="H3150" s="35" t="s">
        <v>183</v>
      </c>
    </row>
    <row r="3151" spans="1:8" ht="15.75">
      <c r="A3151" s="31" t="s">
        <v>3431</v>
      </c>
      <c r="B3151" s="32" t="s">
        <v>255</v>
      </c>
      <c r="C3151" s="32" t="s">
        <v>1473</v>
      </c>
      <c r="D3151" s="33">
        <v>9052</v>
      </c>
      <c r="E3151" s="32" t="s">
        <v>3456</v>
      </c>
      <c r="F3151" s="33" t="s">
        <v>2102</v>
      </c>
      <c r="G3151" s="34">
        <v>2555</v>
      </c>
      <c r="H3151" s="35" t="s">
        <v>183</v>
      </c>
    </row>
    <row r="3152" spans="1:8" ht="15.75">
      <c r="A3152" s="31" t="s">
        <v>3431</v>
      </c>
      <c r="B3152" s="32" t="s">
        <v>2694</v>
      </c>
      <c r="C3152" s="32" t="s">
        <v>3457</v>
      </c>
      <c r="D3152" s="33">
        <v>9053</v>
      </c>
      <c r="E3152" s="32" t="s">
        <v>3458</v>
      </c>
      <c r="F3152" s="33" t="s">
        <v>157</v>
      </c>
      <c r="G3152" s="34">
        <v>4788997</v>
      </c>
      <c r="H3152" s="35" t="s">
        <v>183</v>
      </c>
    </row>
    <row r="3153" spans="1:8" ht="15.75">
      <c r="A3153" s="31" t="s">
        <v>3431</v>
      </c>
      <c r="B3153" s="32" t="s">
        <v>255</v>
      </c>
      <c r="C3153" s="32" t="s">
        <v>1473</v>
      </c>
      <c r="D3153" s="33">
        <v>9054</v>
      </c>
      <c r="E3153" s="32" t="s">
        <v>3459</v>
      </c>
      <c r="F3153" s="33" t="s">
        <v>2102</v>
      </c>
      <c r="G3153" s="34">
        <v>2065</v>
      </c>
      <c r="H3153" s="35" t="s">
        <v>183</v>
      </c>
    </row>
    <row r="3154" spans="1:8" ht="15.75">
      <c r="A3154" s="31" t="s">
        <v>3431</v>
      </c>
      <c r="B3154" s="32" t="s">
        <v>255</v>
      </c>
      <c r="C3154" s="32" t="s">
        <v>604</v>
      </c>
      <c r="D3154" s="33">
        <v>9055</v>
      </c>
      <c r="E3154" s="32" t="s">
        <v>3460</v>
      </c>
      <c r="F3154" s="33" t="s">
        <v>190</v>
      </c>
      <c r="G3154" s="34">
        <v>12645</v>
      </c>
      <c r="H3154" s="35" t="s">
        <v>183</v>
      </c>
    </row>
    <row r="3155" spans="1:8" ht="15.75">
      <c r="A3155" s="31" t="s">
        <v>3431</v>
      </c>
      <c r="B3155" s="32" t="s">
        <v>1187</v>
      </c>
      <c r="C3155" s="32" t="s">
        <v>1188</v>
      </c>
      <c r="D3155" s="33">
        <v>9056</v>
      </c>
      <c r="E3155" s="32" t="s">
        <v>3461</v>
      </c>
      <c r="F3155" s="33" t="s">
        <v>190</v>
      </c>
      <c r="G3155" s="34">
        <v>503307</v>
      </c>
      <c r="H3155" s="35" t="s">
        <v>183</v>
      </c>
    </row>
    <row r="3156" spans="1:8" ht="15.75">
      <c r="A3156" s="31" t="s">
        <v>3431</v>
      </c>
      <c r="B3156" s="32" t="s">
        <v>2694</v>
      </c>
      <c r="C3156" s="32" t="s">
        <v>3457</v>
      </c>
      <c r="D3156" s="33">
        <v>9057</v>
      </c>
      <c r="E3156" s="32" t="s">
        <v>3462</v>
      </c>
      <c r="F3156" s="33" t="s">
        <v>190</v>
      </c>
      <c r="G3156" s="34">
        <v>1635730</v>
      </c>
      <c r="H3156" s="35" t="s">
        <v>183</v>
      </c>
    </row>
    <row r="3157" spans="1:8" ht="15.75">
      <c r="A3157" s="31" t="s">
        <v>3431</v>
      </c>
      <c r="B3157" s="32" t="s">
        <v>2173</v>
      </c>
      <c r="C3157" s="32" t="s">
        <v>2174</v>
      </c>
      <c r="D3157" s="33">
        <v>9058</v>
      </c>
      <c r="E3157" s="32" t="s">
        <v>3463</v>
      </c>
      <c r="F3157" s="33" t="s">
        <v>182</v>
      </c>
      <c r="G3157" s="34">
        <v>108249</v>
      </c>
      <c r="H3157" s="35" t="s">
        <v>183</v>
      </c>
    </row>
    <row r="3158" spans="1:8" ht="15.75">
      <c r="A3158" s="31" t="s">
        <v>3431</v>
      </c>
      <c r="B3158" s="32" t="s">
        <v>2694</v>
      </c>
      <c r="C3158" s="32" t="s">
        <v>3464</v>
      </c>
      <c r="D3158" s="33">
        <v>9059</v>
      </c>
      <c r="E3158" s="32" t="s">
        <v>3465</v>
      </c>
      <c r="F3158" s="33" t="s">
        <v>182</v>
      </c>
      <c r="G3158" s="34">
        <v>38243</v>
      </c>
      <c r="H3158" s="35" t="s">
        <v>183</v>
      </c>
    </row>
    <row r="3159" spans="1:8" ht="15.75">
      <c r="A3159" s="31" t="s">
        <v>3431</v>
      </c>
      <c r="B3159" s="32" t="s">
        <v>2694</v>
      </c>
      <c r="C3159" s="32" t="s">
        <v>3464</v>
      </c>
      <c r="D3159" s="33">
        <v>9060</v>
      </c>
      <c r="E3159" s="32" t="s">
        <v>3466</v>
      </c>
      <c r="F3159" s="33" t="s">
        <v>190</v>
      </c>
      <c r="G3159" s="34">
        <v>32102</v>
      </c>
      <c r="H3159" s="35" t="s">
        <v>183</v>
      </c>
    </row>
    <row r="3160" spans="1:8" ht="15.75">
      <c r="A3160" s="31" t="s">
        <v>3431</v>
      </c>
      <c r="B3160" s="32" t="s">
        <v>2694</v>
      </c>
      <c r="C3160" s="32" t="s">
        <v>3464</v>
      </c>
      <c r="D3160" s="33">
        <v>9061</v>
      </c>
      <c r="E3160" s="32" t="s">
        <v>3467</v>
      </c>
      <c r="F3160" s="33" t="s">
        <v>182</v>
      </c>
      <c r="G3160" s="34">
        <v>45291</v>
      </c>
      <c r="H3160" s="35" t="s">
        <v>183</v>
      </c>
    </row>
    <row r="3161" spans="1:8" ht="15.75">
      <c r="A3161" s="31" t="s">
        <v>3431</v>
      </c>
      <c r="B3161" s="32" t="s">
        <v>2694</v>
      </c>
      <c r="C3161" s="32" t="s">
        <v>3464</v>
      </c>
      <c r="D3161" s="33">
        <v>9062</v>
      </c>
      <c r="E3161" s="32" t="s">
        <v>3468</v>
      </c>
      <c r="F3161" s="33" t="s">
        <v>182</v>
      </c>
      <c r="G3161" s="34">
        <v>21348</v>
      </c>
      <c r="H3161" s="35" t="s">
        <v>183</v>
      </c>
    </row>
    <row r="3162" spans="1:8" ht="15.75">
      <c r="A3162" s="31" t="s">
        <v>3431</v>
      </c>
      <c r="B3162" s="32" t="s">
        <v>2694</v>
      </c>
      <c r="C3162" s="32" t="s">
        <v>3464</v>
      </c>
      <c r="D3162" s="33">
        <v>9063</v>
      </c>
      <c r="E3162" s="32" t="s">
        <v>3469</v>
      </c>
      <c r="F3162" s="33" t="s">
        <v>182</v>
      </c>
      <c r="G3162" s="34">
        <v>7378</v>
      </c>
      <c r="H3162" s="35" t="s">
        <v>183</v>
      </c>
    </row>
    <row r="3163" spans="1:8" ht="15.75">
      <c r="A3163" s="31" t="s">
        <v>3431</v>
      </c>
      <c r="B3163" s="32" t="s">
        <v>2694</v>
      </c>
      <c r="C3163" s="32" t="s">
        <v>3464</v>
      </c>
      <c r="D3163" s="33">
        <v>9064</v>
      </c>
      <c r="E3163" s="32" t="s">
        <v>3470</v>
      </c>
      <c r="F3163" s="33" t="s">
        <v>190</v>
      </c>
      <c r="G3163" s="34">
        <v>1793167</v>
      </c>
      <c r="H3163" s="35" t="s">
        <v>197</v>
      </c>
    </row>
    <row r="3164" spans="1:8" ht="15.75">
      <c r="A3164" s="31" t="s">
        <v>3431</v>
      </c>
      <c r="B3164" s="32" t="s">
        <v>2694</v>
      </c>
      <c r="C3164" s="32" t="s">
        <v>3464</v>
      </c>
      <c r="D3164" s="33">
        <v>9065</v>
      </c>
      <c r="E3164" s="32" t="s">
        <v>3471</v>
      </c>
      <c r="F3164" s="33" t="s">
        <v>190</v>
      </c>
      <c r="G3164" s="34">
        <v>2069383</v>
      </c>
      <c r="H3164" s="35" t="s">
        <v>197</v>
      </c>
    </row>
    <row r="3165" spans="1:8" ht="15.75">
      <c r="A3165" s="31" t="s">
        <v>3431</v>
      </c>
      <c r="B3165" s="32" t="s">
        <v>2694</v>
      </c>
      <c r="C3165" s="32" t="s">
        <v>3464</v>
      </c>
      <c r="D3165" s="33">
        <v>9066</v>
      </c>
      <c r="E3165" s="32" t="s">
        <v>3472</v>
      </c>
      <c r="F3165" s="33" t="s">
        <v>190</v>
      </c>
      <c r="G3165" s="34">
        <v>1068</v>
      </c>
      <c r="H3165" s="35" t="s">
        <v>183</v>
      </c>
    </row>
    <row r="3166" spans="1:8" ht="15.75">
      <c r="A3166" s="31" t="s">
        <v>3431</v>
      </c>
      <c r="B3166" s="32" t="s">
        <v>2694</v>
      </c>
      <c r="C3166" s="32" t="s">
        <v>3464</v>
      </c>
      <c r="D3166" s="33">
        <v>9067</v>
      </c>
      <c r="E3166" s="32" t="s">
        <v>3473</v>
      </c>
      <c r="F3166" s="33" t="s">
        <v>182</v>
      </c>
      <c r="G3166" s="34">
        <v>6563</v>
      </c>
      <c r="H3166" s="35" t="s">
        <v>183</v>
      </c>
    </row>
    <row r="3167" spans="1:8" ht="15.75">
      <c r="A3167" s="31" t="s">
        <v>3431</v>
      </c>
      <c r="B3167" s="32" t="s">
        <v>2694</v>
      </c>
      <c r="C3167" s="32" t="s">
        <v>3464</v>
      </c>
      <c r="D3167" s="33">
        <v>9068</v>
      </c>
      <c r="E3167" s="32" t="s">
        <v>3474</v>
      </c>
      <c r="F3167" s="33" t="s">
        <v>190</v>
      </c>
      <c r="G3167" s="34">
        <v>20757</v>
      </c>
      <c r="H3167" s="35" t="s">
        <v>183</v>
      </c>
    </row>
    <row r="3168" spans="1:8" ht="15.75">
      <c r="A3168" s="31" t="s">
        <v>3431</v>
      </c>
      <c r="B3168" s="32" t="s">
        <v>2694</v>
      </c>
      <c r="C3168" s="32" t="s">
        <v>3464</v>
      </c>
      <c r="D3168" s="33">
        <v>9069</v>
      </c>
      <c r="E3168" s="32" t="s">
        <v>3475</v>
      </c>
      <c r="F3168" s="33" t="s">
        <v>190</v>
      </c>
      <c r="G3168" s="34">
        <v>14486</v>
      </c>
      <c r="H3168" s="35" t="s">
        <v>183</v>
      </c>
    </row>
    <row r="3169" spans="1:8" ht="15.75">
      <c r="A3169" s="31" t="s">
        <v>3431</v>
      </c>
      <c r="B3169" s="32" t="s">
        <v>2694</v>
      </c>
      <c r="C3169" s="32" t="s">
        <v>3464</v>
      </c>
      <c r="D3169" s="33">
        <v>9070</v>
      </c>
      <c r="E3169" s="32" t="s">
        <v>3476</v>
      </c>
      <c r="F3169" s="33" t="s">
        <v>157</v>
      </c>
      <c r="G3169" s="34">
        <v>8529932</v>
      </c>
      <c r="H3169" s="35" t="s">
        <v>183</v>
      </c>
    </row>
    <row r="3170" spans="1:8" ht="15.75">
      <c r="A3170" s="31" t="s">
        <v>3431</v>
      </c>
      <c r="B3170" s="32" t="s">
        <v>2694</v>
      </c>
      <c r="C3170" s="32" t="s">
        <v>3464</v>
      </c>
      <c r="D3170" s="33">
        <v>9071</v>
      </c>
      <c r="E3170" s="32" t="s">
        <v>3477</v>
      </c>
      <c r="F3170" s="33" t="s">
        <v>157</v>
      </c>
      <c r="G3170" s="34">
        <v>1047628</v>
      </c>
      <c r="H3170" s="35" t="s">
        <v>183</v>
      </c>
    </row>
    <row r="3171" spans="1:8" ht="15.75">
      <c r="A3171" s="31" t="s">
        <v>3431</v>
      </c>
      <c r="B3171" s="32" t="s">
        <v>255</v>
      </c>
      <c r="C3171" s="32" t="s">
        <v>256</v>
      </c>
      <c r="D3171" s="33">
        <v>9072</v>
      </c>
      <c r="E3171" s="32" t="s">
        <v>3478</v>
      </c>
      <c r="F3171" s="33" t="s">
        <v>186</v>
      </c>
      <c r="G3171" s="34">
        <v>690417</v>
      </c>
      <c r="H3171" s="35" t="s">
        <v>183</v>
      </c>
    </row>
    <row r="3172" spans="1:8" ht="15.75">
      <c r="A3172" s="31" t="s">
        <v>3431</v>
      </c>
      <c r="B3172" s="32" t="s">
        <v>255</v>
      </c>
      <c r="C3172" s="32" t="s">
        <v>256</v>
      </c>
      <c r="D3172" s="33">
        <v>9073</v>
      </c>
      <c r="E3172" s="32" t="s">
        <v>3479</v>
      </c>
      <c r="F3172" s="33" t="s">
        <v>182</v>
      </c>
      <c r="G3172" s="34">
        <v>290531</v>
      </c>
      <c r="H3172" s="35" t="s">
        <v>183</v>
      </c>
    </row>
    <row r="3173" spans="1:8" ht="15.75">
      <c r="A3173" s="31" t="s">
        <v>3431</v>
      </c>
      <c r="B3173" s="32" t="s">
        <v>2173</v>
      </c>
      <c r="C3173" s="32" t="s">
        <v>2174</v>
      </c>
      <c r="D3173" s="33">
        <v>9074</v>
      </c>
      <c r="E3173" s="32" t="s">
        <v>3480</v>
      </c>
      <c r="F3173" s="33" t="s">
        <v>182</v>
      </c>
      <c r="G3173" s="34">
        <v>210744</v>
      </c>
      <c r="H3173" s="35" t="s">
        <v>183</v>
      </c>
    </row>
    <row r="3174" spans="1:8" ht="15.75">
      <c r="A3174" s="31" t="s">
        <v>3431</v>
      </c>
      <c r="B3174" s="32" t="s">
        <v>248</v>
      </c>
      <c r="C3174" s="32" t="s">
        <v>248</v>
      </c>
      <c r="D3174" s="33">
        <v>9075</v>
      </c>
      <c r="E3174" s="32" t="s">
        <v>3481</v>
      </c>
      <c r="F3174" s="33" t="s">
        <v>157</v>
      </c>
      <c r="G3174" s="34">
        <v>2999814</v>
      </c>
      <c r="H3174" s="35" t="s">
        <v>183</v>
      </c>
    </row>
    <row r="3175" spans="1:8" ht="15.75">
      <c r="A3175" s="31" t="s">
        <v>3431</v>
      </c>
      <c r="B3175" s="32" t="s">
        <v>248</v>
      </c>
      <c r="C3175" s="32" t="s">
        <v>248</v>
      </c>
      <c r="D3175" s="33">
        <v>9076</v>
      </c>
      <c r="E3175" s="32" t="s">
        <v>3482</v>
      </c>
      <c r="F3175" s="33" t="s">
        <v>157</v>
      </c>
      <c r="G3175" s="34">
        <v>9049548</v>
      </c>
      <c r="H3175" s="35" t="s">
        <v>183</v>
      </c>
    </row>
    <row r="3176" spans="1:8" ht="15.75">
      <c r="A3176" s="31" t="s">
        <v>3431</v>
      </c>
      <c r="B3176" s="32" t="s">
        <v>248</v>
      </c>
      <c r="C3176" s="32" t="s">
        <v>248</v>
      </c>
      <c r="D3176" s="33">
        <v>9077</v>
      </c>
      <c r="E3176" s="32" t="s">
        <v>3483</v>
      </c>
      <c r="F3176" s="33" t="s">
        <v>157</v>
      </c>
      <c r="G3176" s="34">
        <v>462098</v>
      </c>
      <c r="H3176" s="35" t="s">
        <v>183</v>
      </c>
    </row>
    <row r="3177" spans="1:8" ht="15.75">
      <c r="A3177" s="31" t="s">
        <v>3431</v>
      </c>
      <c r="B3177" s="32" t="s">
        <v>2694</v>
      </c>
      <c r="C3177" s="32" t="s">
        <v>3484</v>
      </c>
      <c r="D3177" s="33">
        <v>9078</v>
      </c>
      <c r="E3177" s="32" t="s">
        <v>3485</v>
      </c>
      <c r="F3177" s="33" t="s">
        <v>186</v>
      </c>
      <c r="G3177" s="34">
        <v>507527</v>
      </c>
      <c r="H3177" s="35" t="s">
        <v>183</v>
      </c>
    </row>
    <row r="3178" spans="1:8" ht="15.75">
      <c r="A3178" s="31" t="s">
        <v>3431</v>
      </c>
      <c r="B3178" s="32" t="s">
        <v>2694</v>
      </c>
      <c r="C3178" s="32" t="s">
        <v>3484</v>
      </c>
      <c r="D3178" s="33">
        <v>9079</v>
      </c>
      <c r="E3178" s="32" t="s">
        <v>3486</v>
      </c>
      <c r="F3178" s="33" t="s">
        <v>182</v>
      </c>
      <c r="G3178" s="34">
        <v>324322</v>
      </c>
      <c r="H3178" s="35" t="s">
        <v>183</v>
      </c>
    </row>
    <row r="3179" spans="1:8" ht="15.75">
      <c r="A3179" s="31" t="s">
        <v>3431</v>
      </c>
      <c r="B3179" s="32" t="s">
        <v>2694</v>
      </c>
      <c r="C3179" s="32" t="s">
        <v>3484</v>
      </c>
      <c r="D3179" s="33">
        <v>9080</v>
      </c>
      <c r="E3179" s="32" t="s">
        <v>3487</v>
      </c>
      <c r="F3179" s="33" t="s">
        <v>190</v>
      </c>
      <c r="G3179" s="34">
        <v>564409</v>
      </c>
      <c r="H3179" s="35" t="s">
        <v>183</v>
      </c>
    </row>
    <row r="3180" spans="1:8" ht="15.75">
      <c r="A3180" s="31" t="s">
        <v>3431</v>
      </c>
      <c r="B3180" s="32" t="s">
        <v>2694</v>
      </c>
      <c r="C3180" s="32" t="s">
        <v>3484</v>
      </c>
      <c r="D3180" s="33">
        <v>9081</v>
      </c>
      <c r="E3180" s="32" t="s">
        <v>3488</v>
      </c>
      <c r="F3180" s="33" t="s">
        <v>157</v>
      </c>
      <c r="G3180" s="34">
        <v>52171</v>
      </c>
      <c r="H3180" s="35" t="s">
        <v>183</v>
      </c>
    </row>
    <row r="3181" spans="1:8" ht="15.75">
      <c r="A3181" s="31" t="s">
        <v>3431</v>
      </c>
      <c r="B3181" s="32" t="s">
        <v>2694</v>
      </c>
      <c r="C3181" s="32" t="s">
        <v>3484</v>
      </c>
      <c r="D3181" s="33">
        <v>9082</v>
      </c>
      <c r="E3181" s="32" t="s">
        <v>3489</v>
      </c>
      <c r="F3181" s="33" t="s">
        <v>2598</v>
      </c>
      <c r="G3181" s="34">
        <v>53265610</v>
      </c>
      <c r="H3181" s="35" t="s">
        <v>197</v>
      </c>
    </row>
    <row r="3182" spans="1:8" ht="15.75">
      <c r="A3182" s="31" t="s">
        <v>3431</v>
      </c>
      <c r="B3182" s="32" t="s">
        <v>2694</v>
      </c>
      <c r="C3182" s="32" t="s">
        <v>3484</v>
      </c>
      <c r="D3182" s="33">
        <v>9083</v>
      </c>
      <c r="E3182" s="32" t="s">
        <v>3490</v>
      </c>
      <c r="F3182" s="33" t="s">
        <v>564</v>
      </c>
      <c r="G3182" s="34">
        <v>5046</v>
      </c>
      <c r="H3182" s="35" t="s">
        <v>183</v>
      </c>
    </row>
    <row r="3183" spans="1:8" ht="15.75">
      <c r="A3183" s="31" t="s">
        <v>3431</v>
      </c>
      <c r="B3183" s="32" t="s">
        <v>2694</v>
      </c>
      <c r="C3183" s="32" t="s">
        <v>3484</v>
      </c>
      <c r="D3183" s="33">
        <v>9084</v>
      </c>
      <c r="E3183" s="32" t="s">
        <v>3491</v>
      </c>
      <c r="F3183" s="33" t="s">
        <v>157</v>
      </c>
      <c r="G3183" s="34">
        <v>279888</v>
      </c>
      <c r="H3183" s="35" t="s">
        <v>197</v>
      </c>
    </row>
    <row r="3184" spans="1:8" ht="15.75">
      <c r="A3184" s="31" t="s">
        <v>3431</v>
      </c>
      <c r="B3184" s="32" t="s">
        <v>259</v>
      </c>
      <c r="C3184" s="32" t="s">
        <v>607</v>
      </c>
      <c r="D3184" s="33">
        <v>9085</v>
      </c>
      <c r="E3184" s="32" t="s">
        <v>3492</v>
      </c>
      <c r="F3184" s="33" t="s">
        <v>186</v>
      </c>
      <c r="G3184" s="34">
        <v>691581</v>
      </c>
      <c r="H3184" s="35" t="s">
        <v>183</v>
      </c>
    </row>
    <row r="3185" spans="1:8" ht="15.75">
      <c r="A3185" s="31" t="s">
        <v>3431</v>
      </c>
      <c r="B3185" s="32" t="s">
        <v>255</v>
      </c>
      <c r="C3185" s="32" t="s">
        <v>256</v>
      </c>
      <c r="D3185" s="33">
        <v>9086</v>
      </c>
      <c r="E3185" s="32" t="s">
        <v>3493</v>
      </c>
      <c r="F3185" s="33" t="s">
        <v>186</v>
      </c>
      <c r="G3185" s="34">
        <v>642332</v>
      </c>
      <c r="H3185" s="35" t="s">
        <v>183</v>
      </c>
    </row>
    <row r="3186" spans="1:8" ht="15.75">
      <c r="A3186" s="31" t="s">
        <v>3431</v>
      </c>
      <c r="B3186" s="32" t="s">
        <v>729</v>
      </c>
      <c r="C3186" s="32" t="s">
        <v>1340</v>
      </c>
      <c r="D3186" s="33">
        <v>9087</v>
      </c>
      <c r="E3186" s="32" t="s">
        <v>3494</v>
      </c>
      <c r="F3186" s="33" t="s">
        <v>190</v>
      </c>
      <c r="G3186" s="34">
        <v>1228686</v>
      </c>
      <c r="H3186" s="35" t="s">
        <v>183</v>
      </c>
    </row>
    <row r="3187" spans="1:8" ht="15.75">
      <c r="A3187" s="31" t="s">
        <v>3431</v>
      </c>
      <c r="B3187" s="32" t="s">
        <v>729</v>
      </c>
      <c r="C3187" s="32" t="s">
        <v>1340</v>
      </c>
      <c r="D3187" s="33">
        <v>9088</v>
      </c>
      <c r="E3187" s="32" t="s">
        <v>3495</v>
      </c>
      <c r="F3187" s="33" t="s">
        <v>190</v>
      </c>
      <c r="G3187" s="34">
        <v>2684416</v>
      </c>
      <c r="H3187" s="35" t="s">
        <v>183</v>
      </c>
    </row>
    <row r="3188" spans="1:8" ht="15.75">
      <c r="A3188" s="31" t="s">
        <v>3431</v>
      </c>
      <c r="B3188" s="32" t="s">
        <v>2694</v>
      </c>
      <c r="C3188" s="32" t="s">
        <v>3496</v>
      </c>
      <c r="D3188" s="33">
        <v>9089</v>
      </c>
      <c r="E3188" s="32" t="s">
        <v>3497</v>
      </c>
      <c r="F3188" s="33" t="s">
        <v>190</v>
      </c>
      <c r="G3188" s="34">
        <v>2298790</v>
      </c>
      <c r="H3188" s="35" t="s">
        <v>197</v>
      </c>
    </row>
    <row r="3189" spans="1:8" ht="15.75">
      <c r="A3189" s="31" t="s">
        <v>3431</v>
      </c>
      <c r="B3189" s="32" t="s">
        <v>2694</v>
      </c>
      <c r="C3189" s="32" t="s">
        <v>3496</v>
      </c>
      <c r="D3189" s="33">
        <v>9090</v>
      </c>
      <c r="E3189" s="32" t="s">
        <v>3498</v>
      </c>
      <c r="F3189" s="33" t="s">
        <v>190</v>
      </c>
      <c r="G3189" s="34">
        <v>138658</v>
      </c>
      <c r="H3189" s="35" t="s">
        <v>183</v>
      </c>
    </row>
    <row r="3190" spans="1:8" ht="15.75">
      <c r="A3190" s="31" t="s">
        <v>3431</v>
      </c>
      <c r="B3190" s="32" t="s">
        <v>2694</v>
      </c>
      <c r="C3190" s="32" t="s">
        <v>3496</v>
      </c>
      <c r="D3190" s="33">
        <v>9091</v>
      </c>
      <c r="E3190" s="32" t="s">
        <v>3499</v>
      </c>
      <c r="F3190" s="33" t="s">
        <v>182</v>
      </c>
      <c r="G3190" s="34">
        <v>137977</v>
      </c>
      <c r="H3190" s="35" t="s">
        <v>183</v>
      </c>
    </row>
    <row r="3191" spans="1:8" ht="15.75">
      <c r="A3191" s="31" t="s">
        <v>3431</v>
      </c>
      <c r="B3191" s="32" t="s">
        <v>2694</v>
      </c>
      <c r="C3191" s="32" t="s">
        <v>3496</v>
      </c>
      <c r="D3191" s="33">
        <v>9092</v>
      </c>
      <c r="E3191" s="32" t="s">
        <v>3500</v>
      </c>
      <c r="F3191" s="33" t="s">
        <v>2598</v>
      </c>
      <c r="G3191" s="34">
        <v>173561850</v>
      </c>
      <c r="H3191" s="35" t="s">
        <v>183</v>
      </c>
    </row>
    <row r="3192" spans="1:8" ht="15.75">
      <c r="A3192" s="31" t="s">
        <v>3431</v>
      </c>
      <c r="B3192" s="32" t="s">
        <v>2694</v>
      </c>
      <c r="C3192" s="32" t="s">
        <v>3496</v>
      </c>
      <c r="D3192" s="33">
        <v>9093</v>
      </c>
      <c r="E3192" s="32" t="s">
        <v>3501</v>
      </c>
      <c r="F3192" s="33" t="s">
        <v>157</v>
      </c>
      <c r="G3192" s="34">
        <v>160844</v>
      </c>
      <c r="H3192" s="35" t="s">
        <v>197</v>
      </c>
    </row>
    <row r="3193" spans="1:8" ht="15.75">
      <c r="A3193" s="31" t="s">
        <v>3431</v>
      </c>
      <c r="B3193" s="32" t="s">
        <v>255</v>
      </c>
      <c r="C3193" s="32" t="s">
        <v>256</v>
      </c>
      <c r="D3193" s="33">
        <v>9094</v>
      </c>
      <c r="E3193" s="32" t="s">
        <v>3502</v>
      </c>
      <c r="F3193" s="33" t="s">
        <v>186</v>
      </c>
      <c r="G3193" s="34">
        <v>796527</v>
      </c>
      <c r="H3193" s="35" t="s">
        <v>183</v>
      </c>
    </row>
    <row r="3194" spans="1:8" ht="15.75">
      <c r="A3194" s="31" t="s">
        <v>3431</v>
      </c>
      <c r="B3194" s="32" t="s">
        <v>255</v>
      </c>
      <c r="C3194" s="32" t="s">
        <v>256</v>
      </c>
      <c r="D3194" s="33">
        <v>9095</v>
      </c>
      <c r="E3194" s="32" t="s">
        <v>3503</v>
      </c>
      <c r="F3194" s="33" t="s">
        <v>186</v>
      </c>
      <c r="G3194" s="34">
        <v>666837</v>
      </c>
      <c r="H3194" s="35" t="s">
        <v>183</v>
      </c>
    </row>
    <row r="3195" spans="1:8" ht="15.75">
      <c r="A3195" s="31" t="s">
        <v>3431</v>
      </c>
      <c r="B3195" s="32" t="s">
        <v>255</v>
      </c>
      <c r="C3195" s="32" t="s">
        <v>255</v>
      </c>
      <c r="D3195" s="33">
        <v>9096</v>
      </c>
      <c r="E3195" s="32" t="s">
        <v>3504</v>
      </c>
      <c r="F3195" s="33" t="s">
        <v>186</v>
      </c>
      <c r="G3195" s="34">
        <v>849340</v>
      </c>
      <c r="H3195" s="35" t="s">
        <v>183</v>
      </c>
    </row>
    <row r="3196" spans="1:8" ht="15.75">
      <c r="A3196" s="31" t="s">
        <v>3431</v>
      </c>
      <c r="B3196" s="32" t="s">
        <v>3505</v>
      </c>
      <c r="C3196" s="32" t="s">
        <v>3505</v>
      </c>
      <c r="D3196" s="33">
        <v>9097</v>
      </c>
      <c r="E3196" s="32" t="s">
        <v>3506</v>
      </c>
      <c r="F3196" s="33" t="s">
        <v>157</v>
      </c>
      <c r="G3196" s="34">
        <v>1885000</v>
      </c>
      <c r="H3196" s="35" t="s">
        <v>197</v>
      </c>
    </row>
    <row r="3197" spans="1:8" ht="15.75">
      <c r="A3197" s="31" t="s">
        <v>3431</v>
      </c>
      <c r="B3197" s="32" t="s">
        <v>3505</v>
      </c>
      <c r="C3197" s="32" t="s">
        <v>3505</v>
      </c>
      <c r="D3197" s="33">
        <v>9098</v>
      </c>
      <c r="E3197" s="32" t="s">
        <v>3507</v>
      </c>
      <c r="F3197" s="33" t="s">
        <v>157</v>
      </c>
      <c r="G3197" s="34">
        <v>4076396</v>
      </c>
      <c r="H3197" s="35" t="s">
        <v>197</v>
      </c>
    </row>
    <row r="3198" spans="1:8" ht="15.75">
      <c r="A3198" s="31" t="s">
        <v>3431</v>
      </c>
      <c r="B3198" s="32" t="s">
        <v>3505</v>
      </c>
      <c r="C3198" s="32" t="s">
        <v>3505</v>
      </c>
      <c r="D3198" s="33">
        <v>9099</v>
      </c>
      <c r="E3198" s="32" t="s">
        <v>3508</v>
      </c>
      <c r="F3198" s="33" t="s">
        <v>157</v>
      </c>
      <c r="G3198" s="34">
        <v>1106700</v>
      </c>
      <c r="H3198" s="35" t="s">
        <v>197</v>
      </c>
    </row>
    <row r="3199" spans="1:8" ht="15.75">
      <c r="A3199" s="31" t="s">
        <v>3431</v>
      </c>
      <c r="B3199" s="32" t="s">
        <v>2843</v>
      </c>
      <c r="C3199" s="32" t="s">
        <v>2844</v>
      </c>
      <c r="D3199" s="33">
        <v>9100</v>
      </c>
      <c r="E3199" s="32" t="s">
        <v>3509</v>
      </c>
      <c r="F3199" s="33" t="s">
        <v>157</v>
      </c>
      <c r="G3199" s="34">
        <v>15291500</v>
      </c>
      <c r="H3199" s="35" t="s">
        <v>197</v>
      </c>
    </row>
    <row r="3200" spans="1:8" ht="15.75">
      <c r="A3200" s="31" t="s">
        <v>3431</v>
      </c>
      <c r="B3200" s="32" t="s">
        <v>3505</v>
      </c>
      <c r="C3200" s="32" t="s">
        <v>3505</v>
      </c>
      <c r="D3200" s="33">
        <v>9101</v>
      </c>
      <c r="E3200" s="32" t="s">
        <v>3510</v>
      </c>
      <c r="F3200" s="33" t="s">
        <v>157</v>
      </c>
      <c r="G3200" s="34">
        <v>1605888</v>
      </c>
      <c r="H3200" s="35" t="s">
        <v>197</v>
      </c>
    </row>
    <row r="3201" spans="1:8" ht="15.75">
      <c r="A3201" s="31" t="s">
        <v>3431</v>
      </c>
      <c r="B3201" s="32" t="s">
        <v>2694</v>
      </c>
      <c r="C3201" s="32" t="s">
        <v>3452</v>
      </c>
      <c r="D3201" s="33">
        <v>9102</v>
      </c>
      <c r="E3201" s="32" t="s">
        <v>3511</v>
      </c>
      <c r="F3201" s="33" t="s">
        <v>186</v>
      </c>
      <c r="G3201" s="34">
        <v>103397</v>
      </c>
      <c r="H3201" s="35" t="s">
        <v>183</v>
      </c>
    </row>
    <row r="3202" spans="1:8" ht="15.75">
      <c r="A3202" s="31" t="s">
        <v>3431</v>
      </c>
      <c r="B3202" s="32" t="s">
        <v>2694</v>
      </c>
      <c r="C3202" s="32" t="s">
        <v>3452</v>
      </c>
      <c r="D3202" s="33">
        <v>9103</v>
      </c>
      <c r="E3202" s="32" t="s">
        <v>3512</v>
      </c>
      <c r="F3202" s="33" t="s">
        <v>190</v>
      </c>
      <c r="G3202" s="34">
        <v>988093</v>
      </c>
      <c r="H3202" s="35" t="s">
        <v>183</v>
      </c>
    </row>
    <row r="3203" spans="1:8" ht="15.75">
      <c r="A3203" s="31" t="s">
        <v>3431</v>
      </c>
      <c r="B3203" s="32" t="s">
        <v>2694</v>
      </c>
      <c r="C3203" s="32" t="s">
        <v>3452</v>
      </c>
      <c r="D3203" s="33">
        <v>9104</v>
      </c>
      <c r="E3203" s="32" t="s">
        <v>3513</v>
      </c>
      <c r="F3203" s="33" t="s">
        <v>157</v>
      </c>
      <c r="G3203" s="34">
        <v>13875400</v>
      </c>
      <c r="H3203" s="35" t="s">
        <v>197</v>
      </c>
    </row>
    <row r="3204" spans="1:8" ht="15.75">
      <c r="A3204" s="31" t="s">
        <v>3431</v>
      </c>
      <c r="B3204" s="32" t="s">
        <v>2694</v>
      </c>
      <c r="C3204" s="32" t="s">
        <v>3452</v>
      </c>
      <c r="D3204" s="33">
        <v>9105</v>
      </c>
      <c r="E3204" s="32" t="s">
        <v>3514</v>
      </c>
      <c r="F3204" s="33" t="s">
        <v>157</v>
      </c>
      <c r="G3204" s="34">
        <v>4471976</v>
      </c>
      <c r="H3204" s="35" t="s">
        <v>183</v>
      </c>
    </row>
    <row r="3205" spans="1:8" ht="15.75">
      <c r="A3205" s="31" t="s">
        <v>3431</v>
      </c>
      <c r="B3205" s="32" t="s">
        <v>2694</v>
      </c>
      <c r="C3205" s="32" t="s">
        <v>3452</v>
      </c>
      <c r="D3205" s="33">
        <v>9106</v>
      </c>
      <c r="E3205" s="32" t="s">
        <v>3515</v>
      </c>
      <c r="F3205" s="33" t="s">
        <v>157</v>
      </c>
      <c r="G3205" s="34">
        <v>4750575</v>
      </c>
      <c r="H3205" s="35" t="s">
        <v>183</v>
      </c>
    </row>
    <row r="3206" spans="1:8" ht="15.75">
      <c r="A3206" s="31" t="s">
        <v>3431</v>
      </c>
      <c r="B3206" s="32" t="s">
        <v>729</v>
      </c>
      <c r="C3206" s="32" t="s">
        <v>1340</v>
      </c>
      <c r="D3206" s="33">
        <v>9107</v>
      </c>
      <c r="E3206" s="32" t="s">
        <v>3516</v>
      </c>
      <c r="F3206" s="33" t="s">
        <v>182</v>
      </c>
      <c r="G3206" s="34">
        <v>386293</v>
      </c>
      <c r="H3206" s="35" t="s">
        <v>183</v>
      </c>
    </row>
    <row r="3207" spans="1:8" ht="15.75">
      <c r="A3207" s="31" t="s">
        <v>3431</v>
      </c>
      <c r="B3207" s="32" t="s">
        <v>2694</v>
      </c>
      <c r="C3207" s="32" t="s">
        <v>3452</v>
      </c>
      <c r="D3207" s="33">
        <v>9108</v>
      </c>
      <c r="E3207" s="32" t="s">
        <v>3517</v>
      </c>
      <c r="F3207" s="33" t="s">
        <v>186</v>
      </c>
      <c r="G3207" s="34">
        <v>274432</v>
      </c>
      <c r="H3207" s="35" t="s">
        <v>183</v>
      </c>
    </row>
    <row r="3208" spans="1:8" ht="15.75">
      <c r="A3208" s="31" t="s">
        <v>3431</v>
      </c>
      <c r="B3208" s="32" t="s">
        <v>255</v>
      </c>
      <c r="C3208" s="32" t="s">
        <v>256</v>
      </c>
      <c r="D3208" s="33">
        <v>9109</v>
      </c>
      <c r="E3208" s="32" t="s">
        <v>3518</v>
      </c>
      <c r="F3208" s="33" t="s">
        <v>186</v>
      </c>
      <c r="G3208" s="34">
        <v>499161</v>
      </c>
      <c r="H3208" s="35" t="s">
        <v>183</v>
      </c>
    </row>
    <row r="3209" spans="1:8" ht="15.75">
      <c r="A3209" s="31" t="s">
        <v>3431</v>
      </c>
      <c r="B3209" s="32" t="s">
        <v>2694</v>
      </c>
      <c r="C3209" s="32" t="s">
        <v>3452</v>
      </c>
      <c r="D3209" s="33">
        <v>9110</v>
      </c>
      <c r="E3209" s="32" t="s">
        <v>3519</v>
      </c>
      <c r="F3209" s="33" t="s">
        <v>157</v>
      </c>
      <c r="G3209" s="34">
        <v>112284</v>
      </c>
      <c r="H3209" s="35" t="s">
        <v>183</v>
      </c>
    </row>
    <row r="3210" spans="1:8" ht="15.75">
      <c r="A3210" s="31" t="s">
        <v>3431</v>
      </c>
      <c r="B3210" s="32" t="s">
        <v>2694</v>
      </c>
      <c r="C3210" s="32" t="s">
        <v>3452</v>
      </c>
      <c r="D3210" s="33">
        <v>9111</v>
      </c>
      <c r="E3210" s="32" t="s">
        <v>3520</v>
      </c>
      <c r="F3210" s="33" t="s">
        <v>157</v>
      </c>
      <c r="G3210" s="34">
        <v>14503</v>
      </c>
      <c r="H3210" s="35" t="s">
        <v>183</v>
      </c>
    </row>
    <row r="3211" spans="1:8" ht="15.75">
      <c r="A3211" s="31" t="s">
        <v>3431</v>
      </c>
      <c r="B3211" s="32" t="s">
        <v>2694</v>
      </c>
      <c r="C3211" s="32" t="s">
        <v>3496</v>
      </c>
      <c r="D3211" s="33">
        <v>9112</v>
      </c>
      <c r="E3211" s="32" t="s">
        <v>3521</v>
      </c>
      <c r="F3211" s="33" t="s">
        <v>157</v>
      </c>
      <c r="G3211" s="34">
        <v>94129089</v>
      </c>
      <c r="H3211" s="35" t="s">
        <v>197</v>
      </c>
    </row>
    <row r="3212" spans="1:8" ht="15.75">
      <c r="A3212" s="31" t="s">
        <v>3431</v>
      </c>
      <c r="B3212" s="32" t="s">
        <v>2694</v>
      </c>
      <c r="C3212" s="32" t="s">
        <v>3496</v>
      </c>
      <c r="D3212" s="33">
        <v>9113</v>
      </c>
      <c r="E3212" s="32" t="s">
        <v>3522</v>
      </c>
      <c r="F3212" s="33" t="s">
        <v>157</v>
      </c>
      <c r="G3212" s="34">
        <v>8859533</v>
      </c>
      <c r="H3212" s="35" t="s">
        <v>183</v>
      </c>
    </row>
    <row r="3213" spans="1:8" ht="15.75">
      <c r="A3213" s="31" t="s">
        <v>3431</v>
      </c>
      <c r="B3213" s="32" t="s">
        <v>2694</v>
      </c>
      <c r="C3213" s="32" t="s">
        <v>3496</v>
      </c>
      <c r="D3213" s="33">
        <v>9114</v>
      </c>
      <c r="E3213" s="32" t="s">
        <v>3523</v>
      </c>
      <c r="F3213" s="33" t="s">
        <v>186</v>
      </c>
      <c r="G3213" s="34">
        <v>230971</v>
      </c>
      <c r="H3213" s="35" t="s">
        <v>183</v>
      </c>
    </row>
    <row r="3214" spans="1:8" ht="15.75">
      <c r="A3214" s="31" t="s">
        <v>3431</v>
      </c>
      <c r="B3214" s="32" t="s">
        <v>2694</v>
      </c>
      <c r="C3214" s="32" t="s">
        <v>3496</v>
      </c>
      <c r="D3214" s="33">
        <v>9115</v>
      </c>
      <c r="E3214" s="32" t="s">
        <v>3524</v>
      </c>
      <c r="F3214" s="33" t="s">
        <v>186</v>
      </c>
      <c r="G3214" s="34">
        <v>528506</v>
      </c>
      <c r="H3214" s="35" t="s">
        <v>183</v>
      </c>
    </row>
    <row r="3215" spans="1:8" ht="15.75">
      <c r="A3215" s="31" t="s">
        <v>3431</v>
      </c>
      <c r="B3215" s="32" t="s">
        <v>238</v>
      </c>
      <c r="C3215" s="32" t="s">
        <v>2000</v>
      </c>
      <c r="D3215" s="33">
        <v>9116</v>
      </c>
      <c r="E3215" s="32" t="s">
        <v>3525</v>
      </c>
      <c r="F3215" s="33" t="s">
        <v>157</v>
      </c>
      <c r="G3215" s="34">
        <v>144608</v>
      </c>
      <c r="H3215" s="35" t="s">
        <v>183</v>
      </c>
    </row>
    <row r="3216" spans="1:8" ht="15.75">
      <c r="A3216" s="31" t="s">
        <v>3431</v>
      </c>
      <c r="B3216" s="32" t="s">
        <v>238</v>
      </c>
      <c r="C3216" s="32" t="s">
        <v>2000</v>
      </c>
      <c r="D3216" s="33">
        <v>9117</v>
      </c>
      <c r="E3216" s="32" t="s">
        <v>3526</v>
      </c>
      <c r="F3216" s="33" t="s">
        <v>157</v>
      </c>
      <c r="G3216" s="34">
        <v>310431</v>
      </c>
      <c r="H3216" s="35" t="s">
        <v>183</v>
      </c>
    </row>
    <row r="3217" spans="1:8" ht="15.75">
      <c r="A3217" s="31" t="s">
        <v>3431</v>
      </c>
      <c r="B3217" s="32" t="s">
        <v>2694</v>
      </c>
      <c r="C3217" s="32" t="s">
        <v>3527</v>
      </c>
      <c r="D3217" s="33">
        <v>9118</v>
      </c>
      <c r="E3217" s="32" t="s">
        <v>3528</v>
      </c>
      <c r="F3217" s="33" t="s">
        <v>157</v>
      </c>
      <c r="G3217" s="34">
        <v>12078500</v>
      </c>
      <c r="H3217" s="35" t="s">
        <v>197</v>
      </c>
    </row>
    <row r="3218" spans="1:8" ht="15.75">
      <c r="A3218" s="31" t="s">
        <v>3431</v>
      </c>
      <c r="B3218" s="32" t="s">
        <v>2694</v>
      </c>
      <c r="C3218" s="32" t="s">
        <v>3527</v>
      </c>
      <c r="D3218" s="33">
        <v>9119</v>
      </c>
      <c r="E3218" s="32" t="s">
        <v>3529</v>
      </c>
      <c r="F3218" s="33" t="s">
        <v>157</v>
      </c>
      <c r="G3218" s="34">
        <v>11387917</v>
      </c>
      <c r="H3218" s="35" t="s">
        <v>197</v>
      </c>
    </row>
    <row r="3219" spans="1:8" ht="15.75">
      <c r="A3219" s="31" t="s">
        <v>3431</v>
      </c>
      <c r="B3219" s="32" t="s">
        <v>2694</v>
      </c>
      <c r="C3219" s="32" t="s">
        <v>3527</v>
      </c>
      <c r="D3219" s="33">
        <v>9120</v>
      </c>
      <c r="E3219" s="32" t="s">
        <v>3530</v>
      </c>
      <c r="F3219" s="33" t="s">
        <v>157</v>
      </c>
      <c r="G3219" s="34">
        <v>297500</v>
      </c>
      <c r="H3219" s="35" t="s">
        <v>197</v>
      </c>
    </row>
    <row r="3220" spans="1:8" ht="15.75">
      <c r="A3220" s="31" t="s">
        <v>3431</v>
      </c>
      <c r="B3220" s="32" t="s">
        <v>2694</v>
      </c>
      <c r="C3220" s="32" t="s">
        <v>3527</v>
      </c>
      <c r="D3220" s="33">
        <v>9121</v>
      </c>
      <c r="E3220" s="32" t="s">
        <v>3531</v>
      </c>
      <c r="F3220" s="33" t="s">
        <v>157</v>
      </c>
      <c r="G3220" s="34">
        <v>218575</v>
      </c>
      <c r="H3220" s="35" t="s">
        <v>197</v>
      </c>
    </row>
    <row r="3221" spans="1:8" ht="15.75">
      <c r="A3221" s="31" t="s">
        <v>3431</v>
      </c>
      <c r="B3221" s="32" t="s">
        <v>255</v>
      </c>
      <c r="C3221" s="32" t="s">
        <v>604</v>
      </c>
      <c r="D3221" s="33">
        <v>9122</v>
      </c>
      <c r="E3221" s="32" t="s">
        <v>3532</v>
      </c>
      <c r="F3221" s="33" t="s">
        <v>564</v>
      </c>
      <c r="G3221" s="34">
        <v>2215</v>
      </c>
      <c r="H3221" s="35" t="s">
        <v>183</v>
      </c>
    </row>
    <row r="3222" spans="1:8" ht="15.75">
      <c r="A3222" s="31" t="s">
        <v>3431</v>
      </c>
      <c r="B3222" s="32" t="s">
        <v>2694</v>
      </c>
      <c r="C3222" s="32" t="s">
        <v>3496</v>
      </c>
      <c r="D3222" s="33">
        <v>9123</v>
      </c>
      <c r="E3222" s="32" t="s">
        <v>3533</v>
      </c>
      <c r="F3222" s="33" t="s">
        <v>186</v>
      </c>
      <c r="G3222" s="34">
        <v>759195</v>
      </c>
      <c r="H3222" s="35" t="s">
        <v>183</v>
      </c>
    </row>
    <row r="3223" spans="1:8" ht="15.75">
      <c r="A3223" s="31" t="s">
        <v>3431</v>
      </c>
      <c r="B3223" s="32" t="s">
        <v>2694</v>
      </c>
      <c r="C3223" s="32" t="s">
        <v>3496</v>
      </c>
      <c r="D3223" s="33">
        <v>9124</v>
      </c>
      <c r="E3223" s="32" t="s">
        <v>3534</v>
      </c>
      <c r="F3223" s="33" t="s">
        <v>190</v>
      </c>
      <c r="G3223" s="34">
        <v>3129450</v>
      </c>
      <c r="H3223" s="35" t="s">
        <v>197</v>
      </c>
    </row>
    <row r="3224" spans="1:8" ht="15.75">
      <c r="A3224" s="31" t="s">
        <v>3431</v>
      </c>
      <c r="B3224" s="32" t="s">
        <v>2694</v>
      </c>
      <c r="C3224" s="32" t="s">
        <v>3496</v>
      </c>
      <c r="D3224" s="33">
        <v>9125</v>
      </c>
      <c r="E3224" s="32" t="s">
        <v>3535</v>
      </c>
      <c r="F3224" s="33" t="s">
        <v>1319</v>
      </c>
      <c r="G3224" s="34">
        <v>14938</v>
      </c>
      <c r="H3224" s="35" t="s">
        <v>183</v>
      </c>
    </row>
    <row r="3225" spans="1:8" ht="15.75">
      <c r="A3225" s="31" t="s">
        <v>3431</v>
      </c>
      <c r="B3225" s="32" t="s">
        <v>2694</v>
      </c>
      <c r="C3225" s="32" t="s">
        <v>3496</v>
      </c>
      <c r="D3225" s="33">
        <v>9126</v>
      </c>
      <c r="E3225" s="32" t="s">
        <v>3536</v>
      </c>
      <c r="F3225" s="33" t="s">
        <v>157</v>
      </c>
      <c r="G3225" s="34">
        <v>4848333</v>
      </c>
      <c r="H3225" s="35" t="s">
        <v>197</v>
      </c>
    </row>
    <row r="3226" spans="1:8" ht="15.75">
      <c r="A3226" s="31" t="s">
        <v>3431</v>
      </c>
      <c r="B3226" s="32" t="s">
        <v>2694</v>
      </c>
      <c r="C3226" s="32" t="s">
        <v>3496</v>
      </c>
      <c r="D3226" s="33">
        <v>9127</v>
      </c>
      <c r="E3226" s="32" t="s">
        <v>3537</v>
      </c>
      <c r="F3226" s="33" t="s">
        <v>157</v>
      </c>
      <c r="G3226" s="34">
        <v>3326315</v>
      </c>
      <c r="H3226" s="35" t="s">
        <v>183</v>
      </c>
    </row>
    <row r="3227" spans="1:8" ht="15.75">
      <c r="A3227" s="31" t="s">
        <v>3431</v>
      </c>
      <c r="B3227" s="32" t="s">
        <v>2694</v>
      </c>
      <c r="C3227" s="32" t="s">
        <v>3496</v>
      </c>
      <c r="D3227" s="33">
        <v>9128</v>
      </c>
      <c r="E3227" s="32" t="s">
        <v>3538</v>
      </c>
      <c r="F3227" s="33" t="s">
        <v>157</v>
      </c>
      <c r="G3227" s="34">
        <v>5055603</v>
      </c>
      <c r="H3227" s="35" t="s">
        <v>197</v>
      </c>
    </row>
    <row r="3228" spans="1:8" ht="15.75">
      <c r="A3228" s="31" t="s">
        <v>3539</v>
      </c>
      <c r="B3228" s="32" t="s">
        <v>3540</v>
      </c>
      <c r="C3228" s="32" t="s">
        <v>3540</v>
      </c>
      <c r="D3228" s="33">
        <v>9129</v>
      </c>
      <c r="E3228" s="32" t="s">
        <v>3541</v>
      </c>
      <c r="F3228" s="33" t="s">
        <v>1319</v>
      </c>
      <c r="G3228" s="34">
        <v>357745</v>
      </c>
      <c r="H3228" s="35" t="s">
        <v>197</v>
      </c>
    </row>
    <row r="3229" spans="1:8" ht="15.75">
      <c r="A3229" s="31" t="s">
        <v>3539</v>
      </c>
      <c r="B3229" s="32" t="s">
        <v>3540</v>
      </c>
      <c r="C3229" s="32" t="s">
        <v>3540</v>
      </c>
      <c r="D3229" s="33">
        <v>9130</v>
      </c>
      <c r="E3229" s="32" t="s">
        <v>3542</v>
      </c>
      <c r="F3229" s="33" t="s">
        <v>1319</v>
      </c>
      <c r="G3229" s="34">
        <v>507922</v>
      </c>
      <c r="H3229" s="35" t="s">
        <v>197</v>
      </c>
    </row>
    <row r="3230" spans="1:8" ht="15.75">
      <c r="A3230" s="31" t="s">
        <v>3539</v>
      </c>
      <c r="B3230" s="32" t="s">
        <v>3540</v>
      </c>
      <c r="C3230" s="32" t="s">
        <v>3540</v>
      </c>
      <c r="D3230" s="33">
        <v>9131</v>
      </c>
      <c r="E3230" s="32" t="s">
        <v>3543</v>
      </c>
      <c r="F3230" s="33" t="s">
        <v>1319</v>
      </c>
      <c r="G3230" s="34">
        <v>409094</v>
      </c>
      <c r="H3230" s="35" t="s">
        <v>197</v>
      </c>
    </row>
    <row r="3231" spans="1:8" ht="15.75">
      <c r="A3231" s="31" t="s">
        <v>3539</v>
      </c>
      <c r="B3231" s="32" t="s">
        <v>3540</v>
      </c>
      <c r="C3231" s="32" t="s">
        <v>3540</v>
      </c>
      <c r="D3231" s="33">
        <v>9132</v>
      </c>
      <c r="E3231" s="32" t="s">
        <v>3544</v>
      </c>
      <c r="F3231" s="33" t="s">
        <v>186</v>
      </c>
      <c r="G3231" s="34">
        <v>250000</v>
      </c>
      <c r="H3231" s="35" t="s">
        <v>197</v>
      </c>
    </row>
    <row r="3232" spans="1:8" ht="15.75">
      <c r="A3232" s="31" t="s">
        <v>3539</v>
      </c>
      <c r="B3232" s="32" t="s">
        <v>3540</v>
      </c>
      <c r="C3232" s="32" t="s">
        <v>3540</v>
      </c>
      <c r="D3232" s="33">
        <v>9133</v>
      </c>
      <c r="E3232" s="32" t="s">
        <v>3545</v>
      </c>
      <c r="F3232" s="33" t="s">
        <v>1319</v>
      </c>
      <c r="G3232" s="34">
        <v>9454</v>
      </c>
      <c r="H3232" s="35" t="s">
        <v>197</v>
      </c>
    </row>
    <row r="3233" spans="1:8" ht="15.75">
      <c r="A3233" s="31" t="s">
        <v>3539</v>
      </c>
      <c r="B3233" s="32" t="s">
        <v>3540</v>
      </c>
      <c r="C3233" s="32" t="s">
        <v>3540</v>
      </c>
      <c r="D3233" s="33">
        <v>9134</v>
      </c>
      <c r="E3233" s="32" t="s">
        <v>3546</v>
      </c>
      <c r="F3233" s="33" t="s">
        <v>1319</v>
      </c>
      <c r="G3233" s="34">
        <v>87571</v>
      </c>
      <c r="H3233" s="35" t="s">
        <v>197</v>
      </c>
    </row>
    <row r="3234" spans="1:8" ht="15.75">
      <c r="A3234" s="31" t="s">
        <v>3539</v>
      </c>
      <c r="B3234" s="32" t="s">
        <v>3540</v>
      </c>
      <c r="C3234" s="32" t="s">
        <v>3540</v>
      </c>
      <c r="D3234" s="33">
        <v>9135</v>
      </c>
      <c r="E3234" s="32" t="s">
        <v>3547</v>
      </c>
      <c r="F3234" s="33" t="s">
        <v>1319</v>
      </c>
      <c r="G3234" s="34">
        <v>3500</v>
      </c>
      <c r="H3234" s="35" t="s">
        <v>197</v>
      </c>
    </row>
    <row r="3235" spans="1:8" ht="15.75">
      <c r="A3235" s="31" t="s">
        <v>3539</v>
      </c>
      <c r="B3235" s="32" t="s">
        <v>3540</v>
      </c>
      <c r="C3235" s="32" t="s">
        <v>3540</v>
      </c>
      <c r="D3235" s="33">
        <v>9136</v>
      </c>
      <c r="E3235" s="32" t="s">
        <v>3548</v>
      </c>
      <c r="F3235" s="33" t="s">
        <v>1319</v>
      </c>
      <c r="G3235" s="34">
        <v>6297</v>
      </c>
      <c r="H3235" s="35" t="s">
        <v>197</v>
      </c>
    </row>
    <row r="3236" spans="1:8" ht="15.75">
      <c r="A3236" s="31" t="s">
        <v>3539</v>
      </c>
      <c r="B3236" s="32" t="s">
        <v>3540</v>
      </c>
      <c r="C3236" s="32" t="s">
        <v>3540</v>
      </c>
      <c r="D3236" s="33">
        <v>9137</v>
      </c>
      <c r="E3236" s="32" t="s">
        <v>3549</v>
      </c>
      <c r="F3236" s="33" t="s">
        <v>1319</v>
      </c>
      <c r="G3236" s="34">
        <v>2752</v>
      </c>
      <c r="H3236" s="35" t="s">
        <v>197</v>
      </c>
    </row>
    <row r="3237" spans="1:8" ht="15.75">
      <c r="A3237" s="31" t="s">
        <v>3539</v>
      </c>
      <c r="B3237" s="32" t="s">
        <v>3540</v>
      </c>
      <c r="C3237" s="32" t="s">
        <v>3540</v>
      </c>
      <c r="D3237" s="33">
        <v>9138</v>
      </c>
      <c r="E3237" s="32" t="s">
        <v>3550</v>
      </c>
      <c r="F3237" s="33" t="s">
        <v>1319</v>
      </c>
      <c r="G3237" s="34">
        <v>2752</v>
      </c>
      <c r="H3237" s="35" t="s">
        <v>197</v>
      </c>
    </row>
    <row r="3238" spans="1:8" ht="15.75">
      <c r="A3238" s="31" t="s">
        <v>3539</v>
      </c>
      <c r="B3238" s="32" t="s">
        <v>3540</v>
      </c>
      <c r="C3238" s="32" t="s">
        <v>3540</v>
      </c>
      <c r="D3238" s="33">
        <v>9139</v>
      </c>
      <c r="E3238" s="32" t="s">
        <v>3551</v>
      </c>
      <c r="F3238" s="33" t="s">
        <v>1319</v>
      </c>
      <c r="G3238" s="34">
        <v>36830</v>
      </c>
      <c r="H3238" s="35" t="s">
        <v>197</v>
      </c>
    </row>
    <row r="3239" spans="1:8" ht="15.75">
      <c r="A3239" s="31" t="s">
        <v>3539</v>
      </c>
      <c r="B3239" s="32" t="s">
        <v>3540</v>
      </c>
      <c r="C3239" s="32" t="s">
        <v>3540</v>
      </c>
      <c r="D3239" s="33">
        <v>9140</v>
      </c>
      <c r="E3239" s="32" t="s">
        <v>3552</v>
      </c>
      <c r="F3239" s="33" t="s">
        <v>1319</v>
      </c>
      <c r="G3239" s="34">
        <v>66177</v>
      </c>
      <c r="H3239" s="35" t="s">
        <v>197</v>
      </c>
    </row>
    <row r="3240" spans="1:8" ht="15.75">
      <c r="A3240" s="31" t="s">
        <v>3539</v>
      </c>
      <c r="B3240" s="32" t="s">
        <v>3540</v>
      </c>
      <c r="C3240" s="32" t="s">
        <v>3540</v>
      </c>
      <c r="D3240" s="33">
        <v>9141</v>
      </c>
      <c r="E3240" s="32" t="s">
        <v>3553</v>
      </c>
      <c r="F3240" s="33" t="s">
        <v>1319</v>
      </c>
      <c r="G3240" s="34">
        <v>5228</v>
      </c>
      <c r="H3240" s="35" t="s">
        <v>197</v>
      </c>
    </row>
    <row r="3241" spans="1:8" ht="15.75">
      <c r="A3241" s="31" t="s">
        <v>3539</v>
      </c>
      <c r="B3241" s="32" t="s">
        <v>3540</v>
      </c>
      <c r="C3241" s="32" t="s">
        <v>3540</v>
      </c>
      <c r="D3241" s="33">
        <v>9142</v>
      </c>
      <c r="E3241" s="32" t="s">
        <v>3554</v>
      </c>
      <c r="F3241" s="33" t="s">
        <v>1319</v>
      </c>
      <c r="G3241" s="34">
        <v>1641</v>
      </c>
      <c r="H3241" s="35" t="s">
        <v>197</v>
      </c>
    </row>
    <row r="3242" spans="1:8" ht="15.75">
      <c r="A3242" s="31" t="s">
        <v>3539</v>
      </c>
      <c r="B3242" s="32" t="s">
        <v>3540</v>
      </c>
      <c r="C3242" s="32" t="s">
        <v>3540</v>
      </c>
      <c r="D3242" s="33">
        <v>9143</v>
      </c>
      <c r="E3242" s="32" t="s">
        <v>3555</v>
      </c>
      <c r="F3242" s="33" t="s">
        <v>1319</v>
      </c>
      <c r="G3242" s="34">
        <v>59817</v>
      </c>
      <c r="H3242" s="35" t="s">
        <v>197</v>
      </c>
    </row>
    <row r="3243" spans="1:8" ht="15.75">
      <c r="A3243" s="31" t="s">
        <v>3539</v>
      </c>
      <c r="B3243" s="32" t="s">
        <v>3540</v>
      </c>
      <c r="C3243" s="32" t="s">
        <v>3540</v>
      </c>
      <c r="D3243" s="33">
        <v>9144</v>
      </c>
      <c r="E3243" s="32" t="s">
        <v>3556</v>
      </c>
      <c r="F3243" s="33" t="s">
        <v>1319</v>
      </c>
      <c r="G3243" s="34">
        <v>8250</v>
      </c>
      <c r="H3243" s="35" t="s">
        <v>197</v>
      </c>
    </row>
    <row r="3244" spans="1:8" ht="15.75">
      <c r="A3244" s="31" t="s">
        <v>3539</v>
      </c>
      <c r="B3244" s="32" t="s">
        <v>3540</v>
      </c>
      <c r="C3244" s="32" t="s">
        <v>3540</v>
      </c>
      <c r="D3244" s="33">
        <v>9145</v>
      </c>
      <c r="E3244" s="32" t="s">
        <v>3557</v>
      </c>
      <c r="F3244" s="33" t="s">
        <v>1319</v>
      </c>
      <c r="G3244" s="34">
        <v>66177</v>
      </c>
      <c r="H3244" s="35" t="s">
        <v>197</v>
      </c>
    </row>
    <row r="3245" spans="1:8" ht="15.75">
      <c r="A3245" s="31" t="s">
        <v>2389</v>
      </c>
      <c r="B3245" s="32" t="s">
        <v>180</v>
      </c>
      <c r="C3245" s="32" t="s">
        <v>1357</v>
      </c>
      <c r="D3245" s="33">
        <v>9146</v>
      </c>
      <c r="E3245" s="32" t="s">
        <v>3558</v>
      </c>
      <c r="F3245" s="33" t="s">
        <v>182</v>
      </c>
      <c r="G3245" s="34">
        <v>23466</v>
      </c>
      <c r="H3245" s="35" t="s">
        <v>183</v>
      </c>
    </row>
    <row r="3246" spans="1:8" ht="15.75">
      <c r="A3246" s="31" t="s">
        <v>2389</v>
      </c>
      <c r="B3246" s="32" t="s">
        <v>180</v>
      </c>
      <c r="C3246" s="32" t="s">
        <v>1357</v>
      </c>
      <c r="D3246" s="33">
        <v>9147</v>
      </c>
      <c r="E3246" s="32" t="s">
        <v>3559</v>
      </c>
      <c r="F3246" s="33" t="s">
        <v>182</v>
      </c>
      <c r="G3246" s="34">
        <v>25830</v>
      </c>
      <c r="H3246" s="35" t="s">
        <v>183</v>
      </c>
    </row>
    <row r="3247" spans="1:8" ht="15.75">
      <c r="A3247" s="31" t="s">
        <v>2389</v>
      </c>
      <c r="B3247" s="32" t="s">
        <v>2654</v>
      </c>
      <c r="C3247" s="32" t="s">
        <v>2654</v>
      </c>
      <c r="D3247" s="33">
        <v>9148</v>
      </c>
      <c r="E3247" s="32" t="s">
        <v>3560</v>
      </c>
      <c r="F3247" s="33" t="s">
        <v>157</v>
      </c>
      <c r="G3247" s="34">
        <v>1141400</v>
      </c>
      <c r="H3247" s="35" t="s">
        <v>183</v>
      </c>
    </row>
    <row r="3248" spans="1:8" ht="15.75">
      <c r="A3248" s="31" t="s">
        <v>3539</v>
      </c>
      <c r="B3248" s="32" t="s">
        <v>3540</v>
      </c>
      <c r="C3248" s="32" t="s">
        <v>3540</v>
      </c>
      <c r="D3248" s="33">
        <v>9149</v>
      </c>
      <c r="E3248" s="32" t="s">
        <v>3561</v>
      </c>
      <c r="F3248" s="33" t="s">
        <v>186</v>
      </c>
      <c r="G3248" s="34">
        <v>250000</v>
      </c>
      <c r="H3248" s="35" t="s">
        <v>197</v>
      </c>
    </row>
    <row r="3249" spans="1:8" ht="15.75">
      <c r="A3249" s="31" t="s">
        <v>3539</v>
      </c>
      <c r="B3249" s="32" t="s">
        <v>3540</v>
      </c>
      <c r="C3249" s="32" t="s">
        <v>3540</v>
      </c>
      <c r="D3249" s="33">
        <v>9150</v>
      </c>
      <c r="E3249" s="32" t="s">
        <v>3562</v>
      </c>
      <c r="F3249" s="33" t="s">
        <v>1319</v>
      </c>
      <c r="G3249" s="34">
        <v>2752</v>
      </c>
      <c r="H3249" s="35" t="s">
        <v>197</v>
      </c>
    </row>
    <row r="3250" spans="1:8" ht="15.75">
      <c r="A3250" s="31" t="s">
        <v>3539</v>
      </c>
      <c r="B3250" s="32" t="s">
        <v>3540</v>
      </c>
      <c r="C3250" s="32" t="s">
        <v>3540</v>
      </c>
      <c r="D3250" s="33">
        <v>9151</v>
      </c>
      <c r="E3250" s="32" t="s">
        <v>3563</v>
      </c>
      <c r="F3250" s="33" t="s">
        <v>1319</v>
      </c>
      <c r="G3250" s="34">
        <v>36830</v>
      </c>
      <c r="H3250" s="35" t="s">
        <v>197</v>
      </c>
    </row>
    <row r="3251" spans="1:8" ht="15.75">
      <c r="A3251" s="31" t="s">
        <v>3539</v>
      </c>
      <c r="B3251" s="32" t="s">
        <v>3540</v>
      </c>
      <c r="C3251" s="32" t="s">
        <v>3540</v>
      </c>
      <c r="D3251" s="33">
        <v>9152</v>
      </c>
      <c r="E3251" s="32" t="s">
        <v>3564</v>
      </c>
      <c r="F3251" s="33" t="s">
        <v>1319</v>
      </c>
      <c r="G3251" s="34">
        <v>66177</v>
      </c>
      <c r="H3251" s="35" t="s">
        <v>197</v>
      </c>
    </row>
    <row r="3252" spans="1:8" ht="15.75">
      <c r="A3252" s="31" t="s">
        <v>3539</v>
      </c>
      <c r="B3252" s="32" t="s">
        <v>3540</v>
      </c>
      <c r="C3252" s="32" t="s">
        <v>3540</v>
      </c>
      <c r="D3252" s="33">
        <v>9153</v>
      </c>
      <c r="E3252" s="32" t="s">
        <v>3565</v>
      </c>
      <c r="F3252" s="33" t="s">
        <v>1319</v>
      </c>
      <c r="G3252" s="34">
        <v>287526</v>
      </c>
      <c r="H3252" s="35" t="s">
        <v>197</v>
      </c>
    </row>
    <row r="3253" spans="1:8" ht="15.75">
      <c r="A3253" s="31" t="s">
        <v>3539</v>
      </c>
      <c r="B3253" s="32" t="s">
        <v>3540</v>
      </c>
      <c r="C3253" s="32" t="s">
        <v>3540</v>
      </c>
      <c r="D3253" s="33">
        <v>9154</v>
      </c>
      <c r="E3253" s="32" t="s">
        <v>3566</v>
      </c>
      <c r="F3253" s="33" t="s">
        <v>1319</v>
      </c>
      <c r="G3253" s="34">
        <v>3500</v>
      </c>
      <c r="H3253" s="35" t="s">
        <v>197</v>
      </c>
    </row>
    <row r="3254" spans="1:8" ht="15.75">
      <c r="A3254" s="31" t="s">
        <v>3567</v>
      </c>
      <c r="B3254" s="32" t="s">
        <v>2694</v>
      </c>
      <c r="C3254" s="32" t="s">
        <v>3568</v>
      </c>
      <c r="D3254" s="33">
        <v>9155</v>
      </c>
      <c r="E3254" s="32" t="s">
        <v>3569</v>
      </c>
      <c r="F3254" s="33" t="s">
        <v>157</v>
      </c>
      <c r="G3254" s="34">
        <v>200000</v>
      </c>
      <c r="H3254" s="35" t="s">
        <v>197</v>
      </c>
    </row>
    <row r="3255" spans="1:8" ht="15.75">
      <c r="A3255" s="31" t="s">
        <v>3567</v>
      </c>
      <c r="B3255" s="32" t="s">
        <v>2694</v>
      </c>
      <c r="C3255" s="32" t="s">
        <v>3568</v>
      </c>
      <c r="D3255" s="33">
        <v>9156</v>
      </c>
      <c r="E3255" s="32" t="s">
        <v>3570</v>
      </c>
      <c r="F3255" s="33" t="s">
        <v>157</v>
      </c>
      <c r="G3255" s="34">
        <v>17010</v>
      </c>
      <c r="H3255" s="35" t="s">
        <v>197</v>
      </c>
    </row>
    <row r="3256" spans="1:8" ht="15.75">
      <c r="A3256" s="31" t="s">
        <v>3567</v>
      </c>
      <c r="B3256" s="32" t="s">
        <v>2694</v>
      </c>
      <c r="C3256" s="32" t="s">
        <v>3568</v>
      </c>
      <c r="D3256" s="33">
        <v>9157</v>
      </c>
      <c r="E3256" s="32" t="s">
        <v>3571</v>
      </c>
      <c r="F3256" s="33" t="s">
        <v>190</v>
      </c>
      <c r="G3256" s="34">
        <v>29945</v>
      </c>
      <c r="H3256" s="35" t="s">
        <v>183</v>
      </c>
    </row>
    <row r="3257" spans="1:8" ht="15.75">
      <c r="A3257" s="31" t="s">
        <v>3567</v>
      </c>
      <c r="B3257" s="32" t="s">
        <v>2694</v>
      </c>
      <c r="C3257" s="32" t="s">
        <v>3568</v>
      </c>
      <c r="D3257" s="33">
        <v>9158</v>
      </c>
      <c r="E3257" s="32" t="s">
        <v>3572</v>
      </c>
      <c r="F3257" s="33" t="s">
        <v>182</v>
      </c>
      <c r="G3257" s="34">
        <v>77802</v>
      </c>
      <c r="H3257" s="35" t="s">
        <v>183</v>
      </c>
    </row>
    <row r="3258" spans="1:8" ht="15.75">
      <c r="A3258" s="31" t="s">
        <v>3567</v>
      </c>
      <c r="B3258" s="32" t="s">
        <v>2694</v>
      </c>
      <c r="C3258" s="32" t="s">
        <v>3568</v>
      </c>
      <c r="D3258" s="33">
        <v>9159</v>
      </c>
      <c r="E3258" s="32" t="s">
        <v>3573</v>
      </c>
      <c r="F3258" s="33" t="s">
        <v>157</v>
      </c>
      <c r="G3258" s="34">
        <v>6189637</v>
      </c>
      <c r="H3258" s="35" t="s">
        <v>197</v>
      </c>
    </row>
    <row r="3259" spans="1:8" ht="15.75">
      <c r="A3259" s="31" t="s">
        <v>3567</v>
      </c>
      <c r="B3259" s="32" t="s">
        <v>2694</v>
      </c>
      <c r="C3259" s="32" t="s">
        <v>3568</v>
      </c>
      <c r="D3259" s="33">
        <v>9160</v>
      </c>
      <c r="E3259" s="32" t="s">
        <v>3574</v>
      </c>
      <c r="F3259" s="33" t="s">
        <v>157</v>
      </c>
      <c r="G3259" s="34">
        <v>10001027</v>
      </c>
      <c r="H3259" s="35" t="s">
        <v>197</v>
      </c>
    </row>
    <row r="3260" spans="1:8" ht="15.75">
      <c r="A3260" s="31" t="s">
        <v>3567</v>
      </c>
      <c r="B3260" s="32" t="s">
        <v>2694</v>
      </c>
      <c r="C3260" s="32" t="s">
        <v>3568</v>
      </c>
      <c r="D3260" s="33">
        <v>9161</v>
      </c>
      <c r="E3260" s="32" t="s">
        <v>3575</v>
      </c>
      <c r="F3260" s="33" t="s">
        <v>190</v>
      </c>
      <c r="G3260" s="34">
        <v>641829</v>
      </c>
      <c r="H3260" s="35" t="s">
        <v>183</v>
      </c>
    </row>
    <row r="3261" spans="1:8" ht="15.75">
      <c r="A3261" s="31" t="s">
        <v>3567</v>
      </c>
      <c r="B3261" s="32" t="s">
        <v>2694</v>
      </c>
      <c r="C3261" s="32" t="s">
        <v>3568</v>
      </c>
      <c r="D3261" s="33">
        <v>9162</v>
      </c>
      <c r="E3261" s="32" t="s">
        <v>3576</v>
      </c>
      <c r="F3261" s="33" t="s">
        <v>157</v>
      </c>
      <c r="G3261" s="34">
        <v>1834166</v>
      </c>
      <c r="H3261" s="35" t="s">
        <v>183</v>
      </c>
    </row>
    <row r="3262" spans="1:8" ht="15.75">
      <c r="A3262" s="31" t="s">
        <v>3567</v>
      </c>
      <c r="B3262" s="32" t="s">
        <v>2694</v>
      </c>
      <c r="C3262" s="32" t="s">
        <v>3568</v>
      </c>
      <c r="D3262" s="33">
        <v>9163</v>
      </c>
      <c r="E3262" s="32" t="s">
        <v>3577</v>
      </c>
      <c r="F3262" s="33" t="s">
        <v>157</v>
      </c>
      <c r="G3262" s="34">
        <v>1304689</v>
      </c>
      <c r="H3262" s="35" t="s">
        <v>183</v>
      </c>
    </row>
    <row r="3263" spans="1:8" ht="15.75">
      <c r="A3263" s="31" t="s">
        <v>3567</v>
      </c>
      <c r="B3263" s="32" t="s">
        <v>2694</v>
      </c>
      <c r="C3263" s="32" t="s">
        <v>3568</v>
      </c>
      <c r="D3263" s="33">
        <v>9164</v>
      </c>
      <c r="E3263" s="32" t="s">
        <v>3578</v>
      </c>
      <c r="F3263" s="33" t="s">
        <v>190</v>
      </c>
      <c r="G3263" s="34">
        <v>28550</v>
      </c>
      <c r="H3263" s="35" t="s">
        <v>183</v>
      </c>
    </row>
    <row r="3264" spans="1:8" ht="15.75">
      <c r="A3264" s="31" t="s">
        <v>3567</v>
      </c>
      <c r="B3264" s="32" t="s">
        <v>2694</v>
      </c>
      <c r="C3264" s="32" t="s">
        <v>3568</v>
      </c>
      <c r="D3264" s="33">
        <v>9165</v>
      </c>
      <c r="E3264" s="32" t="s">
        <v>3579</v>
      </c>
      <c r="F3264" s="33" t="s">
        <v>157</v>
      </c>
      <c r="G3264" s="34">
        <v>2246575</v>
      </c>
      <c r="H3264" s="35" t="s">
        <v>183</v>
      </c>
    </row>
    <row r="3265" spans="1:8" ht="15.75">
      <c r="A3265" s="31" t="s">
        <v>3567</v>
      </c>
      <c r="B3265" s="32" t="s">
        <v>2694</v>
      </c>
      <c r="C3265" s="32" t="s">
        <v>3568</v>
      </c>
      <c r="D3265" s="33">
        <v>9166</v>
      </c>
      <c r="E3265" s="32" t="s">
        <v>3580</v>
      </c>
      <c r="F3265" s="33" t="s">
        <v>157</v>
      </c>
      <c r="G3265" s="34">
        <v>136231</v>
      </c>
      <c r="H3265" s="35" t="s">
        <v>183</v>
      </c>
    </row>
    <row r="3266" spans="1:8" ht="15.75">
      <c r="A3266" s="31" t="s">
        <v>3567</v>
      </c>
      <c r="B3266" s="32" t="s">
        <v>2694</v>
      </c>
      <c r="C3266" s="32" t="s">
        <v>3568</v>
      </c>
      <c r="D3266" s="33">
        <v>9167</v>
      </c>
      <c r="E3266" s="32" t="s">
        <v>3581</v>
      </c>
      <c r="F3266" s="33" t="s">
        <v>157</v>
      </c>
      <c r="G3266" s="34">
        <v>146081</v>
      </c>
      <c r="H3266" s="35" t="s">
        <v>183</v>
      </c>
    </row>
    <row r="3267" spans="1:8" ht="15.75">
      <c r="A3267" s="31" t="s">
        <v>3567</v>
      </c>
      <c r="B3267" s="32" t="s">
        <v>2694</v>
      </c>
      <c r="C3267" s="32" t="s">
        <v>3568</v>
      </c>
      <c r="D3267" s="33">
        <v>9168</v>
      </c>
      <c r="E3267" s="32" t="s">
        <v>3582</v>
      </c>
      <c r="F3267" s="33" t="s">
        <v>157</v>
      </c>
      <c r="G3267" s="34">
        <v>136231</v>
      </c>
      <c r="H3267" s="35" t="s">
        <v>183</v>
      </c>
    </row>
    <row r="3268" spans="1:8" ht="15.75">
      <c r="A3268" s="31" t="s">
        <v>3567</v>
      </c>
      <c r="B3268" s="32" t="s">
        <v>2694</v>
      </c>
      <c r="C3268" s="32" t="s">
        <v>3568</v>
      </c>
      <c r="D3268" s="33">
        <v>9169</v>
      </c>
      <c r="E3268" s="32" t="s">
        <v>3583</v>
      </c>
      <c r="F3268" s="33" t="s">
        <v>157</v>
      </c>
      <c r="G3268" s="34">
        <v>130934</v>
      </c>
      <c r="H3268" s="35" t="s">
        <v>183</v>
      </c>
    </row>
    <row r="3269" spans="1:8" ht="15.75">
      <c r="A3269" s="31" t="s">
        <v>3567</v>
      </c>
      <c r="B3269" s="32" t="s">
        <v>2694</v>
      </c>
      <c r="C3269" s="32" t="s">
        <v>3568</v>
      </c>
      <c r="D3269" s="33">
        <v>9170</v>
      </c>
      <c r="E3269" s="32" t="s">
        <v>3584</v>
      </c>
      <c r="F3269" s="33" t="s">
        <v>157</v>
      </c>
      <c r="G3269" s="34">
        <v>177176</v>
      </c>
      <c r="H3269" s="35" t="s">
        <v>183</v>
      </c>
    </row>
    <row r="3270" spans="1:8" ht="15.75">
      <c r="A3270" s="31" t="s">
        <v>3567</v>
      </c>
      <c r="B3270" s="32" t="s">
        <v>2694</v>
      </c>
      <c r="C3270" s="32" t="s">
        <v>3568</v>
      </c>
      <c r="D3270" s="33">
        <v>9171</v>
      </c>
      <c r="E3270" s="32" t="s">
        <v>3585</v>
      </c>
      <c r="F3270" s="33" t="s">
        <v>157</v>
      </c>
      <c r="G3270" s="34">
        <v>357012</v>
      </c>
      <c r="H3270" s="35" t="s">
        <v>183</v>
      </c>
    </row>
    <row r="3271" spans="1:8" ht="15.75">
      <c r="A3271" s="31" t="s">
        <v>3567</v>
      </c>
      <c r="B3271" s="32" t="s">
        <v>2694</v>
      </c>
      <c r="C3271" s="32" t="s">
        <v>3568</v>
      </c>
      <c r="D3271" s="33">
        <v>9172</v>
      </c>
      <c r="E3271" s="32" t="s">
        <v>3586</v>
      </c>
      <c r="F3271" s="33" t="s">
        <v>157</v>
      </c>
      <c r="G3271" s="34">
        <v>135203</v>
      </c>
      <c r="H3271" s="35" t="s">
        <v>183</v>
      </c>
    </row>
    <row r="3272" spans="1:8" ht="15.75">
      <c r="A3272" s="31" t="s">
        <v>3567</v>
      </c>
      <c r="B3272" s="32" t="s">
        <v>2694</v>
      </c>
      <c r="C3272" s="32" t="s">
        <v>3568</v>
      </c>
      <c r="D3272" s="33">
        <v>9173</v>
      </c>
      <c r="E3272" s="32" t="s">
        <v>3587</v>
      </c>
      <c r="F3272" s="33" t="s">
        <v>157</v>
      </c>
      <c r="G3272" s="34">
        <v>160359</v>
      </c>
      <c r="H3272" s="35" t="s">
        <v>183</v>
      </c>
    </row>
    <row r="3273" spans="1:8" ht="15.75">
      <c r="A3273" s="31" t="s">
        <v>3567</v>
      </c>
      <c r="B3273" s="32" t="s">
        <v>2694</v>
      </c>
      <c r="C3273" s="32" t="s">
        <v>3568</v>
      </c>
      <c r="D3273" s="33">
        <v>9174</v>
      </c>
      <c r="E3273" s="32" t="s">
        <v>3588</v>
      </c>
      <c r="F3273" s="33" t="s">
        <v>157</v>
      </c>
      <c r="G3273" s="34">
        <v>183528</v>
      </c>
      <c r="H3273" s="35" t="s">
        <v>183</v>
      </c>
    </row>
    <row r="3274" spans="1:8" ht="15.75">
      <c r="A3274" s="31" t="s">
        <v>3567</v>
      </c>
      <c r="B3274" s="32" t="s">
        <v>2694</v>
      </c>
      <c r="C3274" s="32" t="s">
        <v>3568</v>
      </c>
      <c r="D3274" s="33">
        <v>9175</v>
      </c>
      <c r="E3274" s="32" t="s">
        <v>3589</v>
      </c>
      <c r="F3274" s="33" t="s">
        <v>157</v>
      </c>
      <c r="G3274" s="34">
        <v>195776</v>
      </c>
      <c r="H3274" s="35" t="s">
        <v>183</v>
      </c>
    </row>
    <row r="3275" spans="1:8" ht="15.75">
      <c r="A3275" s="31" t="s">
        <v>3567</v>
      </c>
      <c r="B3275" s="32" t="s">
        <v>2694</v>
      </c>
      <c r="C3275" s="32" t="s">
        <v>3568</v>
      </c>
      <c r="D3275" s="33">
        <v>9176</v>
      </c>
      <c r="E3275" s="32" t="s">
        <v>3590</v>
      </c>
      <c r="F3275" s="33" t="s">
        <v>157</v>
      </c>
      <c r="G3275" s="34">
        <v>326855</v>
      </c>
      <c r="H3275" s="35" t="s">
        <v>183</v>
      </c>
    </row>
    <row r="3276" spans="1:8" ht="15.75">
      <c r="A3276" s="31" t="s">
        <v>3567</v>
      </c>
      <c r="B3276" s="32" t="s">
        <v>2694</v>
      </c>
      <c r="C3276" s="32" t="s">
        <v>3568</v>
      </c>
      <c r="D3276" s="33">
        <v>9177</v>
      </c>
      <c r="E3276" s="32" t="s">
        <v>3591</v>
      </c>
      <c r="F3276" s="33" t="s">
        <v>190</v>
      </c>
      <c r="G3276" s="34">
        <v>47820</v>
      </c>
      <c r="H3276" s="35" t="s">
        <v>183</v>
      </c>
    </row>
    <row r="3277" spans="1:8" ht="15.75">
      <c r="A3277" s="31" t="s">
        <v>3567</v>
      </c>
      <c r="B3277" s="32" t="s">
        <v>2694</v>
      </c>
      <c r="C3277" s="32" t="s">
        <v>3568</v>
      </c>
      <c r="D3277" s="33">
        <v>9178</v>
      </c>
      <c r="E3277" s="32" t="s">
        <v>3592</v>
      </c>
      <c r="F3277" s="33" t="s">
        <v>157</v>
      </c>
      <c r="G3277" s="34">
        <v>101596</v>
      </c>
      <c r="H3277" s="35" t="s">
        <v>183</v>
      </c>
    </row>
    <row r="3278" spans="1:8" ht="15.75">
      <c r="A3278" s="31" t="s">
        <v>3567</v>
      </c>
      <c r="B3278" s="32" t="s">
        <v>2694</v>
      </c>
      <c r="C3278" s="32" t="s">
        <v>3568</v>
      </c>
      <c r="D3278" s="33">
        <v>9179</v>
      </c>
      <c r="E3278" s="32" t="s">
        <v>3593</v>
      </c>
      <c r="F3278" s="33" t="s">
        <v>157</v>
      </c>
      <c r="G3278" s="34">
        <v>9627445</v>
      </c>
      <c r="H3278" s="35" t="s">
        <v>183</v>
      </c>
    </row>
    <row r="3279" spans="1:8" ht="15.75">
      <c r="A3279" s="31" t="s">
        <v>3567</v>
      </c>
      <c r="B3279" s="32" t="s">
        <v>2694</v>
      </c>
      <c r="C3279" s="32" t="s">
        <v>3568</v>
      </c>
      <c r="D3279" s="33">
        <v>9180</v>
      </c>
      <c r="E3279" s="32" t="s">
        <v>3594</v>
      </c>
      <c r="F3279" s="33" t="s">
        <v>157</v>
      </c>
      <c r="G3279" s="34">
        <v>397361</v>
      </c>
      <c r="H3279" s="35" t="s">
        <v>183</v>
      </c>
    </row>
    <row r="3280" spans="1:8" ht="15.75">
      <c r="A3280" s="31" t="s">
        <v>3567</v>
      </c>
      <c r="B3280" s="32" t="s">
        <v>2694</v>
      </c>
      <c r="C3280" s="32" t="s">
        <v>3568</v>
      </c>
      <c r="D3280" s="33">
        <v>9181</v>
      </c>
      <c r="E3280" s="32" t="s">
        <v>3595</v>
      </c>
      <c r="F3280" s="33" t="s">
        <v>157</v>
      </c>
      <c r="G3280" s="34">
        <v>123120</v>
      </c>
      <c r="H3280" s="35" t="s">
        <v>183</v>
      </c>
    </row>
    <row r="3281" spans="1:8" ht="15.75">
      <c r="A3281" s="31" t="s">
        <v>3567</v>
      </c>
      <c r="B3281" s="32" t="s">
        <v>2694</v>
      </c>
      <c r="C3281" s="32" t="s">
        <v>3568</v>
      </c>
      <c r="D3281" s="33">
        <v>9182</v>
      </c>
      <c r="E3281" s="32" t="s">
        <v>3596</v>
      </c>
      <c r="F3281" s="33" t="s">
        <v>157</v>
      </c>
      <c r="G3281" s="34">
        <v>140274</v>
      </c>
      <c r="H3281" s="35" t="s">
        <v>183</v>
      </c>
    </row>
    <row r="3282" spans="1:8" ht="15.75">
      <c r="A3282" s="31" t="s">
        <v>3567</v>
      </c>
      <c r="B3282" s="32" t="s">
        <v>2694</v>
      </c>
      <c r="C3282" s="32" t="s">
        <v>3568</v>
      </c>
      <c r="D3282" s="33">
        <v>9183</v>
      </c>
      <c r="E3282" s="32" t="s">
        <v>3597</v>
      </c>
      <c r="F3282" s="33" t="s">
        <v>157</v>
      </c>
      <c r="G3282" s="34">
        <v>93725</v>
      </c>
      <c r="H3282" s="35" t="s">
        <v>183</v>
      </c>
    </row>
    <row r="3283" spans="1:8" ht="15.75">
      <c r="A3283" s="31" t="s">
        <v>3567</v>
      </c>
      <c r="B3283" s="32" t="s">
        <v>2694</v>
      </c>
      <c r="C3283" s="32" t="s">
        <v>3568</v>
      </c>
      <c r="D3283" s="33">
        <v>9184</v>
      </c>
      <c r="E3283" s="32" t="s">
        <v>3598</v>
      </c>
      <c r="F3283" s="33" t="s">
        <v>157</v>
      </c>
      <c r="G3283" s="34">
        <v>3287834</v>
      </c>
      <c r="H3283" s="35" t="s">
        <v>183</v>
      </c>
    </row>
    <row r="3284" spans="1:8" ht="15.75">
      <c r="A3284" s="31" t="s">
        <v>3567</v>
      </c>
      <c r="B3284" s="32" t="s">
        <v>2694</v>
      </c>
      <c r="C3284" s="32" t="s">
        <v>3568</v>
      </c>
      <c r="D3284" s="33">
        <v>9185</v>
      </c>
      <c r="E3284" s="32" t="s">
        <v>3599</v>
      </c>
      <c r="F3284" s="33" t="s">
        <v>157</v>
      </c>
      <c r="G3284" s="34">
        <v>4403000</v>
      </c>
      <c r="H3284" s="35" t="s">
        <v>197</v>
      </c>
    </row>
    <row r="3285" spans="1:8" ht="15.75">
      <c r="A3285" s="31" t="s">
        <v>3567</v>
      </c>
      <c r="B3285" s="32" t="s">
        <v>2694</v>
      </c>
      <c r="C3285" s="32" t="s">
        <v>3568</v>
      </c>
      <c r="D3285" s="33">
        <v>9186</v>
      </c>
      <c r="E3285" s="32" t="s">
        <v>3600</v>
      </c>
      <c r="F3285" s="33" t="s">
        <v>157</v>
      </c>
      <c r="G3285" s="34">
        <v>3808000</v>
      </c>
      <c r="H3285" s="35" t="s">
        <v>197</v>
      </c>
    </row>
    <row r="3286" spans="1:8" ht="15.75">
      <c r="A3286" s="31" t="s">
        <v>3567</v>
      </c>
      <c r="B3286" s="32" t="s">
        <v>2694</v>
      </c>
      <c r="C3286" s="32" t="s">
        <v>3568</v>
      </c>
      <c r="D3286" s="33">
        <v>9187</v>
      </c>
      <c r="E3286" s="32" t="s">
        <v>3601</v>
      </c>
      <c r="F3286" s="33" t="s">
        <v>157</v>
      </c>
      <c r="G3286" s="34">
        <v>212789</v>
      </c>
      <c r="H3286" s="35" t="s">
        <v>183</v>
      </c>
    </row>
    <row r="3287" spans="1:8" ht="15.75">
      <c r="A3287" s="31" t="s">
        <v>3567</v>
      </c>
      <c r="B3287" s="32" t="s">
        <v>2694</v>
      </c>
      <c r="C3287" s="32" t="s">
        <v>3568</v>
      </c>
      <c r="D3287" s="33">
        <v>9188</v>
      </c>
      <c r="E3287" s="32" t="s">
        <v>3602</v>
      </c>
      <c r="F3287" s="33" t="s">
        <v>157</v>
      </c>
      <c r="G3287" s="34">
        <v>96600</v>
      </c>
      <c r="H3287" s="35" t="s">
        <v>183</v>
      </c>
    </row>
    <row r="3288" spans="1:8" ht="15.75">
      <c r="A3288" s="31" t="s">
        <v>3567</v>
      </c>
      <c r="B3288" s="32" t="s">
        <v>2694</v>
      </c>
      <c r="C3288" s="32" t="s">
        <v>3568</v>
      </c>
      <c r="D3288" s="33">
        <v>9189</v>
      </c>
      <c r="E3288" s="32" t="s">
        <v>3603</v>
      </c>
      <c r="F3288" s="33" t="s">
        <v>157</v>
      </c>
      <c r="G3288" s="34">
        <v>132211</v>
      </c>
      <c r="H3288" s="35" t="s">
        <v>183</v>
      </c>
    </row>
    <row r="3289" spans="1:8" ht="15.75">
      <c r="A3289" s="31" t="s">
        <v>3567</v>
      </c>
      <c r="B3289" s="32" t="s">
        <v>2694</v>
      </c>
      <c r="C3289" s="32" t="s">
        <v>3568</v>
      </c>
      <c r="D3289" s="33">
        <v>9190</v>
      </c>
      <c r="E3289" s="32" t="s">
        <v>3604</v>
      </c>
      <c r="F3289" s="33" t="s">
        <v>157</v>
      </c>
      <c r="G3289" s="34">
        <v>318719</v>
      </c>
      <c r="H3289" s="35" t="s">
        <v>183</v>
      </c>
    </row>
    <row r="3290" spans="1:8" ht="15.75">
      <c r="A3290" s="31" t="s">
        <v>3567</v>
      </c>
      <c r="B3290" s="32" t="s">
        <v>2694</v>
      </c>
      <c r="C3290" s="32" t="s">
        <v>3568</v>
      </c>
      <c r="D3290" s="33">
        <v>9191</v>
      </c>
      <c r="E3290" s="32" t="s">
        <v>3605</v>
      </c>
      <c r="F3290" s="33" t="s">
        <v>157</v>
      </c>
      <c r="G3290" s="34">
        <v>311524</v>
      </c>
      <c r="H3290" s="35" t="s">
        <v>183</v>
      </c>
    </row>
    <row r="3291" spans="1:8" ht="15.75">
      <c r="A3291" s="31" t="s">
        <v>3567</v>
      </c>
      <c r="B3291" s="32" t="s">
        <v>2694</v>
      </c>
      <c r="C3291" s="32" t="s">
        <v>3568</v>
      </c>
      <c r="D3291" s="33">
        <v>9192</v>
      </c>
      <c r="E3291" s="32" t="s">
        <v>3606</v>
      </c>
      <c r="F3291" s="33" t="s">
        <v>157</v>
      </c>
      <c r="G3291" s="34">
        <v>482834</v>
      </c>
      <c r="H3291" s="35" t="s">
        <v>183</v>
      </c>
    </row>
    <row r="3292" spans="1:8" ht="15.75">
      <c r="A3292" s="31" t="s">
        <v>3567</v>
      </c>
      <c r="B3292" s="32" t="s">
        <v>2694</v>
      </c>
      <c r="C3292" s="32" t="s">
        <v>3568</v>
      </c>
      <c r="D3292" s="33">
        <v>9193</v>
      </c>
      <c r="E3292" s="32" t="s">
        <v>3607</v>
      </c>
      <c r="F3292" s="33" t="s">
        <v>157</v>
      </c>
      <c r="G3292" s="34">
        <v>24158</v>
      </c>
      <c r="H3292" s="35" t="s">
        <v>183</v>
      </c>
    </row>
    <row r="3293" spans="1:8" ht="15.75">
      <c r="A3293" s="31" t="s">
        <v>3567</v>
      </c>
      <c r="B3293" s="32" t="s">
        <v>2694</v>
      </c>
      <c r="C3293" s="32" t="s">
        <v>3568</v>
      </c>
      <c r="D3293" s="33">
        <v>9194</v>
      </c>
      <c r="E3293" s="32" t="s">
        <v>3608</v>
      </c>
      <c r="F3293" s="33" t="s">
        <v>157</v>
      </c>
      <c r="G3293" s="34">
        <v>18565</v>
      </c>
      <c r="H3293" s="35" t="s">
        <v>183</v>
      </c>
    </row>
    <row r="3294" spans="1:8" ht="15.75">
      <c r="A3294" s="31" t="s">
        <v>3567</v>
      </c>
      <c r="B3294" s="32" t="s">
        <v>2694</v>
      </c>
      <c r="C3294" s="32" t="s">
        <v>3568</v>
      </c>
      <c r="D3294" s="33">
        <v>9195</v>
      </c>
      <c r="E3294" s="32" t="s">
        <v>3609</v>
      </c>
      <c r="F3294" s="33" t="s">
        <v>157</v>
      </c>
      <c r="G3294" s="34">
        <v>28842</v>
      </c>
      <c r="H3294" s="35" t="s">
        <v>183</v>
      </c>
    </row>
    <row r="3295" spans="1:8" ht="15.75">
      <c r="A3295" s="31" t="s">
        <v>3567</v>
      </c>
      <c r="B3295" s="32" t="s">
        <v>2694</v>
      </c>
      <c r="C3295" s="32" t="s">
        <v>3568</v>
      </c>
      <c r="D3295" s="33">
        <v>9196</v>
      </c>
      <c r="E3295" s="32" t="s">
        <v>3610</v>
      </c>
      <c r="F3295" s="33" t="s">
        <v>157</v>
      </c>
      <c r="G3295" s="34">
        <v>59282</v>
      </c>
      <c r="H3295" s="35" t="s">
        <v>183</v>
      </c>
    </row>
    <row r="3296" spans="1:8" ht="15.75">
      <c r="A3296" s="31" t="s">
        <v>3567</v>
      </c>
      <c r="B3296" s="32" t="s">
        <v>2694</v>
      </c>
      <c r="C3296" s="32" t="s">
        <v>3568</v>
      </c>
      <c r="D3296" s="33">
        <v>9197</v>
      </c>
      <c r="E3296" s="32" t="s">
        <v>3611</v>
      </c>
      <c r="F3296" s="33" t="s">
        <v>2598</v>
      </c>
      <c r="G3296" s="34">
        <v>2597034</v>
      </c>
      <c r="H3296" s="35" t="s">
        <v>197</v>
      </c>
    </row>
    <row r="3297" spans="1:8" ht="15.75">
      <c r="A3297" s="31" t="s">
        <v>3567</v>
      </c>
      <c r="B3297" s="32" t="s">
        <v>2694</v>
      </c>
      <c r="C3297" s="32" t="s">
        <v>3612</v>
      </c>
      <c r="D3297" s="33">
        <v>9198</v>
      </c>
      <c r="E3297" s="32" t="s">
        <v>3613</v>
      </c>
      <c r="F3297" s="33" t="s">
        <v>182</v>
      </c>
      <c r="G3297" s="34">
        <v>155162</v>
      </c>
      <c r="H3297" s="35" t="s">
        <v>183</v>
      </c>
    </row>
    <row r="3298" spans="1:8" ht="15.75">
      <c r="A3298" s="31" t="s">
        <v>3567</v>
      </c>
      <c r="B3298" s="32" t="s">
        <v>2694</v>
      </c>
      <c r="C3298" s="32" t="s">
        <v>3612</v>
      </c>
      <c r="D3298" s="33">
        <v>9199</v>
      </c>
      <c r="E3298" s="32" t="s">
        <v>3614</v>
      </c>
      <c r="F3298" s="33" t="s">
        <v>564</v>
      </c>
      <c r="G3298" s="34">
        <v>18044</v>
      </c>
      <c r="H3298" s="35" t="s">
        <v>183</v>
      </c>
    </row>
    <row r="3299" spans="1:8" ht="15.75">
      <c r="A3299" s="31" t="s">
        <v>3567</v>
      </c>
      <c r="B3299" s="32" t="s">
        <v>2694</v>
      </c>
      <c r="C3299" s="32" t="s">
        <v>3612</v>
      </c>
      <c r="D3299" s="33">
        <v>9200</v>
      </c>
      <c r="E3299" s="32" t="s">
        <v>3615</v>
      </c>
      <c r="F3299" s="33" t="s">
        <v>157</v>
      </c>
      <c r="G3299" s="34">
        <v>334002</v>
      </c>
      <c r="H3299" s="35" t="s">
        <v>183</v>
      </c>
    </row>
    <row r="3300" spans="1:8" ht="15.75">
      <c r="A3300" s="31" t="s">
        <v>3567</v>
      </c>
      <c r="B3300" s="32" t="s">
        <v>2694</v>
      </c>
      <c r="C3300" s="32" t="s">
        <v>3612</v>
      </c>
      <c r="D3300" s="33">
        <v>9201</v>
      </c>
      <c r="E3300" s="32" t="s">
        <v>3616</v>
      </c>
      <c r="F3300" s="33" t="s">
        <v>190</v>
      </c>
      <c r="G3300" s="34">
        <v>60011</v>
      </c>
      <c r="H3300" s="35" t="s">
        <v>183</v>
      </c>
    </row>
    <row r="3301" spans="1:8" ht="15.75">
      <c r="A3301" s="31" t="s">
        <v>3567</v>
      </c>
      <c r="B3301" s="32" t="s">
        <v>2694</v>
      </c>
      <c r="C3301" s="32" t="s">
        <v>3612</v>
      </c>
      <c r="D3301" s="33">
        <v>9202</v>
      </c>
      <c r="E3301" s="32" t="s">
        <v>3617</v>
      </c>
      <c r="F3301" s="33" t="s">
        <v>157</v>
      </c>
      <c r="G3301" s="34">
        <v>46857</v>
      </c>
      <c r="H3301" s="35" t="s">
        <v>183</v>
      </c>
    </row>
    <row r="3302" spans="1:8" ht="15.75">
      <c r="A3302" s="31" t="s">
        <v>3567</v>
      </c>
      <c r="B3302" s="32" t="s">
        <v>2694</v>
      </c>
      <c r="C3302" s="32" t="s">
        <v>3612</v>
      </c>
      <c r="D3302" s="33">
        <v>9203</v>
      </c>
      <c r="E3302" s="32" t="s">
        <v>3618</v>
      </c>
      <c r="F3302" s="33" t="s">
        <v>157</v>
      </c>
      <c r="G3302" s="34">
        <v>4262</v>
      </c>
      <c r="H3302" s="35" t="s">
        <v>183</v>
      </c>
    </row>
    <row r="3303" spans="1:8" ht="15.75">
      <c r="A3303" s="31" t="s">
        <v>3567</v>
      </c>
      <c r="B3303" s="32" t="s">
        <v>2694</v>
      </c>
      <c r="C3303" s="32" t="s">
        <v>3612</v>
      </c>
      <c r="D3303" s="33">
        <v>9204</v>
      </c>
      <c r="E3303" s="32" t="s">
        <v>3619</v>
      </c>
      <c r="F3303" s="33" t="s">
        <v>157</v>
      </c>
      <c r="G3303" s="34">
        <v>140206</v>
      </c>
      <c r="H3303" s="35" t="s">
        <v>183</v>
      </c>
    </row>
    <row r="3304" spans="1:8" ht="15.75">
      <c r="A3304" s="31" t="s">
        <v>3567</v>
      </c>
      <c r="B3304" s="32" t="s">
        <v>2694</v>
      </c>
      <c r="C3304" s="32" t="s">
        <v>3612</v>
      </c>
      <c r="D3304" s="33">
        <v>9205</v>
      </c>
      <c r="E3304" s="32" t="s">
        <v>3620</v>
      </c>
      <c r="F3304" s="33" t="s">
        <v>157</v>
      </c>
      <c r="G3304" s="34">
        <v>142090</v>
      </c>
      <c r="H3304" s="35" t="s">
        <v>183</v>
      </c>
    </row>
    <row r="3305" spans="1:8" ht="15.75">
      <c r="A3305" s="31" t="s">
        <v>3567</v>
      </c>
      <c r="B3305" s="32" t="s">
        <v>2694</v>
      </c>
      <c r="C3305" s="32" t="s">
        <v>3612</v>
      </c>
      <c r="D3305" s="33">
        <v>9206</v>
      </c>
      <c r="E3305" s="32" t="s">
        <v>3621</v>
      </c>
      <c r="F3305" s="33" t="s">
        <v>157</v>
      </c>
      <c r="G3305" s="34">
        <v>142090</v>
      </c>
      <c r="H3305" s="35" t="s">
        <v>183</v>
      </c>
    </row>
    <row r="3306" spans="1:8" ht="15.75">
      <c r="A3306" s="31" t="s">
        <v>3567</v>
      </c>
      <c r="B3306" s="32" t="s">
        <v>2694</v>
      </c>
      <c r="C3306" s="32" t="s">
        <v>3612</v>
      </c>
      <c r="D3306" s="33">
        <v>9207</v>
      </c>
      <c r="E3306" s="32" t="s">
        <v>3622</v>
      </c>
      <c r="F3306" s="33" t="s">
        <v>157</v>
      </c>
      <c r="G3306" s="34">
        <v>208283</v>
      </c>
      <c r="H3306" s="35" t="s">
        <v>183</v>
      </c>
    </row>
    <row r="3307" spans="1:8" ht="15.75">
      <c r="A3307" s="31" t="s">
        <v>3567</v>
      </c>
      <c r="B3307" s="32" t="s">
        <v>2694</v>
      </c>
      <c r="C3307" s="32" t="s">
        <v>3612</v>
      </c>
      <c r="D3307" s="33">
        <v>9208</v>
      </c>
      <c r="E3307" s="32" t="s">
        <v>3623</v>
      </c>
      <c r="F3307" s="33" t="s">
        <v>157</v>
      </c>
      <c r="G3307" s="34">
        <v>211284</v>
      </c>
      <c r="H3307" s="35" t="s">
        <v>183</v>
      </c>
    </row>
    <row r="3308" spans="1:8" ht="15.75">
      <c r="A3308" s="31" t="s">
        <v>3567</v>
      </c>
      <c r="B3308" s="32" t="s">
        <v>2694</v>
      </c>
      <c r="C3308" s="32" t="s">
        <v>3612</v>
      </c>
      <c r="D3308" s="33">
        <v>9209</v>
      </c>
      <c r="E3308" s="32" t="s">
        <v>3624</v>
      </c>
      <c r="F3308" s="33" t="s">
        <v>157</v>
      </c>
      <c r="G3308" s="34">
        <v>19347</v>
      </c>
      <c r="H3308" s="35" t="s">
        <v>183</v>
      </c>
    </row>
    <row r="3309" spans="1:8" ht="15.75">
      <c r="A3309" s="31" t="s">
        <v>3567</v>
      </c>
      <c r="B3309" s="32" t="s">
        <v>2694</v>
      </c>
      <c r="C3309" s="32" t="s">
        <v>3612</v>
      </c>
      <c r="D3309" s="33">
        <v>9210</v>
      </c>
      <c r="E3309" s="32" t="s">
        <v>3625</v>
      </c>
      <c r="F3309" s="33" t="s">
        <v>190</v>
      </c>
      <c r="G3309" s="34">
        <v>32065</v>
      </c>
      <c r="H3309" s="35" t="s">
        <v>183</v>
      </c>
    </row>
    <row r="3310" spans="1:8" ht="15.75">
      <c r="A3310" s="31" t="s">
        <v>3567</v>
      </c>
      <c r="B3310" s="32" t="s">
        <v>2694</v>
      </c>
      <c r="C3310" s="32" t="s">
        <v>3612</v>
      </c>
      <c r="D3310" s="33">
        <v>9211</v>
      </c>
      <c r="E3310" s="32" t="s">
        <v>3626</v>
      </c>
      <c r="F3310" s="33" t="s">
        <v>157</v>
      </c>
      <c r="G3310" s="34">
        <v>562153</v>
      </c>
      <c r="H3310" s="35" t="s">
        <v>183</v>
      </c>
    </row>
    <row r="3311" spans="1:8" ht="15.75">
      <c r="A3311" s="31" t="s">
        <v>3567</v>
      </c>
      <c r="B3311" s="32" t="s">
        <v>2694</v>
      </c>
      <c r="C3311" s="32" t="s">
        <v>3612</v>
      </c>
      <c r="D3311" s="33">
        <v>9212</v>
      </c>
      <c r="E3311" s="32" t="s">
        <v>3627</v>
      </c>
      <c r="F3311" s="33" t="s">
        <v>157</v>
      </c>
      <c r="G3311" s="34">
        <v>198153</v>
      </c>
      <c r="H3311" s="35" t="s">
        <v>183</v>
      </c>
    </row>
    <row r="3312" spans="1:8" ht="15.75">
      <c r="A3312" s="31" t="s">
        <v>3567</v>
      </c>
      <c r="B3312" s="32" t="s">
        <v>2694</v>
      </c>
      <c r="C3312" s="32" t="s">
        <v>3612</v>
      </c>
      <c r="D3312" s="33">
        <v>9213</v>
      </c>
      <c r="E3312" s="32" t="s">
        <v>3628</v>
      </c>
      <c r="F3312" s="33" t="s">
        <v>190</v>
      </c>
      <c r="G3312" s="34">
        <v>68121</v>
      </c>
      <c r="H3312" s="35" t="s">
        <v>183</v>
      </c>
    </row>
    <row r="3313" spans="1:8" ht="15.75">
      <c r="A3313" s="31" t="s">
        <v>3567</v>
      </c>
      <c r="B3313" s="32" t="s">
        <v>2694</v>
      </c>
      <c r="C3313" s="32" t="s">
        <v>3612</v>
      </c>
      <c r="D3313" s="33">
        <v>9214</v>
      </c>
      <c r="E3313" s="32" t="s">
        <v>3629</v>
      </c>
      <c r="F3313" s="33" t="s">
        <v>190</v>
      </c>
      <c r="G3313" s="34">
        <v>113387</v>
      </c>
      <c r="H3313" s="35" t="s">
        <v>183</v>
      </c>
    </row>
    <row r="3314" spans="1:8" ht="15.75">
      <c r="A3314" s="31" t="s">
        <v>3567</v>
      </c>
      <c r="B3314" s="32" t="s">
        <v>2694</v>
      </c>
      <c r="C3314" s="32" t="s">
        <v>3612</v>
      </c>
      <c r="D3314" s="33">
        <v>9215</v>
      </c>
      <c r="E3314" s="32" t="s">
        <v>3630</v>
      </c>
      <c r="F3314" s="33" t="s">
        <v>190</v>
      </c>
      <c r="G3314" s="34">
        <v>46165</v>
      </c>
      <c r="H3314" s="35" t="s">
        <v>183</v>
      </c>
    </row>
    <row r="3315" spans="1:8" ht="15.75">
      <c r="A3315" s="31" t="s">
        <v>3567</v>
      </c>
      <c r="B3315" s="32" t="s">
        <v>2694</v>
      </c>
      <c r="C3315" s="32" t="s">
        <v>3612</v>
      </c>
      <c r="D3315" s="33">
        <v>9216</v>
      </c>
      <c r="E3315" s="32" t="s">
        <v>3631</v>
      </c>
      <c r="F3315" s="33" t="s">
        <v>190</v>
      </c>
      <c r="G3315" s="34">
        <v>90502</v>
      </c>
      <c r="H3315" s="35" t="s">
        <v>183</v>
      </c>
    </row>
    <row r="3316" spans="1:8" ht="15.75">
      <c r="A3316" s="31" t="s">
        <v>3567</v>
      </c>
      <c r="B3316" s="32" t="s">
        <v>2694</v>
      </c>
      <c r="C3316" s="32" t="s">
        <v>3612</v>
      </c>
      <c r="D3316" s="33">
        <v>9217</v>
      </c>
      <c r="E3316" s="32" t="s">
        <v>3632</v>
      </c>
      <c r="F3316" s="33" t="s">
        <v>190</v>
      </c>
      <c r="G3316" s="34">
        <v>192840</v>
      </c>
      <c r="H3316" s="35" t="s">
        <v>183</v>
      </c>
    </row>
    <row r="3317" spans="1:8" ht="15.75">
      <c r="A3317" s="31" t="s">
        <v>3567</v>
      </c>
      <c r="B3317" s="32" t="s">
        <v>2694</v>
      </c>
      <c r="C3317" s="32" t="s">
        <v>3612</v>
      </c>
      <c r="D3317" s="33">
        <v>9218</v>
      </c>
      <c r="E3317" s="32" t="s">
        <v>3633</v>
      </c>
      <c r="F3317" s="33" t="s">
        <v>190</v>
      </c>
      <c r="G3317" s="34">
        <v>103394</v>
      </c>
      <c r="H3317" s="35" t="s">
        <v>183</v>
      </c>
    </row>
    <row r="3318" spans="1:8" ht="15.75">
      <c r="A3318" s="31" t="s">
        <v>3567</v>
      </c>
      <c r="B3318" s="32" t="s">
        <v>2694</v>
      </c>
      <c r="C3318" s="32" t="s">
        <v>3612</v>
      </c>
      <c r="D3318" s="33">
        <v>9219</v>
      </c>
      <c r="E3318" s="32" t="s">
        <v>3634</v>
      </c>
      <c r="F3318" s="33" t="s">
        <v>190</v>
      </c>
      <c r="G3318" s="34">
        <v>271734</v>
      </c>
      <c r="H3318" s="35" t="s">
        <v>183</v>
      </c>
    </row>
    <row r="3319" spans="1:8" ht="15.75">
      <c r="A3319" s="31" t="s">
        <v>3567</v>
      </c>
      <c r="B3319" s="32" t="s">
        <v>2694</v>
      </c>
      <c r="C3319" s="32" t="s">
        <v>3612</v>
      </c>
      <c r="D3319" s="33">
        <v>9220</v>
      </c>
      <c r="E3319" s="32" t="s">
        <v>3635</v>
      </c>
      <c r="F3319" s="33" t="s">
        <v>190</v>
      </c>
      <c r="G3319" s="34">
        <v>219183</v>
      </c>
      <c r="H3319" s="35" t="s">
        <v>183</v>
      </c>
    </row>
    <row r="3320" spans="1:8" ht="15.75">
      <c r="A3320" s="31" t="s">
        <v>3567</v>
      </c>
      <c r="B3320" s="32" t="s">
        <v>2694</v>
      </c>
      <c r="C3320" s="32" t="s">
        <v>3612</v>
      </c>
      <c r="D3320" s="33">
        <v>9221</v>
      </c>
      <c r="E3320" s="32" t="s">
        <v>3636</v>
      </c>
      <c r="F3320" s="33" t="s">
        <v>190</v>
      </c>
      <c r="G3320" s="34">
        <v>271837</v>
      </c>
      <c r="H3320" s="35" t="s">
        <v>183</v>
      </c>
    </row>
    <row r="3321" spans="1:8" ht="15.75">
      <c r="A3321" s="31" t="s">
        <v>3567</v>
      </c>
      <c r="B3321" s="32" t="s">
        <v>2694</v>
      </c>
      <c r="C3321" s="32" t="s">
        <v>3612</v>
      </c>
      <c r="D3321" s="33">
        <v>9222</v>
      </c>
      <c r="E3321" s="32" t="s">
        <v>3637</v>
      </c>
      <c r="F3321" s="33" t="s">
        <v>157</v>
      </c>
      <c r="G3321" s="34">
        <v>779900</v>
      </c>
      <c r="H3321" s="35" t="s">
        <v>183</v>
      </c>
    </row>
    <row r="3322" spans="1:8" ht="15.75">
      <c r="A3322" s="31" t="s">
        <v>3567</v>
      </c>
      <c r="B3322" s="32" t="s">
        <v>2694</v>
      </c>
      <c r="C3322" s="32" t="s">
        <v>3612</v>
      </c>
      <c r="D3322" s="33">
        <v>9223</v>
      </c>
      <c r="E3322" s="32" t="s">
        <v>3638</v>
      </c>
      <c r="F3322" s="33" t="s">
        <v>190</v>
      </c>
      <c r="G3322" s="34">
        <v>13534</v>
      </c>
      <c r="H3322" s="35" t="s">
        <v>183</v>
      </c>
    </row>
    <row r="3323" spans="1:8" ht="15.75">
      <c r="A3323" s="31" t="s">
        <v>3567</v>
      </c>
      <c r="B3323" s="32" t="s">
        <v>2694</v>
      </c>
      <c r="C3323" s="32" t="s">
        <v>3612</v>
      </c>
      <c r="D3323" s="33">
        <v>9224</v>
      </c>
      <c r="E3323" s="32" t="s">
        <v>3639</v>
      </c>
      <c r="F3323" s="33" t="s">
        <v>157</v>
      </c>
      <c r="G3323" s="34">
        <v>596314</v>
      </c>
      <c r="H3323" s="35" t="s">
        <v>183</v>
      </c>
    </row>
    <row r="3324" spans="1:8" ht="15.75">
      <c r="A3324" s="31" t="s">
        <v>3567</v>
      </c>
      <c r="B3324" s="32" t="s">
        <v>2694</v>
      </c>
      <c r="C3324" s="32" t="s">
        <v>3612</v>
      </c>
      <c r="D3324" s="33">
        <v>9225</v>
      </c>
      <c r="E3324" s="32" t="s">
        <v>3640</v>
      </c>
      <c r="F3324" s="33" t="s">
        <v>157</v>
      </c>
      <c r="G3324" s="34">
        <v>432608</v>
      </c>
      <c r="H3324" s="35" t="s">
        <v>183</v>
      </c>
    </row>
    <row r="3325" spans="1:8" ht="15.75">
      <c r="A3325" s="31" t="s">
        <v>3567</v>
      </c>
      <c r="B3325" s="32" t="s">
        <v>2694</v>
      </c>
      <c r="C3325" s="32" t="s">
        <v>3612</v>
      </c>
      <c r="D3325" s="33">
        <v>9226</v>
      </c>
      <c r="E3325" s="32" t="s">
        <v>3641</v>
      </c>
      <c r="F3325" s="33" t="s">
        <v>182</v>
      </c>
      <c r="G3325" s="34">
        <v>50344</v>
      </c>
      <c r="H3325" s="35" t="s">
        <v>183</v>
      </c>
    </row>
    <row r="3326" spans="1:8" ht="15.75">
      <c r="A3326" s="31" t="s">
        <v>3567</v>
      </c>
      <c r="B3326" s="32" t="s">
        <v>2694</v>
      </c>
      <c r="C3326" s="32" t="s">
        <v>3612</v>
      </c>
      <c r="D3326" s="33">
        <v>9227</v>
      </c>
      <c r="E3326" s="32" t="s">
        <v>3642</v>
      </c>
      <c r="F3326" s="33" t="s">
        <v>157</v>
      </c>
      <c r="G3326" s="34">
        <v>539017</v>
      </c>
      <c r="H3326" s="35" t="s">
        <v>183</v>
      </c>
    </row>
    <row r="3327" spans="1:8" ht="15.75">
      <c r="A3327" s="31" t="s">
        <v>3567</v>
      </c>
      <c r="B3327" s="32" t="s">
        <v>2694</v>
      </c>
      <c r="C3327" s="32" t="s">
        <v>3612</v>
      </c>
      <c r="D3327" s="33">
        <v>9228</v>
      </c>
      <c r="E3327" s="32" t="s">
        <v>3643</v>
      </c>
      <c r="F3327" s="33" t="s">
        <v>182</v>
      </c>
      <c r="G3327" s="34">
        <v>541218</v>
      </c>
      <c r="H3327" s="35" t="s">
        <v>197</v>
      </c>
    </row>
    <row r="3328" spans="1:8" ht="15.75">
      <c r="A3328" s="31" t="s">
        <v>3567</v>
      </c>
      <c r="B3328" s="32" t="s">
        <v>2694</v>
      </c>
      <c r="C3328" s="32" t="s">
        <v>3612</v>
      </c>
      <c r="D3328" s="33">
        <v>9229</v>
      </c>
      <c r="E3328" s="32" t="s">
        <v>3644</v>
      </c>
      <c r="F3328" s="33" t="s">
        <v>182</v>
      </c>
      <c r="G3328" s="34">
        <v>27318</v>
      </c>
      <c r="H3328" s="35" t="s">
        <v>183</v>
      </c>
    </row>
    <row r="3329" spans="1:8" ht="15.75">
      <c r="A3329" s="31" t="s">
        <v>3567</v>
      </c>
      <c r="B3329" s="32" t="s">
        <v>2694</v>
      </c>
      <c r="C3329" s="32" t="s">
        <v>3612</v>
      </c>
      <c r="D3329" s="33">
        <v>9230</v>
      </c>
      <c r="E3329" s="32" t="s">
        <v>3645</v>
      </c>
      <c r="F3329" s="33" t="s">
        <v>157</v>
      </c>
      <c r="G3329" s="34">
        <v>379362</v>
      </c>
      <c r="H3329" s="35" t="s">
        <v>183</v>
      </c>
    </row>
    <row r="3330" spans="1:8" ht="15.75">
      <c r="A3330" s="31" t="s">
        <v>3567</v>
      </c>
      <c r="B3330" s="32" t="s">
        <v>2694</v>
      </c>
      <c r="C3330" s="32" t="s">
        <v>3612</v>
      </c>
      <c r="D3330" s="33">
        <v>9231</v>
      </c>
      <c r="E3330" s="32" t="s">
        <v>3646</v>
      </c>
      <c r="F3330" s="33" t="s">
        <v>157</v>
      </c>
      <c r="G3330" s="34">
        <v>362898</v>
      </c>
      <c r="H3330" s="35" t="s">
        <v>183</v>
      </c>
    </row>
    <row r="3331" spans="1:8" ht="15.75">
      <c r="A3331" s="31" t="s">
        <v>3567</v>
      </c>
      <c r="B3331" s="32" t="s">
        <v>2694</v>
      </c>
      <c r="C3331" s="32" t="s">
        <v>3612</v>
      </c>
      <c r="D3331" s="33">
        <v>9232</v>
      </c>
      <c r="E3331" s="32" t="s">
        <v>3647</v>
      </c>
      <c r="F3331" s="33" t="s">
        <v>157</v>
      </c>
      <c r="G3331" s="34">
        <v>184425</v>
      </c>
      <c r="H3331" s="35" t="s">
        <v>183</v>
      </c>
    </row>
    <row r="3332" spans="1:8" ht="15.75">
      <c r="A3332" s="31" t="s">
        <v>3567</v>
      </c>
      <c r="B3332" s="32" t="s">
        <v>2694</v>
      </c>
      <c r="C3332" s="32" t="s">
        <v>3612</v>
      </c>
      <c r="D3332" s="33">
        <v>9233</v>
      </c>
      <c r="E3332" s="32" t="s">
        <v>3648</v>
      </c>
      <c r="F3332" s="33" t="s">
        <v>157</v>
      </c>
      <c r="G3332" s="34">
        <v>87202</v>
      </c>
      <c r="H3332" s="35" t="s">
        <v>183</v>
      </c>
    </row>
    <row r="3333" spans="1:8" ht="15.75">
      <c r="A3333" s="31" t="s">
        <v>3567</v>
      </c>
      <c r="B3333" s="32" t="s">
        <v>2694</v>
      </c>
      <c r="C3333" s="32" t="s">
        <v>3612</v>
      </c>
      <c r="D3333" s="33">
        <v>9234</v>
      </c>
      <c r="E3333" s="32" t="s">
        <v>3649</v>
      </c>
      <c r="F3333" s="33" t="s">
        <v>157</v>
      </c>
      <c r="G3333" s="34">
        <v>85418</v>
      </c>
      <c r="H3333" s="35" t="s">
        <v>183</v>
      </c>
    </row>
    <row r="3334" spans="1:8" ht="15.75">
      <c r="A3334" s="31" t="s">
        <v>3567</v>
      </c>
      <c r="B3334" s="32" t="s">
        <v>2694</v>
      </c>
      <c r="C3334" s="32" t="s">
        <v>3612</v>
      </c>
      <c r="D3334" s="33">
        <v>9235</v>
      </c>
      <c r="E3334" s="32" t="s">
        <v>3650</v>
      </c>
      <c r="F3334" s="33" t="s">
        <v>157</v>
      </c>
      <c r="G3334" s="34">
        <v>36315</v>
      </c>
      <c r="H3334" s="35" t="s">
        <v>183</v>
      </c>
    </row>
    <row r="3335" spans="1:8" ht="15.75">
      <c r="A3335" s="31" t="s">
        <v>3567</v>
      </c>
      <c r="B3335" s="32" t="s">
        <v>2694</v>
      </c>
      <c r="C3335" s="32" t="s">
        <v>3612</v>
      </c>
      <c r="D3335" s="33">
        <v>9236</v>
      </c>
      <c r="E3335" s="32" t="s">
        <v>3651</v>
      </c>
      <c r="F3335" s="33" t="s">
        <v>157</v>
      </c>
      <c r="G3335" s="34">
        <v>39614</v>
      </c>
      <c r="H3335" s="35" t="s">
        <v>183</v>
      </c>
    </row>
    <row r="3336" spans="1:8" ht="15.75">
      <c r="A3336" s="31" t="s">
        <v>3567</v>
      </c>
      <c r="B3336" s="32" t="s">
        <v>2694</v>
      </c>
      <c r="C3336" s="32" t="s">
        <v>3612</v>
      </c>
      <c r="D3336" s="33">
        <v>9237</v>
      </c>
      <c r="E3336" s="32" t="s">
        <v>3652</v>
      </c>
      <c r="F3336" s="33" t="s">
        <v>157</v>
      </c>
      <c r="G3336" s="34">
        <v>7825</v>
      </c>
      <c r="H3336" s="35" t="s">
        <v>183</v>
      </c>
    </row>
    <row r="3337" spans="1:8" ht="15.75">
      <c r="A3337" s="31" t="s">
        <v>3567</v>
      </c>
      <c r="B3337" s="32" t="s">
        <v>2694</v>
      </c>
      <c r="C3337" s="32" t="s">
        <v>3612</v>
      </c>
      <c r="D3337" s="33">
        <v>9238</v>
      </c>
      <c r="E3337" s="32" t="s">
        <v>3653</v>
      </c>
      <c r="F3337" s="33" t="s">
        <v>157</v>
      </c>
      <c r="G3337" s="34">
        <v>17165</v>
      </c>
      <c r="H3337" s="35" t="s">
        <v>183</v>
      </c>
    </row>
    <row r="3338" spans="1:8" ht="15.75">
      <c r="A3338" s="31" t="s">
        <v>3567</v>
      </c>
      <c r="B3338" s="32" t="s">
        <v>2694</v>
      </c>
      <c r="C3338" s="32" t="s">
        <v>3612</v>
      </c>
      <c r="D3338" s="33">
        <v>9239</v>
      </c>
      <c r="E3338" s="32" t="s">
        <v>3654</v>
      </c>
      <c r="F3338" s="33" t="s">
        <v>190</v>
      </c>
      <c r="G3338" s="34">
        <v>4032</v>
      </c>
      <c r="H3338" s="35" t="s">
        <v>183</v>
      </c>
    </row>
    <row r="3339" spans="1:8" ht="15.75">
      <c r="A3339" s="31" t="s">
        <v>3567</v>
      </c>
      <c r="B3339" s="32" t="s">
        <v>2694</v>
      </c>
      <c r="C3339" s="32" t="s">
        <v>3612</v>
      </c>
      <c r="D3339" s="33">
        <v>9240</v>
      </c>
      <c r="E3339" s="32" t="s">
        <v>3655</v>
      </c>
      <c r="F3339" s="33" t="s">
        <v>157</v>
      </c>
      <c r="G3339" s="34">
        <v>35946</v>
      </c>
      <c r="H3339" s="35" t="s">
        <v>183</v>
      </c>
    </row>
    <row r="3340" spans="1:8" ht="15.75">
      <c r="A3340" s="31" t="s">
        <v>3567</v>
      </c>
      <c r="B3340" s="32" t="s">
        <v>2694</v>
      </c>
      <c r="C3340" s="32" t="s">
        <v>3612</v>
      </c>
      <c r="D3340" s="33">
        <v>9241</v>
      </c>
      <c r="E3340" s="32" t="s">
        <v>3656</v>
      </c>
      <c r="F3340" s="33" t="s">
        <v>190</v>
      </c>
      <c r="G3340" s="34">
        <v>3018</v>
      </c>
      <c r="H3340" s="35" t="s">
        <v>183</v>
      </c>
    </row>
    <row r="3341" spans="1:8" ht="15.75">
      <c r="A3341" s="31" t="s">
        <v>3567</v>
      </c>
      <c r="B3341" s="32" t="s">
        <v>2694</v>
      </c>
      <c r="C3341" s="32" t="s">
        <v>3612</v>
      </c>
      <c r="D3341" s="33">
        <v>9242</v>
      </c>
      <c r="E3341" s="32" t="s">
        <v>3657</v>
      </c>
      <c r="F3341" s="33" t="s">
        <v>157</v>
      </c>
      <c r="G3341" s="34">
        <v>316547</v>
      </c>
      <c r="H3341" s="35" t="s">
        <v>183</v>
      </c>
    </row>
    <row r="3342" spans="1:8" ht="15.75">
      <c r="A3342" s="31" t="s">
        <v>3567</v>
      </c>
      <c r="B3342" s="32" t="s">
        <v>2694</v>
      </c>
      <c r="C3342" s="32" t="s">
        <v>3612</v>
      </c>
      <c r="D3342" s="33">
        <v>9243</v>
      </c>
      <c r="E3342" s="32" t="s">
        <v>3658</v>
      </c>
      <c r="F3342" s="33" t="s">
        <v>157</v>
      </c>
      <c r="G3342" s="34">
        <v>266416</v>
      </c>
      <c r="H3342" s="35" t="s">
        <v>183</v>
      </c>
    </row>
    <row r="3343" spans="1:8" ht="15.75">
      <c r="A3343" s="31" t="s">
        <v>3567</v>
      </c>
      <c r="B3343" s="32" t="s">
        <v>2694</v>
      </c>
      <c r="C3343" s="32" t="s">
        <v>3612</v>
      </c>
      <c r="D3343" s="33">
        <v>9244</v>
      </c>
      <c r="E3343" s="32" t="s">
        <v>3659</v>
      </c>
      <c r="F3343" s="33" t="s">
        <v>157</v>
      </c>
      <c r="G3343" s="34">
        <v>584173</v>
      </c>
      <c r="H3343" s="35" t="s">
        <v>183</v>
      </c>
    </row>
    <row r="3344" spans="1:8" ht="15.75">
      <c r="A3344" s="31" t="s">
        <v>3567</v>
      </c>
      <c r="B3344" s="32" t="s">
        <v>2694</v>
      </c>
      <c r="C3344" s="32" t="s">
        <v>3612</v>
      </c>
      <c r="D3344" s="33">
        <v>9245</v>
      </c>
      <c r="E3344" s="32" t="s">
        <v>3660</v>
      </c>
      <c r="F3344" s="33" t="s">
        <v>157</v>
      </c>
      <c r="G3344" s="34">
        <v>482996</v>
      </c>
      <c r="H3344" s="35" t="s">
        <v>183</v>
      </c>
    </row>
    <row r="3345" spans="1:8" ht="15.75">
      <c r="A3345" s="31" t="s">
        <v>3567</v>
      </c>
      <c r="B3345" s="32" t="s">
        <v>2694</v>
      </c>
      <c r="C3345" s="32" t="s">
        <v>3612</v>
      </c>
      <c r="D3345" s="33">
        <v>9246</v>
      </c>
      <c r="E3345" s="32" t="s">
        <v>3661</v>
      </c>
      <c r="F3345" s="33" t="s">
        <v>157</v>
      </c>
      <c r="G3345" s="34">
        <v>331866</v>
      </c>
      <c r="H3345" s="35" t="s">
        <v>183</v>
      </c>
    </row>
    <row r="3346" spans="1:8" ht="15.75">
      <c r="A3346" s="31" t="s">
        <v>3567</v>
      </c>
      <c r="B3346" s="32" t="s">
        <v>2694</v>
      </c>
      <c r="C3346" s="32" t="s">
        <v>3612</v>
      </c>
      <c r="D3346" s="33">
        <v>9247</v>
      </c>
      <c r="E3346" s="32" t="s">
        <v>3662</v>
      </c>
      <c r="F3346" s="33" t="s">
        <v>157</v>
      </c>
      <c r="G3346" s="34">
        <v>266416</v>
      </c>
      <c r="H3346" s="35" t="s">
        <v>183</v>
      </c>
    </row>
    <row r="3347" spans="1:8" ht="15.75">
      <c r="A3347" s="31" t="s">
        <v>3567</v>
      </c>
      <c r="B3347" s="32" t="s">
        <v>2694</v>
      </c>
      <c r="C3347" s="32" t="s">
        <v>3612</v>
      </c>
      <c r="D3347" s="33">
        <v>9248</v>
      </c>
      <c r="E3347" s="32" t="s">
        <v>3663</v>
      </c>
      <c r="F3347" s="33" t="s">
        <v>157</v>
      </c>
      <c r="G3347" s="34">
        <v>302603</v>
      </c>
      <c r="H3347" s="35" t="s">
        <v>183</v>
      </c>
    </row>
    <row r="3348" spans="1:8" ht="15.75">
      <c r="A3348" s="31" t="s">
        <v>3567</v>
      </c>
      <c r="B3348" s="32" t="s">
        <v>2694</v>
      </c>
      <c r="C3348" s="32" t="s">
        <v>3612</v>
      </c>
      <c r="D3348" s="33">
        <v>9249</v>
      </c>
      <c r="E3348" s="32" t="s">
        <v>3664</v>
      </c>
      <c r="F3348" s="33" t="s">
        <v>157</v>
      </c>
      <c r="G3348" s="34">
        <v>23163</v>
      </c>
      <c r="H3348" s="35" t="s">
        <v>183</v>
      </c>
    </row>
    <row r="3349" spans="1:8" ht="15.75">
      <c r="A3349" s="31" t="s">
        <v>3567</v>
      </c>
      <c r="B3349" s="32" t="s">
        <v>2694</v>
      </c>
      <c r="C3349" s="32" t="s">
        <v>3612</v>
      </c>
      <c r="D3349" s="33">
        <v>9250</v>
      </c>
      <c r="E3349" s="32" t="s">
        <v>3665</v>
      </c>
      <c r="F3349" s="33" t="s">
        <v>157</v>
      </c>
      <c r="G3349" s="34">
        <v>22291</v>
      </c>
      <c r="H3349" s="35" t="s">
        <v>183</v>
      </c>
    </row>
    <row r="3350" spans="1:8" ht="15.75">
      <c r="A3350" s="31" t="s">
        <v>3567</v>
      </c>
      <c r="B3350" s="32" t="s">
        <v>2694</v>
      </c>
      <c r="C3350" s="32" t="s">
        <v>3612</v>
      </c>
      <c r="D3350" s="33">
        <v>9251</v>
      </c>
      <c r="E3350" s="32" t="s">
        <v>3666</v>
      </c>
      <c r="F3350" s="33" t="s">
        <v>157</v>
      </c>
      <c r="G3350" s="34">
        <v>23124</v>
      </c>
      <c r="H3350" s="35" t="s">
        <v>183</v>
      </c>
    </row>
    <row r="3351" spans="1:8" ht="15.75">
      <c r="A3351" s="31" t="s">
        <v>3567</v>
      </c>
      <c r="B3351" s="32" t="s">
        <v>2694</v>
      </c>
      <c r="C3351" s="32" t="s">
        <v>3612</v>
      </c>
      <c r="D3351" s="33">
        <v>9252</v>
      </c>
      <c r="E3351" s="32" t="s">
        <v>3667</v>
      </c>
      <c r="F3351" s="33" t="s">
        <v>157</v>
      </c>
      <c r="G3351" s="34">
        <v>24314</v>
      </c>
      <c r="H3351" s="35" t="s">
        <v>183</v>
      </c>
    </row>
    <row r="3352" spans="1:8" ht="15.75">
      <c r="A3352" s="31" t="s">
        <v>3567</v>
      </c>
      <c r="B3352" s="32" t="s">
        <v>2694</v>
      </c>
      <c r="C3352" s="32" t="s">
        <v>3612</v>
      </c>
      <c r="D3352" s="33">
        <v>9253</v>
      </c>
      <c r="E3352" s="32" t="s">
        <v>3668</v>
      </c>
      <c r="F3352" s="33" t="s">
        <v>157</v>
      </c>
      <c r="G3352" s="34">
        <v>43862</v>
      </c>
      <c r="H3352" s="35" t="s">
        <v>183</v>
      </c>
    </row>
    <row r="3353" spans="1:8" ht="15.75">
      <c r="A3353" s="31" t="s">
        <v>3567</v>
      </c>
      <c r="B3353" s="32" t="s">
        <v>2694</v>
      </c>
      <c r="C3353" s="32" t="s">
        <v>3612</v>
      </c>
      <c r="D3353" s="33">
        <v>9254</v>
      </c>
      <c r="E3353" s="32" t="s">
        <v>3669</v>
      </c>
      <c r="F3353" s="33" t="s">
        <v>157</v>
      </c>
      <c r="G3353" s="34">
        <v>25980</v>
      </c>
      <c r="H3353" s="35" t="s">
        <v>183</v>
      </c>
    </row>
    <row r="3354" spans="1:8" ht="15.75">
      <c r="A3354" s="31" t="s">
        <v>3567</v>
      </c>
      <c r="B3354" s="32" t="s">
        <v>2694</v>
      </c>
      <c r="C3354" s="32" t="s">
        <v>3612</v>
      </c>
      <c r="D3354" s="33">
        <v>9255</v>
      </c>
      <c r="E3354" s="32" t="s">
        <v>3670</v>
      </c>
      <c r="F3354" s="33" t="s">
        <v>157</v>
      </c>
      <c r="G3354" s="34">
        <v>35687</v>
      </c>
      <c r="H3354" s="35" t="s">
        <v>183</v>
      </c>
    </row>
    <row r="3355" spans="1:8" ht="15.75">
      <c r="A3355" s="31" t="s">
        <v>3567</v>
      </c>
      <c r="B3355" s="32" t="s">
        <v>2694</v>
      </c>
      <c r="C3355" s="32" t="s">
        <v>3612</v>
      </c>
      <c r="D3355" s="33">
        <v>9256</v>
      </c>
      <c r="E3355" s="32" t="s">
        <v>3671</v>
      </c>
      <c r="F3355" s="33" t="s">
        <v>182</v>
      </c>
      <c r="G3355" s="34">
        <v>53398</v>
      </c>
      <c r="H3355" s="35" t="s">
        <v>183</v>
      </c>
    </row>
    <row r="3356" spans="1:8" ht="15.75">
      <c r="A3356" s="31" t="s">
        <v>3567</v>
      </c>
      <c r="B3356" s="32" t="s">
        <v>2694</v>
      </c>
      <c r="C3356" s="32" t="s">
        <v>3612</v>
      </c>
      <c r="D3356" s="33">
        <v>9257</v>
      </c>
      <c r="E3356" s="32" t="s">
        <v>3672</v>
      </c>
      <c r="F3356" s="33" t="s">
        <v>182</v>
      </c>
      <c r="G3356" s="34">
        <v>44586</v>
      </c>
      <c r="H3356" s="35" t="s">
        <v>183</v>
      </c>
    </row>
    <row r="3357" spans="1:8" ht="15.75">
      <c r="A3357" s="31" t="s">
        <v>3567</v>
      </c>
      <c r="B3357" s="32" t="s">
        <v>2694</v>
      </c>
      <c r="C3357" s="32" t="s">
        <v>3612</v>
      </c>
      <c r="D3357" s="33">
        <v>9258</v>
      </c>
      <c r="E3357" s="32" t="s">
        <v>3673</v>
      </c>
      <c r="F3357" s="33" t="s">
        <v>182</v>
      </c>
      <c r="G3357" s="34">
        <v>217384</v>
      </c>
      <c r="H3357" s="35" t="s">
        <v>183</v>
      </c>
    </row>
    <row r="3358" spans="1:8" ht="15.75">
      <c r="A3358" s="31" t="s">
        <v>3567</v>
      </c>
      <c r="B3358" s="32" t="s">
        <v>2694</v>
      </c>
      <c r="C3358" s="32" t="s">
        <v>3612</v>
      </c>
      <c r="D3358" s="33">
        <v>9259</v>
      </c>
      <c r="E3358" s="32" t="s">
        <v>3674</v>
      </c>
      <c r="F3358" s="33" t="s">
        <v>157</v>
      </c>
      <c r="G3358" s="34">
        <v>16025</v>
      </c>
      <c r="H3358" s="35" t="s">
        <v>183</v>
      </c>
    </row>
    <row r="3359" spans="1:8" ht="15.75">
      <c r="A3359" s="31" t="s">
        <v>3567</v>
      </c>
      <c r="B3359" s="32" t="s">
        <v>2694</v>
      </c>
      <c r="C3359" s="32" t="s">
        <v>3612</v>
      </c>
      <c r="D3359" s="33">
        <v>9260</v>
      </c>
      <c r="E3359" s="32" t="s">
        <v>3675</v>
      </c>
      <c r="F3359" s="33" t="s">
        <v>157</v>
      </c>
      <c r="G3359" s="34">
        <v>31211</v>
      </c>
      <c r="H3359" s="35" t="s">
        <v>183</v>
      </c>
    </row>
    <row r="3360" spans="1:8" ht="15.75">
      <c r="A3360" s="31" t="s">
        <v>3567</v>
      </c>
      <c r="B3360" s="32" t="s">
        <v>2694</v>
      </c>
      <c r="C3360" s="32" t="s">
        <v>3612</v>
      </c>
      <c r="D3360" s="33">
        <v>9261</v>
      </c>
      <c r="E3360" s="32" t="s">
        <v>3676</v>
      </c>
      <c r="F3360" s="33" t="s">
        <v>157</v>
      </c>
      <c r="G3360" s="34">
        <v>43215</v>
      </c>
      <c r="H3360" s="35" t="s">
        <v>183</v>
      </c>
    </row>
    <row r="3361" spans="1:8" ht="15.75">
      <c r="A3361" s="31" t="s">
        <v>3567</v>
      </c>
      <c r="B3361" s="32" t="s">
        <v>2694</v>
      </c>
      <c r="C3361" s="32" t="s">
        <v>3612</v>
      </c>
      <c r="D3361" s="33">
        <v>9262</v>
      </c>
      <c r="E3361" s="32" t="s">
        <v>3677</v>
      </c>
      <c r="F3361" s="33" t="s">
        <v>157</v>
      </c>
      <c r="G3361" s="34">
        <v>64828</v>
      </c>
      <c r="H3361" s="35" t="s">
        <v>183</v>
      </c>
    </row>
    <row r="3362" spans="1:8" ht="15.75">
      <c r="A3362" s="31" t="s">
        <v>3567</v>
      </c>
      <c r="B3362" s="32" t="s">
        <v>2694</v>
      </c>
      <c r="C3362" s="32" t="s">
        <v>3612</v>
      </c>
      <c r="D3362" s="33">
        <v>9263</v>
      </c>
      <c r="E3362" s="32" t="s">
        <v>3678</v>
      </c>
      <c r="F3362" s="33" t="s">
        <v>157</v>
      </c>
      <c r="G3362" s="34">
        <v>135022</v>
      </c>
      <c r="H3362" s="35" t="s">
        <v>183</v>
      </c>
    </row>
    <row r="3363" spans="1:8" ht="15.75">
      <c r="A3363" s="31" t="s">
        <v>3567</v>
      </c>
      <c r="B3363" s="32" t="s">
        <v>2694</v>
      </c>
      <c r="C3363" s="32" t="s">
        <v>3612</v>
      </c>
      <c r="D3363" s="33">
        <v>9264</v>
      </c>
      <c r="E3363" s="32" t="s">
        <v>3679</v>
      </c>
      <c r="F3363" s="33" t="s">
        <v>157</v>
      </c>
      <c r="G3363" s="34">
        <v>4660</v>
      </c>
      <c r="H3363" s="35" t="s">
        <v>183</v>
      </c>
    </row>
    <row r="3364" spans="1:8" ht="15.75">
      <c r="A3364" s="31" t="s">
        <v>3567</v>
      </c>
      <c r="B3364" s="32" t="s">
        <v>2694</v>
      </c>
      <c r="C3364" s="32" t="s">
        <v>3612</v>
      </c>
      <c r="D3364" s="33">
        <v>9265</v>
      </c>
      <c r="E3364" s="32" t="s">
        <v>3680</v>
      </c>
      <c r="F3364" s="33" t="s">
        <v>157</v>
      </c>
      <c r="G3364" s="34">
        <v>9229</v>
      </c>
      <c r="H3364" s="35" t="s">
        <v>183</v>
      </c>
    </row>
    <row r="3365" spans="1:8" ht="15.75">
      <c r="A3365" s="31" t="s">
        <v>3567</v>
      </c>
      <c r="B3365" s="32" t="s">
        <v>2694</v>
      </c>
      <c r="C3365" s="32" t="s">
        <v>3612</v>
      </c>
      <c r="D3365" s="33">
        <v>9266</v>
      </c>
      <c r="E3365" s="32" t="s">
        <v>3681</v>
      </c>
      <c r="F3365" s="33" t="s">
        <v>157</v>
      </c>
      <c r="G3365" s="34">
        <v>42032</v>
      </c>
      <c r="H3365" s="35" t="s">
        <v>183</v>
      </c>
    </row>
    <row r="3366" spans="1:8" ht="15.75">
      <c r="A3366" s="31" t="s">
        <v>3567</v>
      </c>
      <c r="B3366" s="32" t="s">
        <v>2694</v>
      </c>
      <c r="C3366" s="32" t="s">
        <v>3612</v>
      </c>
      <c r="D3366" s="33">
        <v>9267</v>
      </c>
      <c r="E3366" s="32" t="s">
        <v>3682</v>
      </c>
      <c r="F3366" s="33" t="s">
        <v>157</v>
      </c>
      <c r="G3366" s="34">
        <v>25309</v>
      </c>
      <c r="H3366" s="35" t="s">
        <v>183</v>
      </c>
    </row>
    <row r="3367" spans="1:8" ht="15.75">
      <c r="A3367" s="31" t="s">
        <v>3567</v>
      </c>
      <c r="B3367" s="32" t="s">
        <v>2694</v>
      </c>
      <c r="C3367" s="32" t="s">
        <v>3612</v>
      </c>
      <c r="D3367" s="33">
        <v>9268</v>
      </c>
      <c r="E3367" s="32" t="s">
        <v>3683</v>
      </c>
      <c r="F3367" s="33" t="s">
        <v>157</v>
      </c>
      <c r="G3367" s="34">
        <v>25428</v>
      </c>
      <c r="H3367" s="35" t="s">
        <v>183</v>
      </c>
    </row>
    <row r="3368" spans="1:8" ht="15.75">
      <c r="A3368" s="31" t="s">
        <v>3567</v>
      </c>
      <c r="B3368" s="32" t="s">
        <v>2694</v>
      </c>
      <c r="C3368" s="32" t="s">
        <v>3612</v>
      </c>
      <c r="D3368" s="33">
        <v>9269</v>
      </c>
      <c r="E3368" s="32" t="s">
        <v>3684</v>
      </c>
      <c r="F3368" s="33" t="s">
        <v>157</v>
      </c>
      <c r="G3368" s="34">
        <v>25547</v>
      </c>
      <c r="H3368" s="35" t="s">
        <v>183</v>
      </c>
    </row>
    <row r="3369" spans="1:8" ht="15.75">
      <c r="A3369" s="31" t="s">
        <v>3567</v>
      </c>
      <c r="B3369" s="32" t="s">
        <v>2694</v>
      </c>
      <c r="C3369" s="32" t="s">
        <v>3612</v>
      </c>
      <c r="D3369" s="33">
        <v>9270</v>
      </c>
      <c r="E3369" s="32" t="s">
        <v>3685</v>
      </c>
      <c r="F3369" s="33" t="s">
        <v>157</v>
      </c>
      <c r="G3369" s="34">
        <v>72651</v>
      </c>
      <c r="H3369" s="35" t="s">
        <v>183</v>
      </c>
    </row>
    <row r="3370" spans="1:8" ht="15.75">
      <c r="A3370" s="31" t="s">
        <v>3567</v>
      </c>
      <c r="B3370" s="32" t="s">
        <v>2694</v>
      </c>
      <c r="C3370" s="32" t="s">
        <v>3612</v>
      </c>
      <c r="D3370" s="33">
        <v>9271</v>
      </c>
      <c r="E3370" s="32" t="s">
        <v>3686</v>
      </c>
      <c r="F3370" s="33" t="s">
        <v>157</v>
      </c>
      <c r="G3370" s="34">
        <v>49472</v>
      </c>
      <c r="H3370" s="35" t="s">
        <v>183</v>
      </c>
    </row>
    <row r="3371" spans="1:8" ht="15.75">
      <c r="A3371" s="31" t="s">
        <v>3567</v>
      </c>
      <c r="B3371" s="32" t="s">
        <v>2694</v>
      </c>
      <c r="C3371" s="32" t="s">
        <v>3612</v>
      </c>
      <c r="D3371" s="33">
        <v>9272</v>
      </c>
      <c r="E3371" s="32" t="s">
        <v>3687</v>
      </c>
      <c r="F3371" s="33" t="s">
        <v>157</v>
      </c>
      <c r="G3371" s="34">
        <v>25196</v>
      </c>
      <c r="H3371" s="35" t="s">
        <v>183</v>
      </c>
    </row>
    <row r="3372" spans="1:8" ht="15.75">
      <c r="A3372" s="31" t="s">
        <v>3567</v>
      </c>
      <c r="B3372" s="32" t="s">
        <v>2694</v>
      </c>
      <c r="C3372" s="32" t="s">
        <v>3612</v>
      </c>
      <c r="D3372" s="33">
        <v>9273</v>
      </c>
      <c r="E3372" s="32" t="s">
        <v>3688</v>
      </c>
      <c r="F3372" s="33" t="s">
        <v>157</v>
      </c>
      <c r="G3372" s="34">
        <v>145069</v>
      </c>
      <c r="H3372" s="35" t="s">
        <v>183</v>
      </c>
    </row>
    <row r="3373" spans="1:8" ht="15.75">
      <c r="A3373" s="31" t="s">
        <v>3567</v>
      </c>
      <c r="B3373" s="32" t="s">
        <v>2694</v>
      </c>
      <c r="C3373" s="32" t="s">
        <v>3612</v>
      </c>
      <c r="D3373" s="33">
        <v>9274</v>
      </c>
      <c r="E3373" s="32" t="s">
        <v>3689</v>
      </c>
      <c r="F3373" s="33" t="s">
        <v>157</v>
      </c>
      <c r="G3373" s="34">
        <v>182889</v>
      </c>
      <c r="H3373" s="35" t="s">
        <v>183</v>
      </c>
    </row>
    <row r="3374" spans="1:8" ht="15.75">
      <c r="A3374" s="31" t="s">
        <v>3567</v>
      </c>
      <c r="B3374" s="32" t="s">
        <v>2694</v>
      </c>
      <c r="C3374" s="32" t="s">
        <v>3612</v>
      </c>
      <c r="D3374" s="33">
        <v>9275</v>
      </c>
      <c r="E3374" s="32" t="s">
        <v>3690</v>
      </c>
      <c r="F3374" s="33" t="s">
        <v>157</v>
      </c>
      <c r="G3374" s="34">
        <v>101890</v>
      </c>
      <c r="H3374" s="35" t="s">
        <v>183</v>
      </c>
    </row>
    <row r="3375" spans="1:8" ht="15.75">
      <c r="A3375" s="31" t="s">
        <v>3567</v>
      </c>
      <c r="B3375" s="32" t="s">
        <v>2694</v>
      </c>
      <c r="C3375" s="32" t="s">
        <v>3612</v>
      </c>
      <c r="D3375" s="33">
        <v>9276</v>
      </c>
      <c r="E3375" s="32" t="s">
        <v>3691</v>
      </c>
      <c r="F3375" s="33" t="s">
        <v>157</v>
      </c>
      <c r="G3375" s="34">
        <v>27034</v>
      </c>
      <c r="H3375" s="35" t="s">
        <v>183</v>
      </c>
    </row>
    <row r="3376" spans="1:8" ht="15.75">
      <c r="A3376" s="31" t="s">
        <v>3567</v>
      </c>
      <c r="B3376" s="32" t="s">
        <v>2694</v>
      </c>
      <c r="C3376" s="32" t="s">
        <v>3612</v>
      </c>
      <c r="D3376" s="33">
        <v>9277</v>
      </c>
      <c r="E3376" s="32" t="s">
        <v>3692</v>
      </c>
      <c r="F3376" s="33" t="s">
        <v>157</v>
      </c>
      <c r="G3376" s="34">
        <v>485921</v>
      </c>
      <c r="H3376" s="35" t="s">
        <v>183</v>
      </c>
    </row>
    <row r="3377" spans="1:8" ht="15.75">
      <c r="A3377" s="31" t="s">
        <v>3567</v>
      </c>
      <c r="B3377" s="32" t="s">
        <v>2694</v>
      </c>
      <c r="C3377" s="32" t="s">
        <v>3612</v>
      </c>
      <c r="D3377" s="33">
        <v>9278</v>
      </c>
      <c r="E3377" s="32" t="s">
        <v>3693</v>
      </c>
      <c r="F3377" s="33" t="s">
        <v>157</v>
      </c>
      <c r="G3377" s="34">
        <v>194345493</v>
      </c>
      <c r="H3377" s="35" t="s">
        <v>183</v>
      </c>
    </row>
    <row r="3378" spans="1:8" ht="15.75">
      <c r="A3378" s="31" t="s">
        <v>3567</v>
      </c>
      <c r="B3378" s="32" t="s">
        <v>2694</v>
      </c>
      <c r="C3378" s="32" t="s">
        <v>3612</v>
      </c>
      <c r="D3378" s="33">
        <v>9279</v>
      </c>
      <c r="E3378" s="32" t="s">
        <v>3694</v>
      </c>
      <c r="F3378" s="33" t="s">
        <v>157</v>
      </c>
      <c r="G3378" s="34">
        <v>30767</v>
      </c>
      <c r="H3378" s="35" t="s">
        <v>183</v>
      </c>
    </row>
    <row r="3379" spans="1:8" ht="15.75">
      <c r="A3379" s="31" t="s">
        <v>3567</v>
      </c>
      <c r="B3379" s="32" t="s">
        <v>2694</v>
      </c>
      <c r="C3379" s="32" t="s">
        <v>3612</v>
      </c>
      <c r="D3379" s="33">
        <v>9280</v>
      </c>
      <c r="E3379" s="32" t="s">
        <v>3695</v>
      </c>
      <c r="F3379" s="33" t="s">
        <v>157</v>
      </c>
      <c r="G3379" s="34">
        <v>60690</v>
      </c>
      <c r="H3379" s="35" t="s">
        <v>183</v>
      </c>
    </row>
    <row r="3380" spans="1:8" ht="15.75">
      <c r="A3380" s="31" t="s">
        <v>3567</v>
      </c>
      <c r="B3380" s="32" t="s">
        <v>2694</v>
      </c>
      <c r="C3380" s="32" t="s">
        <v>3612</v>
      </c>
      <c r="D3380" s="33">
        <v>9281</v>
      </c>
      <c r="E3380" s="32" t="s">
        <v>3696</v>
      </c>
      <c r="F3380" s="33" t="s">
        <v>157</v>
      </c>
      <c r="G3380" s="34">
        <v>28284</v>
      </c>
      <c r="H3380" s="35" t="s">
        <v>183</v>
      </c>
    </row>
    <row r="3381" spans="1:8" ht="15.75">
      <c r="A3381" s="31" t="s">
        <v>3567</v>
      </c>
      <c r="B3381" s="32" t="s">
        <v>2694</v>
      </c>
      <c r="C3381" s="32" t="s">
        <v>3612</v>
      </c>
      <c r="D3381" s="33">
        <v>9282</v>
      </c>
      <c r="E3381" s="32" t="s">
        <v>3697</v>
      </c>
      <c r="F3381" s="33" t="s">
        <v>190</v>
      </c>
      <c r="G3381" s="34">
        <v>18748</v>
      </c>
      <c r="H3381" s="35" t="s">
        <v>183</v>
      </c>
    </row>
    <row r="3382" spans="1:8" ht="15.75">
      <c r="A3382" s="31" t="s">
        <v>3567</v>
      </c>
      <c r="B3382" s="32" t="s">
        <v>2694</v>
      </c>
      <c r="C3382" s="32" t="s">
        <v>3612</v>
      </c>
      <c r="D3382" s="33">
        <v>9283</v>
      </c>
      <c r="E3382" s="32" t="s">
        <v>3698</v>
      </c>
      <c r="F3382" s="33" t="s">
        <v>157</v>
      </c>
      <c r="G3382" s="34">
        <v>73131</v>
      </c>
      <c r="H3382" s="35" t="s">
        <v>183</v>
      </c>
    </row>
    <row r="3383" spans="1:8" ht="15.75">
      <c r="A3383" s="31" t="s">
        <v>3567</v>
      </c>
      <c r="B3383" s="32" t="s">
        <v>2694</v>
      </c>
      <c r="C3383" s="32" t="s">
        <v>3612</v>
      </c>
      <c r="D3383" s="33">
        <v>9284</v>
      </c>
      <c r="E3383" s="32" t="s">
        <v>3699</v>
      </c>
      <c r="F3383" s="33" t="s">
        <v>157</v>
      </c>
      <c r="G3383" s="34">
        <v>79007</v>
      </c>
      <c r="H3383" s="35" t="s">
        <v>183</v>
      </c>
    </row>
    <row r="3384" spans="1:8" ht="15.75">
      <c r="A3384" s="31" t="s">
        <v>3567</v>
      </c>
      <c r="B3384" s="32" t="s">
        <v>2694</v>
      </c>
      <c r="C3384" s="32" t="s">
        <v>3612</v>
      </c>
      <c r="D3384" s="33">
        <v>9285</v>
      </c>
      <c r="E3384" s="32" t="s">
        <v>3700</v>
      </c>
      <c r="F3384" s="33" t="s">
        <v>157</v>
      </c>
      <c r="G3384" s="34">
        <v>6325</v>
      </c>
      <c r="H3384" s="35" t="s">
        <v>183</v>
      </c>
    </row>
    <row r="3385" spans="1:8" ht="15.75">
      <c r="A3385" s="31" t="s">
        <v>3567</v>
      </c>
      <c r="B3385" s="32" t="s">
        <v>2694</v>
      </c>
      <c r="C3385" s="32" t="s">
        <v>3612</v>
      </c>
      <c r="D3385" s="33">
        <v>9286</v>
      </c>
      <c r="E3385" s="32" t="s">
        <v>3701</v>
      </c>
      <c r="F3385" s="33" t="s">
        <v>157</v>
      </c>
      <c r="G3385" s="34">
        <v>10580</v>
      </c>
      <c r="H3385" s="35" t="s">
        <v>183</v>
      </c>
    </row>
    <row r="3386" spans="1:8" ht="15.75">
      <c r="A3386" s="31" t="s">
        <v>3567</v>
      </c>
      <c r="B3386" s="32" t="s">
        <v>2694</v>
      </c>
      <c r="C3386" s="32" t="s">
        <v>3612</v>
      </c>
      <c r="D3386" s="33">
        <v>9287</v>
      </c>
      <c r="E3386" s="32" t="s">
        <v>3702</v>
      </c>
      <c r="F3386" s="33" t="s">
        <v>157</v>
      </c>
      <c r="G3386" s="34">
        <v>8225</v>
      </c>
      <c r="H3386" s="35" t="s">
        <v>183</v>
      </c>
    </row>
    <row r="3387" spans="1:8" ht="15.75">
      <c r="A3387" s="31" t="s">
        <v>3567</v>
      </c>
      <c r="B3387" s="32" t="s">
        <v>2694</v>
      </c>
      <c r="C3387" s="32" t="s">
        <v>3612</v>
      </c>
      <c r="D3387" s="33">
        <v>9288</v>
      </c>
      <c r="E3387" s="32" t="s">
        <v>3703</v>
      </c>
      <c r="F3387" s="33" t="s">
        <v>182</v>
      </c>
      <c r="G3387" s="34">
        <v>119692</v>
      </c>
      <c r="H3387" s="35" t="s">
        <v>183</v>
      </c>
    </row>
    <row r="3388" spans="1:8" ht="15.75">
      <c r="A3388" s="31" t="s">
        <v>3567</v>
      </c>
      <c r="B3388" s="32" t="s">
        <v>2694</v>
      </c>
      <c r="C3388" s="32" t="s">
        <v>3612</v>
      </c>
      <c r="D3388" s="33">
        <v>9289</v>
      </c>
      <c r="E3388" s="32" t="s">
        <v>3704</v>
      </c>
      <c r="F3388" s="33" t="s">
        <v>157</v>
      </c>
      <c r="G3388" s="34">
        <v>238527</v>
      </c>
      <c r="H3388" s="35" t="s">
        <v>183</v>
      </c>
    </row>
    <row r="3389" spans="1:8" ht="15.75">
      <c r="A3389" s="31" t="s">
        <v>3567</v>
      </c>
      <c r="B3389" s="32" t="s">
        <v>2694</v>
      </c>
      <c r="C3389" s="32" t="s">
        <v>3612</v>
      </c>
      <c r="D3389" s="33">
        <v>9290</v>
      </c>
      <c r="E3389" s="32" t="s">
        <v>3705</v>
      </c>
      <c r="F3389" s="33" t="s">
        <v>157</v>
      </c>
      <c r="G3389" s="34">
        <v>278832</v>
      </c>
      <c r="H3389" s="35" t="s">
        <v>197</v>
      </c>
    </row>
    <row r="3390" spans="1:8" ht="15.75">
      <c r="A3390" s="31" t="s">
        <v>3567</v>
      </c>
      <c r="B3390" s="32" t="s">
        <v>2694</v>
      </c>
      <c r="C3390" s="32" t="s">
        <v>3612</v>
      </c>
      <c r="D3390" s="33">
        <v>9291</v>
      </c>
      <c r="E3390" s="32" t="s">
        <v>3706</v>
      </c>
      <c r="F3390" s="33" t="s">
        <v>157</v>
      </c>
      <c r="G3390" s="34">
        <v>1079345</v>
      </c>
      <c r="H3390" s="35" t="s">
        <v>197</v>
      </c>
    </row>
    <row r="3391" spans="1:8" ht="15.75">
      <c r="A3391" s="31" t="s">
        <v>3567</v>
      </c>
      <c r="B3391" s="32" t="s">
        <v>2694</v>
      </c>
      <c r="C3391" s="32" t="s">
        <v>3612</v>
      </c>
      <c r="D3391" s="33">
        <v>9292</v>
      </c>
      <c r="E3391" s="32" t="s">
        <v>3707</v>
      </c>
      <c r="F3391" s="33" t="s">
        <v>157</v>
      </c>
      <c r="G3391" s="34">
        <v>226172</v>
      </c>
      <c r="H3391" s="35" t="s">
        <v>183</v>
      </c>
    </row>
    <row r="3392" spans="1:8" ht="15.75">
      <c r="A3392" s="31" t="s">
        <v>3567</v>
      </c>
      <c r="B3392" s="32" t="s">
        <v>2694</v>
      </c>
      <c r="C3392" s="32" t="s">
        <v>3612</v>
      </c>
      <c r="D3392" s="33">
        <v>9293</v>
      </c>
      <c r="E3392" s="32" t="s">
        <v>3708</v>
      </c>
      <c r="F3392" s="33" t="s">
        <v>190</v>
      </c>
      <c r="G3392" s="34">
        <v>16083</v>
      </c>
      <c r="H3392" s="35" t="s">
        <v>183</v>
      </c>
    </row>
    <row r="3393" spans="1:8" ht="15.75">
      <c r="A3393" s="31" t="s">
        <v>3567</v>
      </c>
      <c r="B3393" s="32" t="s">
        <v>2694</v>
      </c>
      <c r="C3393" s="32" t="s">
        <v>3612</v>
      </c>
      <c r="D3393" s="33">
        <v>9294</v>
      </c>
      <c r="E3393" s="32" t="s">
        <v>3709</v>
      </c>
      <c r="F3393" s="33" t="s">
        <v>157</v>
      </c>
      <c r="G3393" s="34">
        <v>257770</v>
      </c>
      <c r="H3393" s="35" t="s">
        <v>183</v>
      </c>
    </row>
    <row r="3394" spans="1:8" ht="15.75">
      <c r="A3394" s="31" t="s">
        <v>3567</v>
      </c>
      <c r="B3394" s="32" t="s">
        <v>2694</v>
      </c>
      <c r="C3394" s="32" t="s">
        <v>3612</v>
      </c>
      <c r="D3394" s="33">
        <v>9295</v>
      </c>
      <c r="E3394" s="32" t="s">
        <v>3710</v>
      </c>
      <c r="F3394" s="33" t="s">
        <v>157</v>
      </c>
      <c r="G3394" s="34">
        <v>358598</v>
      </c>
      <c r="H3394" s="35" t="s">
        <v>183</v>
      </c>
    </row>
    <row r="3395" spans="1:8" ht="15.75">
      <c r="A3395" s="31" t="s">
        <v>3567</v>
      </c>
      <c r="B3395" s="32" t="s">
        <v>2694</v>
      </c>
      <c r="C3395" s="32" t="s">
        <v>3612</v>
      </c>
      <c r="D3395" s="33">
        <v>9296</v>
      </c>
      <c r="E3395" s="32" t="s">
        <v>3711</v>
      </c>
      <c r="F3395" s="33" t="s">
        <v>157</v>
      </c>
      <c r="G3395" s="34">
        <v>315758</v>
      </c>
      <c r="H3395" s="35" t="s">
        <v>183</v>
      </c>
    </row>
    <row r="3396" spans="1:8" ht="15.75">
      <c r="A3396" s="31" t="s">
        <v>3567</v>
      </c>
      <c r="B3396" s="32" t="s">
        <v>2694</v>
      </c>
      <c r="C3396" s="32" t="s">
        <v>3612</v>
      </c>
      <c r="D3396" s="33">
        <v>9297</v>
      </c>
      <c r="E3396" s="32" t="s">
        <v>3712</v>
      </c>
      <c r="F3396" s="33" t="s">
        <v>157</v>
      </c>
      <c r="G3396" s="34">
        <v>395957</v>
      </c>
      <c r="H3396" s="35" t="s">
        <v>183</v>
      </c>
    </row>
    <row r="3397" spans="1:8" ht="15.75">
      <c r="A3397" s="31" t="s">
        <v>3567</v>
      </c>
      <c r="B3397" s="32" t="s">
        <v>2694</v>
      </c>
      <c r="C3397" s="32" t="s">
        <v>3612</v>
      </c>
      <c r="D3397" s="33">
        <v>9298</v>
      </c>
      <c r="E3397" s="32" t="s">
        <v>3713</v>
      </c>
      <c r="F3397" s="33" t="s">
        <v>157</v>
      </c>
      <c r="G3397" s="34">
        <v>132120</v>
      </c>
      <c r="H3397" s="35" t="s">
        <v>183</v>
      </c>
    </row>
    <row r="3398" spans="1:8" ht="15.75">
      <c r="A3398" s="31" t="s">
        <v>3567</v>
      </c>
      <c r="B3398" s="32" t="s">
        <v>2694</v>
      </c>
      <c r="C3398" s="32" t="s">
        <v>3612</v>
      </c>
      <c r="D3398" s="33">
        <v>9299</v>
      </c>
      <c r="E3398" s="32" t="s">
        <v>3714</v>
      </c>
      <c r="F3398" s="33" t="s">
        <v>157</v>
      </c>
      <c r="G3398" s="34">
        <v>145290</v>
      </c>
      <c r="H3398" s="35" t="s">
        <v>183</v>
      </c>
    </row>
    <row r="3399" spans="1:8" ht="15.75">
      <c r="A3399" s="31" t="s">
        <v>3567</v>
      </c>
      <c r="B3399" s="32" t="s">
        <v>2694</v>
      </c>
      <c r="C3399" s="32" t="s">
        <v>3612</v>
      </c>
      <c r="D3399" s="33">
        <v>9300</v>
      </c>
      <c r="E3399" s="32" t="s">
        <v>3715</v>
      </c>
      <c r="F3399" s="33" t="s">
        <v>190</v>
      </c>
      <c r="G3399" s="34">
        <v>35773</v>
      </c>
      <c r="H3399" s="35" t="s">
        <v>183</v>
      </c>
    </row>
    <row r="3400" spans="1:8" ht="15.75">
      <c r="A3400" s="31" t="s">
        <v>3567</v>
      </c>
      <c r="B3400" s="32" t="s">
        <v>2694</v>
      </c>
      <c r="C3400" s="32" t="s">
        <v>3612</v>
      </c>
      <c r="D3400" s="33">
        <v>9301</v>
      </c>
      <c r="E3400" s="32" t="s">
        <v>3716</v>
      </c>
      <c r="F3400" s="33" t="s">
        <v>182</v>
      </c>
      <c r="G3400" s="34">
        <v>18329</v>
      </c>
      <c r="H3400" s="35" t="s">
        <v>183</v>
      </c>
    </row>
    <row r="3401" spans="1:8" ht="15.75">
      <c r="A3401" s="31" t="s">
        <v>3567</v>
      </c>
      <c r="B3401" s="32" t="s">
        <v>2694</v>
      </c>
      <c r="C3401" s="32" t="s">
        <v>3612</v>
      </c>
      <c r="D3401" s="33">
        <v>9302</v>
      </c>
      <c r="E3401" s="32" t="s">
        <v>3717</v>
      </c>
      <c r="F3401" s="33" t="s">
        <v>157</v>
      </c>
      <c r="G3401" s="34">
        <v>12378</v>
      </c>
      <c r="H3401" s="35" t="s">
        <v>183</v>
      </c>
    </row>
    <row r="3402" spans="1:8" ht="15.75">
      <c r="A3402" s="31" t="s">
        <v>3567</v>
      </c>
      <c r="B3402" s="32" t="s">
        <v>2694</v>
      </c>
      <c r="C3402" s="32" t="s">
        <v>3612</v>
      </c>
      <c r="D3402" s="33">
        <v>9303</v>
      </c>
      <c r="E3402" s="32" t="s">
        <v>3718</v>
      </c>
      <c r="F3402" s="33" t="s">
        <v>157</v>
      </c>
      <c r="G3402" s="34">
        <v>15029</v>
      </c>
      <c r="H3402" s="35" t="s">
        <v>183</v>
      </c>
    </row>
    <row r="3403" spans="1:8" ht="15.75">
      <c r="A3403" s="31" t="s">
        <v>3567</v>
      </c>
      <c r="B3403" s="32" t="s">
        <v>2694</v>
      </c>
      <c r="C3403" s="32" t="s">
        <v>3612</v>
      </c>
      <c r="D3403" s="33">
        <v>9304</v>
      </c>
      <c r="E3403" s="32" t="s">
        <v>3719</v>
      </c>
      <c r="F3403" s="33" t="s">
        <v>157</v>
      </c>
      <c r="G3403" s="34">
        <v>16178</v>
      </c>
      <c r="H3403" s="35" t="s">
        <v>183</v>
      </c>
    </row>
    <row r="3404" spans="1:8" ht="15.75">
      <c r="A3404" s="31" t="s">
        <v>3567</v>
      </c>
      <c r="B3404" s="32" t="s">
        <v>2694</v>
      </c>
      <c r="C3404" s="32" t="s">
        <v>3612</v>
      </c>
      <c r="D3404" s="33">
        <v>9305</v>
      </c>
      <c r="E3404" s="32" t="s">
        <v>3720</v>
      </c>
      <c r="F3404" s="33" t="s">
        <v>157</v>
      </c>
      <c r="G3404" s="34">
        <v>19578</v>
      </c>
      <c r="H3404" s="35" t="s">
        <v>183</v>
      </c>
    </row>
    <row r="3405" spans="1:8" ht="15.75">
      <c r="A3405" s="31" t="s">
        <v>3567</v>
      </c>
      <c r="B3405" s="32" t="s">
        <v>2694</v>
      </c>
      <c r="C3405" s="32" t="s">
        <v>3612</v>
      </c>
      <c r="D3405" s="33">
        <v>9306</v>
      </c>
      <c r="E3405" s="32" t="s">
        <v>3721</v>
      </c>
      <c r="F3405" s="33" t="s">
        <v>157</v>
      </c>
      <c r="G3405" s="34">
        <v>2254</v>
      </c>
      <c r="H3405" s="35" t="s">
        <v>183</v>
      </c>
    </row>
    <row r="3406" spans="1:8" ht="15.75">
      <c r="A3406" s="31" t="s">
        <v>3567</v>
      </c>
      <c r="B3406" s="32" t="s">
        <v>2694</v>
      </c>
      <c r="C3406" s="32" t="s">
        <v>3612</v>
      </c>
      <c r="D3406" s="33">
        <v>9307</v>
      </c>
      <c r="E3406" s="32" t="s">
        <v>3722</v>
      </c>
      <c r="F3406" s="33" t="s">
        <v>157</v>
      </c>
      <c r="G3406" s="34">
        <v>278411</v>
      </c>
      <c r="H3406" s="35" t="s">
        <v>183</v>
      </c>
    </row>
    <row r="3407" spans="1:8" ht="15.75">
      <c r="A3407" s="31" t="s">
        <v>3567</v>
      </c>
      <c r="B3407" s="32" t="s">
        <v>2694</v>
      </c>
      <c r="C3407" s="32" t="s">
        <v>3612</v>
      </c>
      <c r="D3407" s="33">
        <v>9308</v>
      </c>
      <c r="E3407" s="32" t="s">
        <v>3723</v>
      </c>
      <c r="F3407" s="33" t="s">
        <v>157</v>
      </c>
      <c r="G3407" s="34">
        <v>791166</v>
      </c>
      <c r="H3407" s="35" t="s">
        <v>183</v>
      </c>
    </row>
    <row r="3408" spans="1:8" ht="15.75">
      <c r="A3408" s="31" t="s">
        <v>3567</v>
      </c>
      <c r="B3408" s="32" t="s">
        <v>2694</v>
      </c>
      <c r="C3408" s="32" t="s">
        <v>3612</v>
      </c>
      <c r="D3408" s="33">
        <v>9309</v>
      </c>
      <c r="E3408" s="32" t="s">
        <v>3724</v>
      </c>
      <c r="F3408" s="33" t="s">
        <v>157</v>
      </c>
      <c r="G3408" s="34">
        <v>192579</v>
      </c>
      <c r="H3408" s="35" t="s">
        <v>183</v>
      </c>
    </row>
    <row r="3409" spans="1:8" ht="15.75">
      <c r="A3409" s="31" t="s">
        <v>3567</v>
      </c>
      <c r="B3409" s="32" t="s">
        <v>2694</v>
      </c>
      <c r="C3409" s="32" t="s">
        <v>3612</v>
      </c>
      <c r="D3409" s="33">
        <v>9310</v>
      </c>
      <c r="E3409" s="32" t="s">
        <v>3725</v>
      </c>
      <c r="F3409" s="33" t="s">
        <v>190</v>
      </c>
      <c r="G3409" s="34">
        <v>4966</v>
      </c>
      <c r="H3409" s="35" t="s">
        <v>183</v>
      </c>
    </row>
    <row r="3410" spans="1:8" ht="15.75">
      <c r="A3410" s="31" t="s">
        <v>3567</v>
      </c>
      <c r="B3410" s="32" t="s">
        <v>2694</v>
      </c>
      <c r="C3410" s="32" t="s">
        <v>3612</v>
      </c>
      <c r="D3410" s="33">
        <v>9311</v>
      </c>
      <c r="E3410" s="32" t="s">
        <v>3726</v>
      </c>
      <c r="F3410" s="33" t="s">
        <v>157</v>
      </c>
      <c r="G3410" s="34">
        <v>324919</v>
      </c>
      <c r="H3410" s="35" t="s">
        <v>183</v>
      </c>
    </row>
    <row r="3411" spans="1:8" ht="15.75">
      <c r="A3411" s="31" t="s">
        <v>3567</v>
      </c>
      <c r="B3411" s="32" t="s">
        <v>2694</v>
      </c>
      <c r="C3411" s="32" t="s">
        <v>3612</v>
      </c>
      <c r="D3411" s="33">
        <v>9312</v>
      </c>
      <c r="E3411" s="32" t="s">
        <v>3727</v>
      </c>
      <c r="F3411" s="33" t="s">
        <v>157</v>
      </c>
      <c r="G3411" s="34">
        <v>434978</v>
      </c>
      <c r="H3411" s="35" t="s">
        <v>183</v>
      </c>
    </row>
    <row r="3412" spans="1:8" ht="15.75">
      <c r="A3412" s="31" t="s">
        <v>3567</v>
      </c>
      <c r="B3412" s="32" t="s">
        <v>2694</v>
      </c>
      <c r="C3412" s="32" t="s">
        <v>3612</v>
      </c>
      <c r="D3412" s="33">
        <v>9313</v>
      </c>
      <c r="E3412" s="32" t="s">
        <v>3728</v>
      </c>
      <c r="F3412" s="33" t="s">
        <v>157</v>
      </c>
      <c r="G3412" s="34">
        <v>30368</v>
      </c>
      <c r="H3412" s="35" t="s">
        <v>183</v>
      </c>
    </row>
    <row r="3413" spans="1:8" ht="15.75">
      <c r="A3413" s="31" t="s">
        <v>3567</v>
      </c>
      <c r="B3413" s="32" t="s">
        <v>2694</v>
      </c>
      <c r="C3413" s="32" t="s">
        <v>3612</v>
      </c>
      <c r="D3413" s="33">
        <v>9314</v>
      </c>
      <c r="E3413" s="32" t="s">
        <v>3729</v>
      </c>
      <c r="F3413" s="33" t="s">
        <v>157</v>
      </c>
      <c r="G3413" s="34">
        <v>50869</v>
      </c>
      <c r="H3413" s="35" t="s">
        <v>183</v>
      </c>
    </row>
    <row r="3414" spans="1:8" ht="15.75">
      <c r="A3414" s="31" t="s">
        <v>3567</v>
      </c>
      <c r="B3414" s="32" t="s">
        <v>2694</v>
      </c>
      <c r="C3414" s="32" t="s">
        <v>3612</v>
      </c>
      <c r="D3414" s="33">
        <v>9315</v>
      </c>
      <c r="E3414" s="32" t="s">
        <v>3730</v>
      </c>
      <c r="F3414" s="33" t="s">
        <v>157</v>
      </c>
      <c r="G3414" s="34">
        <v>4687</v>
      </c>
      <c r="H3414" s="35" t="s">
        <v>183</v>
      </c>
    </row>
    <row r="3415" spans="1:8" ht="15.75">
      <c r="A3415" s="31" t="s">
        <v>3567</v>
      </c>
      <c r="B3415" s="32" t="s">
        <v>2694</v>
      </c>
      <c r="C3415" s="32" t="s">
        <v>3612</v>
      </c>
      <c r="D3415" s="33">
        <v>9316</v>
      </c>
      <c r="E3415" s="32" t="s">
        <v>3731</v>
      </c>
      <c r="F3415" s="33" t="s">
        <v>157</v>
      </c>
      <c r="G3415" s="34">
        <v>8561</v>
      </c>
      <c r="H3415" s="35" t="s">
        <v>183</v>
      </c>
    </row>
    <row r="3416" spans="1:8" ht="15.75">
      <c r="A3416" s="31" t="s">
        <v>3567</v>
      </c>
      <c r="B3416" s="32" t="s">
        <v>2694</v>
      </c>
      <c r="C3416" s="32" t="s">
        <v>3612</v>
      </c>
      <c r="D3416" s="33">
        <v>9317</v>
      </c>
      <c r="E3416" s="32" t="s">
        <v>3732</v>
      </c>
      <c r="F3416" s="33" t="s">
        <v>157</v>
      </c>
      <c r="G3416" s="34">
        <v>18407</v>
      </c>
      <c r="H3416" s="35" t="s">
        <v>183</v>
      </c>
    </row>
    <row r="3417" spans="1:8" ht="15.75">
      <c r="A3417" s="31" t="s">
        <v>3567</v>
      </c>
      <c r="B3417" s="32" t="s">
        <v>2694</v>
      </c>
      <c r="C3417" s="32" t="s">
        <v>3612</v>
      </c>
      <c r="D3417" s="33">
        <v>9318</v>
      </c>
      <c r="E3417" s="32" t="s">
        <v>3733</v>
      </c>
      <c r="F3417" s="33" t="s">
        <v>157</v>
      </c>
      <c r="G3417" s="34">
        <v>6625</v>
      </c>
      <c r="H3417" s="35" t="s">
        <v>183</v>
      </c>
    </row>
    <row r="3418" spans="1:8" ht="15.75">
      <c r="A3418" s="31" t="s">
        <v>3567</v>
      </c>
      <c r="B3418" s="32" t="s">
        <v>2694</v>
      </c>
      <c r="C3418" s="32" t="s">
        <v>3612</v>
      </c>
      <c r="D3418" s="33">
        <v>9319</v>
      </c>
      <c r="E3418" s="32" t="s">
        <v>3734</v>
      </c>
      <c r="F3418" s="33" t="s">
        <v>157</v>
      </c>
      <c r="G3418" s="34">
        <v>5725</v>
      </c>
      <c r="H3418" s="35" t="s">
        <v>183</v>
      </c>
    </row>
    <row r="3419" spans="1:8" ht="15.75">
      <c r="A3419" s="31" t="s">
        <v>3567</v>
      </c>
      <c r="B3419" s="32" t="s">
        <v>2694</v>
      </c>
      <c r="C3419" s="32" t="s">
        <v>3612</v>
      </c>
      <c r="D3419" s="33">
        <v>9320</v>
      </c>
      <c r="E3419" s="32" t="s">
        <v>3735</v>
      </c>
      <c r="F3419" s="33" t="s">
        <v>157</v>
      </c>
      <c r="G3419" s="34">
        <v>6625</v>
      </c>
      <c r="H3419" s="35" t="s">
        <v>183</v>
      </c>
    </row>
    <row r="3420" spans="1:8" ht="15.75">
      <c r="A3420" s="31" t="s">
        <v>3567</v>
      </c>
      <c r="B3420" s="32" t="s">
        <v>2694</v>
      </c>
      <c r="C3420" s="32" t="s">
        <v>3612</v>
      </c>
      <c r="D3420" s="33">
        <v>9321</v>
      </c>
      <c r="E3420" s="32" t="s">
        <v>3736</v>
      </c>
      <c r="F3420" s="33" t="s">
        <v>190</v>
      </c>
      <c r="G3420" s="34">
        <v>25431</v>
      </c>
      <c r="H3420" s="35" t="s">
        <v>183</v>
      </c>
    </row>
    <row r="3421" spans="1:8" ht="15.75">
      <c r="A3421" s="31" t="s">
        <v>3737</v>
      </c>
      <c r="B3421" s="32" t="s">
        <v>1187</v>
      </c>
      <c r="C3421" s="32" t="s">
        <v>1188</v>
      </c>
      <c r="D3421" s="33">
        <v>9322</v>
      </c>
      <c r="E3421" s="32" t="s">
        <v>3738</v>
      </c>
      <c r="F3421" s="33" t="s">
        <v>182</v>
      </c>
      <c r="G3421" s="34">
        <v>991968</v>
      </c>
      <c r="H3421" s="35" t="s">
        <v>183</v>
      </c>
    </row>
    <row r="3422" spans="1:8" ht="15.75">
      <c r="A3422" s="31" t="s">
        <v>3737</v>
      </c>
      <c r="B3422" s="32" t="s">
        <v>1187</v>
      </c>
      <c r="C3422" s="32" t="s">
        <v>1188</v>
      </c>
      <c r="D3422" s="33">
        <v>9323</v>
      </c>
      <c r="E3422" s="32" t="s">
        <v>3739</v>
      </c>
      <c r="F3422" s="33" t="s">
        <v>182</v>
      </c>
      <c r="G3422" s="34">
        <v>1428286</v>
      </c>
      <c r="H3422" s="35" t="s">
        <v>183</v>
      </c>
    </row>
    <row r="3423" spans="1:8" ht="15.75">
      <c r="A3423" s="31" t="s">
        <v>3737</v>
      </c>
      <c r="B3423" s="32" t="s">
        <v>1187</v>
      </c>
      <c r="C3423" s="32" t="s">
        <v>1188</v>
      </c>
      <c r="D3423" s="33">
        <v>9324</v>
      </c>
      <c r="E3423" s="32" t="s">
        <v>3740</v>
      </c>
      <c r="F3423" s="33" t="s">
        <v>182</v>
      </c>
      <c r="G3423" s="34">
        <v>1425413</v>
      </c>
      <c r="H3423" s="35" t="s">
        <v>183</v>
      </c>
    </row>
    <row r="3424" spans="1:8" ht="15.75">
      <c r="A3424" s="31" t="s">
        <v>3737</v>
      </c>
      <c r="B3424" s="32" t="s">
        <v>1187</v>
      </c>
      <c r="C3424" s="32" t="s">
        <v>1188</v>
      </c>
      <c r="D3424" s="33">
        <v>9325</v>
      </c>
      <c r="E3424" s="32" t="s">
        <v>3741</v>
      </c>
      <c r="F3424" s="33" t="s">
        <v>190</v>
      </c>
      <c r="G3424" s="34">
        <v>573452</v>
      </c>
      <c r="H3424" s="35" t="s">
        <v>183</v>
      </c>
    </row>
    <row r="3425" spans="1:8" ht="15.75">
      <c r="A3425" s="31" t="s">
        <v>3737</v>
      </c>
      <c r="B3425" s="32" t="s">
        <v>1187</v>
      </c>
      <c r="C3425" s="32" t="s">
        <v>1188</v>
      </c>
      <c r="D3425" s="33">
        <v>9326</v>
      </c>
      <c r="E3425" s="32" t="s">
        <v>3742</v>
      </c>
      <c r="F3425" s="33" t="s">
        <v>190</v>
      </c>
      <c r="G3425" s="34">
        <v>973600</v>
      </c>
      <c r="H3425" s="35" t="s">
        <v>183</v>
      </c>
    </row>
    <row r="3426" spans="1:8" ht="15.75">
      <c r="A3426" s="31" t="s">
        <v>3737</v>
      </c>
      <c r="B3426" s="32" t="s">
        <v>1187</v>
      </c>
      <c r="C3426" s="32" t="s">
        <v>1188</v>
      </c>
      <c r="D3426" s="33">
        <v>9327</v>
      </c>
      <c r="E3426" s="32" t="s">
        <v>3743</v>
      </c>
      <c r="F3426" s="33" t="s">
        <v>190</v>
      </c>
      <c r="G3426" s="34">
        <v>972509</v>
      </c>
      <c r="H3426" s="35" t="s">
        <v>183</v>
      </c>
    </row>
    <row r="3427" spans="1:8" ht="15.75">
      <c r="A3427" s="31" t="s">
        <v>3567</v>
      </c>
      <c r="B3427" s="32" t="s">
        <v>2694</v>
      </c>
      <c r="C3427" s="32" t="s">
        <v>3612</v>
      </c>
      <c r="D3427" s="33">
        <v>9328</v>
      </c>
      <c r="E3427" s="32" t="s">
        <v>3744</v>
      </c>
      <c r="F3427" s="33" t="s">
        <v>186</v>
      </c>
      <c r="G3427" s="34">
        <v>53021</v>
      </c>
      <c r="H3427" s="35" t="s">
        <v>183</v>
      </c>
    </row>
    <row r="3428" spans="1:8" ht="15.75">
      <c r="A3428" s="31" t="s">
        <v>3567</v>
      </c>
      <c r="B3428" s="32" t="s">
        <v>2694</v>
      </c>
      <c r="C3428" s="32" t="s">
        <v>3612</v>
      </c>
      <c r="D3428" s="33">
        <v>9329</v>
      </c>
      <c r="E3428" s="32" t="s">
        <v>3745</v>
      </c>
      <c r="F3428" s="33" t="s">
        <v>157</v>
      </c>
      <c r="G3428" s="34">
        <v>43820</v>
      </c>
      <c r="H3428" s="35" t="s">
        <v>183</v>
      </c>
    </row>
    <row r="3429" spans="1:8" ht="15.75">
      <c r="A3429" s="31" t="s">
        <v>3567</v>
      </c>
      <c r="B3429" s="32" t="s">
        <v>2694</v>
      </c>
      <c r="C3429" s="32" t="s">
        <v>3612</v>
      </c>
      <c r="D3429" s="33">
        <v>9330</v>
      </c>
      <c r="E3429" s="32" t="s">
        <v>3746</v>
      </c>
      <c r="F3429" s="33" t="s">
        <v>157</v>
      </c>
      <c r="G3429" s="34">
        <v>278035</v>
      </c>
      <c r="H3429" s="35" t="s">
        <v>183</v>
      </c>
    </row>
    <row r="3430" spans="1:8" ht="15.75">
      <c r="A3430" s="31" t="s">
        <v>3567</v>
      </c>
      <c r="B3430" s="32" t="s">
        <v>2694</v>
      </c>
      <c r="C3430" s="32" t="s">
        <v>3612</v>
      </c>
      <c r="D3430" s="33">
        <v>9331</v>
      </c>
      <c r="E3430" s="32" t="s">
        <v>3747</v>
      </c>
      <c r="F3430" s="33" t="s">
        <v>157</v>
      </c>
      <c r="G3430" s="34">
        <v>32394</v>
      </c>
      <c r="H3430" s="35" t="s">
        <v>183</v>
      </c>
    </row>
    <row r="3431" spans="1:8" ht="15.75">
      <c r="A3431" s="31" t="s">
        <v>3567</v>
      </c>
      <c r="B3431" s="32" t="s">
        <v>2694</v>
      </c>
      <c r="C3431" s="32" t="s">
        <v>3612</v>
      </c>
      <c r="D3431" s="33">
        <v>9332</v>
      </c>
      <c r="E3431" s="32" t="s">
        <v>3748</v>
      </c>
      <c r="F3431" s="33" t="s">
        <v>190</v>
      </c>
      <c r="G3431" s="34">
        <v>50844</v>
      </c>
      <c r="H3431" s="35" t="s">
        <v>183</v>
      </c>
    </row>
    <row r="3432" spans="1:8" ht="15.75">
      <c r="A3432" s="31" t="s">
        <v>3567</v>
      </c>
      <c r="B3432" s="32" t="s">
        <v>2694</v>
      </c>
      <c r="C3432" s="32" t="s">
        <v>3612</v>
      </c>
      <c r="D3432" s="33">
        <v>9333</v>
      </c>
      <c r="E3432" s="32" t="s">
        <v>3749</v>
      </c>
      <c r="F3432" s="33" t="s">
        <v>190</v>
      </c>
      <c r="G3432" s="34">
        <v>76386</v>
      </c>
      <c r="H3432" s="35" t="s">
        <v>183</v>
      </c>
    </row>
    <row r="3433" spans="1:8" ht="15.75">
      <c r="A3433" s="31" t="s">
        <v>3567</v>
      </c>
      <c r="B3433" s="32" t="s">
        <v>2694</v>
      </c>
      <c r="C3433" s="32" t="s">
        <v>3612</v>
      </c>
      <c r="D3433" s="33">
        <v>9334</v>
      </c>
      <c r="E3433" s="32" t="s">
        <v>3750</v>
      </c>
      <c r="F3433" s="33" t="s">
        <v>190</v>
      </c>
      <c r="G3433" s="34">
        <v>8564</v>
      </c>
      <c r="H3433" s="35" t="s">
        <v>183</v>
      </c>
    </row>
    <row r="3434" spans="1:8" ht="15.75">
      <c r="A3434" s="31" t="s">
        <v>3567</v>
      </c>
      <c r="B3434" s="32" t="s">
        <v>2694</v>
      </c>
      <c r="C3434" s="32" t="s">
        <v>3612</v>
      </c>
      <c r="D3434" s="33">
        <v>9335</v>
      </c>
      <c r="E3434" s="32" t="s">
        <v>3751</v>
      </c>
      <c r="F3434" s="33" t="s">
        <v>190</v>
      </c>
      <c r="G3434" s="34">
        <v>8564</v>
      </c>
      <c r="H3434" s="35" t="s">
        <v>183</v>
      </c>
    </row>
    <row r="3435" spans="1:8" ht="15.75">
      <c r="A3435" s="31" t="s">
        <v>3567</v>
      </c>
      <c r="B3435" s="32" t="s">
        <v>2694</v>
      </c>
      <c r="C3435" s="32" t="s">
        <v>3612</v>
      </c>
      <c r="D3435" s="33">
        <v>9336</v>
      </c>
      <c r="E3435" s="32" t="s">
        <v>3752</v>
      </c>
      <c r="F3435" s="33" t="s">
        <v>157</v>
      </c>
      <c r="G3435" s="34">
        <v>167020</v>
      </c>
      <c r="H3435" s="35" t="s">
        <v>183</v>
      </c>
    </row>
    <row r="3436" spans="1:8" ht="15.75">
      <c r="A3436" s="31" t="s">
        <v>3567</v>
      </c>
      <c r="B3436" s="32" t="s">
        <v>2694</v>
      </c>
      <c r="C3436" s="32" t="s">
        <v>3612</v>
      </c>
      <c r="D3436" s="33">
        <v>9337</v>
      </c>
      <c r="E3436" s="32" t="s">
        <v>3753</v>
      </c>
      <c r="F3436" s="33" t="s">
        <v>157</v>
      </c>
      <c r="G3436" s="34">
        <v>168329</v>
      </c>
      <c r="H3436" s="35" t="s">
        <v>183</v>
      </c>
    </row>
    <row r="3437" spans="1:8" ht="15.75">
      <c r="A3437" s="31" t="s">
        <v>3567</v>
      </c>
      <c r="B3437" s="32" t="s">
        <v>2694</v>
      </c>
      <c r="C3437" s="32" t="s">
        <v>3612</v>
      </c>
      <c r="D3437" s="33">
        <v>9338</v>
      </c>
      <c r="E3437" s="32" t="s">
        <v>3754</v>
      </c>
      <c r="F3437" s="33" t="s">
        <v>157</v>
      </c>
      <c r="G3437" s="34">
        <v>187213</v>
      </c>
      <c r="H3437" s="35" t="s">
        <v>183</v>
      </c>
    </row>
    <row r="3438" spans="1:8" ht="15.75">
      <c r="A3438" s="31" t="s">
        <v>3567</v>
      </c>
      <c r="B3438" s="32" t="s">
        <v>2694</v>
      </c>
      <c r="C3438" s="32" t="s">
        <v>3612</v>
      </c>
      <c r="D3438" s="33">
        <v>9339</v>
      </c>
      <c r="E3438" s="32" t="s">
        <v>3755</v>
      </c>
      <c r="F3438" s="33" t="s">
        <v>157</v>
      </c>
      <c r="G3438" s="34">
        <v>122136</v>
      </c>
      <c r="H3438" s="35" t="s">
        <v>183</v>
      </c>
    </row>
    <row r="3439" spans="1:8" ht="15.75">
      <c r="A3439" s="31" t="s">
        <v>3567</v>
      </c>
      <c r="B3439" s="32" t="s">
        <v>2694</v>
      </c>
      <c r="C3439" s="32" t="s">
        <v>3612</v>
      </c>
      <c r="D3439" s="33">
        <v>9340</v>
      </c>
      <c r="E3439" s="32" t="s">
        <v>3756</v>
      </c>
      <c r="F3439" s="33" t="s">
        <v>157</v>
      </c>
      <c r="G3439" s="34">
        <v>137607</v>
      </c>
      <c r="H3439" s="35" t="s">
        <v>183</v>
      </c>
    </row>
    <row r="3440" spans="1:8" ht="15.75">
      <c r="A3440" s="31" t="s">
        <v>3567</v>
      </c>
      <c r="B3440" s="32" t="s">
        <v>2694</v>
      </c>
      <c r="C3440" s="32" t="s">
        <v>3612</v>
      </c>
      <c r="D3440" s="33">
        <v>9341</v>
      </c>
      <c r="E3440" s="32" t="s">
        <v>3757</v>
      </c>
      <c r="F3440" s="33" t="s">
        <v>190</v>
      </c>
      <c r="G3440" s="34">
        <v>26202</v>
      </c>
      <c r="H3440" s="35" t="s">
        <v>183</v>
      </c>
    </row>
    <row r="3441" spans="1:8" ht="15.75">
      <c r="A3441" s="31" t="s">
        <v>3567</v>
      </c>
      <c r="B3441" s="32" t="s">
        <v>2694</v>
      </c>
      <c r="C3441" s="32" t="s">
        <v>3612</v>
      </c>
      <c r="D3441" s="33">
        <v>9342</v>
      </c>
      <c r="E3441" s="32" t="s">
        <v>3758</v>
      </c>
      <c r="F3441" s="33" t="s">
        <v>190</v>
      </c>
      <c r="G3441" s="34">
        <v>37804</v>
      </c>
      <c r="H3441" s="35" t="s">
        <v>183</v>
      </c>
    </row>
    <row r="3442" spans="1:8" ht="15.75">
      <c r="A3442" s="31" t="s">
        <v>3567</v>
      </c>
      <c r="B3442" s="32" t="s">
        <v>2694</v>
      </c>
      <c r="C3442" s="32" t="s">
        <v>3612</v>
      </c>
      <c r="D3442" s="33">
        <v>9343</v>
      </c>
      <c r="E3442" s="32" t="s">
        <v>3759</v>
      </c>
      <c r="F3442" s="33" t="s">
        <v>190</v>
      </c>
      <c r="G3442" s="34">
        <v>358712</v>
      </c>
      <c r="H3442" s="35" t="s">
        <v>183</v>
      </c>
    </row>
    <row r="3443" spans="1:8" ht="15.75">
      <c r="A3443" s="31" t="s">
        <v>3567</v>
      </c>
      <c r="B3443" s="32" t="s">
        <v>2694</v>
      </c>
      <c r="C3443" s="32" t="s">
        <v>3612</v>
      </c>
      <c r="D3443" s="33">
        <v>9344</v>
      </c>
      <c r="E3443" s="32" t="s">
        <v>3760</v>
      </c>
      <c r="F3443" s="33" t="s">
        <v>190</v>
      </c>
      <c r="G3443" s="34">
        <v>11591</v>
      </c>
      <c r="H3443" s="35" t="s">
        <v>183</v>
      </c>
    </row>
    <row r="3444" spans="1:8" ht="15.75">
      <c r="A3444" s="31" t="s">
        <v>3567</v>
      </c>
      <c r="B3444" s="32" t="s">
        <v>2694</v>
      </c>
      <c r="C3444" s="32" t="s">
        <v>3612</v>
      </c>
      <c r="D3444" s="33">
        <v>9345</v>
      </c>
      <c r="E3444" s="32" t="s">
        <v>3761</v>
      </c>
      <c r="F3444" s="33" t="s">
        <v>190</v>
      </c>
      <c r="G3444" s="34">
        <v>57598</v>
      </c>
      <c r="H3444" s="35" t="s">
        <v>183</v>
      </c>
    </row>
    <row r="3445" spans="1:8" ht="15.75">
      <c r="A3445" s="31" t="s">
        <v>3567</v>
      </c>
      <c r="B3445" s="32" t="s">
        <v>2694</v>
      </c>
      <c r="C3445" s="32" t="s">
        <v>3612</v>
      </c>
      <c r="D3445" s="33">
        <v>9346</v>
      </c>
      <c r="E3445" s="32" t="s">
        <v>3762</v>
      </c>
      <c r="F3445" s="33" t="s">
        <v>157</v>
      </c>
      <c r="G3445" s="34">
        <v>9875</v>
      </c>
      <c r="H3445" s="35" t="s">
        <v>183</v>
      </c>
    </row>
    <row r="3446" spans="1:8" ht="15.75">
      <c r="A3446" s="31" t="s">
        <v>3567</v>
      </c>
      <c r="B3446" s="32" t="s">
        <v>2694</v>
      </c>
      <c r="C3446" s="32" t="s">
        <v>3612</v>
      </c>
      <c r="D3446" s="33">
        <v>9347</v>
      </c>
      <c r="E3446" s="32" t="s">
        <v>3763</v>
      </c>
      <c r="F3446" s="33" t="s">
        <v>157</v>
      </c>
      <c r="G3446" s="34">
        <v>9275</v>
      </c>
      <c r="H3446" s="35" t="s">
        <v>183</v>
      </c>
    </row>
    <row r="3447" spans="1:8" ht="15.75">
      <c r="A3447" s="31" t="s">
        <v>3567</v>
      </c>
      <c r="B3447" s="32" t="s">
        <v>2694</v>
      </c>
      <c r="C3447" s="32" t="s">
        <v>3612</v>
      </c>
      <c r="D3447" s="33">
        <v>9348</v>
      </c>
      <c r="E3447" s="32" t="s">
        <v>3764</v>
      </c>
      <c r="F3447" s="33" t="s">
        <v>157</v>
      </c>
      <c r="G3447" s="34">
        <v>6056</v>
      </c>
      <c r="H3447" s="35" t="s">
        <v>183</v>
      </c>
    </row>
    <row r="3448" spans="1:8" ht="15.75">
      <c r="A3448" s="31" t="s">
        <v>3567</v>
      </c>
      <c r="B3448" s="32" t="s">
        <v>2694</v>
      </c>
      <c r="C3448" s="32" t="s">
        <v>3612</v>
      </c>
      <c r="D3448" s="33">
        <v>9349</v>
      </c>
      <c r="E3448" s="32" t="s">
        <v>3765</v>
      </c>
      <c r="F3448" s="33" t="s">
        <v>182</v>
      </c>
      <c r="G3448" s="34">
        <v>22246</v>
      </c>
      <c r="H3448" s="35" t="s">
        <v>183</v>
      </c>
    </row>
    <row r="3449" spans="1:8" ht="15.75">
      <c r="A3449" s="31" t="s">
        <v>3567</v>
      </c>
      <c r="B3449" s="32" t="s">
        <v>2694</v>
      </c>
      <c r="C3449" s="32" t="s">
        <v>3612</v>
      </c>
      <c r="D3449" s="33">
        <v>9350</v>
      </c>
      <c r="E3449" s="32" t="s">
        <v>3766</v>
      </c>
      <c r="F3449" s="33" t="s">
        <v>157</v>
      </c>
      <c r="G3449" s="34">
        <v>2561805</v>
      </c>
      <c r="H3449" s="35" t="s">
        <v>183</v>
      </c>
    </row>
    <row r="3450" spans="1:8" ht="15.75">
      <c r="A3450" s="31" t="s">
        <v>3567</v>
      </c>
      <c r="B3450" s="32" t="s">
        <v>2694</v>
      </c>
      <c r="C3450" s="32" t="s">
        <v>3612</v>
      </c>
      <c r="D3450" s="33">
        <v>9351</v>
      </c>
      <c r="E3450" s="32" t="s">
        <v>3767</v>
      </c>
      <c r="F3450" s="33" t="s">
        <v>157</v>
      </c>
      <c r="G3450" s="34">
        <v>11982569</v>
      </c>
      <c r="H3450" s="35" t="s">
        <v>183</v>
      </c>
    </row>
    <row r="3451" spans="1:8" ht="15.75">
      <c r="A3451" s="31" t="s">
        <v>3567</v>
      </c>
      <c r="B3451" s="32" t="s">
        <v>2694</v>
      </c>
      <c r="C3451" s="32" t="s">
        <v>3612</v>
      </c>
      <c r="D3451" s="33">
        <v>9352</v>
      </c>
      <c r="E3451" s="32" t="s">
        <v>3768</v>
      </c>
      <c r="F3451" s="33" t="s">
        <v>157</v>
      </c>
      <c r="G3451" s="34">
        <v>172680910</v>
      </c>
      <c r="H3451" s="35" t="s">
        <v>183</v>
      </c>
    </row>
    <row r="3452" spans="1:8" ht="15.75">
      <c r="A3452" s="31" t="s">
        <v>3567</v>
      </c>
      <c r="B3452" s="32" t="s">
        <v>2694</v>
      </c>
      <c r="C3452" s="32" t="s">
        <v>3612</v>
      </c>
      <c r="D3452" s="33">
        <v>9353</v>
      </c>
      <c r="E3452" s="32" t="s">
        <v>3769</v>
      </c>
      <c r="F3452" s="33" t="s">
        <v>157</v>
      </c>
      <c r="G3452" s="34">
        <v>153080</v>
      </c>
      <c r="H3452" s="35" t="s">
        <v>183</v>
      </c>
    </row>
    <row r="3453" spans="1:8" ht="15.75">
      <c r="A3453" s="31" t="s">
        <v>3567</v>
      </c>
      <c r="B3453" s="32" t="s">
        <v>2694</v>
      </c>
      <c r="C3453" s="32" t="s">
        <v>3612</v>
      </c>
      <c r="D3453" s="33">
        <v>9354</v>
      </c>
      <c r="E3453" s="32" t="s">
        <v>3770</v>
      </c>
      <c r="F3453" s="33" t="s">
        <v>157</v>
      </c>
      <c r="G3453" s="34">
        <v>11356</v>
      </c>
      <c r="H3453" s="35" t="s">
        <v>183</v>
      </c>
    </row>
    <row r="3454" spans="1:8" ht="15.75">
      <c r="A3454" s="31" t="s">
        <v>3567</v>
      </c>
      <c r="B3454" s="32" t="s">
        <v>2694</v>
      </c>
      <c r="C3454" s="32" t="s">
        <v>3612</v>
      </c>
      <c r="D3454" s="33">
        <v>9355</v>
      </c>
      <c r="E3454" s="32" t="s">
        <v>3771</v>
      </c>
      <c r="F3454" s="33" t="s">
        <v>157</v>
      </c>
      <c r="G3454" s="34">
        <v>7097</v>
      </c>
      <c r="H3454" s="35" t="s">
        <v>183</v>
      </c>
    </row>
    <row r="3455" spans="1:8" ht="15.75">
      <c r="A3455" s="31" t="s">
        <v>3567</v>
      </c>
      <c r="B3455" s="32" t="s">
        <v>2694</v>
      </c>
      <c r="C3455" s="32" t="s">
        <v>3612</v>
      </c>
      <c r="D3455" s="33">
        <v>9356</v>
      </c>
      <c r="E3455" s="32" t="s">
        <v>3772</v>
      </c>
      <c r="F3455" s="33" t="s">
        <v>157</v>
      </c>
      <c r="G3455" s="34">
        <v>8526</v>
      </c>
      <c r="H3455" s="35" t="s">
        <v>183</v>
      </c>
    </row>
    <row r="3456" spans="1:8" ht="15.75">
      <c r="A3456" s="31" t="s">
        <v>3567</v>
      </c>
      <c r="B3456" s="32" t="s">
        <v>2694</v>
      </c>
      <c r="C3456" s="32" t="s">
        <v>3612</v>
      </c>
      <c r="D3456" s="33">
        <v>9357</v>
      </c>
      <c r="E3456" s="32" t="s">
        <v>3773</v>
      </c>
      <c r="F3456" s="33" t="s">
        <v>182</v>
      </c>
      <c r="G3456" s="34">
        <v>60996</v>
      </c>
      <c r="H3456" s="35" t="s">
        <v>183</v>
      </c>
    </row>
    <row r="3457" spans="1:8" ht="15.75">
      <c r="A3457" s="31" t="s">
        <v>3567</v>
      </c>
      <c r="B3457" s="32" t="s">
        <v>2694</v>
      </c>
      <c r="C3457" s="32" t="s">
        <v>3612</v>
      </c>
      <c r="D3457" s="33">
        <v>9358</v>
      </c>
      <c r="E3457" s="32" t="s">
        <v>3774</v>
      </c>
      <c r="F3457" s="33" t="s">
        <v>157</v>
      </c>
      <c r="G3457" s="34">
        <v>7925</v>
      </c>
      <c r="H3457" s="35" t="s">
        <v>183</v>
      </c>
    </row>
    <row r="3458" spans="1:8" ht="15.75">
      <c r="A3458" s="31" t="s">
        <v>3567</v>
      </c>
      <c r="B3458" s="32" t="s">
        <v>2694</v>
      </c>
      <c r="C3458" s="32" t="s">
        <v>3612</v>
      </c>
      <c r="D3458" s="33">
        <v>9359</v>
      </c>
      <c r="E3458" s="32" t="s">
        <v>3775</v>
      </c>
      <c r="F3458" s="33" t="s">
        <v>182</v>
      </c>
      <c r="G3458" s="34">
        <v>85282</v>
      </c>
      <c r="H3458" s="35" t="s">
        <v>183</v>
      </c>
    </row>
    <row r="3459" spans="1:8" ht="15.75">
      <c r="A3459" s="31" t="s">
        <v>3567</v>
      </c>
      <c r="B3459" s="32" t="s">
        <v>2694</v>
      </c>
      <c r="C3459" s="32" t="s">
        <v>3612</v>
      </c>
      <c r="D3459" s="33">
        <v>9360</v>
      </c>
      <c r="E3459" s="32" t="s">
        <v>3776</v>
      </c>
      <c r="F3459" s="33" t="s">
        <v>182</v>
      </c>
      <c r="G3459" s="34">
        <v>129142</v>
      </c>
      <c r="H3459" s="35" t="s">
        <v>183</v>
      </c>
    </row>
    <row r="3460" spans="1:8" ht="15.75">
      <c r="A3460" s="31" t="s">
        <v>3567</v>
      </c>
      <c r="B3460" s="32" t="s">
        <v>2694</v>
      </c>
      <c r="C3460" s="32" t="s">
        <v>3612</v>
      </c>
      <c r="D3460" s="33">
        <v>9361</v>
      </c>
      <c r="E3460" s="32" t="s">
        <v>3777</v>
      </c>
      <c r="F3460" s="33" t="s">
        <v>157</v>
      </c>
      <c r="G3460" s="34">
        <v>79352</v>
      </c>
      <c r="H3460" s="35" t="s">
        <v>183</v>
      </c>
    </row>
    <row r="3461" spans="1:8" ht="15.75">
      <c r="A3461" s="31" t="s">
        <v>3567</v>
      </c>
      <c r="B3461" s="32" t="s">
        <v>2694</v>
      </c>
      <c r="C3461" s="32" t="s">
        <v>3612</v>
      </c>
      <c r="D3461" s="33">
        <v>9362</v>
      </c>
      <c r="E3461" s="32" t="s">
        <v>3778</v>
      </c>
      <c r="F3461" s="33" t="s">
        <v>182</v>
      </c>
      <c r="G3461" s="34">
        <v>14667</v>
      </c>
      <c r="H3461" s="35" t="s">
        <v>183</v>
      </c>
    </row>
    <row r="3462" spans="1:8" ht="15.75">
      <c r="A3462" s="31" t="s">
        <v>3567</v>
      </c>
      <c r="B3462" s="32" t="s">
        <v>2694</v>
      </c>
      <c r="C3462" s="32" t="s">
        <v>3612</v>
      </c>
      <c r="D3462" s="33">
        <v>9363</v>
      </c>
      <c r="E3462" s="32" t="s">
        <v>3779</v>
      </c>
      <c r="F3462" s="33" t="s">
        <v>190</v>
      </c>
      <c r="G3462" s="34">
        <v>55017</v>
      </c>
      <c r="H3462" s="35" t="s">
        <v>183</v>
      </c>
    </row>
    <row r="3463" spans="1:8" ht="15.75">
      <c r="A3463" s="31" t="s">
        <v>3567</v>
      </c>
      <c r="B3463" s="32" t="s">
        <v>2694</v>
      </c>
      <c r="C3463" s="32" t="s">
        <v>3612</v>
      </c>
      <c r="D3463" s="33">
        <v>9364</v>
      </c>
      <c r="E3463" s="32" t="s">
        <v>3780</v>
      </c>
      <c r="F3463" s="33" t="s">
        <v>157</v>
      </c>
      <c r="G3463" s="34">
        <v>391756</v>
      </c>
      <c r="H3463" s="35" t="s">
        <v>183</v>
      </c>
    </row>
    <row r="3464" spans="1:8" ht="15.75">
      <c r="A3464" s="31" t="s">
        <v>3567</v>
      </c>
      <c r="B3464" s="32" t="s">
        <v>2694</v>
      </c>
      <c r="C3464" s="32" t="s">
        <v>3612</v>
      </c>
      <c r="D3464" s="33">
        <v>9365</v>
      </c>
      <c r="E3464" s="32" t="s">
        <v>3781</v>
      </c>
      <c r="F3464" s="33" t="s">
        <v>157</v>
      </c>
      <c r="G3464" s="34">
        <v>74519</v>
      </c>
      <c r="H3464" s="35" t="s">
        <v>183</v>
      </c>
    </row>
    <row r="3465" spans="1:8" ht="15.75">
      <c r="A3465" s="31" t="s">
        <v>3567</v>
      </c>
      <c r="B3465" s="32" t="s">
        <v>2694</v>
      </c>
      <c r="C3465" s="32" t="s">
        <v>3612</v>
      </c>
      <c r="D3465" s="33">
        <v>9366</v>
      </c>
      <c r="E3465" s="32" t="s">
        <v>3782</v>
      </c>
      <c r="F3465" s="33" t="s">
        <v>157</v>
      </c>
      <c r="G3465" s="34">
        <v>10425</v>
      </c>
      <c r="H3465" s="35" t="s">
        <v>183</v>
      </c>
    </row>
    <row r="3466" spans="1:8" ht="15.75">
      <c r="A3466" s="31" t="s">
        <v>3567</v>
      </c>
      <c r="B3466" s="32" t="s">
        <v>2694</v>
      </c>
      <c r="C3466" s="32" t="s">
        <v>3612</v>
      </c>
      <c r="D3466" s="33">
        <v>9367</v>
      </c>
      <c r="E3466" s="32" t="s">
        <v>3783</v>
      </c>
      <c r="F3466" s="33" t="s">
        <v>157</v>
      </c>
      <c r="G3466" s="34">
        <v>833000</v>
      </c>
      <c r="H3466" s="35" t="s">
        <v>197</v>
      </c>
    </row>
    <row r="3467" spans="1:8" ht="15.75">
      <c r="A3467" s="31" t="s">
        <v>3567</v>
      </c>
      <c r="B3467" s="32" t="s">
        <v>2694</v>
      </c>
      <c r="C3467" s="32" t="s">
        <v>3612</v>
      </c>
      <c r="D3467" s="33">
        <v>9368</v>
      </c>
      <c r="E3467" s="32" t="s">
        <v>3784</v>
      </c>
      <c r="F3467" s="33" t="s">
        <v>157</v>
      </c>
      <c r="G3467" s="34">
        <v>1130500</v>
      </c>
      <c r="H3467" s="35" t="s">
        <v>197</v>
      </c>
    </row>
    <row r="3468" spans="1:8" ht="15.75">
      <c r="A3468" s="31" t="s">
        <v>3567</v>
      </c>
      <c r="B3468" s="32" t="s">
        <v>2694</v>
      </c>
      <c r="C3468" s="32" t="s">
        <v>3612</v>
      </c>
      <c r="D3468" s="33">
        <v>9369</v>
      </c>
      <c r="E3468" s="32" t="s">
        <v>3785</v>
      </c>
      <c r="F3468" s="33" t="s">
        <v>157</v>
      </c>
      <c r="G3468" s="34">
        <v>29443</v>
      </c>
      <c r="H3468" s="35" t="s">
        <v>183</v>
      </c>
    </row>
    <row r="3469" spans="1:8" ht="15.75">
      <c r="A3469" s="31" t="s">
        <v>3567</v>
      </c>
      <c r="B3469" s="32" t="s">
        <v>2694</v>
      </c>
      <c r="C3469" s="32" t="s">
        <v>3612</v>
      </c>
      <c r="D3469" s="33">
        <v>9370</v>
      </c>
      <c r="E3469" s="32" t="s">
        <v>3786</v>
      </c>
      <c r="F3469" s="33" t="s">
        <v>157</v>
      </c>
      <c r="G3469" s="34">
        <v>26445</v>
      </c>
      <c r="H3469" s="35" t="s">
        <v>183</v>
      </c>
    </row>
    <row r="3470" spans="1:8" ht="15.75">
      <c r="A3470" s="31" t="s">
        <v>3567</v>
      </c>
      <c r="B3470" s="32" t="s">
        <v>2694</v>
      </c>
      <c r="C3470" s="32" t="s">
        <v>3612</v>
      </c>
      <c r="D3470" s="33">
        <v>9371</v>
      </c>
      <c r="E3470" s="32" t="s">
        <v>3787</v>
      </c>
      <c r="F3470" s="33" t="s">
        <v>157</v>
      </c>
      <c r="G3470" s="34">
        <v>33763</v>
      </c>
      <c r="H3470" s="35" t="s">
        <v>183</v>
      </c>
    </row>
    <row r="3471" spans="1:8" ht="15.75">
      <c r="A3471" s="31" t="s">
        <v>3567</v>
      </c>
      <c r="B3471" s="32" t="s">
        <v>2694</v>
      </c>
      <c r="C3471" s="32" t="s">
        <v>3612</v>
      </c>
      <c r="D3471" s="33">
        <v>9372</v>
      </c>
      <c r="E3471" s="32" t="s">
        <v>3788</v>
      </c>
      <c r="F3471" s="33" t="s">
        <v>190</v>
      </c>
      <c r="G3471" s="34">
        <v>917479</v>
      </c>
      <c r="H3471" s="35" t="s">
        <v>183</v>
      </c>
    </row>
    <row r="3472" spans="1:8" ht="15.75">
      <c r="A3472" s="31" t="s">
        <v>3567</v>
      </c>
      <c r="B3472" s="32" t="s">
        <v>2694</v>
      </c>
      <c r="C3472" s="32" t="s">
        <v>3612</v>
      </c>
      <c r="D3472" s="33">
        <v>9373</v>
      </c>
      <c r="E3472" s="32" t="s">
        <v>3789</v>
      </c>
      <c r="F3472" s="33" t="s">
        <v>157</v>
      </c>
      <c r="G3472" s="34">
        <v>3101340</v>
      </c>
      <c r="H3472" s="35" t="s">
        <v>183</v>
      </c>
    </row>
    <row r="3473" spans="1:8" ht="15.75">
      <c r="A3473" s="31" t="s">
        <v>3567</v>
      </c>
      <c r="B3473" s="32" t="s">
        <v>2694</v>
      </c>
      <c r="C3473" s="32" t="s">
        <v>3612</v>
      </c>
      <c r="D3473" s="33">
        <v>9374</v>
      </c>
      <c r="E3473" s="32" t="s">
        <v>3790</v>
      </c>
      <c r="F3473" s="33" t="s">
        <v>157</v>
      </c>
      <c r="G3473" s="34">
        <v>68072814</v>
      </c>
      <c r="H3473" s="35" t="s">
        <v>183</v>
      </c>
    </row>
    <row r="3474" spans="1:8" ht="15.75">
      <c r="A3474" s="31" t="s">
        <v>3567</v>
      </c>
      <c r="B3474" s="32" t="s">
        <v>2694</v>
      </c>
      <c r="C3474" s="32" t="s">
        <v>3612</v>
      </c>
      <c r="D3474" s="33">
        <v>9375</v>
      </c>
      <c r="E3474" s="32" t="s">
        <v>3791</v>
      </c>
      <c r="F3474" s="33" t="s">
        <v>157</v>
      </c>
      <c r="G3474" s="34">
        <v>80397392</v>
      </c>
      <c r="H3474" s="35" t="s">
        <v>183</v>
      </c>
    </row>
    <row r="3475" spans="1:8" ht="15.75">
      <c r="A3475" s="31" t="s">
        <v>3567</v>
      </c>
      <c r="B3475" s="32" t="s">
        <v>2694</v>
      </c>
      <c r="C3475" s="32" t="s">
        <v>3612</v>
      </c>
      <c r="D3475" s="33">
        <v>9376</v>
      </c>
      <c r="E3475" s="32" t="s">
        <v>3792</v>
      </c>
      <c r="F3475" s="33" t="s">
        <v>157</v>
      </c>
      <c r="G3475" s="34">
        <v>46048497</v>
      </c>
      <c r="H3475" s="35" t="s">
        <v>183</v>
      </c>
    </row>
    <row r="3476" spans="1:8" ht="15.75">
      <c r="A3476" s="31" t="s">
        <v>3567</v>
      </c>
      <c r="B3476" s="32" t="s">
        <v>2694</v>
      </c>
      <c r="C3476" s="32" t="s">
        <v>3612</v>
      </c>
      <c r="D3476" s="33">
        <v>9377</v>
      </c>
      <c r="E3476" s="32" t="s">
        <v>3793</v>
      </c>
      <c r="F3476" s="33" t="s">
        <v>190</v>
      </c>
      <c r="G3476" s="34">
        <v>4284349</v>
      </c>
      <c r="H3476" s="35" t="s">
        <v>183</v>
      </c>
    </row>
    <row r="3477" spans="1:8" ht="15.75">
      <c r="A3477" s="31" t="s">
        <v>3567</v>
      </c>
      <c r="B3477" s="32" t="s">
        <v>2694</v>
      </c>
      <c r="C3477" s="32" t="s">
        <v>3612</v>
      </c>
      <c r="D3477" s="33">
        <v>9378</v>
      </c>
      <c r="E3477" s="32" t="s">
        <v>3794</v>
      </c>
      <c r="F3477" s="33" t="s">
        <v>157</v>
      </c>
      <c r="G3477" s="34">
        <v>7488092</v>
      </c>
      <c r="H3477" s="35" t="s">
        <v>183</v>
      </c>
    </row>
    <row r="3478" spans="1:8" ht="15.75">
      <c r="A3478" s="31" t="s">
        <v>3567</v>
      </c>
      <c r="B3478" s="32" t="s">
        <v>2694</v>
      </c>
      <c r="C3478" s="32" t="s">
        <v>3612</v>
      </c>
      <c r="D3478" s="33">
        <v>9379</v>
      </c>
      <c r="E3478" s="32" t="s">
        <v>3795</v>
      </c>
      <c r="F3478" s="33" t="s">
        <v>157</v>
      </c>
      <c r="G3478" s="34">
        <v>2954767</v>
      </c>
      <c r="H3478" s="35" t="s">
        <v>183</v>
      </c>
    </row>
    <row r="3479" spans="1:8" ht="15.75">
      <c r="A3479" s="31" t="s">
        <v>3567</v>
      </c>
      <c r="B3479" s="32" t="s">
        <v>2694</v>
      </c>
      <c r="C3479" s="32" t="s">
        <v>3612</v>
      </c>
      <c r="D3479" s="33">
        <v>9380</v>
      </c>
      <c r="E3479" s="32" t="s">
        <v>3796</v>
      </c>
      <c r="F3479" s="33" t="s">
        <v>190</v>
      </c>
      <c r="G3479" s="34">
        <v>5352287</v>
      </c>
      <c r="H3479" s="35" t="s">
        <v>183</v>
      </c>
    </row>
    <row r="3480" spans="1:8" ht="15.75">
      <c r="A3480" s="31" t="s">
        <v>3567</v>
      </c>
      <c r="B3480" s="32" t="s">
        <v>2694</v>
      </c>
      <c r="C3480" s="32" t="s">
        <v>3612</v>
      </c>
      <c r="D3480" s="33">
        <v>9381</v>
      </c>
      <c r="E3480" s="32" t="s">
        <v>3797</v>
      </c>
      <c r="F3480" s="33" t="s">
        <v>157</v>
      </c>
      <c r="G3480" s="34">
        <v>3292452</v>
      </c>
      <c r="H3480" s="35" t="s">
        <v>183</v>
      </c>
    </row>
    <row r="3481" spans="1:8" ht="15.75">
      <c r="A3481" s="31" t="s">
        <v>3567</v>
      </c>
      <c r="B3481" s="32" t="s">
        <v>2694</v>
      </c>
      <c r="C3481" s="32" t="s">
        <v>3612</v>
      </c>
      <c r="D3481" s="33">
        <v>9382</v>
      </c>
      <c r="E3481" s="32" t="s">
        <v>3798</v>
      </c>
      <c r="F3481" s="33" t="s">
        <v>157</v>
      </c>
      <c r="G3481" s="34">
        <v>301472693</v>
      </c>
      <c r="H3481" s="35" t="s">
        <v>183</v>
      </c>
    </row>
    <row r="3482" spans="1:8" ht="15.75">
      <c r="A3482" s="31" t="s">
        <v>3567</v>
      </c>
      <c r="B3482" s="32" t="s">
        <v>2694</v>
      </c>
      <c r="C3482" s="32" t="s">
        <v>3612</v>
      </c>
      <c r="D3482" s="33">
        <v>9383</v>
      </c>
      <c r="E3482" s="32" t="s">
        <v>3799</v>
      </c>
      <c r="F3482" s="33" t="s">
        <v>157</v>
      </c>
      <c r="G3482" s="34">
        <v>147436897</v>
      </c>
      <c r="H3482" s="35" t="s">
        <v>183</v>
      </c>
    </row>
    <row r="3483" spans="1:8" ht="15.75">
      <c r="A3483" s="31" t="s">
        <v>3567</v>
      </c>
      <c r="B3483" s="32" t="s">
        <v>2694</v>
      </c>
      <c r="C3483" s="32" t="s">
        <v>3612</v>
      </c>
      <c r="D3483" s="33">
        <v>9384</v>
      </c>
      <c r="E3483" s="32" t="s">
        <v>3800</v>
      </c>
      <c r="F3483" s="33" t="s">
        <v>190</v>
      </c>
      <c r="G3483" s="34">
        <v>782940</v>
      </c>
      <c r="H3483" s="35" t="s">
        <v>183</v>
      </c>
    </row>
    <row r="3484" spans="1:8" ht="15.75">
      <c r="A3484" s="31" t="s">
        <v>3567</v>
      </c>
      <c r="B3484" s="32" t="s">
        <v>2694</v>
      </c>
      <c r="C3484" s="32" t="s">
        <v>3612</v>
      </c>
      <c r="D3484" s="33">
        <v>9385</v>
      </c>
      <c r="E3484" s="32" t="s">
        <v>3801</v>
      </c>
      <c r="F3484" s="33" t="s">
        <v>190</v>
      </c>
      <c r="G3484" s="34">
        <v>1429196</v>
      </c>
      <c r="H3484" s="35" t="s">
        <v>183</v>
      </c>
    </row>
    <row r="3485" spans="1:8" ht="15.75">
      <c r="A3485" s="31" t="s">
        <v>3567</v>
      </c>
      <c r="B3485" s="32" t="s">
        <v>2694</v>
      </c>
      <c r="C3485" s="32" t="s">
        <v>3612</v>
      </c>
      <c r="D3485" s="33">
        <v>9386</v>
      </c>
      <c r="E3485" s="32" t="s">
        <v>3802</v>
      </c>
      <c r="F3485" s="33" t="s">
        <v>190</v>
      </c>
      <c r="G3485" s="34">
        <v>730176</v>
      </c>
      <c r="H3485" s="35" t="s">
        <v>183</v>
      </c>
    </row>
    <row r="3486" spans="1:8" ht="15.75">
      <c r="A3486" s="31" t="s">
        <v>3567</v>
      </c>
      <c r="B3486" s="32" t="s">
        <v>2694</v>
      </c>
      <c r="C3486" s="32" t="s">
        <v>3612</v>
      </c>
      <c r="D3486" s="33">
        <v>9387</v>
      </c>
      <c r="E3486" s="32" t="s">
        <v>3803</v>
      </c>
      <c r="F3486" s="33" t="s">
        <v>157</v>
      </c>
      <c r="G3486" s="34">
        <v>31088769</v>
      </c>
      <c r="H3486" s="35" t="s">
        <v>183</v>
      </c>
    </row>
    <row r="3487" spans="1:8" ht="15.75">
      <c r="A3487" s="31" t="s">
        <v>3567</v>
      </c>
      <c r="B3487" s="32" t="s">
        <v>2694</v>
      </c>
      <c r="C3487" s="32" t="s">
        <v>3612</v>
      </c>
      <c r="D3487" s="33">
        <v>9388</v>
      </c>
      <c r="E3487" s="32" t="s">
        <v>3804</v>
      </c>
      <c r="F3487" s="33" t="s">
        <v>157</v>
      </c>
      <c r="G3487" s="34">
        <v>62482547</v>
      </c>
      <c r="H3487" s="35" t="s">
        <v>183</v>
      </c>
    </row>
    <row r="3488" spans="1:8" ht="15.75">
      <c r="A3488" s="31" t="s">
        <v>3567</v>
      </c>
      <c r="B3488" s="32" t="s">
        <v>2694</v>
      </c>
      <c r="C3488" s="32" t="s">
        <v>3612</v>
      </c>
      <c r="D3488" s="33">
        <v>9389</v>
      </c>
      <c r="E3488" s="32" t="s">
        <v>3805</v>
      </c>
      <c r="F3488" s="33" t="s">
        <v>157</v>
      </c>
      <c r="G3488" s="34">
        <v>19142</v>
      </c>
      <c r="H3488" s="35" t="s">
        <v>183</v>
      </c>
    </row>
    <row r="3489" spans="1:8" ht="15.75">
      <c r="A3489" s="31" t="s">
        <v>3567</v>
      </c>
      <c r="B3489" s="32" t="s">
        <v>2694</v>
      </c>
      <c r="C3489" s="32" t="s">
        <v>3612</v>
      </c>
      <c r="D3489" s="33">
        <v>9390</v>
      </c>
      <c r="E3489" s="32" t="s">
        <v>3806</v>
      </c>
      <c r="F3489" s="33" t="s">
        <v>157</v>
      </c>
      <c r="G3489" s="34">
        <v>22253</v>
      </c>
      <c r="H3489" s="35" t="s">
        <v>183</v>
      </c>
    </row>
    <row r="3490" spans="1:8" ht="15.75">
      <c r="A3490" s="31" t="s">
        <v>3567</v>
      </c>
      <c r="B3490" s="32" t="s">
        <v>2694</v>
      </c>
      <c r="C3490" s="32" t="s">
        <v>3612</v>
      </c>
      <c r="D3490" s="33">
        <v>9391</v>
      </c>
      <c r="E3490" s="32" t="s">
        <v>3807</v>
      </c>
      <c r="F3490" s="33" t="s">
        <v>157</v>
      </c>
      <c r="G3490" s="34">
        <v>313358</v>
      </c>
      <c r="H3490" s="35" t="s">
        <v>183</v>
      </c>
    </row>
    <row r="3491" spans="1:8" ht="15.75">
      <c r="A3491" s="31" t="s">
        <v>3567</v>
      </c>
      <c r="B3491" s="32" t="s">
        <v>2694</v>
      </c>
      <c r="C3491" s="32" t="s">
        <v>3612</v>
      </c>
      <c r="D3491" s="33">
        <v>9392</v>
      </c>
      <c r="E3491" s="32" t="s">
        <v>3808</v>
      </c>
      <c r="F3491" s="33" t="s">
        <v>157</v>
      </c>
      <c r="G3491" s="34">
        <v>38605</v>
      </c>
      <c r="H3491" s="35" t="s">
        <v>183</v>
      </c>
    </row>
    <row r="3492" spans="1:8" ht="15.75">
      <c r="A3492" s="31" t="s">
        <v>3567</v>
      </c>
      <c r="B3492" s="32" t="s">
        <v>2694</v>
      </c>
      <c r="C3492" s="32" t="s">
        <v>3612</v>
      </c>
      <c r="D3492" s="33">
        <v>9393</v>
      </c>
      <c r="E3492" s="32" t="s">
        <v>3809</v>
      </c>
      <c r="F3492" s="33" t="s">
        <v>157</v>
      </c>
      <c r="G3492" s="34">
        <v>122522</v>
      </c>
      <c r="H3492" s="35" t="s">
        <v>183</v>
      </c>
    </row>
    <row r="3493" spans="1:8" ht="15.75">
      <c r="A3493" s="31" t="s">
        <v>3810</v>
      </c>
      <c r="B3493" s="32" t="s">
        <v>248</v>
      </c>
      <c r="C3493" s="32" t="s">
        <v>248</v>
      </c>
      <c r="D3493" s="33">
        <v>9394</v>
      </c>
      <c r="E3493" s="32" t="s">
        <v>3811</v>
      </c>
      <c r="F3493" s="33" t="s">
        <v>190</v>
      </c>
      <c r="G3493" s="34">
        <v>1517873</v>
      </c>
      <c r="H3493" s="35" t="s">
        <v>183</v>
      </c>
    </row>
    <row r="3494" spans="1:8" ht="15.75">
      <c r="A3494" s="31" t="s">
        <v>3810</v>
      </c>
      <c r="B3494" s="32" t="s">
        <v>248</v>
      </c>
      <c r="C3494" s="32" t="s">
        <v>248</v>
      </c>
      <c r="D3494" s="33">
        <v>9395</v>
      </c>
      <c r="E3494" s="32" t="s">
        <v>3812</v>
      </c>
      <c r="F3494" s="33" t="s">
        <v>190</v>
      </c>
      <c r="G3494" s="34">
        <v>2333683</v>
      </c>
      <c r="H3494" s="35" t="s">
        <v>183</v>
      </c>
    </row>
    <row r="3495" spans="1:8" ht="15.75">
      <c r="A3495" s="31" t="s">
        <v>3810</v>
      </c>
      <c r="B3495" s="32" t="s">
        <v>248</v>
      </c>
      <c r="C3495" s="32" t="s">
        <v>248</v>
      </c>
      <c r="D3495" s="33">
        <v>9396</v>
      </c>
      <c r="E3495" s="32" t="s">
        <v>3813</v>
      </c>
      <c r="F3495" s="33" t="s">
        <v>190</v>
      </c>
      <c r="G3495" s="34">
        <v>836909</v>
      </c>
      <c r="H3495" s="35" t="s">
        <v>183</v>
      </c>
    </row>
    <row r="3496" spans="1:8" ht="15.75">
      <c r="A3496" s="31" t="s">
        <v>3810</v>
      </c>
      <c r="B3496" s="32" t="s">
        <v>248</v>
      </c>
      <c r="C3496" s="32" t="s">
        <v>248</v>
      </c>
      <c r="D3496" s="33">
        <v>9397</v>
      </c>
      <c r="E3496" s="32" t="s">
        <v>3814</v>
      </c>
      <c r="F3496" s="33" t="s">
        <v>190</v>
      </c>
      <c r="G3496" s="34">
        <v>836909</v>
      </c>
      <c r="H3496" s="35" t="s">
        <v>183</v>
      </c>
    </row>
    <row r="3497" spans="1:8" ht="15.75">
      <c r="A3497" s="31" t="s">
        <v>3810</v>
      </c>
      <c r="B3497" s="32" t="s">
        <v>248</v>
      </c>
      <c r="C3497" s="32" t="s">
        <v>248</v>
      </c>
      <c r="D3497" s="33">
        <v>9398</v>
      </c>
      <c r="E3497" s="32" t="s">
        <v>3815</v>
      </c>
      <c r="F3497" s="33" t="s">
        <v>190</v>
      </c>
      <c r="G3497" s="34">
        <v>905714</v>
      </c>
      <c r="H3497" s="35" t="s">
        <v>183</v>
      </c>
    </row>
    <row r="3498" spans="1:8" ht="15.75">
      <c r="A3498" s="31" t="s">
        <v>3567</v>
      </c>
      <c r="B3498" s="32" t="s">
        <v>2694</v>
      </c>
      <c r="C3498" s="32" t="s">
        <v>3612</v>
      </c>
      <c r="D3498" s="33">
        <v>9399</v>
      </c>
      <c r="E3498" s="32" t="s">
        <v>3816</v>
      </c>
      <c r="F3498" s="33" t="s">
        <v>190</v>
      </c>
      <c r="G3498" s="34">
        <v>7586</v>
      </c>
      <c r="H3498" s="35" t="s">
        <v>183</v>
      </c>
    </row>
    <row r="3499" spans="1:8" ht="15.75">
      <c r="A3499" s="31" t="s">
        <v>3567</v>
      </c>
      <c r="B3499" s="32" t="s">
        <v>2694</v>
      </c>
      <c r="C3499" s="32" t="s">
        <v>3612</v>
      </c>
      <c r="D3499" s="33">
        <v>9400</v>
      </c>
      <c r="E3499" s="32" t="s">
        <v>3817</v>
      </c>
      <c r="F3499" s="33" t="s">
        <v>157</v>
      </c>
      <c r="G3499" s="34">
        <v>87545</v>
      </c>
      <c r="H3499" s="35" t="s">
        <v>183</v>
      </c>
    </row>
    <row r="3500" spans="1:8" ht="15.75">
      <c r="A3500" s="31" t="s">
        <v>3567</v>
      </c>
      <c r="B3500" s="32" t="s">
        <v>2694</v>
      </c>
      <c r="C3500" s="32" t="s">
        <v>3612</v>
      </c>
      <c r="D3500" s="33">
        <v>9401</v>
      </c>
      <c r="E3500" s="32" t="s">
        <v>3818</v>
      </c>
      <c r="F3500" s="33" t="s">
        <v>157</v>
      </c>
      <c r="G3500" s="34">
        <v>109544</v>
      </c>
      <c r="H3500" s="35" t="s">
        <v>183</v>
      </c>
    </row>
    <row r="3501" spans="1:8" ht="15.75">
      <c r="A3501" s="31" t="s">
        <v>3567</v>
      </c>
      <c r="B3501" s="32" t="s">
        <v>2694</v>
      </c>
      <c r="C3501" s="32" t="s">
        <v>3612</v>
      </c>
      <c r="D3501" s="33">
        <v>9402</v>
      </c>
      <c r="E3501" s="32" t="s">
        <v>3819</v>
      </c>
      <c r="F3501" s="33" t="s">
        <v>157</v>
      </c>
      <c r="G3501" s="34">
        <v>524491</v>
      </c>
      <c r="H3501" s="35" t="s">
        <v>183</v>
      </c>
    </row>
    <row r="3502" spans="1:8" ht="15.75">
      <c r="A3502" s="31" t="s">
        <v>3567</v>
      </c>
      <c r="B3502" s="32" t="s">
        <v>2694</v>
      </c>
      <c r="C3502" s="32" t="s">
        <v>3612</v>
      </c>
      <c r="D3502" s="33">
        <v>9403</v>
      </c>
      <c r="E3502" s="32" t="s">
        <v>3820</v>
      </c>
      <c r="F3502" s="33" t="s">
        <v>157</v>
      </c>
      <c r="G3502" s="34">
        <v>545792</v>
      </c>
      <c r="H3502" s="35" t="s">
        <v>183</v>
      </c>
    </row>
    <row r="3503" spans="1:8" ht="15.75">
      <c r="A3503" s="31" t="s">
        <v>3567</v>
      </c>
      <c r="B3503" s="32" t="s">
        <v>2694</v>
      </c>
      <c r="C3503" s="32" t="s">
        <v>3612</v>
      </c>
      <c r="D3503" s="33">
        <v>9404</v>
      </c>
      <c r="E3503" s="32" t="s">
        <v>3821</v>
      </c>
      <c r="F3503" s="33" t="s">
        <v>157</v>
      </c>
      <c r="G3503" s="34">
        <v>610521</v>
      </c>
      <c r="H3503" s="35" t="s">
        <v>183</v>
      </c>
    </row>
    <row r="3504" spans="1:8" ht="15.75">
      <c r="A3504" s="31" t="s">
        <v>3567</v>
      </c>
      <c r="B3504" s="32" t="s">
        <v>2694</v>
      </c>
      <c r="C3504" s="32" t="s">
        <v>3612</v>
      </c>
      <c r="D3504" s="33">
        <v>9405</v>
      </c>
      <c r="E3504" s="32" t="s">
        <v>3822</v>
      </c>
      <c r="F3504" s="33" t="s">
        <v>157</v>
      </c>
      <c r="G3504" s="34">
        <v>450467</v>
      </c>
      <c r="H3504" s="35" t="s">
        <v>183</v>
      </c>
    </row>
    <row r="3505" spans="1:8" ht="15.75">
      <c r="A3505" s="31" t="s">
        <v>3567</v>
      </c>
      <c r="B3505" s="32" t="s">
        <v>2694</v>
      </c>
      <c r="C3505" s="32" t="s">
        <v>3612</v>
      </c>
      <c r="D3505" s="33">
        <v>9406</v>
      </c>
      <c r="E3505" s="32" t="s">
        <v>3823</v>
      </c>
      <c r="F3505" s="33" t="s">
        <v>157</v>
      </c>
      <c r="G3505" s="34">
        <v>424721</v>
      </c>
      <c r="H3505" s="35" t="s">
        <v>183</v>
      </c>
    </row>
    <row r="3506" spans="1:8" ht="15.75">
      <c r="A3506" s="31" t="s">
        <v>3567</v>
      </c>
      <c r="B3506" s="32" t="s">
        <v>2694</v>
      </c>
      <c r="C3506" s="32" t="s">
        <v>3612</v>
      </c>
      <c r="D3506" s="33">
        <v>9407</v>
      </c>
      <c r="E3506" s="32" t="s">
        <v>3824</v>
      </c>
      <c r="F3506" s="33" t="s">
        <v>157</v>
      </c>
      <c r="G3506" s="34">
        <v>494027</v>
      </c>
      <c r="H3506" s="35" t="s">
        <v>183</v>
      </c>
    </row>
    <row r="3507" spans="1:8" ht="15.75">
      <c r="A3507" s="31" t="s">
        <v>3567</v>
      </c>
      <c r="B3507" s="32" t="s">
        <v>2694</v>
      </c>
      <c r="C3507" s="32" t="s">
        <v>3612</v>
      </c>
      <c r="D3507" s="33">
        <v>9408</v>
      </c>
      <c r="E3507" s="32" t="s">
        <v>3825</v>
      </c>
      <c r="F3507" s="33" t="s">
        <v>157</v>
      </c>
      <c r="G3507" s="34">
        <v>457249</v>
      </c>
      <c r="H3507" s="35" t="s">
        <v>183</v>
      </c>
    </row>
    <row r="3508" spans="1:8" ht="15.75">
      <c r="A3508" s="31" t="s">
        <v>3567</v>
      </c>
      <c r="B3508" s="32" t="s">
        <v>2694</v>
      </c>
      <c r="C3508" s="32" t="s">
        <v>3612</v>
      </c>
      <c r="D3508" s="33">
        <v>9409</v>
      </c>
      <c r="E3508" s="32" t="s">
        <v>3826</v>
      </c>
      <c r="F3508" s="33" t="s">
        <v>157</v>
      </c>
      <c r="G3508" s="34">
        <v>392410</v>
      </c>
      <c r="H3508" s="35" t="s">
        <v>183</v>
      </c>
    </row>
    <row r="3509" spans="1:8" ht="15.75">
      <c r="A3509" s="31" t="s">
        <v>3567</v>
      </c>
      <c r="B3509" s="32" t="s">
        <v>2694</v>
      </c>
      <c r="C3509" s="32" t="s">
        <v>3612</v>
      </c>
      <c r="D3509" s="33">
        <v>9410</v>
      </c>
      <c r="E3509" s="32" t="s">
        <v>3827</v>
      </c>
      <c r="F3509" s="33" t="s">
        <v>157</v>
      </c>
      <c r="G3509" s="34">
        <v>468963</v>
      </c>
      <c r="H3509" s="35" t="s">
        <v>183</v>
      </c>
    </row>
    <row r="3510" spans="1:8" ht="15.75">
      <c r="A3510" s="31" t="s">
        <v>3567</v>
      </c>
      <c r="B3510" s="32" t="s">
        <v>2694</v>
      </c>
      <c r="C3510" s="32" t="s">
        <v>3612</v>
      </c>
      <c r="D3510" s="33">
        <v>9411</v>
      </c>
      <c r="E3510" s="32" t="s">
        <v>3828</v>
      </c>
      <c r="F3510" s="33" t="s">
        <v>157</v>
      </c>
      <c r="G3510" s="34">
        <v>1047846</v>
      </c>
      <c r="H3510" s="35" t="s">
        <v>183</v>
      </c>
    </row>
    <row r="3511" spans="1:8" ht="15.75">
      <c r="A3511" s="31" t="s">
        <v>3567</v>
      </c>
      <c r="B3511" s="32" t="s">
        <v>2694</v>
      </c>
      <c r="C3511" s="32" t="s">
        <v>3612</v>
      </c>
      <c r="D3511" s="33">
        <v>9412</v>
      </c>
      <c r="E3511" s="32" t="s">
        <v>3829</v>
      </c>
      <c r="F3511" s="33" t="s">
        <v>157</v>
      </c>
      <c r="G3511" s="34">
        <v>2267253</v>
      </c>
      <c r="H3511" s="35" t="s">
        <v>183</v>
      </c>
    </row>
    <row r="3512" spans="1:8" ht="15.75">
      <c r="A3512" s="31" t="s">
        <v>3567</v>
      </c>
      <c r="B3512" s="32" t="s">
        <v>2694</v>
      </c>
      <c r="C3512" s="32" t="s">
        <v>3612</v>
      </c>
      <c r="D3512" s="33">
        <v>9413</v>
      </c>
      <c r="E3512" s="32" t="s">
        <v>3830</v>
      </c>
      <c r="F3512" s="33" t="s">
        <v>157</v>
      </c>
      <c r="G3512" s="34">
        <v>130728</v>
      </c>
      <c r="H3512" s="35" t="s">
        <v>183</v>
      </c>
    </row>
    <row r="3513" spans="1:8" ht="15.75">
      <c r="A3513" s="31" t="s">
        <v>3567</v>
      </c>
      <c r="B3513" s="32" t="s">
        <v>2694</v>
      </c>
      <c r="C3513" s="32" t="s">
        <v>3612</v>
      </c>
      <c r="D3513" s="33">
        <v>9414</v>
      </c>
      <c r="E3513" s="32" t="s">
        <v>3831</v>
      </c>
      <c r="F3513" s="33" t="s">
        <v>157</v>
      </c>
      <c r="G3513" s="34">
        <v>124544</v>
      </c>
      <c r="H3513" s="35" t="s">
        <v>183</v>
      </c>
    </row>
    <row r="3514" spans="1:8" ht="15.75">
      <c r="A3514" s="31" t="s">
        <v>3567</v>
      </c>
      <c r="B3514" s="32" t="s">
        <v>2694</v>
      </c>
      <c r="C3514" s="32" t="s">
        <v>3612</v>
      </c>
      <c r="D3514" s="33">
        <v>9415</v>
      </c>
      <c r="E3514" s="32" t="s">
        <v>3832</v>
      </c>
      <c r="F3514" s="33" t="s">
        <v>157</v>
      </c>
      <c r="G3514" s="34">
        <v>146544</v>
      </c>
      <c r="H3514" s="35" t="s">
        <v>183</v>
      </c>
    </row>
    <row r="3515" spans="1:8" ht="15.75">
      <c r="A3515" s="31" t="s">
        <v>3567</v>
      </c>
      <c r="B3515" s="32" t="s">
        <v>2694</v>
      </c>
      <c r="C3515" s="32" t="s">
        <v>3612</v>
      </c>
      <c r="D3515" s="33">
        <v>9416</v>
      </c>
      <c r="E3515" s="32" t="s">
        <v>3833</v>
      </c>
      <c r="F3515" s="33" t="s">
        <v>182</v>
      </c>
      <c r="G3515" s="34">
        <v>26790</v>
      </c>
      <c r="H3515" s="35" t="s">
        <v>183</v>
      </c>
    </row>
    <row r="3516" spans="1:8" ht="15.75">
      <c r="A3516" s="31" t="s">
        <v>3567</v>
      </c>
      <c r="B3516" s="32" t="s">
        <v>2694</v>
      </c>
      <c r="C3516" s="32" t="s">
        <v>3612</v>
      </c>
      <c r="D3516" s="33">
        <v>9417</v>
      </c>
      <c r="E3516" s="32" t="s">
        <v>3834</v>
      </c>
      <c r="F3516" s="33" t="s">
        <v>2598</v>
      </c>
      <c r="G3516" s="34">
        <v>77350000</v>
      </c>
      <c r="H3516" s="35" t="s">
        <v>197</v>
      </c>
    </row>
    <row r="3517" spans="1:8" ht="15.75">
      <c r="A3517" s="31" t="s">
        <v>3567</v>
      </c>
      <c r="B3517" s="32" t="s">
        <v>2694</v>
      </c>
      <c r="C3517" s="32" t="s">
        <v>3612</v>
      </c>
      <c r="D3517" s="33">
        <v>9418</v>
      </c>
      <c r="E3517" s="32" t="s">
        <v>3835</v>
      </c>
      <c r="F3517" s="33" t="s">
        <v>157</v>
      </c>
      <c r="G3517" s="34">
        <v>221417</v>
      </c>
      <c r="H3517" s="35" t="s">
        <v>183</v>
      </c>
    </row>
    <row r="3518" spans="1:8" ht="15.75">
      <c r="A3518" s="31" t="s">
        <v>3567</v>
      </c>
      <c r="B3518" s="32" t="s">
        <v>2694</v>
      </c>
      <c r="C3518" s="32" t="s">
        <v>3612</v>
      </c>
      <c r="D3518" s="33">
        <v>9419</v>
      </c>
      <c r="E3518" s="32" t="s">
        <v>3836</v>
      </c>
      <c r="F3518" s="33" t="s">
        <v>182</v>
      </c>
      <c r="G3518" s="34">
        <v>658391</v>
      </c>
      <c r="H3518" s="35" t="s">
        <v>197</v>
      </c>
    </row>
    <row r="3519" spans="1:8" ht="15.75">
      <c r="A3519" s="31" t="s">
        <v>3567</v>
      </c>
      <c r="B3519" s="32" t="s">
        <v>2694</v>
      </c>
      <c r="C3519" s="32" t="s">
        <v>3612</v>
      </c>
      <c r="D3519" s="33">
        <v>9420</v>
      </c>
      <c r="E3519" s="32" t="s">
        <v>3837</v>
      </c>
      <c r="F3519" s="33" t="s">
        <v>157</v>
      </c>
      <c r="G3519" s="34">
        <v>216044</v>
      </c>
      <c r="H3519" s="35" t="s">
        <v>183</v>
      </c>
    </row>
    <row r="3520" spans="1:8" ht="15.75">
      <c r="A3520" s="31" t="s">
        <v>3567</v>
      </c>
      <c r="B3520" s="32" t="s">
        <v>2694</v>
      </c>
      <c r="C3520" s="32" t="s">
        <v>3612</v>
      </c>
      <c r="D3520" s="33">
        <v>9421</v>
      </c>
      <c r="E3520" s="32" t="s">
        <v>3838</v>
      </c>
      <c r="F3520" s="33" t="s">
        <v>157</v>
      </c>
      <c r="G3520" s="34">
        <v>263544</v>
      </c>
      <c r="H3520" s="35" t="s">
        <v>183</v>
      </c>
    </row>
    <row r="3521" spans="1:8" ht="15.75">
      <c r="A3521" s="31" t="s">
        <v>3567</v>
      </c>
      <c r="B3521" s="32" t="s">
        <v>2694</v>
      </c>
      <c r="C3521" s="32" t="s">
        <v>3612</v>
      </c>
      <c r="D3521" s="33">
        <v>9422</v>
      </c>
      <c r="E3521" s="32" t="s">
        <v>3839</v>
      </c>
      <c r="F3521" s="33" t="s">
        <v>157</v>
      </c>
      <c r="G3521" s="34">
        <v>349544</v>
      </c>
      <c r="H3521" s="35" t="s">
        <v>183</v>
      </c>
    </row>
    <row r="3522" spans="1:8" ht="15.75">
      <c r="A3522" s="31" t="s">
        <v>3567</v>
      </c>
      <c r="B3522" s="32" t="s">
        <v>2694</v>
      </c>
      <c r="C3522" s="32" t="s">
        <v>3612</v>
      </c>
      <c r="D3522" s="33">
        <v>9423</v>
      </c>
      <c r="E3522" s="32" t="s">
        <v>3840</v>
      </c>
      <c r="F3522" s="33" t="s">
        <v>157</v>
      </c>
      <c r="G3522" s="34">
        <v>561870</v>
      </c>
      <c r="H3522" s="35" t="s">
        <v>183</v>
      </c>
    </row>
    <row r="3523" spans="1:8" ht="15.75">
      <c r="A3523" s="31" t="s">
        <v>3567</v>
      </c>
      <c r="B3523" s="32" t="s">
        <v>2694</v>
      </c>
      <c r="C3523" s="32" t="s">
        <v>3612</v>
      </c>
      <c r="D3523" s="33">
        <v>9424</v>
      </c>
      <c r="E3523" s="32" t="s">
        <v>3841</v>
      </c>
      <c r="F3523" s="33" t="s">
        <v>186</v>
      </c>
      <c r="G3523" s="34">
        <v>441103</v>
      </c>
      <c r="H3523" s="35" t="s">
        <v>183</v>
      </c>
    </row>
    <row r="3524" spans="1:8" ht="15.75">
      <c r="A3524" s="31" t="s">
        <v>3842</v>
      </c>
      <c r="B3524" s="32" t="s">
        <v>248</v>
      </c>
      <c r="C3524" s="32" t="s">
        <v>248</v>
      </c>
      <c r="D3524" s="33">
        <v>9425</v>
      </c>
      <c r="E3524" s="32" t="s">
        <v>3843</v>
      </c>
      <c r="F3524" s="33" t="s">
        <v>190</v>
      </c>
      <c r="G3524" s="34">
        <v>2241252</v>
      </c>
      <c r="H3524" s="35" t="s">
        <v>183</v>
      </c>
    </row>
    <row r="3525" spans="1:8" ht="15.75">
      <c r="A3525" s="31" t="s">
        <v>3431</v>
      </c>
      <c r="B3525" s="32" t="s">
        <v>2694</v>
      </c>
      <c r="C3525" s="32" t="s">
        <v>3844</v>
      </c>
      <c r="D3525" s="33">
        <v>9426</v>
      </c>
      <c r="E3525" s="32" t="s">
        <v>3845</v>
      </c>
      <c r="F3525" s="33" t="s">
        <v>157</v>
      </c>
      <c r="G3525" s="34">
        <v>3301870</v>
      </c>
      <c r="H3525" s="35" t="s">
        <v>183</v>
      </c>
    </row>
    <row r="3526" spans="1:8" ht="15.75">
      <c r="A3526" s="31" t="s">
        <v>3431</v>
      </c>
      <c r="B3526" s="32" t="s">
        <v>2694</v>
      </c>
      <c r="C3526" s="32" t="s">
        <v>3844</v>
      </c>
      <c r="D3526" s="33">
        <v>9427</v>
      </c>
      <c r="E3526" s="32" t="s">
        <v>3846</v>
      </c>
      <c r="F3526" s="33" t="s">
        <v>157</v>
      </c>
      <c r="G3526" s="34">
        <v>1626766</v>
      </c>
      <c r="H3526" s="35" t="s">
        <v>183</v>
      </c>
    </row>
    <row r="3527" spans="1:8" ht="15.75">
      <c r="A3527" s="31" t="s">
        <v>3431</v>
      </c>
      <c r="B3527" s="32" t="s">
        <v>2694</v>
      </c>
      <c r="C3527" s="32" t="s">
        <v>3844</v>
      </c>
      <c r="D3527" s="33">
        <v>9428</v>
      </c>
      <c r="E3527" s="32" t="s">
        <v>3847</v>
      </c>
      <c r="F3527" s="33" t="s">
        <v>157</v>
      </c>
      <c r="G3527" s="34">
        <v>1029806</v>
      </c>
      <c r="H3527" s="35" t="s">
        <v>183</v>
      </c>
    </row>
    <row r="3528" spans="1:8" ht="15.75">
      <c r="A3528" s="31" t="s">
        <v>3431</v>
      </c>
      <c r="B3528" s="32" t="s">
        <v>2694</v>
      </c>
      <c r="C3528" s="32" t="s">
        <v>3844</v>
      </c>
      <c r="D3528" s="33">
        <v>9429</v>
      </c>
      <c r="E3528" s="32" t="s">
        <v>3848</v>
      </c>
      <c r="F3528" s="33" t="s">
        <v>157</v>
      </c>
      <c r="G3528" s="34">
        <v>553741</v>
      </c>
      <c r="H3528" s="35" t="s">
        <v>183</v>
      </c>
    </row>
    <row r="3529" spans="1:8" ht="15.75">
      <c r="A3529" s="31" t="s">
        <v>3431</v>
      </c>
      <c r="B3529" s="32" t="s">
        <v>2694</v>
      </c>
      <c r="C3529" s="32" t="s">
        <v>3844</v>
      </c>
      <c r="D3529" s="33">
        <v>9430</v>
      </c>
      <c r="E3529" s="32" t="s">
        <v>3849</v>
      </c>
      <c r="F3529" s="33" t="s">
        <v>157</v>
      </c>
      <c r="G3529" s="34">
        <v>20950608</v>
      </c>
      <c r="H3529" s="35" t="s">
        <v>197</v>
      </c>
    </row>
    <row r="3530" spans="1:8" ht="15.75">
      <c r="A3530" s="31" t="s">
        <v>3431</v>
      </c>
      <c r="B3530" s="32" t="s">
        <v>2694</v>
      </c>
      <c r="C3530" s="32" t="s">
        <v>3844</v>
      </c>
      <c r="D3530" s="33">
        <v>9431</v>
      </c>
      <c r="E3530" s="32" t="s">
        <v>3850</v>
      </c>
      <c r="F3530" s="33" t="s">
        <v>157</v>
      </c>
      <c r="G3530" s="34">
        <v>56692054</v>
      </c>
      <c r="H3530" s="35" t="s">
        <v>197</v>
      </c>
    </row>
    <row r="3531" spans="1:8" ht="15.75">
      <c r="A3531" s="31" t="s">
        <v>3431</v>
      </c>
      <c r="B3531" s="32" t="s">
        <v>2694</v>
      </c>
      <c r="C3531" s="32" t="s">
        <v>3844</v>
      </c>
      <c r="D3531" s="33">
        <v>9432</v>
      </c>
      <c r="E3531" s="32" t="s">
        <v>3851</v>
      </c>
      <c r="F3531" s="33" t="s">
        <v>157</v>
      </c>
      <c r="G3531" s="34">
        <v>2064580</v>
      </c>
      <c r="H3531" s="35" t="s">
        <v>183</v>
      </c>
    </row>
    <row r="3532" spans="1:8" ht="15.75">
      <c r="A3532" s="31" t="s">
        <v>3431</v>
      </c>
      <c r="B3532" s="32" t="s">
        <v>2694</v>
      </c>
      <c r="C3532" s="32" t="s">
        <v>3844</v>
      </c>
      <c r="D3532" s="33">
        <v>9433</v>
      </c>
      <c r="E3532" s="32" t="s">
        <v>3852</v>
      </c>
      <c r="F3532" s="33" t="s">
        <v>157</v>
      </c>
      <c r="G3532" s="34">
        <v>1876253</v>
      </c>
      <c r="H3532" s="35" t="s">
        <v>183</v>
      </c>
    </row>
    <row r="3533" spans="1:8" ht="15.75">
      <c r="A3533" s="31" t="s">
        <v>3431</v>
      </c>
      <c r="B3533" s="32" t="s">
        <v>2694</v>
      </c>
      <c r="C3533" s="32" t="s">
        <v>3844</v>
      </c>
      <c r="D3533" s="33">
        <v>9434</v>
      </c>
      <c r="E3533" s="32" t="s">
        <v>3853</v>
      </c>
      <c r="F3533" s="33" t="s">
        <v>157</v>
      </c>
      <c r="G3533" s="34">
        <v>2086492</v>
      </c>
      <c r="H3533" s="35" t="s">
        <v>183</v>
      </c>
    </row>
    <row r="3534" spans="1:8" ht="15.75">
      <c r="A3534" s="31" t="s">
        <v>3431</v>
      </c>
      <c r="B3534" s="32" t="s">
        <v>2694</v>
      </c>
      <c r="C3534" s="32" t="s">
        <v>3844</v>
      </c>
      <c r="D3534" s="33">
        <v>9435</v>
      </c>
      <c r="E3534" s="32" t="s">
        <v>3854</v>
      </c>
      <c r="F3534" s="33" t="s">
        <v>157</v>
      </c>
      <c r="G3534" s="34">
        <v>4953676</v>
      </c>
      <c r="H3534" s="35" t="s">
        <v>197</v>
      </c>
    </row>
    <row r="3535" spans="1:8" ht="15.75">
      <c r="A3535" s="31" t="s">
        <v>3431</v>
      </c>
      <c r="B3535" s="32" t="s">
        <v>2694</v>
      </c>
      <c r="C3535" s="32" t="s">
        <v>3844</v>
      </c>
      <c r="D3535" s="33">
        <v>9436</v>
      </c>
      <c r="E3535" s="32" t="s">
        <v>3855</v>
      </c>
      <c r="F3535" s="33" t="s">
        <v>157</v>
      </c>
      <c r="G3535" s="34">
        <v>3182546</v>
      </c>
      <c r="H3535" s="35" t="s">
        <v>183</v>
      </c>
    </row>
    <row r="3536" spans="1:8" ht="15.75">
      <c r="A3536" s="31" t="s">
        <v>3431</v>
      </c>
      <c r="B3536" s="32" t="s">
        <v>2694</v>
      </c>
      <c r="C3536" s="32" t="s">
        <v>3844</v>
      </c>
      <c r="D3536" s="33">
        <v>9437</v>
      </c>
      <c r="E3536" s="32" t="s">
        <v>3856</v>
      </c>
      <c r="F3536" s="33" t="s">
        <v>157</v>
      </c>
      <c r="G3536" s="34">
        <v>2131720</v>
      </c>
      <c r="H3536" s="35" t="s">
        <v>197</v>
      </c>
    </row>
    <row r="3537" spans="1:8" ht="15.75">
      <c r="A3537" s="31" t="s">
        <v>3431</v>
      </c>
      <c r="B3537" s="32" t="s">
        <v>2694</v>
      </c>
      <c r="C3537" s="32" t="s">
        <v>3844</v>
      </c>
      <c r="D3537" s="33">
        <v>9438</v>
      </c>
      <c r="E3537" s="32" t="s">
        <v>3857</v>
      </c>
      <c r="F3537" s="33" t="s">
        <v>157</v>
      </c>
      <c r="G3537" s="34">
        <v>2131720</v>
      </c>
      <c r="H3537" s="35" t="s">
        <v>197</v>
      </c>
    </row>
    <row r="3538" spans="1:8" ht="15.75">
      <c r="A3538" s="31" t="s">
        <v>3431</v>
      </c>
      <c r="B3538" s="32" t="s">
        <v>2694</v>
      </c>
      <c r="C3538" s="32" t="s">
        <v>3844</v>
      </c>
      <c r="D3538" s="33">
        <v>9439</v>
      </c>
      <c r="E3538" s="32" t="s">
        <v>3858</v>
      </c>
      <c r="F3538" s="33" t="s">
        <v>157</v>
      </c>
      <c r="G3538" s="34">
        <v>2778708</v>
      </c>
      <c r="H3538" s="35" t="s">
        <v>183</v>
      </c>
    </row>
    <row r="3539" spans="1:8" ht="15.75">
      <c r="A3539" s="31" t="s">
        <v>3431</v>
      </c>
      <c r="B3539" s="32" t="s">
        <v>2694</v>
      </c>
      <c r="C3539" s="32" t="s">
        <v>3844</v>
      </c>
      <c r="D3539" s="33">
        <v>9440</v>
      </c>
      <c r="E3539" s="32" t="s">
        <v>3859</v>
      </c>
      <c r="F3539" s="33" t="s">
        <v>157</v>
      </c>
      <c r="G3539" s="34">
        <v>9708421</v>
      </c>
      <c r="H3539" s="35" t="s">
        <v>197</v>
      </c>
    </row>
    <row r="3540" spans="1:8" ht="15.75">
      <c r="A3540" s="31" t="s">
        <v>3431</v>
      </c>
      <c r="B3540" s="32" t="s">
        <v>2694</v>
      </c>
      <c r="C3540" s="32" t="s">
        <v>3844</v>
      </c>
      <c r="D3540" s="33">
        <v>9441</v>
      </c>
      <c r="E3540" s="32" t="s">
        <v>3860</v>
      </c>
      <c r="F3540" s="33" t="s">
        <v>157</v>
      </c>
      <c r="G3540" s="34">
        <v>15331336</v>
      </c>
      <c r="H3540" s="35" t="s">
        <v>197</v>
      </c>
    </row>
    <row r="3541" spans="1:8" ht="15.75">
      <c r="A3541" s="31" t="s">
        <v>3431</v>
      </c>
      <c r="B3541" s="32" t="s">
        <v>2694</v>
      </c>
      <c r="C3541" s="32" t="s">
        <v>3844</v>
      </c>
      <c r="D3541" s="33">
        <v>9442</v>
      </c>
      <c r="E3541" s="32" t="s">
        <v>3861</v>
      </c>
      <c r="F3541" s="33" t="s">
        <v>157</v>
      </c>
      <c r="G3541" s="34">
        <v>3665679</v>
      </c>
      <c r="H3541" s="35" t="s">
        <v>197</v>
      </c>
    </row>
    <row r="3542" spans="1:8" ht="15.75">
      <c r="A3542" s="31" t="s">
        <v>3431</v>
      </c>
      <c r="B3542" s="32" t="s">
        <v>2694</v>
      </c>
      <c r="C3542" s="32" t="s">
        <v>3844</v>
      </c>
      <c r="D3542" s="33">
        <v>9443</v>
      </c>
      <c r="E3542" s="32" t="s">
        <v>3862</v>
      </c>
      <c r="F3542" s="33" t="s">
        <v>157</v>
      </c>
      <c r="G3542" s="34">
        <v>5717868</v>
      </c>
      <c r="H3542" s="35" t="s">
        <v>197</v>
      </c>
    </row>
    <row r="3543" spans="1:8" ht="15.75">
      <c r="A3543" s="31" t="s">
        <v>3431</v>
      </c>
      <c r="B3543" s="32" t="s">
        <v>2694</v>
      </c>
      <c r="C3543" s="32" t="s">
        <v>3844</v>
      </c>
      <c r="D3543" s="33">
        <v>9444</v>
      </c>
      <c r="E3543" s="32" t="s">
        <v>3863</v>
      </c>
      <c r="F3543" s="33" t="s">
        <v>182</v>
      </c>
      <c r="G3543" s="34">
        <v>408848</v>
      </c>
      <c r="H3543" s="35" t="s">
        <v>197</v>
      </c>
    </row>
    <row r="3544" spans="1:8" ht="15.75">
      <c r="A3544" s="31" t="s">
        <v>3431</v>
      </c>
      <c r="B3544" s="32" t="s">
        <v>2694</v>
      </c>
      <c r="C3544" s="32" t="s">
        <v>3864</v>
      </c>
      <c r="D3544" s="33">
        <v>9445</v>
      </c>
      <c r="E3544" s="32" t="s">
        <v>3865</v>
      </c>
      <c r="F3544" s="33" t="s">
        <v>564</v>
      </c>
      <c r="G3544" s="34">
        <v>14635</v>
      </c>
      <c r="H3544" s="35" t="s">
        <v>183</v>
      </c>
    </row>
    <row r="3545" spans="1:8" ht="15.75">
      <c r="A3545" s="31" t="s">
        <v>3431</v>
      </c>
      <c r="B3545" s="32" t="s">
        <v>2694</v>
      </c>
      <c r="C3545" s="32" t="s">
        <v>3864</v>
      </c>
      <c r="D3545" s="33">
        <v>9446</v>
      </c>
      <c r="E3545" s="32" t="s">
        <v>3866</v>
      </c>
      <c r="F3545" s="33" t="s">
        <v>157</v>
      </c>
      <c r="G3545" s="34">
        <v>10710000</v>
      </c>
      <c r="H3545" s="35" t="s">
        <v>197</v>
      </c>
    </row>
    <row r="3546" spans="1:8" ht="15.75">
      <c r="A3546" s="31" t="s">
        <v>3431</v>
      </c>
      <c r="B3546" s="32" t="s">
        <v>2694</v>
      </c>
      <c r="C3546" s="32" t="s">
        <v>3612</v>
      </c>
      <c r="D3546" s="33">
        <v>9448</v>
      </c>
      <c r="E3546" s="32" t="s">
        <v>3867</v>
      </c>
      <c r="F3546" s="33" t="s">
        <v>182</v>
      </c>
      <c r="G3546" s="34">
        <v>199413</v>
      </c>
      <c r="H3546" s="35" t="s">
        <v>183</v>
      </c>
    </row>
    <row r="3547" spans="1:8" ht="15.75">
      <c r="A3547" s="31" t="s">
        <v>3431</v>
      </c>
      <c r="B3547" s="32" t="s">
        <v>2694</v>
      </c>
      <c r="C3547" s="32" t="s">
        <v>3612</v>
      </c>
      <c r="D3547" s="33">
        <v>9449</v>
      </c>
      <c r="E3547" s="32" t="s">
        <v>3868</v>
      </c>
      <c r="F3547" s="33" t="s">
        <v>182</v>
      </c>
      <c r="G3547" s="34">
        <v>308584</v>
      </c>
      <c r="H3547" s="35" t="s">
        <v>183</v>
      </c>
    </row>
    <row r="3548" spans="1:8" ht="15.75">
      <c r="A3548" s="31" t="s">
        <v>3431</v>
      </c>
      <c r="B3548" s="32" t="s">
        <v>2694</v>
      </c>
      <c r="C3548" s="32" t="s">
        <v>3612</v>
      </c>
      <c r="D3548" s="33">
        <v>9450</v>
      </c>
      <c r="E3548" s="32" t="s">
        <v>3869</v>
      </c>
      <c r="F3548" s="33" t="s">
        <v>182</v>
      </c>
      <c r="G3548" s="34">
        <v>392993</v>
      </c>
      <c r="H3548" s="35" t="s">
        <v>183</v>
      </c>
    </row>
    <row r="3549" spans="1:8" ht="15.75">
      <c r="A3549" s="31" t="s">
        <v>3431</v>
      </c>
      <c r="B3549" s="32" t="s">
        <v>2694</v>
      </c>
      <c r="C3549" s="32" t="s">
        <v>3612</v>
      </c>
      <c r="D3549" s="33">
        <v>9451</v>
      </c>
      <c r="E3549" s="32" t="s">
        <v>3870</v>
      </c>
      <c r="F3549" s="33" t="s">
        <v>182</v>
      </c>
      <c r="G3549" s="34">
        <v>255203</v>
      </c>
      <c r="H3549" s="35" t="s">
        <v>183</v>
      </c>
    </row>
    <row r="3550" spans="1:8" ht="15.75">
      <c r="A3550" s="31" t="s">
        <v>3431</v>
      </c>
      <c r="B3550" s="32" t="s">
        <v>2694</v>
      </c>
      <c r="C3550" s="32" t="s">
        <v>3612</v>
      </c>
      <c r="D3550" s="33">
        <v>9452</v>
      </c>
      <c r="E3550" s="32" t="s">
        <v>3871</v>
      </c>
      <c r="F3550" s="33" t="s">
        <v>182</v>
      </c>
      <c r="G3550" s="34">
        <v>396747</v>
      </c>
      <c r="H3550" s="35" t="s">
        <v>183</v>
      </c>
    </row>
    <row r="3551" spans="1:8" ht="15.75">
      <c r="A3551" s="31" t="s">
        <v>3431</v>
      </c>
      <c r="B3551" s="32" t="s">
        <v>2694</v>
      </c>
      <c r="C3551" s="32" t="s">
        <v>3612</v>
      </c>
      <c r="D3551" s="33">
        <v>9453</v>
      </c>
      <c r="E3551" s="32" t="s">
        <v>3872</v>
      </c>
      <c r="F3551" s="33" t="s">
        <v>157</v>
      </c>
      <c r="G3551" s="34">
        <v>17850</v>
      </c>
      <c r="H3551" s="35" t="s">
        <v>197</v>
      </c>
    </row>
    <row r="3552" spans="1:8" ht="15.75">
      <c r="A3552" s="31" t="s">
        <v>3431</v>
      </c>
      <c r="B3552" s="32" t="s">
        <v>2694</v>
      </c>
      <c r="C3552" s="32" t="s">
        <v>3612</v>
      </c>
      <c r="D3552" s="33">
        <v>9454</v>
      </c>
      <c r="E3552" s="32" t="s">
        <v>3873</v>
      </c>
      <c r="F3552" s="33" t="s">
        <v>157</v>
      </c>
      <c r="G3552" s="34">
        <v>1116495</v>
      </c>
      <c r="H3552" s="35" t="s">
        <v>183</v>
      </c>
    </row>
    <row r="3553" spans="1:8" ht="15.75">
      <c r="A3553" s="31" t="s">
        <v>3431</v>
      </c>
      <c r="B3553" s="32" t="s">
        <v>2694</v>
      </c>
      <c r="C3553" s="32" t="s">
        <v>3612</v>
      </c>
      <c r="D3553" s="33">
        <v>9455</v>
      </c>
      <c r="E3553" s="32" t="s">
        <v>3874</v>
      </c>
      <c r="F3553" s="33" t="s">
        <v>157</v>
      </c>
      <c r="G3553" s="34">
        <v>7564910</v>
      </c>
      <c r="H3553" s="35" t="s">
        <v>183</v>
      </c>
    </row>
    <row r="3554" spans="1:8" ht="15.75">
      <c r="A3554" s="31" t="s">
        <v>3431</v>
      </c>
      <c r="B3554" s="32" t="s">
        <v>2694</v>
      </c>
      <c r="C3554" s="32" t="s">
        <v>3612</v>
      </c>
      <c r="D3554" s="33">
        <v>9456</v>
      </c>
      <c r="E3554" s="32" t="s">
        <v>3875</v>
      </c>
      <c r="F3554" s="33" t="s">
        <v>190</v>
      </c>
      <c r="G3554" s="34">
        <v>20502</v>
      </c>
      <c r="H3554" s="35" t="s">
        <v>183</v>
      </c>
    </row>
    <row r="3555" spans="1:8" ht="15.75">
      <c r="A3555" s="31" t="s">
        <v>3431</v>
      </c>
      <c r="B3555" s="32" t="s">
        <v>2694</v>
      </c>
      <c r="C3555" s="32" t="s">
        <v>3612</v>
      </c>
      <c r="D3555" s="33">
        <v>9457</v>
      </c>
      <c r="E3555" s="32" t="s">
        <v>3876</v>
      </c>
      <c r="F3555" s="33" t="s">
        <v>157</v>
      </c>
      <c r="G3555" s="34">
        <v>46013</v>
      </c>
      <c r="H3555" s="35" t="s">
        <v>183</v>
      </c>
    </row>
    <row r="3556" spans="1:8" ht="15.75">
      <c r="A3556" s="31" t="s">
        <v>3431</v>
      </c>
      <c r="B3556" s="32" t="s">
        <v>2694</v>
      </c>
      <c r="C3556" s="32" t="s">
        <v>3612</v>
      </c>
      <c r="D3556" s="33">
        <v>9458</v>
      </c>
      <c r="E3556" s="32" t="s">
        <v>3877</v>
      </c>
      <c r="F3556" s="33" t="s">
        <v>157</v>
      </c>
      <c r="G3556" s="34">
        <v>23477</v>
      </c>
      <c r="H3556" s="35" t="s">
        <v>183</v>
      </c>
    </row>
    <row r="3557" spans="1:8" ht="15.75">
      <c r="A3557" s="31" t="s">
        <v>3431</v>
      </c>
      <c r="B3557" s="32" t="s">
        <v>2694</v>
      </c>
      <c r="C3557" s="32" t="s">
        <v>3612</v>
      </c>
      <c r="D3557" s="33">
        <v>9459</v>
      </c>
      <c r="E3557" s="32" t="s">
        <v>3878</v>
      </c>
      <c r="F3557" s="33" t="s">
        <v>190</v>
      </c>
      <c r="G3557" s="34">
        <v>25978</v>
      </c>
      <c r="H3557" s="35" t="s">
        <v>197</v>
      </c>
    </row>
    <row r="3558" spans="1:8" ht="15.75">
      <c r="A3558" s="31" t="s">
        <v>3431</v>
      </c>
      <c r="B3558" s="32" t="s">
        <v>2694</v>
      </c>
      <c r="C3558" s="32" t="s">
        <v>3612</v>
      </c>
      <c r="D3558" s="33">
        <v>9460</v>
      </c>
      <c r="E3558" s="32" t="s">
        <v>3879</v>
      </c>
      <c r="F3558" s="33" t="s">
        <v>182</v>
      </c>
      <c r="G3558" s="34">
        <v>82494</v>
      </c>
      <c r="H3558" s="35" t="s">
        <v>183</v>
      </c>
    </row>
    <row r="3559" spans="1:8" ht="15.75">
      <c r="A3559" s="31" t="s">
        <v>3431</v>
      </c>
      <c r="B3559" s="32" t="s">
        <v>2694</v>
      </c>
      <c r="C3559" s="32" t="s">
        <v>3612</v>
      </c>
      <c r="D3559" s="33">
        <v>9461</v>
      </c>
      <c r="E3559" s="32" t="s">
        <v>3880</v>
      </c>
      <c r="F3559" s="33" t="s">
        <v>182</v>
      </c>
      <c r="G3559" s="34">
        <v>69629</v>
      </c>
      <c r="H3559" s="35" t="s">
        <v>183</v>
      </c>
    </row>
    <row r="3560" spans="1:8" ht="15.75">
      <c r="A3560" s="31" t="s">
        <v>3431</v>
      </c>
      <c r="B3560" s="32" t="s">
        <v>2694</v>
      </c>
      <c r="C3560" s="32" t="s">
        <v>3085</v>
      </c>
      <c r="D3560" s="33">
        <v>9462</v>
      </c>
      <c r="E3560" s="32" t="s">
        <v>3881</v>
      </c>
      <c r="F3560" s="33" t="s">
        <v>186</v>
      </c>
      <c r="G3560" s="34">
        <v>1749416</v>
      </c>
      <c r="H3560" s="35" t="s">
        <v>183</v>
      </c>
    </row>
    <row r="3561" spans="1:8" ht="15.75">
      <c r="A3561" s="31" t="s">
        <v>3431</v>
      </c>
      <c r="B3561" s="32" t="s">
        <v>729</v>
      </c>
      <c r="C3561" s="32" t="s">
        <v>1340</v>
      </c>
      <c r="D3561" s="33">
        <v>9463</v>
      </c>
      <c r="E3561" s="32" t="s">
        <v>3882</v>
      </c>
      <c r="F3561" s="33" t="s">
        <v>2405</v>
      </c>
      <c r="G3561" s="34">
        <v>50579</v>
      </c>
      <c r="H3561" s="35" t="s">
        <v>183</v>
      </c>
    </row>
    <row r="3562" spans="1:8" ht="15.75">
      <c r="A3562" s="31" t="s">
        <v>3431</v>
      </c>
      <c r="B3562" s="32" t="s">
        <v>2694</v>
      </c>
      <c r="C3562" s="32" t="s">
        <v>3883</v>
      </c>
      <c r="D3562" s="33">
        <v>9464</v>
      </c>
      <c r="E3562" s="32" t="s">
        <v>3884</v>
      </c>
      <c r="F3562" s="33" t="s">
        <v>157</v>
      </c>
      <c r="G3562" s="34">
        <v>5593000</v>
      </c>
      <c r="H3562" s="35" t="s">
        <v>197</v>
      </c>
    </row>
    <row r="3563" spans="1:8" ht="15.75">
      <c r="A3563" s="31" t="s">
        <v>3431</v>
      </c>
      <c r="B3563" s="32" t="s">
        <v>2694</v>
      </c>
      <c r="C3563" s="32" t="s">
        <v>3883</v>
      </c>
      <c r="D3563" s="33">
        <v>9465</v>
      </c>
      <c r="E3563" s="32" t="s">
        <v>3885</v>
      </c>
      <c r="F3563" s="33" t="s">
        <v>2125</v>
      </c>
      <c r="G3563" s="34">
        <v>2482</v>
      </c>
      <c r="H3563" s="35" t="s">
        <v>197</v>
      </c>
    </row>
    <row r="3564" spans="1:8" ht="15.75">
      <c r="A3564" s="31" t="s">
        <v>3539</v>
      </c>
      <c r="B3564" s="32" t="s">
        <v>3540</v>
      </c>
      <c r="C3564" s="32" t="s">
        <v>3540</v>
      </c>
      <c r="D3564" s="33">
        <v>9466</v>
      </c>
      <c r="E3564" s="32" t="s">
        <v>3886</v>
      </c>
      <c r="F3564" s="33" t="s">
        <v>1319</v>
      </c>
      <c r="G3564" s="34">
        <v>287526</v>
      </c>
      <c r="H3564" s="35" t="s">
        <v>197</v>
      </c>
    </row>
    <row r="3565" spans="1:8" ht="15.75">
      <c r="A3565" s="31" t="s">
        <v>3539</v>
      </c>
      <c r="B3565" s="32" t="s">
        <v>3540</v>
      </c>
      <c r="C3565" s="32" t="s">
        <v>3540</v>
      </c>
      <c r="D3565" s="33">
        <v>9467</v>
      </c>
      <c r="E3565" s="32" t="s">
        <v>3887</v>
      </c>
      <c r="F3565" s="33" t="s">
        <v>186</v>
      </c>
      <c r="G3565" s="34">
        <v>250000</v>
      </c>
      <c r="H3565" s="35" t="s">
        <v>197</v>
      </c>
    </row>
    <row r="3566" spans="1:8" ht="15.75">
      <c r="A3566" s="31" t="s">
        <v>3539</v>
      </c>
      <c r="B3566" s="32" t="s">
        <v>3540</v>
      </c>
      <c r="C3566" s="32" t="s">
        <v>3540</v>
      </c>
      <c r="D3566" s="33">
        <v>9468</v>
      </c>
      <c r="E3566" s="32" t="s">
        <v>3888</v>
      </c>
      <c r="F3566" s="33" t="s">
        <v>1319</v>
      </c>
      <c r="G3566" s="34">
        <v>66177</v>
      </c>
      <c r="H3566" s="35" t="s">
        <v>197</v>
      </c>
    </row>
    <row r="3567" spans="1:8" ht="15.75">
      <c r="A3567" s="31" t="s">
        <v>3539</v>
      </c>
      <c r="B3567" s="32" t="s">
        <v>3540</v>
      </c>
      <c r="C3567" s="32" t="s">
        <v>3540</v>
      </c>
      <c r="D3567" s="33">
        <v>9469</v>
      </c>
      <c r="E3567" s="32" t="s">
        <v>3889</v>
      </c>
      <c r="F3567" s="33" t="s">
        <v>1319</v>
      </c>
      <c r="G3567" s="34">
        <v>3500</v>
      </c>
      <c r="H3567" s="35" t="s">
        <v>197</v>
      </c>
    </row>
    <row r="3568" spans="1:8" ht="15.75">
      <c r="A3568" s="31" t="s">
        <v>3539</v>
      </c>
      <c r="B3568" s="32" t="s">
        <v>3540</v>
      </c>
      <c r="C3568" s="32" t="s">
        <v>3540</v>
      </c>
      <c r="D3568" s="33">
        <v>9470</v>
      </c>
      <c r="E3568" s="32" t="s">
        <v>3890</v>
      </c>
      <c r="F3568" s="33" t="s">
        <v>1319</v>
      </c>
      <c r="G3568" s="34">
        <v>2752</v>
      </c>
      <c r="H3568" s="35" t="s">
        <v>197</v>
      </c>
    </row>
    <row r="3569" spans="1:8" ht="15.75">
      <c r="A3569" s="31" t="s">
        <v>3431</v>
      </c>
      <c r="B3569" s="32" t="s">
        <v>2694</v>
      </c>
      <c r="C3569" s="32" t="s">
        <v>3891</v>
      </c>
      <c r="D3569" s="33">
        <v>9471</v>
      </c>
      <c r="E3569" s="32" t="s">
        <v>3892</v>
      </c>
      <c r="F3569" s="33" t="s">
        <v>157</v>
      </c>
      <c r="G3569" s="34">
        <v>8406636</v>
      </c>
      <c r="H3569" s="35" t="s">
        <v>197</v>
      </c>
    </row>
    <row r="3570" spans="1:8" ht="15.75">
      <c r="A3570" s="31" t="s">
        <v>3431</v>
      </c>
      <c r="B3570" s="32" t="s">
        <v>2694</v>
      </c>
      <c r="C3570" s="32" t="s">
        <v>3891</v>
      </c>
      <c r="D3570" s="33">
        <v>9472</v>
      </c>
      <c r="E3570" s="32" t="s">
        <v>3893</v>
      </c>
      <c r="F3570" s="33" t="s">
        <v>157</v>
      </c>
      <c r="G3570" s="34">
        <v>7397840</v>
      </c>
      <c r="H3570" s="35" t="s">
        <v>197</v>
      </c>
    </row>
    <row r="3571" spans="1:8" ht="15.75">
      <c r="A3571" s="31" t="s">
        <v>3431</v>
      </c>
      <c r="B3571" s="32" t="s">
        <v>2694</v>
      </c>
      <c r="C3571" s="32" t="s">
        <v>3891</v>
      </c>
      <c r="D3571" s="33">
        <v>9473</v>
      </c>
      <c r="E3571" s="32" t="s">
        <v>3894</v>
      </c>
      <c r="F3571" s="33" t="s">
        <v>157</v>
      </c>
      <c r="G3571" s="34">
        <v>7070612</v>
      </c>
      <c r="H3571" s="35" t="s">
        <v>197</v>
      </c>
    </row>
    <row r="3572" spans="1:8" ht="15.75">
      <c r="A3572" s="31" t="s">
        <v>3431</v>
      </c>
      <c r="B3572" s="32" t="s">
        <v>2694</v>
      </c>
      <c r="C3572" s="32" t="s">
        <v>3891</v>
      </c>
      <c r="D3572" s="33">
        <v>9474</v>
      </c>
      <c r="E3572" s="32" t="s">
        <v>3895</v>
      </c>
      <c r="F3572" s="33" t="s">
        <v>157</v>
      </c>
      <c r="G3572" s="34">
        <v>10194292</v>
      </c>
      <c r="H3572" s="35" t="s">
        <v>197</v>
      </c>
    </row>
    <row r="3573" spans="1:8" ht="15.75">
      <c r="A3573" s="31" t="s">
        <v>3431</v>
      </c>
      <c r="B3573" s="32" t="s">
        <v>2694</v>
      </c>
      <c r="C3573" s="32" t="s">
        <v>3891</v>
      </c>
      <c r="D3573" s="33">
        <v>9475</v>
      </c>
      <c r="E3573" s="32" t="s">
        <v>3896</v>
      </c>
      <c r="F3573" s="33" t="s">
        <v>157</v>
      </c>
      <c r="G3573" s="34">
        <v>9399483</v>
      </c>
      <c r="H3573" s="35" t="s">
        <v>197</v>
      </c>
    </row>
    <row r="3574" spans="1:8" ht="15.75">
      <c r="A3574" s="31" t="s">
        <v>3431</v>
      </c>
      <c r="B3574" s="32" t="s">
        <v>2694</v>
      </c>
      <c r="C3574" s="32" t="s">
        <v>3891</v>
      </c>
      <c r="D3574" s="33">
        <v>9476</v>
      </c>
      <c r="E3574" s="32" t="s">
        <v>3897</v>
      </c>
      <c r="F3574" s="33" t="s">
        <v>157</v>
      </c>
      <c r="G3574" s="34">
        <v>4250501</v>
      </c>
      <c r="H3574" s="35" t="s">
        <v>197</v>
      </c>
    </row>
    <row r="3575" spans="1:8" ht="15.75">
      <c r="A3575" s="31" t="s">
        <v>3431</v>
      </c>
      <c r="B3575" s="32" t="s">
        <v>2694</v>
      </c>
      <c r="C3575" s="32" t="s">
        <v>3891</v>
      </c>
      <c r="D3575" s="33">
        <v>9477</v>
      </c>
      <c r="E3575" s="32" t="s">
        <v>3898</v>
      </c>
      <c r="F3575" s="33" t="s">
        <v>157</v>
      </c>
      <c r="G3575" s="34">
        <v>4008603</v>
      </c>
      <c r="H3575" s="35" t="s">
        <v>197</v>
      </c>
    </row>
    <row r="3576" spans="1:8" ht="15.75">
      <c r="A3576" s="31" t="s">
        <v>3431</v>
      </c>
      <c r="B3576" s="32" t="s">
        <v>2694</v>
      </c>
      <c r="C3576" s="32" t="s">
        <v>3891</v>
      </c>
      <c r="D3576" s="33">
        <v>9478</v>
      </c>
      <c r="E3576" s="32" t="s">
        <v>3899</v>
      </c>
      <c r="F3576" s="33" t="s">
        <v>157</v>
      </c>
      <c r="G3576" s="34">
        <v>9503154</v>
      </c>
      <c r="H3576" s="35" t="s">
        <v>197</v>
      </c>
    </row>
    <row r="3577" spans="1:8" ht="15.75">
      <c r="A3577" s="31" t="s">
        <v>3431</v>
      </c>
      <c r="B3577" s="32" t="s">
        <v>2694</v>
      </c>
      <c r="C3577" s="32" t="s">
        <v>3891</v>
      </c>
      <c r="D3577" s="33">
        <v>9479</v>
      </c>
      <c r="E3577" s="32" t="s">
        <v>3900</v>
      </c>
      <c r="F3577" s="33" t="s">
        <v>157</v>
      </c>
      <c r="G3577" s="34">
        <v>9589546</v>
      </c>
      <c r="H3577" s="35" t="s">
        <v>197</v>
      </c>
    </row>
    <row r="3578" spans="1:8" ht="15.75">
      <c r="A3578" s="31" t="s">
        <v>3431</v>
      </c>
      <c r="B3578" s="32" t="s">
        <v>2694</v>
      </c>
      <c r="C3578" s="32" t="s">
        <v>3891</v>
      </c>
      <c r="D3578" s="33">
        <v>9480</v>
      </c>
      <c r="E3578" s="32" t="s">
        <v>3901</v>
      </c>
      <c r="F3578" s="33" t="s">
        <v>157</v>
      </c>
      <c r="G3578" s="34">
        <v>5252652</v>
      </c>
      <c r="H3578" s="35" t="s">
        <v>197</v>
      </c>
    </row>
    <row r="3579" spans="1:8" ht="15.75">
      <c r="A3579" s="31" t="s">
        <v>3431</v>
      </c>
      <c r="B3579" s="32" t="s">
        <v>2694</v>
      </c>
      <c r="C3579" s="32" t="s">
        <v>3891</v>
      </c>
      <c r="D3579" s="33">
        <v>9481</v>
      </c>
      <c r="E3579" s="32" t="s">
        <v>3902</v>
      </c>
      <c r="F3579" s="33" t="s">
        <v>157</v>
      </c>
      <c r="G3579" s="34">
        <v>5736449</v>
      </c>
      <c r="H3579" s="35" t="s">
        <v>197</v>
      </c>
    </row>
    <row r="3580" spans="1:8" ht="15.75">
      <c r="A3580" s="31" t="s">
        <v>3431</v>
      </c>
      <c r="B3580" s="32" t="s">
        <v>2694</v>
      </c>
      <c r="C3580" s="32" t="s">
        <v>3891</v>
      </c>
      <c r="D3580" s="33">
        <v>9482</v>
      </c>
      <c r="E3580" s="32" t="s">
        <v>3903</v>
      </c>
      <c r="F3580" s="33" t="s">
        <v>157</v>
      </c>
      <c r="G3580" s="34">
        <v>7239675</v>
      </c>
      <c r="H3580" s="35" t="s">
        <v>197</v>
      </c>
    </row>
    <row r="3581" spans="1:8" ht="15.75">
      <c r="A3581" s="31" t="s">
        <v>3431</v>
      </c>
      <c r="B3581" s="32" t="s">
        <v>2694</v>
      </c>
      <c r="C3581" s="32" t="s">
        <v>3891</v>
      </c>
      <c r="D3581" s="33">
        <v>9483</v>
      </c>
      <c r="E3581" s="32" t="s">
        <v>3904</v>
      </c>
      <c r="F3581" s="33" t="s">
        <v>157</v>
      </c>
      <c r="G3581" s="34">
        <v>5598221</v>
      </c>
      <c r="H3581" s="35" t="s">
        <v>197</v>
      </c>
    </row>
    <row r="3582" spans="1:8" ht="15.75">
      <c r="A3582" s="31" t="s">
        <v>3431</v>
      </c>
      <c r="B3582" s="32" t="s">
        <v>2694</v>
      </c>
      <c r="C3582" s="32" t="s">
        <v>3891</v>
      </c>
      <c r="D3582" s="33">
        <v>9484</v>
      </c>
      <c r="E3582" s="32" t="s">
        <v>3905</v>
      </c>
      <c r="F3582" s="33" t="s">
        <v>157</v>
      </c>
      <c r="G3582" s="34">
        <v>3369300</v>
      </c>
      <c r="H3582" s="35" t="s">
        <v>197</v>
      </c>
    </row>
    <row r="3583" spans="1:8" ht="15.75">
      <c r="A3583" s="31" t="s">
        <v>3431</v>
      </c>
      <c r="B3583" s="32" t="s">
        <v>2694</v>
      </c>
      <c r="C3583" s="32" t="s">
        <v>3891</v>
      </c>
      <c r="D3583" s="33">
        <v>9485</v>
      </c>
      <c r="E3583" s="32" t="s">
        <v>3906</v>
      </c>
      <c r="F3583" s="33" t="s">
        <v>157</v>
      </c>
      <c r="G3583" s="34">
        <v>13822769</v>
      </c>
      <c r="H3583" s="35" t="s">
        <v>197</v>
      </c>
    </row>
    <row r="3584" spans="1:8" ht="15.75">
      <c r="A3584" s="31" t="s">
        <v>3431</v>
      </c>
      <c r="B3584" s="32" t="s">
        <v>2694</v>
      </c>
      <c r="C3584" s="32" t="s">
        <v>3891</v>
      </c>
      <c r="D3584" s="33">
        <v>9486</v>
      </c>
      <c r="E3584" s="32" t="s">
        <v>3907</v>
      </c>
      <c r="F3584" s="33" t="s">
        <v>182</v>
      </c>
      <c r="G3584" s="34">
        <v>31602</v>
      </c>
      <c r="H3584" s="35" t="s">
        <v>183</v>
      </c>
    </row>
    <row r="3585" spans="1:8" ht="15.75">
      <c r="A3585" s="31" t="s">
        <v>3431</v>
      </c>
      <c r="B3585" s="32" t="s">
        <v>2694</v>
      </c>
      <c r="C3585" s="32" t="s">
        <v>3891</v>
      </c>
      <c r="D3585" s="33">
        <v>9487</v>
      </c>
      <c r="E3585" s="32" t="s">
        <v>3908</v>
      </c>
      <c r="F3585" s="33" t="s">
        <v>182</v>
      </c>
      <c r="G3585" s="34">
        <v>129361</v>
      </c>
      <c r="H3585" s="35" t="s">
        <v>183</v>
      </c>
    </row>
    <row r="3586" spans="1:8" ht="15.75">
      <c r="A3586" s="31" t="s">
        <v>3431</v>
      </c>
      <c r="B3586" s="32" t="s">
        <v>2694</v>
      </c>
      <c r="C3586" s="32" t="s">
        <v>3891</v>
      </c>
      <c r="D3586" s="33">
        <v>9488</v>
      </c>
      <c r="E3586" s="32" t="s">
        <v>3909</v>
      </c>
      <c r="F3586" s="33" t="s">
        <v>182</v>
      </c>
      <c r="G3586" s="34">
        <v>51238</v>
      </c>
      <c r="H3586" s="35" t="s">
        <v>183</v>
      </c>
    </row>
    <row r="3587" spans="1:8" ht="15.75">
      <c r="A3587" s="31" t="s">
        <v>3431</v>
      </c>
      <c r="B3587" s="32" t="s">
        <v>2694</v>
      </c>
      <c r="C3587" s="32" t="s">
        <v>3891</v>
      </c>
      <c r="D3587" s="33">
        <v>9489</v>
      </c>
      <c r="E3587" s="32" t="s">
        <v>3910</v>
      </c>
      <c r="F3587" s="33" t="s">
        <v>182</v>
      </c>
      <c r="G3587" s="34">
        <v>73057</v>
      </c>
      <c r="H3587" s="35" t="s">
        <v>183</v>
      </c>
    </row>
    <row r="3588" spans="1:8" ht="15.75">
      <c r="A3588" s="31" t="s">
        <v>3431</v>
      </c>
      <c r="B3588" s="32" t="s">
        <v>2694</v>
      </c>
      <c r="C3588" s="32" t="s">
        <v>3891</v>
      </c>
      <c r="D3588" s="33">
        <v>9490</v>
      </c>
      <c r="E3588" s="32" t="s">
        <v>3911</v>
      </c>
      <c r="F3588" s="33" t="s">
        <v>182</v>
      </c>
      <c r="G3588" s="34">
        <v>84788</v>
      </c>
      <c r="H3588" s="35" t="s">
        <v>183</v>
      </c>
    </row>
    <row r="3589" spans="1:8" ht="15.75">
      <c r="A3589" s="31" t="s">
        <v>3431</v>
      </c>
      <c r="B3589" s="32" t="s">
        <v>2694</v>
      </c>
      <c r="C3589" s="32" t="s">
        <v>3891</v>
      </c>
      <c r="D3589" s="33">
        <v>9491</v>
      </c>
      <c r="E3589" s="32" t="s">
        <v>3912</v>
      </c>
      <c r="F3589" s="33" t="s">
        <v>182</v>
      </c>
      <c r="G3589" s="34">
        <v>88941</v>
      </c>
      <c r="H3589" s="35" t="s">
        <v>183</v>
      </c>
    </row>
    <row r="3590" spans="1:8" ht="15.75">
      <c r="A3590" s="31" t="s">
        <v>3431</v>
      </c>
      <c r="B3590" s="32" t="s">
        <v>2694</v>
      </c>
      <c r="C3590" s="32" t="s">
        <v>3891</v>
      </c>
      <c r="D3590" s="33">
        <v>9492</v>
      </c>
      <c r="E3590" s="32" t="s">
        <v>3913</v>
      </c>
      <c r="F3590" s="33" t="s">
        <v>182</v>
      </c>
      <c r="G3590" s="34">
        <v>58341</v>
      </c>
      <c r="H3590" s="35" t="s">
        <v>183</v>
      </c>
    </row>
    <row r="3591" spans="1:8" ht="15.75">
      <c r="A3591" s="31" t="s">
        <v>3431</v>
      </c>
      <c r="B3591" s="32" t="s">
        <v>2694</v>
      </c>
      <c r="C3591" s="32" t="s">
        <v>3891</v>
      </c>
      <c r="D3591" s="33">
        <v>9493</v>
      </c>
      <c r="E3591" s="32" t="s">
        <v>3914</v>
      </c>
      <c r="F3591" s="33" t="s">
        <v>182</v>
      </c>
      <c r="G3591" s="34">
        <v>100941</v>
      </c>
      <c r="H3591" s="35" t="s">
        <v>183</v>
      </c>
    </row>
    <row r="3592" spans="1:8" ht="15.75">
      <c r="A3592" s="31" t="s">
        <v>3431</v>
      </c>
      <c r="B3592" s="32" t="s">
        <v>2694</v>
      </c>
      <c r="C3592" s="32" t="s">
        <v>3891</v>
      </c>
      <c r="D3592" s="33">
        <v>9494</v>
      </c>
      <c r="E3592" s="32" t="s">
        <v>3915</v>
      </c>
      <c r="F3592" s="33" t="s">
        <v>182</v>
      </c>
      <c r="G3592" s="34">
        <v>125144</v>
      </c>
      <c r="H3592" s="35" t="s">
        <v>183</v>
      </c>
    </row>
    <row r="3593" spans="1:8" ht="15.75">
      <c r="A3593" s="31" t="s">
        <v>3431</v>
      </c>
      <c r="B3593" s="32" t="s">
        <v>2694</v>
      </c>
      <c r="C3593" s="32" t="s">
        <v>3891</v>
      </c>
      <c r="D3593" s="33">
        <v>9495</v>
      </c>
      <c r="E3593" s="32" t="s">
        <v>3916</v>
      </c>
      <c r="F3593" s="33" t="s">
        <v>157</v>
      </c>
      <c r="G3593" s="34">
        <v>277955</v>
      </c>
      <c r="H3593" s="35" t="s">
        <v>183</v>
      </c>
    </row>
    <row r="3594" spans="1:8" ht="15.75">
      <c r="A3594" s="31" t="s">
        <v>3431</v>
      </c>
      <c r="B3594" s="32" t="s">
        <v>2694</v>
      </c>
      <c r="C3594" s="32" t="s">
        <v>3891</v>
      </c>
      <c r="D3594" s="33">
        <v>9496</v>
      </c>
      <c r="E3594" s="32" t="s">
        <v>3917</v>
      </c>
      <c r="F3594" s="33" t="s">
        <v>157</v>
      </c>
      <c r="G3594" s="34">
        <v>15092</v>
      </c>
      <c r="H3594" s="35" t="s">
        <v>183</v>
      </c>
    </row>
    <row r="3595" spans="1:8" ht="15.75">
      <c r="A3595" s="31" t="s">
        <v>3431</v>
      </c>
      <c r="B3595" s="32" t="s">
        <v>2694</v>
      </c>
      <c r="C3595" s="32" t="s">
        <v>3891</v>
      </c>
      <c r="D3595" s="33">
        <v>9497</v>
      </c>
      <c r="E3595" s="32" t="s">
        <v>3918</v>
      </c>
      <c r="F3595" s="33" t="s">
        <v>190</v>
      </c>
      <c r="G3595" s="34">
        <v>78777</v>
      </c>
      <c r="H3595" s="35" t="s">
        <v>183</v>
      </c>
    </row>
    <row r="3596" spans="1:8" ht="15.75">
      <c r="A3596" s="31" t="s">
        <v>3431</v>
      </c>
      <c r="B3596" s="32" t="s">
        <v>2694</v>
      </c>
      <c r="C3596" s="32" t="s">
        <v>3891</v>
      </c>
      <c r="D3596" s="33">
        <v>9498</v>
      </c>
      <c r="E3596" s="32" t="s">
        <v>3919</v>
      </c>
      <c r="F3596" s="33" t="s">
        <v>190</v>
      </c>
      <c r="G3596" s="34">
        <v>7614</v>
      </c>
      <c r="H3596" s="35" t="s">
        <v>183</v>
      </c>
    </row>
    <row r="3597" spans="1:8" ht="15.75">
      <c r="A3597" s="31" t="s">
        <v>3431</v>
      </c>
      <c r="B3597" s="32" t="s">
        <v>2694</v>
      </c>
      <c r="C3597" s="32" t="s">
        <v>3891</v>
      </c>
      <c r="D3597" s="33">
        <v>9499</v>
      </c>
      <c r="E3597" s="32" t="s">
        <v>3920</v>
      </c>
      <c r="F3597" s="33" t="s">
        <v>190</v>
      </c>
      <c r="G3597" s="34">
        <v>7234</v>
      </c>
      <c r="H3597" s="35" t="s">
        <v>183</v>
      </c>
    </row>
    <row r="3598" spans="1:8" ht="15.75">
      <c r="A3598" s="31" t="s">
        <v>3431</v>
      </c>
      <c r="B3598" s="32" t="s">
        <v>2694</v>
      </c>
      <c r="C3598" s="32" t="s">
        <v>3891</v>
      </c>
      <c r="D3598" s="33">
        <v>9500</v>
      </c>
      <c r="E3598" s="32" t="s">
        <v>3921</v>
      </c>
      <c r="F3598" s="33" t="s">
        <v>157</v>
      </c>
      <c r="G3598" s="34">
        <v>43700</v>
      </c>
      <c r="H3598" s="35" t="s">
        <v>183</v>
      </c>
    </row>
    <row r="3599" spans="1:8" ht="15.75">
      <c r="A3599" s="31" t="s">
        <v>3431</v>
      </c>
      <c r="B3599" s="32" t="s">
        <v>2694</v>
      </c>
      <c r="C3599" s="32" t="s">
        <v>3891</v>
      </c>
      <c r="D3599" s="33">
        <v>9501</v>
      </c>
      <c r="E3599" s="32" t="s">
        <v>3922</v>
      </c>
      <c r="F3599" s="33" t="s">
        <v>157</v>
      </c>
      <c r="G3599" s="34">
        <v>58631</v>
      </c>
      <c r="H3599" s="35" t="s">
        <v>183</v>
      </c>
    </row>
    <row r="3600" spans="1:8" ht="15.75">
      <c r="A3600" s="31" t="s">
        <v>3431</v>
      </c>
      <c r="B3600" s="32" t="s">
        <v>2694</v>
      </c>
      <c r="C3600" s="32" t="s">
        <v>3891</v>
      </c>
      <c r="D3600" s="33">
        <v>9502</v>
      </c>
      <c r="E3600" s="32" t="s">
        <v>3923</v>
      </c>
      <c r="F3600" s="33" t="s">
        <v>157</v>
      </c>
      <c r="G3600" s="34">
        <v>82442</v>
      </c>
      <c r="H3600" s="35" t="s">
        <v>183</v>
      </c>
    </row>
    <row r="3601" spans="1:8" ht="15.75">
      <c r="A3601" s="31" t="s">
        <v>3431</v>
      </c>
      <c r="B3601" s="32" t="s">
        <v>2694</v>
      </c>
      <c r="C3601" s="32" t="s">
        <v>3891</v>
      </c>
      <c r="D3601" s="33">
        <v>9503</v>
      </c>
      <c r="E3601" s="32" t="s">
        <v>3924</v>
      </c>
      <c r="F3601" s="33" t="s">
        <v>157</v>
      </c>
      <c r="G3601" s="34">
        <v>93101</v>
      </c>
      <c r="H3601" s="35" t="s">
        <v>183</v>
      </c>
    </row>
    <row r="3602" spans="1:8" ht="15.75">
      <c r="A3602" s="31" t="s">
        <v>3431</v>
      </c>
      <c r="B3602" s="32" t="s">
        <v>2694</v>
      </c>
      <c r="C3602" s="32" t="s">
        <v>3891</v>
      </c>
      <c r="D3602" s="33">
        <v>9504</v>
      </c>
      <c r="E3602" s="32" t="s">
        <v>3925</v>
      </c>
      <c r="F3602" s="33" t="s">
        <v>157</v>
      </c>
      <c r="G3602" s="34">
        <v>128717</v>
      </c>
      <c r="H3602" s="35" t="s">
        <v>183</v>
      </c>
    </row>
    <row r="3603" spans="1:8" ht="15.75">
      <c r="A3603" s="31" t="s">
        <v>3431</v>
      </c>
      <c r="B3603" s="32" t="s">
        <v>2694</v>
      </c>
      <c r="C3603" s="32" t="s">
        <v>3891</v>
      </c>
      <c r="D3603" s="33">
        <v>9505</v>
      </c>
      <c r="E3603" s="32" t="s">
        <v>3926</v>
      </c>
      <c r="F3603" s="33" t="s">
        <v>190</v>
      </c>
      <c r="G3603" s="34">
        <v>107480</v>
      </c>
      <c r="H3603" s="35" t="s">
        <v>183</v>
      </c>
    </row>
    <row r="3604" spans="1:8" ht="15.75">
      <c r="A3604" s="31" t="s">
        <v>3431</v>
      </c>
      <c r="B3604" s="32" t="s">
        <v>2694</v>
      </c>
      <c r="C3604" s="32" t="s">
        <v>3891</v>
      </c>
      <c r="D3604" s="33">
        <v>9506</v>
      </c>
      <c r="E3604" s="32" t="s">
        <v>3927</v>
      </c>
      <c r="F3604" s="33" t="s">
        <v>190</v>
      </c>
      <c r="G3604" s="34">
        <v>171794</v>
      </c>
      <c r="H3604" s="35" t="s">
        <v>183</v>
      </c>
    </row>
    <row r="3605" spans="1:8" ht="15.75">
      <c r="A3605" s="31" t="s">
        <v>3431</v>
      </c>
      <c r="B3605" s="32" t="s">
        <v>2694</v>
      </c>
      <c r="C3605" s="32" t="s">
        <v>3891</v>
      </c>
      <c r="D3605" s="33">
        <v>9507</v>
      </c>
      <c r="E3605" s="32" t="s">
        <v>3928</v>
      </c>
      <c r="F3605" s="33" t="s">
        <v>190</v>
      </c>
      <c r="G3605" s="34">
        <v>88073</v>
      </c>
      <c r="H3605" s="35" t="s">
        <v>183</v>
      </c>
    </row>
    <row r="3606" spans="1:8" ht="15.75">
      <c r="A3606" s="31" t="s">
        <v>3431</v>
      </c>
      <c r="B3606" s="32" t="s">
        <v>2694</v>
      </c>
      <c r="C3606" s="32" t="s">
        <v>3891</v>
      </c>
      <c r="D3606" s="33">
        <v>9508</v>
      </c>
      <c r="E3606" s="32" t="s">
        <v>3929</v>
      </c>
      <c r="F3606" s="33" t="s">
        <v>190</v>
      </c>
      <c r="G3606" s="34">
        <v>72168</v>
      </c>
      <c r="H3606" s="35" t="s">
        <v>183</v>
      </c>
    </row>
    <row r="3607" spans="1:8" ht="15.75">
      <c r="A3607" s="31" t="s">
        <v>3431</v>
      </c>
      <c r="B3607" s="32" t="s">
        <v>2694</v>
      </c>
      <c r="C3607" s="32" t="s">
        <v>3891</v>
      </c>
      <c r="D3607" s="33">
        <v>9509</v>
      </c>
      <c r="E3607" s="32" t="s">
        <v>3930</v>
      </c>
      <c r="F3607" s="33" t="s">
        <v>190</v>
      </c>
      <c r="G3607" s="34">
        <v>48034</v>
      </c>
      <c r="H3607" s="35" t="s">
        <v>183</v>
      </c>
    </row>
    <row r="3608" spans="1:8" ht="15.75">
      <c r="A3608" s="31" t="s">
        <v>3431</v>
      </c>
      <c r="B3608" s="32" t="s">
        <v>2694</v>
      </c>
      <c r="C3608" s="32" t="s">
        <v>3891</v>
      </c>
      <c r="D3608" s="33">
        <v>9510</v>
      </c>
      <c r="E3608" s="32" t="s">
        <v>3931</v>
      </c>
      <c r="F3608" s="33" t="s">
        <v>157</v>
      </c>
      <c r="G3608" s="34">
        <v>59351</v>
      </c>
      <c r="H3608" s="35" t="s">
        <v>183</v>
      </c>
    </row>
    <row r="3609" spans="1:8" ht="15.75">
      <c r="A3609" s="31" t="s">
        <v>3431</v>
      </c>
      <c r="B3609" s="32" t="s">
        <v>2694</v>
      </c>
      <c r="C3609" s="32" t="s">
        <v>3891</v>
      </c>
      <c r="D3609" s="33">
        <v>9511</v>
      </c>
      <c r="E3609" s="32" t="s">
        <v>3932</v>
      </c>
      <c r="F3609" s="33" t="s">
        <v>190</v>
      </c>
      <c r="G3609" s="34">
        <v>37804</v>
      </c>
      <c r="H3609" s="35" t="s">
        <v>183</v>
      </c>
    </row>
    <row r="3610" spans="1:8" ht="15.75">
      <c r="A3610" s="31" t="s">
        <v>3431</v>
      </c>
      <c r="B3610" s="32" t="s">
        <v>2694</v>
      </c>
      <c r="C3610" s="32" t="s">
        <v>3891</v>
      </c>
      <c r="D3610" s="33">
        <v>9512</v>
      </c>
      <c r="E3610" s="32" t="s">
        <v>3933</v>
      </c>
      <c r="F3610" s="33" t="s">
        <v>190</v>
      </c>
      <c r="G3610" s="34">
        <v>59698</v>
      </c>
      <c r="H3610" s="35" t="s">
        <v>183</v>
      </c>
    </row>
    <row r="3611" spans="1:8" ht="15.75">
      <c r="A3611" s="31" t="s">
        <v>3431</v>
      </c>
      <c r="B3611" s="32" t="s">
        <v>2694</v>
      </c>
      <c r="C3611" s="32" t="s">
        <v>3891</v>
      </c>
      <c r="D3611" s="33">
        <v>9513</v>
      </c>
      <c r="E3611" s="32" t="s">
        <v>3934</v>
      </c>
      <c r="F3611" s="33" t="s">
        <v>190</v>
      </c>
      <c r="G3611" s="34">
        <v>104946</v>
      </c>
      <c r="H3611" s="35" t="s">
        <v>183</v>
      </c>
    </row>
    <row r="3612" spans="1:8" ht="15.75">
      <c r="A3612" s="31" t="s">
        <v>3431</v>
      </c>
      <c r="B3612" s="32" t="s">
        <v>2694</v>
      </c>
      <c r="C3612" s="32" t="s">
        <v>3891</v>
      </c>
      <c r="D3612" s="33">
        <v>9514</v>
      </c>
      <c r="E3612" s="32" t="s">
        <v>3935</v>
      </c>
      <c r="F3612" s="33" t="s">
        <v>190</v>
      </c>
      <c r="G3612" s="34">
        <v>263141</v>
      </c>
      <c r="H3612" s="35" t="s">
        <v>183</v>
      </c>
    </row>
    <row r="3613" spans="1:8" ht="15.75">
      <c r="A3613" s="31" t="s">
        <v>3431</v>
      </c>
      <c r="B3613" s="32" t="s">
        <v>2694</v>
      </c>
      <c r="C3613" s="32" t="s">
        <v>3891</v>
      </c>
      <c r="D3613" s="33">
        <v>9515</v>
      </c>
      <c r="E3613" s="32" t="s">
        <v>3936</v>
      </c>
      <c r="F3613" s="33" t="s">
        <v>157</v>
      </c>
      <c r="G3613" s="34">
        <v>5626841</v>
      </c>
      <c r="H3613" s="35" t="s">
        <v>183</v>
      </c>
    </row>
    <row r="3614" spans="1:8" ht="15.75">
      <c r="A3614" s="31" t="s">
        <v>3431</v>
      </c>
      <c r="B3614" s="32" t="s">
        <v>2694</v>
      </c>
      <c r="C3614" s="32" t="s">
        <v>3891</v>
      </c>
      <c r="D3614" s="33">
        <v>9516</v>
      </c>
      <c r="E3614" s="32" t="s">
        <v>3937</v>
      </c>
      <c r="F3614" s="33" t="s">
        <v>157</v>
      </c>
      <c r="G3614" s="34">
        <v>4734341</v>
      </c>
      <c r="H3614" s="35" t="s">
        <v>183</v>
      </c>
    </row>
    <row r="3615" spans="1:8" ht="15.75">
      <c r="A3615" s="31" t="s">
        <v>3431</v>
      </c>
      <c r="B3615" s="32" t="s">
        <v>2694</v>
      </c>
      <c r="C3615" s="32" t="s">
        <v>3891</v>
      </c>
      <c r="D3615" s="33">
        <v>9517</v>
      </c>
      <c r="E3615" s="32" t="s">
        <v>3938</v>
      </c>
      <c r="F3615" s="33" t="s">
        <v>157</v>
      </c>
      <c r="G3615" s="34">
        <v>4508241</v>
      </c>
      <c r="H3615" s="35" t="s">
        <v>183</v>
      </c>
    </row>
    <row r="3616" spans="1:8" ht="15.75">
      <c r="A3616" s="31" t="s">
        <v>3431</v>
      </c>
      <c r="B3616" s="32" t="s">
        <v>2694</v>
      </c>
      <c r="C3616" s="32" t="s">
        <v>3891</v>
      </c>
      <c r="D3616" s="33">
        <v>9518</v>
      </c>
      <c r="E3616" s="32" t="s">
        <v>3939</v>
      </c>
      <c r="F3616" s="33" t="s">
        <v>157</v>
      </c>
      <c r="G3616" s="34">
        <v>21952</v>
      </c>
      <c r="H3616" s="35" t="s">
        <v>183</v>
      </c>
    </row>
    <row r="3617" spans="1:8" ht="15.75">
      <c r="A3617" s="31" t="s">
        <v>3431</v>
      </c>
      <c r="B3617" s="32" t="s">
        <v>2694</v>
      </c>
      <c r="C3617" s="32" t="s">
        <v>3891</v>
      </c>
      <c r="D3617" s="33">
        <v>9520</v>
      </c>
      <c r="E3617" s="32" t="s">
        <v>3940</v>
      </c>
      <c r="F3617" s="33" t="s">
        <v>157</v>
      </c>
      <c r="G3617" s="34">
        <v>292745</v>
      </c>
      <c r="H3617" s="35" t="s">
        <v>183</v>
      </c>
    </row>
    <row r="3618" spans="1:8" ht="15.75">
      <c r="A3618" s="31" t="s">
        <v>3431</v>
      </c>
      <c r="B3618" s="32" t="s">
        <v>2694</v>
      </c>
      <c r="C3618" s="32" t="s">
        <v>3891</v>
      </c>
      <c r="D3618" s="33">
        <v>9521</v>
      </c>
      <c r="E3618" s="32" t="s">
        <v>3941</v>
      </c>
      <c r="F3618" s="33" t="s">
        <v>182</v>
      </c>
      <c r="G3618" s="34">
        <v>17267</v>
      </c>
      <c r="H3618" s="35" t="s">
        <v>183</v>
      </c>
    </row>
    <row r="3619" spans="1:8" ht="15.75">
      <c r="A3619" s="31" t="s">
        <v>3431</v>
      </c>
      <c r="B3619" s="32" t="s">
        <v>2694</v>
      </c>
      <c r="C3619" s="32" t="s">
        <v>3891</v>
      </c>
      <c r="D3619" s="33">
        <v>9522</v>
      </c>
      <c r="E3619" s="32" t="s">
        <v>3942</v>
      </c>
      <c r="F3619" s="33" t="s">
        <v>182</v>
      </c>
      <c r="G3619" s="34">
        <v>541218</v>
      </c>
      <c r="H3619" s="35" t="s">
        <v>197</v>
      </c>
    </row>
    <row r="3620" spans="1:8" ht="15.75">
      <c r="A3620" s="31" t="s">
        <v>3431</v>
      </c>
      <c r="B3620" s="32" t="s">
        <v>2694</v>
      </c>
      <c r="C3620" s="32" t="s">
        <v>3891</v>
      </c>
      <c r="D3620" s="33">
        <v>9524</v>
      </c>
      <c r="E3620" s="32" t="s">
        <v>3943</v>
      </c>
      <c r="F3620" s="33" t="s">
        <v>157</v>
      </c>
      <c r="G3620" s="34">
        <v>1906830</v>
      </c>
      <c r="H3620" s="35" t="s">
        <v>183</v>
      </c>
    </row>
    <row r="3621" spans="1:8" ht="15.75">
      <c r="A3621" s="31" t="s">
        <v>3431</v>
      </c>
      <c r="B3621" s="32" t="s">
        <v>2694</v>
      </c>
      <c r="C3621" s="32" t="s">
        <v>3891</v>
      </c>
      <c r="D3621" s="33">
        <v>9525</v>
      </c>
      <c r="E3621" s="32" t="s">
        <v>3944</v>
      </c>
      <c r="F3621" s="33" t="s">
        <v>157</v>
      </c>
      <c r="G3621" s="34">
        <v>4673626</v>
      </c>
      <c r="H3621" s="35" t="s">
        <v>183</v>
      </c>
    </row>
    <row r="3622" spans="1:8" ht="15.75">
      <c r="A3622" s="31" t="s">
        <v>3431</v>
      </c>
      <c r="B3622" s="32" t="s">
        <v>2694</v>
      </c>
      <c r="C3622" s="32" t="s">
        <v>3891</v>
      </c>
      <c r="D3622" s="33">
        <v>9526</v>
      </c>
      <c r="E3622" s="32" t="s">
        <v>3945</v>
      </c>
      <c r="F3622" s="33" t="s">
        <v>157</v>
      </c>
      <c r="G3622" s="34">
        <v>318184</v>
      </c>
      <c r="H3622" s="35" t="s">
        <v>183</v>
      </c>
    </row>
    <row r="3623" spans="1:8" ht="15.75">
      <c r="A3623" s="31" t="s">
        <v>3431</v>
      </c>
      <c r="B3623" s="32" t="s">
        <v>2694</v>
      </c>
      <c r="C3623" s="32" t="s">
        <v>3891</v>
      </c>
      <c r="D3623" s="33">
        <v>9527</v>
      </c>
      <c r="E3623" s="32" t="s">
        <v>3946</v>
      </c>
      <c r="F3623" s="33" t="s">
        <v>157</v>
      </c>
      <c r="G3623" s="34">
        <v>133023219</v>
      </c>
      <c r="H3623" s="35" t="s">
        <v>183</v>
      </c>
    </row>
    <row r="3624" spans="1:8" ht="15.75">
      <c r="A3624" s="31" t="s">
        <v>3431</v>
      </c>
      <c r="B3624" s="32" t="s">
        <v>2694</v>
      </c>
      <c r="C3624" s="32" t="s">
        <v>3891</v>
      </c>
      <c r="D3624" s="33">
        <v>9528</v>
      </c>
      <c r="E3624" s="32" t="s">
        <v>3947</v>
      </c>
      <c r="F3624" s="33" t="s">
        <v>190</v>
      </c>
      <c r="G3624" s="34">
        <v>29991</v>
      </c>
      <c r="H3624" s="35" t="s">
        <v>183</v>
      </c>
    </row>
    <row r="3625" spans="1:8" ht="15.75">
      <c r="A3625" s="31" t="s">
        <v>3431</v>
      </c>
      <c r="B3625" s="32" t="s">
        <v>2694</v>
      </c>
      <c r="C3625" s="32" t="s">
        <v>3891</v>
      </c>
      <c r="D3625" s="33">
        <v>9529</v>
      </c>
      <c r="E3625" s="32" t="s">
        <v>3948</v>
      </c>
      <c r="F3625" s="33" t="s">
        <v>157</v>
      </c>
      <c r="G3625" s="34">
        <v>41172</v>
      </c>
      <c r="H3625" s="35" t="s">
        <v>183</v>
      </c>
    </row>
    <row r="3626" spans="1:8" ht="15.75">
      <c r="A3626" s="31" t="s">
        <v>3431</v>
      </c>
      <c r="B3626" s="32" t="s">
        <v>2694</v>
      </c>
      <c r="C3626" s="32" t="s">
        <v>3891</v>
      </c>
      <c r="D3626" s="33">
        <v>9530</v>
      </c>
      <c r="E3626" s="32" t="s">
        <v>3949</v>
      </c>
      <c r="F3626" s="33" t="s">
        <v>157</v>
      </c>
      <c r="G3626" s="34">
        <v>49166</v>
      </c>
      <c r="H3626" s="35" t="s">
        <v>183</v>
      </c>
    </row>
    <row r="3627" spans="1:8" ht="15.75">
      <c r="A3627" s="31" t="s">
        <v>3431</v>
      </c>
      <c r="B3627" s="32" t="s">
        <v>2694</v>
      </c>
      <c r="C3627" s="32" t="s">
        <v>3891</v>
      </c>
      <c r="D3627" s="33">
        <v>9531</v>
      </c>
      <c r="E3627" s="32" t="s">
        <v>3950</v>
      </c>
      <c r="F3627" s="33" t="s">
        <v>157</v>
      </c>
      <c r="G3627" s="34">
        <v>116375</v>
      </c>
      <c r="H3627" s="35" t="s">
        <v>197</v>
      </c>
    </row>
    <row r="3628" spans="1:8" ht="15.75">
      <c r="A3628" s="31" t="s">
        <v>3431</v>
      </c>
      <c r="B3628" s="32" t="s">
        <v>2694</v>
      </c>
      <c r="C3628" s="32" t="s">
        <v>3891</v>
      </c>
      <c r="D3628" s="33">
        <v>9532</v>
      </c>
      <c r="E3628" s="32" t="s">
        <v>3951</v>
      </c>
      <c r="F3628" s="33" t="s">
        <v>186</v>
      </c>
      <c r="G3628" s="34">
        <v>562850</v>
      </c>
      <c r="H3628" s="35" t="s">
        <v>183</v>
      </c>
    </row>
    <row r="3629" spans="1:8" ht="15.75">
      <c r="A3629" s="31" t="s">
        <v>3431</v>
      </c>
      <c r="B3629" s="32" t="s">
        <v>2694</v>
      </c>
      <c r="C3629" s="32" t="s">
        <v>3891</v>
      </c>
      <c r="D3629" s="33">
        <v>9533</v>
      </c>
      <c r="E3629" s="32" t="s">
        <v>3952</v>
      </c>
      <c r="F3629" s="33" t="s">
        <v>182</v>
      </c>
      <c r="G3629" s="34">
        <v>438898</v>
      </c>
      <c r="H3629" s="35" t="s">
        <v>183</v>
      </c>
    </row>
    <row r="3630" spans="1:8" ht="15.75">
      <c r="A3630" s="31" t="s">
        <v>3431</v>
      </c>
      <c r="B3630" s="32" t="s">
        <v>2694</v>
      </c>
      <c r="C3630" s="32" t="s">
        <v>3891</v>
      </c>
      <c r="D3630" s="33">
        <v>9534</v>
      </c>
      <c r="E3630" s="32" t="s">
        <v>3953</v>
      </c>
      <c r="F3630" s="33" t="s">
        <v>186</v>
      </c>
      <c r="G3630" s="34">
        <v>694770</v>
      </c>
      <c r="H3630" s="35" t="s">
        <v>183</v>
      </c>
    </row>
    <row r="3631" spans="1:8" ht="15.75">
      <c r="A3631" s="31" t="s">
        <v>3431</v>
      </c>
      <c r="B3631" s="32" t="s">
        <v>2694</v>
      </c>
      <c r="C3631" s="32" t="s">
        <v>3891</v>
      </c>
      <c r="D3631" s="33">
        <v>9535</v>
      </c>
      <c r="E3631" s="32" t="s">
        <v>3954</v>
      </c>
      <c r="F3631" s="33" t="s">
        <v>186</v>
      </c>
      <c r="G3631" s="34">
        <v>873580</v>
      </c>
      <c r="H3631" s="35" t="s">
        <v>183</v>
      </c>
    </row>
    <row r="3632" spans="1:8" ht="15.75">
      <c r="A3632" s="31" t="s">
        <v>3431</v>
      </c>
      <c r="B3632" s="32" t="s">
        <v>2694</v>
      </c>
      <c r="C3632" s="32" t="s">
        <v>3891</v>
      </c>
      <c r="D3632" s="33">
        <v>9536</v>
      </c>
      <c r="E3632" s="32" t="s">
        <v>3955</v>
      </c>
      <c r="F3632" s="33" t="s">
        <v>157</v>
      </c>
      <c r="G3632" s="34">
        <v>452838</v>
      </c>
      <c r="H3632" s="35" t="s">
        <v>183</v>
      </c>
    </row>
    <row r="3633" spans="1:8" ht="15.75">
      <c r="A3633" s="31" t="s">
        <v>3431</v>
      </c>
      <c r="B3633" s="32" t="s">
        <v>2694</v>
      </c>
      <c r="C3633" s="32" t="s">
        <v>3891</v>
      </c>
      <c r="D3633" s="33">
        <v>9537</v>
      </c>
      <c r="E3633" s="32" t="s">
        <v>3956</v>
      </c>
      <c r="F3633" s="33" t="s">
        <v>157</v>
      </c>
      <c r="G3633" s="34">
        <v>140149</v>
      </c>
      <c r="H3633" s="35" t="s">
        <v>183</v>
      </c>
    </row>
    <row r="3634" spans="1:8" ht="15.75">
      <c r="A3634" s="31" t="s">
        <v>3431</v>
      </c>
      <c r="B3634" s="32" t="s">
        <v>2694</v>
      </c>
      <c r="C3634" s="32" t="s">
        <v>3891</v>
      </c>
      <c r="D3634" s="33">
        <v>9538</v>
      </c>
      <c r="E3634" s="32" t="s">
        <v>3957</v>
      </c>
      <c r="F3634" s="33" t="s">
        <v>157</v>
      </c>
      <c r="G3634" s="34">
        <v>140145</v>
      </c>
      <c r="H3634" s="35" t="s">
        <v>183</v>
      </c>
    </row>
    <row r="3635" spans="1:8" ht="15.75">
      <c r="A3635" s="31" t="s">
        <v>3431</v>
      </c>
      <c r="B3635" s="32" t="s">
        <v>2694</v>
      </c>
      <c r="C3635" s="32" t="s">
        <v>3891</v>
      </c>
      <c r="D3635" s="33">
        <v>9539</v>
      </c>
      <c r="E3635" s="32" t="s">
        <v>3958</v>
      </c>
      <c r="F3635" s="33" t="s">
        <v>157</v>
      </c>
      <c r="G3635" s="34">
        <v>138265</v>
      </c>
      <c r="H3635" s="35" t="s">
        <v>183</v>
      </c>
    </row>
    <row r="3636" spans="1:8" ht="15.75">
      <c r="A3636" s="31" t="s">
        <v>3431</v>
      </c>
      <c r="B3636" s="32" t="s">
        <v>2694</v>
      </c>
      <c r="C3636" s="32" t="s">
        <v>3891</v>
      </c>
      <c r="D3636" s="33">
        <v>9540</v>
      </c>
      <c r="E3636" s="32" t="s">
        <v>3959</v>
      </c>
      <c r="F3636" s="33" t="s">
        <v>157</v>
      </c>
      <c r="G3636" s="34">
        <v>206339</v>
      </c>
      <c r="H3636" s="35" t="s">
        <v>183</v>
      </c>
    </row>
    <row r="3637" spans="1:8" ht="15.75">
      <c r="A3637" s="31" t="s">
        <v>3431</v>
      </c>
      <c r="B3637" s="32" t="s">
        <v>2694</v>
      </c>
      <c r="C3637" s="32" t="s">
        <v>3891</v>
      </c>
      <c r="D3637" s="33">
        <v>9541</v>
      </c>
      <c r="E3637" s="32" t="s">
        <v>3960</v>
      </c>
      <c r="F3637" s="33" t="s">
        <v>157</v>
      </c>
      <c r="G3637" s="34">
        <v>643792</v>
      </c>
      <c r="H3637" s="35" t="s">
        <v>183</v>
      </c>
    </row>
    <row r="3638" spans="1:8" ht="15.75">
      <c r="A3638" s="31" t="s">
        <v>3431</v>
      </c>
      <c r="B3638" s="32" t="s">
        <v>2694</v>
      </c>
      <c r="C3638" s="32" t="s">
        <v>3891</v>
      </c>
      <c r="D3638" s="33">
        <v>9542</v>
      </c>
      <c r="E3638" s="32" t="s">
        <v>3961</v>
      </c>
      <c r="F3638" s="33" t="s">
        <v>157</v>
      </c>
      <c r="G3638" s="34">
        <v>197421</v>
      </c>
      <c r="H3638" s="35" t="s">
        <v>183</v>
      </c>
    </row>
    <row r="3639" spans="1:8" ht="15.75">
      <c r="A3639" s="31" t="s">
        <v>3431</v>
      </c>
      <c r="B3639" s="32" t="s">
        <v>2694</v>
      </c>
      <c r="C3639" s="32" t="s">
        <v>3891</v>
      </c>
      <c r="D3639" s="33">
        <v>9543</v>
      </c>
      <c r="E3639" s="32" t="s">
        <v>3962</v>
      </c>
      <c r="F3639" s="33" t="s">
        <v>157</v>
      </c>
      <c r="G3639" s="34">
        <v>17428</v>
      </c>
      <c r="H3639" s="35" t="s">
        <v>183</v>
      </c>
    </row>
    <row r="3640" spans="1:8" ht="15.75">
      <c r="A3640" s="31" t="s">
        <v>3963</v>
      </c>
      <c r="B3640" s="32" t="s">
        <v>2694</v>
      </c>
      <c r="C3640" s="32" t="s">
        <v>3964</v>
      </c>
      <c r="D3640" s="33">
        <v>9545</v>
      </c>
      <c r="E3640" s="32" t="s">
        <v>3965</v>
      </c>
      <c r="F3640" s="33" t="s">
        <v>190</v>
      </c>
      <c r="G3640" s="34">
        <v>281670</v>
      </c>
      <c r="H3640" s="35" t="s">
        <v>183</v>
      </c>
    </row>
    <row r="3641" spans="1:8" ht="15.75">
      <c r="A3641" s="31" t="s">
        <v>3963</v>
      </c>
      <c r="B3641" s="32" t="s">
        <v>2694</v>
      </c>
      <c r="C3641" s="32" t="s">
        <v>3966</v>
      </c>
      <c r="D3641" s="33">
        <v>9547</v>
      </c>
      <c r="E3641" s="32" t="s">
        <v>3967</v>
      </c>
      <c r="F3641" s="33" t="s">
        <v>186</v>
      </c>
      <c r="G3641" s="34">
        <v>546155</v>
      </c>
      <c r="H3641" s="35" t="s">
        <v>183</v>
      </c>
    </row>
    <row r="3642" spans="1:8" ht="15.75">
      <c r="A3642" s="31" t="s">
        <v>3963</v>
      </c>
      <c r="B3642" s="32" t="s">
        <v>2694</v>
      </c>
      <c r="C3642" s="32" t="s">
        <v>3966</v>
      </c>
      <c r="D3642" s="33">
        <v>9548</v>
      </c>
      <c r="E3642" s="32" t="s">
        <v>3968</v>
      </c>
      <c r="F3642" s="33" t="s">
        <v>190</v>
      </c>
      <c r="G3642" s="34">
        <v>616407</v>
      </c>
      <c r="H3642" s="35" t="s">
        <v>183</v>
      </c>
    </row>
    <row r="3643" spans="1:8" ht="15.75">
      <c r="A3643" s="31" t="s">
        <v>3963</v>
      </c>
      <c r="B3643" s="32" t="s">
        <v>2694</v>
      </c>
      <c r="C3643" s="32" t="s">
        <v>3966</v>
      </c>
      <c r="D3643" s="33">
        <v>9549</v>
      </c>
      <c r="E3643" s="32" t="s">
        <v>3969</v>
      </c>
      <c r="F3643" s="33" t="s">
        <v>190</v>
      </c>
      <c r="G3643" s="34">
        <v>804195</v>
      </c>
      <c r="H3643" s="35" t="s">
        <v>183</v>
      </c>
    </row>
    <row r="3644" spans="1:8" ht="15.75">
      <c r="A3644" s="31" t="s">
        <v>3963</v>
      </c>
      <c r="B3644" s="32" t="s">
        <v>2694</v>
      </c>
      <c r="C3644" s="32" t="s">
        <v>3966</v>
      </c>
      <c r="D3644" s="33">
        <v>9550</v>
      </c>
      <c r="E3644" s="32" t="s">
        <v>3970</v>
      </c>
      <c r="F3644" s="33" t="s">
        <v>186</v>
      </c>
      <c r="G3644" s="34">
        <v>840733</v>
      </c>
      <c r="H3644" s="35" t="s">
        <v>183</v>
      </c>
    </row>
    <row r="3645" spans="1:8" ht="15.75">
      <c r="A3645" s="31" t="s">
        <v>3963</v>
      </c>
      <c r="B3645" s="32" t="s">
        <v>2694</v>
      </c>
      <c r="C3645" s="32" t="s">
        <v>3966</v>
      </c>
      <c r="D3645" s="33">
        <v>9551</v>
      </c>
      <c r="E3645" s="32" t="s">
        <v>3971</v>
      </c>
      <c r="F3645" s="33" t="s">
        <v>190</v>
      </c>
      <c r="G3645" s="34">
        <v>43532</v>
      </c>
      <c r="H3645" s="35" t="s">
        <v>183</v>
      </c>
    </row>
    <row r="3646" spans="1:8" ht="15.75">
      <c r="A3646" s="31" t="s">
        <v>3963</v>
      </c>
      <c r="B3646" s="32" t="s">
        <v>2694</v>
      </c>
      <c r="C3646" s="32" t="s">
        <v>3966</v>
      </c>
      <c r="D3646" s="33">
        <v>9552</v>
      </c>
      <c r="E3646" s="32" t="s">
        <v>3972</v>
      </c>
      <c r="F3646" s="33" t="s">
        <v>157</v>
      </c>
      <c r="G3646" s="34">
        <v>56677</v>
      </c>
      <c r="H3646" s="35" t="s">
        <v>183</v>
      </c>
    </row>
    <row r="3647" spans="1:8" ht="15.75">
      <c r="A3647" s="31" t="s">
        <v>3963</v>
      </c>
      <c r="B3647" s="32" t="s">
        <v>2694</v>
      </c>
      <c r="C3647" s="32" t="s">
        <v>3966</v>
      </c>
      <c r="D3647" s="33">
        <v>9553</v>
      </c>
      <c r="E3647" s="32" t="s">
        <v>3973</v>
      </c>
      <c r="F3647" s="33" t="s">
        <v>190</v>
      </c>
      <c r="G3647" s="34">
        <v>24252</v>
      </c>
      <c r="H3647" s="35" t="s">
        <v>183</v>
      </c>
    </row>
    <row r="3648" spans="1:8" ht="15.75">
      <c r="A3648" s="31" t="s">
        <v>3963</v>
      </c>
      <c r="B3648" s="32" t="s">
        <v>2694</v>
      </c>
      <c r="C3648" s="32" t="s">
        <v>3966</v>
      </c>
      <c r="D3648" s="33">
        <v>9554</v>
      </c>
      <c r="E3648" s="32" t="s">
        <v>3974</v>
      </c>
      <c r="F3648" s="33" t="s">
        <v>2256</v>
      </c>
      <c r="G3648" s="34">
        <v>1449</v>
      </c>
      <c r="H3648" s="35" t="s">
        <v>197</v>
      </c>
    </row>
    <row r="3649" spans="1:8" ht="15.75">
      <c r="A3649" s="31" t="s">
        <v>3963</v>
      </c>
      <c r="B3649" s="32" t="s">
        <v>2694</v>
      </c>
      <c r="C3649" s="32" t="s">
        <v>3966</v>
      </c>
      <c r="D3649" s="33">
        <v>9555</v>
      </c>
      <c r="E3649" s="32" t="s">
        <v>3975</v>
      </c>
      <c r="F3649" s="33" t="s">
        <v>190</v>
      </c>
      <c r="G3649" s="34">
        <v>1284432</v>
      </c>
      <c r="H3649" s="35" t="s">
        <v>183</v>
      </c>
    </row>
    <row r="3650" spans="1:8" ht="15.75">
      <c r="A3650" s="31" t="s">
        <v>3963</v>
      </c>
      <c r="B3650" s="32" t="s">
        <v>2694</v>
      </c>
      <c r="C3650" s="32" t="s">
        <v>3966</v>
      </c>
      <c r="D3650" s="33">
        <v>9556</v>
      </c>
      <c r="E3650" s="32" t="s">
        <v>3976</v>
      </c>
      <c r="F3650" s="33" t="s">
        <v>190</v>
      </c>
      <c r="G3650" s="34">
        <v>1475016</v>
      </c>
      <c r="H3650" s="35" t="s">
        <v>183</v>
      </c>
    </row>
    <row r="3651" spans="1:8" ht="15.75">
      <c r="A3651" s="31" t="s">
        <v>3963</v>
      </c>
      <c r="B3651" s="32" t="s">
        <v>2694</v>
      </c>
      <c r="C3651" s="32" t="s">
        <v>3966</v>
      </c>
      <c r="D3651" s="33">
        <v>9557</v>
      </c>
      <c r="E3651" s="32" t="s">
        <v>3977</v>
      </c>
      <c r="F3651" s="33" t="s">
        <v>190</v>
      </c>
      <c r="G3651" s="34">
        <v>1678842</v>
      </c>
      <c r="H3651" s="35" t="s">
        <v>183</v>
      </c>
    </row>
    <row r="3652" spans="1:8" ht="15.75">
      <c r="A3652" s="31" t="s">
        <v>3963</v>
      </c>
      <c r="B3652" s="32" t="s">
        <v>2694</v>
      </c>
      <c r="C3652" s="32" t="s">
        <v>3966</v>
      </c>
      <c r="D3652" s="33">
        <v>9558</v>
      </c>
      <c r="E3652" s="32" t="s">
        <v>3978</v>
      </c>
      <c r="F3652" s="33" t="s">
        <v>190</v>
      </c>
      <c r="G3652" s="34">
        <v>1752460</v>
      </c>
      <c r="H3652" s="35" t="s">
        <v>183</v>
      </c>
    </row>
    <row r="3653" spans="1:8" ht="15.75">
      <c r="A3653" s="31" t="s">
        <v>3963</v>
      </c>
      <c r="B3653" s="32" t="s">
        <v>2694</v>
      </c>
      <c r="C3653" s="32" t="s">
        <v>3966</v>
      </c>
      <c r="D3653" s="33">
        <v>9559</v>
      </c>
      <c r="E3653" s="32" t="s">
        <v>3979</v>
      </c>
      <c r="F3653" s="33" t="s">
        <v>190</v>
      </c>
      <c r="G3653" s="34">
        <v>1115219</v>
      </c>
      <c r="H3653" s="35" t="s">
        <v>183</v>
      </c>
    </row>
    <row r="3654" spans="1:8" ht="15.75">
      <c r="A3654" s="31" t="s">
        <v>3963</v>
      </c>
      <c r="B3654" s="32" t="s">
        <v>2694</v>
      </c>
      <c r="C3654" s="32" t="s">
        <v>3966</v>
      </c>
      <c r="D3654" s="33">
        <v>9560</v>
      </c>
      <c r="E3654" s="32" t="s">
        <v>3980</v>
      </c>
      <c r="F3654" s="33" t="s">
        <v>186</v>
      </c>
      <c r="G3654" s="34">
        <v>16619</v>
      </c>
      <c r="H3654" s="35" t="s">
        <v>183</v>
      </c>
    </row>
    <row r="3655" spans="1:8" ht="15.75">
      <c r="A3655" s="31" t="s">
        <v>3963</v>
      </c>
      <c r="B3655" s="32" t="s">
        <v>2694</v>
      </c>
      <c r="C3655" s="32" t="s">
        <v>3964</v>
      </c>
      <c r="D3655" s="33">
        <v>9562</v>
      </c>
      <c r="E3655" s="32" t="s">
        <v>3981</v>
      </c>
      <c r="F3655" s="33" t="s">
        <v>182</v>
      </c>
      <c r="G3655" s="34">
        <v>1857</v>
      </c>
      <c r="H3655" s="35" t="s">
        <v>183</v>
      </c>
    </row>
    <row r="3656" spans="1:8" ht="15.75">
      <c r="A3656" s="31" t="s">
        <v>3963</v>
      </c>
      <c r="B3656" s="32" t="s">
        <v>208</v>
      </c>
      <c r="C3656" s="32" t="s">
        <v>208</v>
      </c>
      <c r="D3656" s="33">
        <v>9563</v>
      </c>
      <c r="E3656" s="32" t="s">
        <v>3982</v>
      </c>
      <c r="F3656" s="33" t="s">
        <v>190</v>
      </c>
      <c r="G3656" s="34">
        <v>127718</v>
      </c>
      <c r="H3656" s="35" t="s">
        <v>183</v>
      </c>
    </row>
    <row r="3657" spans="1:8" ht="15.75">
      <c r="A3657" s="31" t="s">
        <v>3963</v>
      </c>
      <c r="B3657" s="32" t="s">
        <v>2694</v>
      </c>
      <c r="C3657" s="32" t="s">
        <v>3983</v>
      </c>
      <c r="D3657" s="33">
        <v>9565</v>
      </c>
      <c r="E3657" s="32" t="s">
        <v>3984</v>
      </c>
      <c r="F3657" s="33" t="s">
        <v>157</v>
      </c>
      <c r="G3657" s="34">
        <v>21411609</v>
      </c>
      <c r="H3657" s="35" t="s">
        <v>197</v>
      </c>
    </row>
    <row r="3658" spans="1:8" ht="15.75">
      <c r="A3658" s="31" t="s">
        <v>3431</v>
      </c>
      <c r="B3658" s="32" t="s">
        <v>2694</v>
      </c>
      <c r="C3658" s="32" t="s">
        <v>3985</v>
      </c>
      <c r="D3658" s="33">
        <v>9566</v>
      </c>
      <c r="E3658" s="32" t="s">
        <v>3986</v>
      </c>
      <c r="F3658" s="33" t="s">
        <v>157</v>
      </c>
      <c r="G3658" s="34">
        <v>1481033</v>
      </c>
      <c r="H3658" s="35" t="s">
        <v>183</v>
      </c>
    </row>
    <row r="3659" spans="1:8" ht="15.75">
      <c r="A3659" s="31" t="s">
        <v>3431</v>
      </c>
      <c r="B3659" s="32" t="s">
        <v>2694</v>
      </c>
      <c r="C3659" s="32" t="s">
        <v>3985</v>
      </c>
      <c r="D3659" s="33">
        <v>9567</v>
      </c>
      <c r="E3659" s="32" t="s">
        <v>3987</v>
      </c>
      <c r="F3659" s="33" t="s">
        <v>186</v>
      </c>
      <c r="G3659" s="34">
        <v>729842</v>
      </c>
      <c r="H3659" s="35" t="s">
        <v>183</v>
      </c>
    </row>
    <row r="3660" spans="1:8" ht="15.75">
      <c r="A3660" s="31" t="s">
        <v>3431</v>
      </c>
      <c r="B3660" s="32" t="s">
        <v>2694</v>
      </c>
      <c r="C3660" s="32" t="s">
        <v>3985</v>
      </c>
      <c r="D3660" s="33">
        <v>9568</v>
      </c>
      <c r="E3660" s="32" t="s">
        <v>3988</v>
      </c>
      <c r="F3660" s="33" t="s">
        <v>157</v>
      </c>
      <c r="G3660" s="34">
        <v>280159</v>
      </c>
      <c r="H3660" s="35" t="s">
        <v>183</v>
      </c>
    </row>
    <row r="3661" spans="1:8" ht="15.75">
      <c r="A3661" s="31" t="s">
        <v>3431</v>
      </c>
      <c r="B3661" s="32" t="s">
        <v>2694</v>
      </c>
      <c r="C3661" s="32" t="s">
        <v>3985</v>
      </c>
      <c r="D3661" s="33">
        <v>9569</v>
      </c>
      <c r="E3661" s="32" t="s">
        <v>3989</v>
      </c>
      <c r="F3661" s="33" t="s">
        <v>157</v>
      </c>
      <c r="G3661" s="34">
        <v>1514171</v>
      </c>
      <c r="H3661" s="35" t="s">
        <v>183</v>
      </c>
    </row>
    <row r="3662" spans="1:8" ht="15.75">
      <c r="A3662" s="31" t="s">
        <v>3431</v>
      </c>
      <c r="B3662" s="32" t="s">
        <v>2694</v>
      </c>
      <c r="C3662" s="32" t="s">
        <v>3985</v>
      </c>
      <c r="D3662" s="33">
        <v>9570</v>
      </c>
      <c r="E3662" s="32" t="s">
        <v>3990</v>
      </c>
      <c r="F3662" s="33" t="s">
        <v>182</v>
      </c>
      <c r="G3662" s="34">
        <v>17914</v>
      </c>
      <c r="H3662" s="35" t="s">
        <v>183</v>
      </c>
    </row>
    <row r="3663" spans="1:8" ht="15.75">
      <c r="A3663" s="31" t="s">
        <v>3431</v>
      </c>
      <c r="B3663" s="32" t="s">
        <v>2694</v>
      </c>
      <c r="C3663" s="32" t="s">
        <v>3985</v>
      </c>
      <c r="D3663" s="33">
        <v>9571</v>
      </c>
      <c r="E3663" s="32" t="s">
        <v>3991</v>
      </c>
      <c r="F3663" s="33" t="s">
        <v>190</v>
      </c>
      <c r="G3663" s="34">
        <v>238282</v>
      </c>
      <c r="H3663" s="35" t="s">
        <v>183</v>
      </c>
    </row>
    <row r="3664" spans="1:8" ht="15.75">
      <c r="A3664" s="31" t="s">
        <v>3431</v>
      </c>
      <c r="B3664" s="32" t="s">
        <v>2694</v>
      </c>
      <c r="C3664" s="32" t="s">
        <v>3985</v>
      </c>
      <c r="D3664" s="33">
        <v>9572</v>
      </c>
      <c r="E3664" s="32" t="s">
        <v>3992</v>
      </c>
      <c r="F3664" s="33" t="s">
        <v>157</v>
      </c>
      <c r="G3664" s="34">
        <v>8831</v>
      </c>
      <c r="H3664" s="35" t="s">
        <v>183</v>
      </c>
    </row>
    <row r="3665" spans="1:8" ht="15.75">
      <c r="A3665" s="31" t="s">
        <v>3431</v>
      </c>
      <c r="B3665" s="32" t="s">
        <v>2694</v>
      </c>
      <c r="C3665" s="32" t="s">
        <v>3985</v>
      </c>
      <c r="D3665" s="33">
        <v>9573</v>
      </c>
      <c r="E3665" s="32" t="s">
        <v>3993</v>
      </c>
      <c r="F3665" s="33" t="s">
        <v>564</v>
      </c>
      <c r="G3665" s="34">
        <v>21268</v>
      </c>
      <c r="H3665" s="35" t="s">
        <v>183</v>
      </c>
    </row>
    <row r="3666" spans="1:8" ht="15.75">
      <c r="A3666" s="31" t="s">
        <v>3431</v>
      </c>
      <c r="B3666" s="32" t="s">
        <v>2694</v>
      </c>
      <c r="C3666" s="32" t="s">
        <v>3985</v>
      </c>
      <c r="D3666" s="33">
        <v>9574</v>
      </c>
      <c r="E3666" s="32" t="s">
        <v>3994</v>
      </c>
      <c r="F3666" s="33" t="s">
        <v>182</v>
      </c>
      <c r="G3666" s="34">
        <v>111234</v>
      </c>
      <c r="H3666" s="35" t="s">
        <v>183</v>
      </c>
    </row>
    <row r="3667" spans="1:8" ht="15.75">
      <c r="A3667" s="31" t="s">
        <v>3431</v>
      </c>
      <c r="B3667" s="32" t="s">
        <v>2694</v>
      </c>
      <c r="C3667" s="32" t="s">
        <v>3985</v>
      </c>
      <c r="D3667" s="33">
        <v>9575</v>
      </c>
      <c r="E3667" s="32" t="s">
        <v>3995</v>
      </c>
      <c r="F3667" s="33" t="s">
        <v>190</v>
      </c>
      <c r="G3667" s="34">
        <v>17181</v>
      </c>
      <c r="H3667" s="35" t="s">
        <v>183</v>
      </c>
    </row>
    <row r="3668" spans="1:8" ht="15.75">
      <c r="A3668" s="31" t="s">
        <v>3431</v>
      </c>
      <c r="B3668" s="32" t="s">
        <v>2694</v>
      </c>
      <c r="C3668" s="32" t="s">
        <v>3985</v>
      </c>
      <c r="D3668" s="33">
        <v>9576</v>
      </c>
      <c r="E3668" s="32" t="s">
        <v>3996</v>
      </c>
      <c r="F3668" s="33" t="s">
        <v>190</v>
      </c>
      <c r="G3668" s="34">
        <v>24230</v>
      </c>
      <c r="H3668" s="35" t="s">
        <v>183</v>
      </c>
    </row>
    <row r="3669" spans="1:8" ht="15.75">
      <c r="A3669" s="31" t="s">
        <v>3963</v>
      </c>
      <c r="B3669" s="32" t="s">
        <v>2694</v>
      </c>
      <c r="C3669" s="32" t="s">
        <v>3966</v>
      </c>
      <c r="D3669" s="33">
        <v>9577</v>
      </c>
      <c r="E3669" s="32" t="s">
        <v>3997</v>
      </c>
      <c r="F3669" s="33" t="s">
        <v>186</v>
      </c>
      <c r="G3669" s="34">
        <v>128329</v>
      </c>
      <c r="H3669" s="35" t="s">
        <v>183</v>
      </c>
    </row>
    <row r="3670" spans="1:8" ht="15.75">
      <c r="A3670" s="31" t="s">
        <v>3963</v>
      </c>
      <c r="B3670" s="32" t="s">
        <v>2694</v>
      </c>
      <c r="C3670" s="32" t="s">
        <v>3966</v>
      </c>
      <c r="D3670" s="33">
        <v>9578</v>
      </c>
      <c r="E3670" s="32" t="s">
        <v>3998</v>
      </c>
      <c r="F3670" s="33" t="s">
        <v>186</v>
      </c>
      <c r="G3670" s="34">
        <v>539191</v>
      </c>
      <c r="H3670" s="35" t="s">
        <v>183</v>
      </c>
    </row>
    <row r="3671" spans="1:8" ht="15.75">
      <c r="A3671" s="31" t="s">
        <v>3963</v>
      </c>
      <c r="B3671" s="32" t="s">
        <v>2694</v>
      </c>
      <c r="C3671" s="32" t="s">
        <v>3966</v>
      </c>
      <c r="D3671" s="33">
        <v>9579</v>
      </c>
      <c r="E3671" s="32" t="s">
        <v>3999</v>
      </c>
      <c r="F3671" s="33" t="s">
        <v>182</v>
      </c>
      <c r="G3671" s="34">
        <v>12593</v>
      </c>
      <c r="H3671" s="35" t="s">
        <v>183</v>
      </c>
    </row>
    <row r="3672" spans="1:8" ht="15.75">
      <c r="A3672" s="31" t="s">
        <v>3963</v>
      </c>
      <c r="B3672" s="32" t="s">
        <v>2694</v>
      </c>
      <c r="C3672" s="32" t="s">
        <v>3966</v>
      </c>
      <c r="D3672" s="33">
        <v>9580</v>
      </c>
      <c r="E3672" s="32" t="s">
        <v>4000</v>
      </c>
      <c r="F3672" s="33" t="s">
        <v>186</v>
      </c>
      <c r="G3672" s="34">
        <v>123934</v>
      </c>
      <c r="H3672" s="35" t="s">
        <v>183</v>
      </c>
    </row>
    <row r="3673" spans="1:8" ht="15.75">
      <c r="A3673" s="31" t="s">
        <v>3963</v>
      </c>
      <c r="B3673" s="32" t="s">
        <v>2694</v>
      </c>
      <c r="C3673" s="32" t="s">
        <v>3966</v>
      </c>
      <c r="D3673" s="33">
        <v>9581</v>
      </c>
      <c r="E3673" s="32" t="s">
        <v>4001</v>
      </c>
      <c r="F3673" s="33" t="s">
        <v>190</v>
      </c>
      <c r="G3673" s="34">
        <v>11888</v>
      </c>
      <c r="H3673" s="35" t="s">
        <v>183</v>
      </c>
    </row>
    <row r="3674" spans="1:8" ht="15.75">
      <c r="A3674" s="31" t="s">
        <v>3963</v>
      </c>
      <c r="B3674" s="32" t="s">
        <v>2694</v>
      </c>
      <c r="C3674" s="32" t="s">
        <v>3966</v>
      </c>
      <c r="D3674" s="33">
        <v>9582</v>
      </c>
      <c r="E3674" s="32" t="s">
        <v>4002</v>
      </c>
      <c r="F3674" s="33" t="s">
        <v>190</v>
      </c>
      <c r="G3674" s="34">
        <v>11328</v>
      </c>
      <c r="H3674" s="35" t="s">
        <v>183</v>
      </c>
    </row>
    <row r="3675" spans="1:8" ht="15.75">
      <c r="A3675" s="31" t="s">
        <v>3963</v>
      </c>
      <c r="B3675" s="32" t="s">
        <v>2694</v>
      </c>
      <c r="C3675" s="32" t="s">
        <v>3966</v>
      </c>
      <c r="D3675" s="33">
        <v>9583</v>
      </c>
      <c r="E3675" s="32" t="s">
        <v>4003</v>
      </c>
      <c r="F3675" s="33" t="s">
        <v>190</v>
      </c>
      <c r="G3675" s="34">
        <v>15789</v>
      </c>
      <c r="H3675" s="35" t="s">
        <v>183</v>
      </c>
    </row>
    <row r="3676" spans="1:8" ht="15.75">
      <c r="A3676" s="31" t="s">
        <v>3963</v>
      </c>
      <c r="B3676" s="32" t="s">
        <v>2694</v>
      </c>
      <c r="C3676" s="32" t="s">
        <v>3966</v>
      </c>
      <c r="D3676" s="33">
        <v>9584</v>
      </c>
      <c r="E3676" s="32" t="s">
        <v>4004</v>
      </c>
      <c r="F3676" s="33" t="s">
        <v>157</v>
      </c>
      <c r="G3676" s="34">
        <v>1080571</v>
      </c>
      <c r="H3676" s="35" t="s">
        <v>183</v>
      </c>
    </row>
    <row r="3677" spans="1:8" ht="15.75">
      <c r="A3677" s="31" t="s">
        <v>3963</v>
      </c>
      <c r="B3677" s="32" t="s">
        <v>2694</v>
      </c>
      <c r="C3677" s="32" t="s">
        <v>4005</v>
      </c>
      <c r="D3677" s="33">
        <v>9585</v>
      </c>
      <c r="E3677" s="32" t="s">
        <v>4006</v>
      </c>
      <c r="F3677" s="33" t="s">
        <v>190</v>
      </c>
      <c r="G3677" s="34">
        <v>66726</v>
      </c>
      <c r="H3677" s="35" t="s">
        <v>183</v>
      </c>
    </row>
    <row r="3678" spans="1:8" ht="15.75">
      <c r="A3678" s="31" t="s">
        <v>3431</v>
      </c>
      <c r="B3678" s="32" t="s">
        <v>2694</v>
      </c>
      <c r="C3678" s="32" t="s">
        <v>4007</v>
      </c>
      <c r="D3678" s="33">
        <v>9586</v>
      </c>
      <c r="E3678" s="32" t="s">
        <v>4008</v>
      </c>
      <c r="F3678" s="33" t="s">
        <v>157</v>
      </c>
      <c r="G3678" s="34">
        <v>71400000</v>
      </c>
      <c r="H3678" s="35" t="s">
        <v>197</v>
      </c>
    </row>
    <row r="3679" spans="1:8" ht="15.75">
      <c r="A3679" s="31" t="s">
        <v>3431</v>
      </c>
      <c r="B3679" s="32" t="s">
        <v>2694</v>
      </c>
      <c r="C3679" s="32" t="s">
        <v>4007</v>
      </c>
      <c r="D3679" s="33">
        <v>9587</v>
      </c>
      <c r="E3679" s="32" t="s">
        <v>4009</v>
      </c>
      <c r="F3679" s="33" t="s">
        <v>157</v>
      </c>
      <c r="G3679" s="34">
        <v>844601</v>
      </c>
      <c r="H3679" s="35" t="s">
        <v>197</v>
      </c>
    </row>
    <row r="3680" spans="1:8" ht="15.75">
      <c r="A3680" s="31" t="s">
        <v>3431</v>
      </c>
      <c r="B3680" s="32" t="s">
        <v>2694</v>
      </c>
      <c r="C3680" s="32" t="s">
        <v>4007</v>
      </c>
      <c r="D3680" s="33">
        <v>9588</v>
      </c>
      <c r="E3680" s="32" t="s">
        <v>4010</v>
      </c>
      <c r="F3680" s="33" t="s">
        <v>157</v>
      </c>
      <c r="G3680" s="34">
        <v>403800000</v>
      </c>
      <c r="H3680" s="35" t="s">
        <v>197</v>
      </c>
    </row>
    <row r="3681" spans="1:8" ht="15.75">
      <c r="A3681" s="31" t="s">
        <v>3431</v>
      </c>
      <c r="B3681" s="32" t="s">
        <v>2694</v>
      </c>
      <c r="C3681" s="32" t="s">
        <v>4005</v>
      </c>
      <c r="D3681" s="33">
        <v>9589</v>
      </c>
      <c r="E3681" s="32" t="s">
        <v>4011</v>
      </c>
      <c r="F3681" s="33" t="s">
        <v>2598</v>
      </c>
      <c r="G3681" s="34">
        <v>3709580216</v>
      </c>
      <c r="H3681" s="35" t="s">
        <v>183</v>
      </c>
    </row>
    <row r="3682" spans="1:8" ht="15.75">
      <c r="A3682" s="31" t="s">
        <v>3431</v>
      </c>
      <c r="B3682" s="32" t="s">
        <v>255</v>
      </c>
      <c r="C3682" s="32" t="s">
        <v>1473</v>
      </c>
      <c r="D3682" s="33">
        <v>9590</v>
      </c>
      <c r="E3682" s="32" t="s">
        <v>4012</v>
      </c>
      <c r="F3682" s="33" t="s">
        <v>2598</v>
      </c>
      <c r="G3682" s="34">
        <v>21611</v>
      </c>
      <c r="H3682" s="35" t="s">
        <v>183</v>
      </c>
    </row>
    <row r="3683" spans="1:8" ht="15.75">
      <c r="A3683" s="31" t="s">
        <v>3431</v>
      </c>
      <c r="B3683" s="32" t="s">
        <v>2694</v>
      </c>
      <c r="C3683" s="32" t="s">
        <v>4013</v>
      </c>
      <c r="D3683" s="33">
        <v>9591</v>
      </c>
      <c r="E3683" s="32" t="s">
        <v>4014</v>
      </c>
      <c r="F3683" s="33" t="s">
        <v>182</v>
      </c>
      <c r="G3683" s="34">
        <v>637</v>
      </c>
      <c r="H3683" s="35" t="s">
        <v>197</v>
      </c>
    </row>
    <row r="3684" spans="1:8" ht="15.75">
      <c r="A3684" s="31" t="s">
        <v>3431</v>
      </c>
      <c r="B3684" s="32" t="s">
        <v>2694</v>
      </c>
      <c r="C3684" s="32" t="s">
        <v>4013</v>
      </c>
      <c r="D3684" s="33">
        <v>9592</v>
      </c>
      <c r="E3684" s="32" t="s">
        <v>4015</v>
      </c>
      <c r="F3684" s="33" t="s">
        <v>182</v>
      </c>
      <c r="G3684" s="34">
        <v>1027</v>
      </c>
      <c r="H3684" s="35" t="s">
        <v>197</v>
      </c>
    </row>
    <row r="3685" spans="1:8" ht="15.75">
      <c r="A3685" s="31" t="s">
        <v>3431</v>
      </c>
      <c r="B3685" s="32" t="s">
        <v>2694</v>
      </c>
      <c r="C3685" s="32" t="s">
        <v>4016</v>
      </c>
      <c r="D3685" s="33">
        <v>9593</v>
      </c>
      <c r="E3685" s="32" t="s">
        <v>4017</v>
      </c>
      <c r="F3685" s="33" t="s">
        <v>157</v>
      </c>
      <c r="G3685" s="34">
        <v>7549300</v>
      </c>
      <c r="H3685" s="35" t="s">
        <v>183</v>
      </c>
    </row>
    <row r="3686" spans="1:8" ht="15.75">
      <c r="A3686" s="31" t="s">
        <v>3431</v>
      </c>
      <c r="B3686" s="32" t="s">
        <v>2694</v>
      </c>
      <c r="C3686" s="32" t="s">
        <v>4016</v>
      </c>
      <c r="D3686" s="33">
        <v>9594</v>
      </c>
      <c r="E3686" s="32" t="s">
        <v>4018</v>
      </c>
      <c r="F3686" s="33" t="s">
        <v>157</v>
      </c>
      <c r="G3686" s="34">
        <v>4281703</v>
      </c>
      <c r="H3686" s="35" t="s">
        <v>183</v>
      </c>
    </row>
    <row r="3687" spans="1:8" ht="15.75">
      <c r="A3687" s="31" t="s">
        <v>3431</v>
      </c>
      <c r="B3687" s="32" t="s">
        <v>2694</v>
      </c>
      <c r="C3687" s="32" t="s">
        <v>4016</v>
      </c>
      <c r="D3687" s="33">
        <v>9595</v>
      </c>
      <c r="E3687" s="32" t="s">
        <v>4019</v>
      </c>
      <c r="F3687" s="33" t="s">
        <v>157</v>
      </c>
      <c r="G3687" s="34">
        <v>4542825</v>
      </c>
      <c r="H3687" s="35" t="s">
        <v>183</v>
      </c>
    </row>
    <row r="3688" spans="1:8" ht="15.75">
      <c r="A3688" s="31" t="s">
        <v>3431</v>
      </c>
      <c r="B3688" s="32" t="s">
        <v>2694</v>
      </c>
      <c r="C3688" s="32" t="s">
        <v>4016</v>
      </c>
      <c r="D3688" s="33">
        <v>9596</v>
      </c>
      <c r="E3688" s="32" t="s">
        <v>4020</v>
      </c>
      <c r="F3688" s="33" t="s">
        <v>157</v>
      </c>
      <c r="G3688" s="34">
        <v>5991531</v>
      </c>
      <c r="H3688" s="35" t="s">
        <v>183</v>
      </c>
    </row>
    <row r="3689" spans="1:8" ht="15.75">
      <c r="A3689" s="31" t="s">
        <v>3431</v>
      </c>
      <c r="B3689" s="32" t="s">
        <v>2694</v>
      </c>
      <c r="C3689" s="32" t="s">
        <v>4016</v>
      </c>
      <c r="D3689" s="33">
        <v>9597</v>
      </c>
      <c r="E3689" s="32" t="s">
        <v>4021</v>
      </c>
      <c r="F3689" s="33" t="s">
        <v>157</v>
      </c>
      <c r="G3689" s="34">
        <v>2911573</v>
      </c>
      <c r="H3689" s="35" t="s">
        <v>183</v>
      </c>
    </row>
    <row r="3690" spans="1:8" ht="15.75">
      <c r="A3690" s="31" t="s">
        <v>3431</v>
      </c>
      <c r="B3690" s="32" t="s">
        <v>2694</v>
      </c>
      <c r="C3690" s="32" t="s">
        <v>4016</v>
      </c>
      <c r="D3690" s="33">
        <v>9598</v>
      </c>
      <c r="E3690" s="32" t="s">
        <v>4022</v>
      </c>
      <c r="F3690" s="33" t="s">
        <v>157</v>
      </c>
      <c r="G3690" s="34">
        <v>3096283</v>
      </c>
      <c r="H3690" s="35" t="s">
        <v>183</v>
      </c>
    </row>
    <row r="3691" spans="1:8" ht="15.75">
      <c r="A3691" s="31" t="s">
        <v>3431</v>
      </c>
      <c r="B3691" s="32" t="s">
        <v>2694</v>
      </c>
      <c r="C3691" s="32" t="s">
        <v>4016</v>
      </c>
      <c r="D3691" s="33">
        <v>9599</v>
      </c>
      <c r="E3691" s="32" t="s">
        <v>4023</v>
      </c>
      <c r="F3691" s="33" t="s">
        <v>157</v>
      </c>
      <c r="G3691" s="34">
        <v>2722244</v>
      </c>
      <c r="H3691" s="35" t="s">
        <v>183</v>
      </c>
    </row>
    <row r="3692" spans="1:8" ht="15.75">
      <c r="A3692" s="31" t="s">
        <v>3431</v>
      </c>
      <c r="B3692" s="32" t="s">
        <v>2694</v>
      </c>
      <c r="C3692" s="32" t="s">
        <v>4016</v>
      </c>
      <c r="D3692" s="33">
        <v>9600</v>
      </c>
      <c r="E3692" s="32" t="s">
        <v>4024</v>
      </c>
      <c r="F3692" s="33" t="s">
        <v>157</v>
      </c>
      <c r="G3692" s="34">
        <v>2830893</v>
      </c>
      <c r="H3692" s="35" t="s">
        <v>183</v>
      </c>
    </row>
    <row r="3693" spans="1:8" ht="15.75">
      <c r="A3693" s="31" t="s">
        <v>3431</v>
      </c>
      <c r="B3693" s="32" t="s">
        <v>2694</v>
      </c>
      <c r="C3693" s="32" t="s">
        <v>4016</v>
      </c>
      <c r="D3693" s="33">
        <v>9601</v>
      </c>
      <c r="E3693" s="32" t="s">
        <v>4025</v>
      </c>
      <c r="F3693" s="33" t="s">
        <v>157</v>
      </c>
      <c r="G3693" s="34">
        <v>2893961</v>
      </c>
      <c r="H3693" s="35" t="s">
        <v>183</v>
      </c>
    </row>
    <row r="3694" spans="1:8" ht="15.75">
      <c r="A3694" s="31" t="s">
        <v>3431</v>
      </c>
      <c r="B3694" s="32" t="s">
        <v>2694</v>
      </c>
      <c r="C3694" s="32" t="s">
        <v>4016</v>
      </c>
      <c r="D3694" s="33">
        <v>9602</v>
      </c>
      <c r="E3694" s="32" t="s">
        <v>4026</v>
      </c>
      <c r="F3694" s="33" t="s">
        <v>157</v>
      </c>
      <c r="G3694" s="34">
        <v>711752</v>
      </c>
      <c r="H3694" s="35" t="s">
        <v>183</v>
      </c>
    </row>
    <row r="3695" spans="1:8" ht="15.75">
      <c r="A3695" s="31" t="s">
        <v>3431</v>
      </c>
      <c r="B3695" s="32" t="s">
        <v>2694</v>
      </c>
      <c r="C3695" s="32" t="s">
        <v>4016</v>
      </c>
      <c r="D3695" s="33">
        <v>9603</v>
      </c>
      <c r="E3695" s="32" t="s">
        <v>4027</v>
      </c>
      <c r="F3695" s="33" t="s">
        <v>157</v>
      </c>
      <c r="G3695" s="34">
        <v>9197046</v>
      </c>
      <c r="H3695" s="35" t="s">
        <v>183</v>
      </c>
    </row>
    <row r="3696" spans="1:8" ht="15.75">
      <c r="A3696" s="31" t="s">
        <v>3431</v>
      </c>
      <c r="B3696" s="32" t="s">
        <v>2694</v>
      </c>
      <c r="C3696" s="32" t="s">
        <v>4016</v>
      </c>
      <c r="D3696" s="33">
        <v>9604</v>
      </c>
      <c r="E3696" s="32" t="s">
        <v>4028</v>
      </c>
      <c r="F3696" s="33" t="s">
        <v>157</v>
      </c>
      <c r="G3696" s="34">
        <v>1241302</v>
      </c>
      <c r="H3696" s="35" t="s">
        <v>183</v>
      </c>
    </row>
    <row r="3697" spans="1:8" ht="15.75">
      <c r="A3697" s="31" t="s">
        <v>3431</v>
      </c>
      <c r="B3697" s="32" t="s">
        <v>2694</v>
      </c>
      <c r="C3697" s="32" t="s">
        <v>4016</v>
      </c>
      <c r="D3697" s="33">
        <v>9605</v>
      </c>
      <c r="E3697" s="32" t="s">
        <v>4029</v>
      </c>
      <c r="F3697" s="33" t="s">
        <v>157</v>
      </c>
      <c r="G3697" s="34">
        <v>3665752</v>
      </c>
      <c r="H3697" s="35" t="s">
        <v>183</v>
      </c>
    </row>
    <row r="3698" spans="1:8" ht="15.75">
      <c r="A3698" s="31" t="s">
        <v>3431</v>
      </c>
      <c r="B3698" s="32" t="s">
        <v>2694</v>
      </c>
      <c r="C3698" s="32" t="s">
        <v>4016</v>
      </c>
      <c r="D3698" s="33">
        <v>9606</v>
      </c>
      <c r="E3698" s="32" t="s">
        <v>4030</v>
      </c>
      <c r="F3698" s="33" t="s">
        <v>157</v>
      </c>
      <c r="G3698" s="34">
        <v>9916465</v>
      </c>
      <c r="H3698" s="35" t="s">
        <v>183</v>
      </c>
    </row>
    <row r="3699" spans="1:8" ht="15.75">
      <c r="A3699" s="31" t="s">
        <v>3431</v>
      </c>
      <c r="B3699" s="32" t="s">
        <v>2694</v>
      </c>
      <c r="C3699" s="32" t="s">
        <v>4016</v>
      </c>
      <c r="D3699" s="33">
        <v>9607</v>
      </c>
      <c r="E3699" s="32" t="s">
        <v>4031</v>
      </c>
      <c r="F3699" s="33" t="s">
        <v>157</v>
      </c>
      <c r="G3699" s="34">
        <v>10671532</v>
      </c>
      <c r="H3699" s="35" t="s">
        <v>183</v>
      </c>
    </row>
    <row r="3700" spans="1:8" ht="15.75">
      <c r="A3700" s="31" t="s">
        <v>3431</v>
      </c>
      <c r="B3700" s="32" t="s">
        <v>2694</v>
      </c>
      <c r="C3700" s="32" t="s">
        <v>4016</v>
      </c>
      <c r="D3700" s="33">
        <v>9608</v>
      </c>
      <c r="E3700" s="32" t="s">
        <v>4032</v>
      </c>
      <c r="F3700" s="33" t="s">
        <v>157</v>
      </c>
      <c r="G3700" s="34">
        <v>21747963</v>
      </c>
      <c r="H3700" s="35" t="s">
        <v>183</v>
      </c>
    </row>
    <row r="3701" spans="1:8" ht="15.75">
      <c r="A3701" s="31" t="s">
        <v>3431</v>
      </c>
      <c r="B3701" s="32" t="s">
        <v>2694</v>
      </c>
      <c r="C3701" s="32" t="s">
        <v>4016</v>
      </c>
      <c r="D3701" s="33">
        <v>9609</v>
      </c>
      <c r="E3701" s="32" t="s">
        <v>4033</v>
      </c>
      <c r="F3701" s="33" t="s">
        <v>157</v>
      </c>
      <c r="G3701" s="34">
        <v>5687574</v>
      </c>
      <c r="H3701" s="35" t="s">
        <v>183</v>
      </c>
    </row>
    <row r="3702" spans="1:8" ht="15.75">
      <c r="A3702" s="31" t="s">
        <v>3431</v>
      </c>
      <c r="B3702" s="32" t="s">
        <v>2694</v>
      </c>
      <c r="C3702" s="32" t="s">
        <v>4016</v>
      </c>
      <c r="D3702" s="33">
        <v>9610</v>
      </c>
      <c r="E3702" s="32" t="s">
        <v>4034</v>
      </c>
      <c r="F3702" s="33" t="s">
        <v>157</v>
      </c>
      <c r="G3702" s="34">
        <v>7255994</v>
      </c>
      <c r="H3702" s="35" t="s">
        <v>183</v>
      </c>
    </row>
    <row r="3703" spans="1:8" ht="15.75">
      <c r="A3703" s="31" t="s">
        <v>3431</v>
      </c>
      <c r="B3703" s="32" t="s">
        <v>2694</v>
      </c>
      <c r="C3703" s="32" t="s">
        <v>4016</v>
      </c>
      <c r="D3703" s="33">
        <v>9611</v>
      </c>
      <c r="E3703" s="32" t="s">
        <v>4035</v>
      </c>
      <c r="F3703" s="33" t="s">
        <v>190</v>
      </c>
      <c r="G3703" s="34">
        <v>4967313</v>
      </c>
      <c r="H3703" s="35" t="s">
        <v>183</v>
      </c>
    </row>
    <row r="3704" spans="1:8" ht="15.75">
      <c r="A3704" s="31" t="s">
        <v>3431</v>
      </c>
      <c r="B3704" s="32" t="s">
        <v>2694</v>
      </c>
      <c r="C3704" s="32" t="s">
        <v>4016</v>
      </c>
      <c r="D3704" s="33">
        <v>9612</v>
      </c>
      <c r="E3704" s="32" t="s">
        <v>4036</v>
      </c>
      <c r="F3704" s="33" t="s">
        <v>157</v>
      </c>
      <c r="G3704" s="34">
        <v>12232753</v>
      </c>
      <c r="H3704" s="35" t="s">
        <v>183</v>
      </c>
    </row>
    <row r="3705" spans="1:8" ht="15.75">
      <c r="A3705" s="31" t="s">
        <v>3431</v>
      </c>
      <c r="B3705" s="32" t="s">
        <v>2694</v>
      </c>
      <c r="C3705" s="32" t="s">
        <v>4016</v>
      </c>
      <c r="D3705" s="33">
        <v>9613</v>
      </c>
      <c r="E3705" s="32" t="s">
        <v>4037</v>
      </c>
      <c r="F3705" s="33" t="s">
        <v>157</v>
      </c>
      <c r="G3705" s="34">
        <v>329863</v>
      </c>
      <c r="H3705" s="35" t="s">
        <v>183</v>
      </c>
    </row>
    <row r="3706" spans="1:8" ht="15.75">
      <c r="A3706" s="31" t="s">
        <v>3431</v>
      </c>
      <c r="B3706" s="32" t="s">
        <v>2694</v>
      </c>
      <c r="C3706" s="32" t="s">
        <v>4016</v>
      </c>
      <c r="D3706" s="33">
        <v>9614</v>
      </c>
      <c r="E3706" s="32" t="s">
        <v>4038</v>
      </c>
      <c r="F3706" s="33" t="s">
        <v>157</v>
      </c>
      <c r="G3706" s="34">
        <v>53609253</v>
      </c>
      <c r="H3706" s="35" t="s">
        <v>183</v>
      </c>
    </row>
    <row r="3707" spans="1:8" ht="15.75">
      <c r="A3707" s="31" t="s">
        <v>3431</v>
      </c>
      <c r="B3707" s="32" t="s">
        <v>2694</v>
      </c>
      <c r="C3707" s="32" t="s">
        <v>4016</v>
      </c>
      <c r="D3707" s="33">
        <v>9615</v>
      </c>
      <c r="E3707" s="32" t="s">
        <v>4039</v>
      </c>
      <c r="F3707" s="33" t="s">
        <v>157</v>
      </c>
      <c r="G3707" s="34">
        <v>522266</v>
      </c>
      <c r="H3707" s="35" t="s">
        <v>183</v>
      </c>
    </row>
    <row r="3708" spans="1:8" ht="15.75">
      <c r="A3708" s="31" t="s">
        <v>3431</v>
      </c>
      <c r="B3708" s="32" t="s">
        <v>2694</v>
      </c>
      <c r="C3708" s="32" t="s">
        <v>4016</v>
      </c>
      <c r="D3708" s="33">
        <v>9616</v>
      </c>
      <c r="E3708" s="32" t="s">
        <v>4040</v>
      </c>
      <c r="F3708" s="33" t="s">
        <v>157</v>
      </c>
      <c r="G3708" s="34">
        <v>8270351</v>
      </c>
      <c r="H3708" s="35" t="s">
        <v>183</v>
      </c>
    </row>
    <row r="3709" spans="1:8" ht="15.75">
      <c r="A3709" s="31" t="s">
        <v>3431</v>
      </c>
      <c r="B3709" s="32" t="s">
        <v>2694</v>
      </c>
      <c r="C3709" s="32" t="s">
        <v>4016</v>
      </c>
      <c r="D3709" s="33">
        <v>9617</v>
      </c>
      <c r="E3709" s="32" t="s">
        <v>4041</v>
      </c>
      <c r="F3709" s="33" t="s">
        <v>157</v>
      </c>
      <c r="G3709" s="34">
        <v>445627</v>
      </c>
      <c r="H3709" s="35" t="s">
        <v>183</v>
      </c>
    </row>
    <row r="3710" spans="1:8" ht="15.75">
      <c r="A3710" s="31" t="s">
        <v>3431</v>
      </c>
      <c r="B3710" s="32" t="s">
        <v>2694</v>
      </c>
      <c r="C3710" s="32" t="s">
        <v>4016</v>
      </c>
      <c r="D3710" s="33">
        <v>9618</v>
      </c>
      <c r="E3710" s="32" t="s">
        <v>4042</v>
      </c>
      <c r="F3710" s="33" t="s">
        <v>157</v>
      </c>
      <c r="G3710" s="34">
        <v>5440402</v>
      </c>
      <c r="H3710" s="35" t="s">
        <v>183</v>
      </c>
    </row>
    <row r="3711" spans="1:8" ht="15.75">
      <c r="A3711" s="31" t="s">
        <v>3431</v>
      </c>
      <c r="B3711" s="32" t="s">
        <v>2694</v>
      </c>
      <c r="C3711" s="32" t="s">
        <v>4016</v>
      </c>
      <c r="D3711" s="33">
        <v>9619</v>
      </c>
      <c r="E3711" s="32" t="s">
        <v>4043</v>
      </c>
      <c r="F3711" s="33" t="s">
        <v>157</v>
      </c>
      <c r="G3711" s="34">
        <v>465402</v>
      </c>
      <c r="H3711" s="35" t="s">
        <v>183</v>
      </c>
    </row>
    <row r="3712" spans="1:8" ht="15.75">
      <c r="A3712" s="31" t="s">
        <v>3431</v>
      </c>
      <c r="B3712" s="32" t="s">
        <v>2694</v>
      </c>
      <c r="C3712" s="32" t="s">
        <v>4016</v>
      </c>
      <c r="D3712" s="33">
        <v>9620</v>
      </c>
      <c r="E3712" s="32" t="s">
        <v>4044</v>
      </c>
      <c r="F3712" s="33" t="s">
        <v>157</v>
      </c>
      <c r="G3712" s="34">
        <v>491703</v>
      </c>
      <c r="H3712" s="35" t="s">
        <v>183</v>
      </c>
    </row>
    <row r="3713" spans="1:8" ht="15.75">
      <c r="A3713" s="31" t="s">
        <v>3431</v>
      </c>
      <c r="B3713" s="32" t="s">
        <v>2694</v>
      </c>
      <c r="C3713" s="32" t="s">
        <v>4016</v>
      </c>
      <c r="D3713" s="33">
        <v>9621</v>
      </c>
      <c r="E3713" s="32" t="s">
        <v>4045</v>
      </c>
      <c r="F3713" s="33" t="s">
        <v>157</v>
      </c>
      <c r="G3713" s="34">
        <v>570142</v>
      </c>
      <c r="H3713" s="35" t="s">
        <v>183</v>
      </c>
    </row>
    <row r="3714" spans="1:8" ht="15.75">
      <c r="A3714" s="31" t="s">
        <v>3431</v>
      </c>
      <c r="B3714" s="32" t="s">
        <v>2694</v>
      </c>
      <c r="C3714" s="32" t="s">
        <v>4016</v>
      </c>
      <c r="D3714" s="33">
        <v>9622</v>
      </c>
      <c r="E3714" s="32" t="s">
        <v>4046</v>
      </c>
      <c r="F3714" s="33" t="s">
        <v>190</v>
      </c>
      <c r="G3714" s="34">
        <v>49706</v>
      </c>
      <c r="H3714" s="35" t="s">
        <v>183</v>
      </c>
    </row>
    <row r="3715" spans="1:8" ht="15.75">
      <c r="A3715" s="31" t="s">
        <v>3431</v>
      </c>
      <c r="B3715" s="32" t="s">
        <v>2694</v>
      </c>
      <c r="C3715" s="32" t="s">
        <v>4016</v>
      </c>
      <c r="D3715" s="33">
        <v>9623</v>
      </c>
      <c r="E3715" s="32" t="s">
        <v>4047</v>
      </c>
      <c r="F3715" s="33" t="s">
        <v>157</v>
      </c>
      <c r="G3715" s="34">
        <v>2743829</v>
      </c>
      <c r="H3715" s="35" t="s">
        <v>183</v>
      </c>
    </row>
    <row r="3716" spans="1:8" ht="15.75">
      <c r="A3716" s="31" t="s">
        <v>3431</v>
      </c>
      <c r="B3716" s="32" t="s">
        <v>2694</v>
      </c>
      <c r="C3716" s="32" t="s">
        <v>4016</v>
      </c>
      <c r="D3716" s="33">
        <v>9624</v>
      </c>
      <c r="E3716" s="32" t="s">
        <v>4048</v>
      </c>
      <c r="F3716" s="33" t="s">
        <v>157</v>
      </c>
      <c r="G3716" s="34">
        <v>3881512</v>
      </c>
      <c r="H3716" s="35" t="s">
        <v>183</v>
      </c>
    </row>
    <row r="3717" spans="1:8" ht="15.75">
      <c r="A3717" s="31" t="s">
        <v>3431</v>
      </c>
      <c r="B3717" s="32" t="s">
        <v>2694</v>
      </c>
      <c r="C3717" s="32" t="s">
        <v>4016</v>
      </c>
      <c r="D3717" s="33">
        <v>9625</v>
      </c>
      <c r="E3717" s="32" t="s">
        <v>4049</v>
      </c>
      <c r="F3717" s="33" t="s">
        <v>157</v>
      </c>
      <c r="G3717" s="34">
        <v>7122684</v>
      </c>
      <c r="H3717" s="35" t="s">
        <v>183</v>
      </c>
    </row>
    <row r="3718" spans="1:8" ht="15.75">
      <c r="A3718" s="31" t="s">
        <v>3431</v>
      </c>
      <c r="B3718" s="32" t="s">
        <v>2694</v>
      </c>
      <c r="C3718" s="32" t="s">
        <v>4016</v>
      </c>
      <c r="D3718" s="33">
        <v>9626</v>
      </c>
      <c r="E3718" s="32" t="s">
        <v>4050</v>
      </c>
      <c r="F3718" s="33" t="s">
        <v>157</v>
      </c>
      <c r="G3718" s="34">
        <v>721358</v>
      </c>
      <c r="H3718" s="35" t="s">
        <v>183</v>
      </c>
    </row>
    <row r="3719" spans="1:8" ht="15.75">
      <c r="A3719" s="31" t="s">
        <v>3431</v>
      </c>
      <c r="B3719" s="32" t="s">
        <v>2694</v>
      </c>
      <c r="C3719" s="32" t="s">
        <v>4016</v>
      </c>
      <c r="D3719" s="33">
        <v>9627</v>
      </c>
      <c r="E3719" s="32" t="s">
        <v>4051</v>
      </c>
      <c r="F3719" s="33" t="s">
        <v>157</v>
      </c>
      <c r="G3719" s="34">
        <v>12010639</v>
      </c>
      <c r="H3719" s="35" t="s">
        <v>183</v>
      </c>
    </row>
    <row r="3720" spans="1:8" ht="15.75">
      <c r="A3720" s="31" t="s">
        <v>3431</v>
      </c>
      <c r="B3720" s="32" t="s">
        <v>2694</v>
      </c>
      <c r="C3720" s="32" t="s">
        <v>4016</v>
      </c>
      <c r="D3720" s="33">
        <v>9628</v>
      </c>
      <c r="E3720" s="32" t="s">
        <v>4052</v>
      </c>
      <c r="F3720" s="33" t="s">
        <v>157</v>
      </c>
      <c r="G3720" s="34">
        <v>213610</v>
      </c>
      <c r="H3720" s="35" t="s">
        <v>183</v>
      </c>
    </row>
    <row r="3721" spans="1:8" ht="15.75">
      <c r="A3721" s="31" t="s">
        <v>3431</v>
      </c>
      <c r="B3721" s="32" t="s">
        <v>2694</v>
      </c>
      <c r="C3721" s="32" t="s">
        <v>4016</v>
      </c>
      <c r="D3721" s="33">
        <v>9629</v>
      </c>
      <c r="E3721" s="32" t="s">
        <v>4053</v>
      </c>
      <c r="F3721" s="33" t="s">
        <v>157</v>
      </c>
      <c r="G3721" s="34">
        <v>924848</v>
      </c>
      <c r="H3721" s="35" t="s">
        <v>183</v>
      </c>
    </row>
    <row r="3722" spans="1:8" ht="15.75">
      <c r="A3722" s="31" t="s">
        <v>3431</v>
      </c>
      <c r="B3722" s="32" t="s">
        <v>2694</v>
      </c>
      <c r="C3722" s="32" t="s">
        <v>4016</v>
      </c>
      <c r="D3722" s="33">
        <v>9630</v>
      </c>
      <c r="E3722" s="32" t="s">
        <v>4054</v>
      </c>
      <c r="F3722" s="33" t="s">
        <v>190</v>
      </c>
      <c r="G3722" s="34">
        <v>1011215</v>
      </c>
      <c r="H3722" s="35" t="s">
        <v>183</v>
      </c>
    </row>
    <row r="3723" spans="1:8" ht="15.75">
      <c r="A3723" s="31" t="s">
        <v>3431</v>
      </c>
      <c r="B3723" s="32" t="s">
        <v>2694</v>
      </c>
      <c r="C3723" s="32" t="s">
        <v>4016</v>
      </c>
      <c r="D3723" s="33">
        <v>9631</v>
      </c>
      <c r="E3723" s="32" t="s">
        <v>4055</v>
      </c>
      <c r="F3723" s="33" t="s">
        <v>157</v>
      </c>
      <c r="G3723" s="34">
        <v>420202</v>
      </c>
      <c r="H3723" s="35" t="s">
        <v>183</v>
      </c>
    </row>
    <row r="3724" spans="1:8" ht="15.75">
      <c r="A3724" s="31" t="s">
        <v>3431</v>
      </c>
      <c r="B3724" s="32" t="s">
        <v>2694</v>
      </c>
      <c r="C3724" s="32" t="s">
        <v>4016</v>
      </c>
      <c r="D3724" s="33">
        <v>9632</v>
      </c>
      <c r="E3724" s="32" t="s">
        <v>4056</v>
      </c>
      <c r="F3724" s="33" t="s">
        <v>157</v>
      </c>
      <c r="G3724" s="34">
        <v>443280</v>
      </c>
      <c r="H3724" s="35" t="s">
        <v>183</v>
      </c>
    </row>
    <row r="3725" spans="1:8" ht="15.75">
      <c r="A3725" s="31" t="s">
        <v>3431</v>
      </c>
      <c r="B3725" s="32" t="s">
        <v>2694</v>
      </c>
      <c r="C3725" s="32" t="s">
        <v>4016</v>
      </c>
      <c r="D3725" s="33">
        <v>9633</v>
      </c>
      <c r="E3725" s="32" t="s">
        <v>4057</v>
      </c>
      <c r="F3725" s="33" t="s">
        <v>157</v>
      </c>
      <c r="G3725" s="34">
        <v>6988244</v>
      </c>
      <c r="H3725" s="35" t="s">
        <v>183</v>
      </c>
    </row>
    <row r="3726" spans="1:8" ht="15.75">
      <c r="A3726" s="31" t="s">
        <v>3431</v>
      </c>
      <c r="B3726" s="32" t="s">
        <v>2694</v>
      </c>
      <c r="C3726" s="32" t="s">
        <v>4016</v>
      </c>
      <c r="D3726" s="33">
        <v>9634</v>
      </c>
      <c r="E3726" s="32" t="s">
        <v>4058</v>
      </c>
      <c r="F3726" s="33" t="s">
        <v>157</v>
      </c>
      <c r="G3726" s="34">
        <v>25446204</v>
      </c>
      <c r="H3726" s="35" t="s">
        <v>183</v>
      </c>
    </row>
    <row r="3727" spans="1:8" ht="15.75">
      <c r="A3727" s="31" t="s">
        <v>3431</v>
      </c>
      <c r="B3727" s="32" t="s">
        <v>2694</v>
      </c>
      <c r="C3727" s="32" t="s">
        <v>4016</v>
      </c>
      <c r="D3727" s="33">
        <v>9635</v>
      </c>
      <c r="E3727" s="32" t="s">
        <v>4059</v>
      </c>
      <c r="F3727" s="33" t="s">
        <v>190</v>
      </c>
      <c r="G3727" s="34">
        <v>1554446</v>
      </c>
      <c r="H3727" s="35" t="s">
        <v>183</v>
      </c>
    </row>
    <row r="3728" spans="1:8" ht="15.75">
      <c r="A3728" s="31" t="s">
        <v>3431</v>
      </c>
      <c r="B3728" s="32" t="s">
        <v>2694</v>
      </c>
      <c r="C3728" s="32" t="s">
        <v>4016</v>
      </c>
      <c r="D3728" s="33">
        <v>9636</v>
      </c>
      <c r="E3728" s="32" t="s">
        <v>4060</v>
      </c>
      <c r="F3728" s="33" t="s">
        <v>157</v>
      </c>
      <c r="G3728" s="34">
        <v>5127585</v>
      </c>
      <c r="H3728" s="35" t="s">
        <v>183</v>
      </c>
    </row>
    <row r="3729" spans="1:8" ht="15.75">
      <c r="A3729" s="31" t="s">
        <v>3431</v>
      </c>
      <c r="B3729" s="32" t="s">
        <v>2694</v>
      </c>
      <c r="C3729" s="32" t="s">
        <v>4016</v>
      </c>
      <c r="D3729" s="33">
        <v>9637</v>
      </c>
      <c r="E3729" s="32" t="s">
        <v>4061</v>
      </c>
      <c r="F3729" s="33" t="s">
        <v>157</v>
      </c>
      <c r="G3729" s="34">
        <v>1888829</v>
      </c>
      <c r="H3729" s="35" t="s">
        <v>183</v>
      </c>
    </row>
    <row r="3730" spans="1:8" ht="15.75">
      <c r="A3730" s="31" t="s">
        <v>3431</v>
      </c>
      <c r="B3730" s="32" t="s">
        <v>2694</v>
      </c>
      <c r="C3730" s="32" t="s">
        <v>4016</v>
      </c>
      <c r="D3730" s="33">
        <v>9638</v>
      </c>
      <c r="E3730" s="32" t="s">
        <v>4062</v>
      </c>
      <c r="F3730" s="33" t="s">
        <v>157</v>
      </c>
      <c r="G3730" s="34">
        <v>1012297</v>
      </c>
      <c r="H3730" s="35" t="s">
        <v>183</v>
      </c>
    </row>
    <row r="3731" spans="1:8" ht="15.75">
      <c r="A3731" s="31" t="s">
        <v>3431</v>
      </c>
      <c r="B3731" s="32" t="s">
        <v>2694</v>
      </c>
      <c r="C3731" s="32" t="s">
        <v>4016</v>
      </c>
      <c r="D3731" s="33">
        <v>9639</v>
      </c>
      <c r="E3731" s="32" t="s">
        <v>4063</v>
      </c>
      <c r="F3731" s="33" t="s">
        <v>157</v>
      </c>
      <c r="G3731" s="34">
        <v>40324454</v>
      </c>
      <c r="H3731" s="35" t="s">
        <v>183</v>
      </c>
    </row>
    <row r="3732" spans="1:8" ht="15.75">
      <c r="A3732" s="31" t="s">
        <v>3431</v>
      </c>
      <c r="B3732" s="32" t="s">
        <v>2694</v>
      </c>
      <c r="C3732" s="32" t="s">
        <v>4016</v>
      </c>
      <c r="D3732" s="33">
        <v>9640</v>
      </c>
      <c r="E3732" s="32" t="s">
        <v>4064</v>
      </c>
      <c r="F3732" s="33" t="s">
        <v>157</v>
      </c>
      <c r="G3732" s="34">
        <v>89809</v>
      </c>
      <c r="H3732" s="35" t="s">
        <v>183</v>
      </c>
    </row>
    <row r="3733" spans="1:8" ht="15.75">
      <c r="A3733" s="31" t="s">
        <v>3431</v>
      </c>
      <c r="B3733" s="32" t="s">
        <v>2694</v>
      </c>
      <c r="C3733" s="32" t="s">
        <v>4016</v>
      </c>
      <c r="D3733" s="33">
        <v>9641</v>
      </c>
      <c r="E3733" s="32" t="s">
        <v>4065</v>
      </c>
      <c r="F3733" s="33" t="s">
        <v>157</v>
      </c>
      <c r="G3733" s="34">
        <v>730026</v>
      </c>
      <c r="H3733" s="35" t="s">
        <v>183</v>
      </c>
    </row>
    <row r="3734" spans="1:8" ht="15.75">
      <c r="A3734" s="31" t="s">
        <v>3431</v>
      </c>
      <c r="B3734" s="32" t="s">
        <v>2694</v>
      </c>
      <c r="C3734" s="32" t="s">
        <v>4016</v>
      </c>
      <c r="D3734" s="33">
        <v>9642</v>
      </c>
      <c r="E3734" s="32" t="s">
        <v>4066</v>
      </c>
      <c r="F3734" s="33" t="s">
        <v>157</v>
      </c>
      <c r="G3734" s="34">
        <v>508348</v>
      </c>
      <c r="H3734" s="35" t="s">
        <v>183</v>
      </c>
    </row>
    <row r="3735" spans="1:8" ht="15.75">
      <c r="A3735" s="31" t="s">
        <v>3431</v>
      </c>
      <c r="B3735" s="32" t="s">
        <v>2694</v>
      </c>
      <c r="C3735" s="32" t="s">
        <v>4016</v>
      </c>
      <c r="D3735" s="33">
        <v>9643</v>
      </c>
      <c r="E3735" s="32" t="s">
        <v>4067</v>
      </c>
      <c r="F3735" s="33" t="s">
        <v>157</v>
      </c>
      <c r="G3735" s="34">
        <v>2535235</v>
      </c>
      <c r="H3735" s="35" t="s">
        <v>183</v>
      </c>
    </row>
    <row r="3736" spans="1:8" ht="15.75">
      <c r="A3736" s="31" t="s">
        <v>3431</v>
      </c>
      <c r="B3736" s="32" t="s">
        <v>2694</v>
      </c>
      <c r="C3736" s="32" t="s">
        <v>4016</v>
      </c>
      <c r="D3736" s="33">
        <v>9644</v>
      </c>
      <c r="E3736" s="32" t="s">
        <v>4068</v>
      </c>
      <c r="F3736" s="33" t="s">
        <v>157</v>
      </c>
      <c r="G3736" s="34">
        <v>2099277</v>
      </c>
      <c r="H3736" s="35" t="s">
        <v>183</v>
      </c>
    </row>
    <row r="3737" spans="1:8" ht="15.75">
      <c r="A3737" s="31" t="s">
        <v>3431</v>
      </c>
      <c r="B3737" s="32" t="s">
        <v>2694</v>
      </c>
      <c r="C3737" s="32" t="s">
        <v>4016</v>
      </c>
      <c r="D3737" s="33">
        <v>9645</v>
      </c>
      <c r="E3737" s="32" t="s">
        <v>4069</v>
      </c>
      <c r="F3737" s="33" t="s">
        <v>157</v>
      </c>
      <c r="G3737" s="34">
        <v>2150414</v>
      </c>
      <c r="H3737" s="35" t="s">
        <v>183</v>
      </c>
    </row>
    <row r="3738" spans="1:8" ht="15.75">
      <c r="A3738" s="31" t="s">
        <v>3431</v>
      </c>
      <c r="B3738" s="32" t="s">
        <v>2694</v>
      </c>
      <c r="C3738" s="32" t="s">
        <v>4016</v>
      </c>
      <c r="D3738" s="33">
        <v>9646</v>
      </c>
      <c r="E3738" s="32" t="s">
        <v>4070</v>
      </c>
      <c r="F3738" s="33" t="s">
        <v>157</v>
      </c>
      <c r="G3738" s="34">
        <v>2312287</v>
      </c>
      <c r="H3738" s="35" t="s">
        <v>183</v>
      </c>
    </row>
    <row r="3739" spans="1:8" ht="15.75">
      <c r="A3739" s="31" t="s">
        <v>3431</v>
      </c>
      <c r="B3739" s="32" t="s">
        <v>2694</v>
      </c>
      <c r="C3739" s="32" t="s">
        <v>4016</v>
      </c>
      <c r="D3739" s="33">
        <v>9647</v>
      </c>
      <c r="E3739" s="32" t="s">
        <v>4071</v>
      </c>
      <c r="F3739" s="33" t="s">
        <v>157</v>
      </c>
      <c r="G3739" s="34">
        <v>323812</v>
      </c>
      <c r="H3739" s="35" t="s">
        <v>183</v>
      </c>
    </row>
    <row r="3740" spans="1:8" ht="15.75">
      <c r="A3740" s="31" t="s">
        <v>3431</v>
      </c>
      <c r="B3740" s="32" t="s">
        <v>2694</v>
      </c>
      <c r="C3740" s="32" t="s">
        <v>4016</v>
      </c>
      <c r="D3740" s="33">
        <v>9648</v>
      </c>
      <c r="E3740" s="32" t="s">
        <v>4072</v>
      </c>
      <c r="F3740" s="33" t="s">
        <v>157</v>
      </c>
      <c r="G3740" s="34">
        <v>1240791</v>
      </c>
      <c r="H3740" s="35" t="s">
        <v>183</v>
      </c>
    </row>
    <row r="3741" spans="1:8" ht="15.75">
      <c r="A3741" s="31" t="s">
        <v>3431</v>
      </c>
      <c r="B3741" s="32" t="s">
        <v>2694</v>
      </c>
      <c r="C3741" s="32" t="s">
        <v>4016</v>
      </c>
      <c r="D3741" s="33">
        <v>9649</v>
      </c>
      <c r="E3741" s="32" t="s">
        <v>4073</v>
      </c>
      <c r="F3741" s="33" t="s">
        <v>157</v>
      </c>
      <c r="G3741" s="34">
        <v>235752</v>
      </c>
      <c r="H3741" s="35" t="s">
        <v>183</v>
      </c>
    </row>
    <row r="3742" spans="1:8" ht="15.75">
      <c r="A3742" s="31" t="s">
        <v>3431</v>
      </c>
      <c r="B3742" s="32" t="s">
        <v>2694</v>
      </c>
      <c r="C3742" s="32" t="s">
        <v>4016</v>
      </c>
      <c r="D3742" s="33">
        <v>9650</v>
      </c>
      <c r="E3742" s="32" t="s">
        <v>4074</v>
      </c>
      <c r="F3742" s="33" t="s">
        <v>157</v>
      </c>
      <c r="G3742" s="34">
        <v>181179</v>
      </c>
      <c r="H3742" s="35" t="s">
        <v>183</v>
      </c>
    </row>
    <row r="3743" spans="1:8" ht="15.75">
      <c r="A3743" s="31" t="s">
        <v>3431</v>
      </c>
      <c r="B3743" s="32" t="s">
        <v>2694</v>
      </c>
      <c r="C3743" s="32" t="s">
        <v>4016</v>
      </c>
      <c r="D3743" s="33">
        <v>9651</v>
      </c>
      <c r="E3743" s="32" t="s">
        <v>4075</v>
      </c>
      <c r="F3743" s="33" t="s">
        <v>157</v>
      </c>
      <c r="G3743" s="34">
        <v>849328</v>
      </c>
      <c r="H3743" s="35" t="s">
        <v>183</v>
      </c>
    </row>
    <row r="3744" spans="1:8" ht="15.75">
      <c r="A3744" s="31" t="s">
        <v>3431</v>
      </c>
      <c r="B3744" s="32" t="s">
        <v>2694</v>
      </c>
      <c r="C3744" s="32" t="s">
        <v>4016</v>
      </c>
      <c r="D3744" s="33">
        <v>9652</v>
      </c>
      <c r="E3744" s="32" t="s">
        <v>4076</v>
      </c>
      <c r="F3744" s="33" t="s">
        <v>157</v>
      </c>
      <c r="G3744" s="34">
        <v>641040</v>
      </c>
      <c r="H3744" s="35" t="s">
        <v>183</v>
      </c>
    </row>
    <row r="3745" spans="1:8" ht="15.75">
      <c r="A3745" s="31" t="s">
        <v>3431</v>
      </c>
      <c r="B3745" s="32" t="s">
        <v>2694</v>
      </c>
      <c r="C3745" s="32" t="s">
        <v>4016</v>
      </c>
      <c r="D3745" s="33">
        <v>9653</v>
      </c>
      <c r="E3745" s="32" t="s">
        <v>4077</v>
      </c>
      <c r="F3745" s="33" t="s">
        <v>157</v>
      </c>
      <c r="G3745" s="34">
        <v>4260632</v>
      </c>
      <c r="H3745" s="35" t="s">
        <v>183</v>
      </c>
    </row>
    <row r="3746" spans="1:8" ht="15.75">
      <c r="A3746" s="31" t="s">
        <v>3431</v>
      </c>
      <c r="B3746" s="32" t="s">
        <v>2694</v>
      </c>
      <c r="C3746" s="32" t="s">
        <v>4016</v>
      </c>
      <c r="D3746" s="33">
        <v>9654</v>
      </c>
      <c r="E3746" s="32" t="s">
        <v>4078</v>
      </c>
      <c r="F3746" s="33" t="s">
        <v>157</v>
      </c>
      <c r="G3746" s="34">
        <v>587992</v>
      </c>
      <c r="H3746" s="35" t="s">
        <v>183</v>
      </c>
    </row>
    <row r="3747" spans="1:8" ht="15.75">
      <c r="A3747" s="31" t="s">
        <v>3431</v>
      </c>
      <c r="B3747" s="32" t="s">
        <v>2694</v>
      </c>
      <c r="C3747" s="32" t="s">
        <v>4016</v>
      </c>
      <c r="D3747" s="33">
        <v>9655</v>
      </c>
      <c r="E3747" s="32" t="s">
        <v>4079</v>
      </c>
      <c r="F3747" s="33" t="s">
        <v>157</v>
      </c>
      <c r="G3747" s="34">
        <v>1869607</v>
      </c>
      <c r="H3747" s="35" t="s">
        <v>183</v>
      </c>
    </row>
    <row r="3748" spans="1:8" ht="15.75">
      <c r="A3748" s="31" t="s">
        <v>3431</v>
      </c>
      <c r="B3748" s="32" t="s">
        <v>2694</v>
      </c>
      <c r="C3748" s="32" t="s">
        <v>4016</v>
      </c>
      <c r="D3748" s="33">
        <v>9656</v>
      </c>
      <c r="E3748" s="32" t="s">
        <v>4080</v>
      </c>
      <c r="F3748" s="33" t="s">
        <v>157</v>
      </c>
      <c r="G3748" s="34">
        <v>2724767</v>
      </c>
      <c r="H3748" s="35" t="s">
        <v>183</v>
      </c>
    </row>
    <row r="3749" spans="1:8" ht="15.75">
      <c r="A3749" s="31" t="s">
        <v>3431</v>
      </c>
      <c r="B3749" s="32" t="s">
        <v>2694</v>
      </c>
      <c r="C3749" s="32" t="s">
        <v>4016</v>
      </c>
      <c r="D3749" s="33">
        <v>9657</v>
      </c>
      <c r="E3749" s="32" t="s">
        <v>4081</v>
      </c>
      <c r="F3749" s="33" t="s">
        <v>157</v>
      </c>
      <c r="G3749" s="34">
        <v>6259067</v>
      </c>
      <c r="H3749" s="35" t="s">
        <v>183</v>
      </c>
    </row>
    <row r="3750" spans="1:8" ht="15.75">
      <c r="A3750" s="31" t="s">
        <v>3431</v>
      </c>
      <c r="B3750" s="32" t="s">
        <v>2694</v>
      </c>
      <c r="C3750" s="32" t="s">
        <v>4016</v>
      </c>
      <c r="D3750" s="33">
        <v>9658</v>
      </c>
      <c r="E3750" s="32" t="s">
        <v>4082</v>
      </c>
      <c r="F3750" s="33" t="s">
        <v>157</v>
      </c>
      <c r="G3750" s="34">
        <v>3102222</v>
      </c>
      <c r="H3750" s="35" t="s">
        <v>183</v>
      </c>
    </row>
    <row r="3751" spans="1:8" ht="15.75">
      <c r="A3751" s="31" t="s">
        <v>3431</v>
      </c>
      <c r="B3751" s="32" t="s">
        <v>2694</v>
      </c>
      <c r="C3751" s="32" t="s">
        <v>4016</v>
      </c>
      <c r="D3751" s="33">
        <v>9659</v>
      </c>
      <c r="E3751" s="32" t="s">
        <v>4083</v>
      </c>
      <c r="F3751" s="33" t="s">
        <v>157</v>
      </c>
      <c r="G3751" s="34">
        <v>876343</v>
      </c>
      <c r="H3751" s="35" t="s">
        <v>183</v>
      </c>
    </row>
    <row r="3752" spans="1:8" ht="15.75">
      <c r="A3752" s="31" t="s">
        <v>3431</v>
      </c>
      <c r="B3752" s="32" t="s">
        <v>2694</v>
      </c>
      <c r="C3752" s="32" t="s">
        <v>4016</v>
      </c>
      <c r="D3752" s="33">
        <v>9660</v>
      </c>
      <c r="E3752" s="32" t="s">
        <v>4084</v>
      </c>
      <c r="F3752" s="33" t="s">
        <v>157</v>
      </c>
      <c r="G3752" s="34">
        <v>4805605</v>
      </c>
      <c r="H3752" s="35" t="s">
        <v>183</v>
      </c>
    </row>
    <row r="3753" spans="1:8" ht="15.75">
      <c r="A3753" s="31" t="s">
        <v>3431</v>
      </c>
      <c r="B3753" s="32" t="s">
        <v>2694</v>
      </c>
      <c r="C3753" s="32" t="s">
        <v>4016</v>
      </c>
      <c r="D3753" s="33">
        <v>9661</v>
      </c>
      <c r="E3753" s="32" t="s">
        <v>4085</v>
      </c>
      <c r="F3753" s="33" t="s">
        <v>157</v>
      </c>
      <c r="G3753" s="34">
        <v>8303491</v>
      </c>
      <c r="H3753" s="35" t="s">
        <v>183</v>
      </c>
    </row>
    <row r="3754" spans="1:8" ht="15.75">
      <c r="A3754" s="31" t="s">
        <v>3431</v>
      </c>
      <c r="B3754" s="32" t="s">
        <v>2694</v>
      </c>
      <c r="C3754" s="32" t="s">
        <v>4016</v>
      </c>
      <c r="D3754" s="33">
        <v>9662</v>
      </c>
      <c r="E3754" s="32" t="s">
        <v>4086</v>
      </c>
      <c r="F3754" s="33" t="s">
        <v>157</v>
      </c>
      <c r="G3754" s="34">
        <v>4865269</v>
      </c>
      <c r="H3754" s="35" t="s">
        <v>183</v>
      </c>
    </row>
    <row r="3755" spans="1:8" ht="15.75">
      <c r="A3755" s="31" t="s">
        <v>3431</v>
      </c>
      <c r="B3755" s="32" t="s">
        <v>2694</v>
      </c>
      <c r="C3755" s="32" t="s">
        <v>4016</v>
      </c>
      <c r="D3755" s="33">
        <v>9663</v>
      </c>
      <c r="E3755" s="32" t="s">
        <v>4087</v>
      </c>
      <c r="F3755" s="33" t="s">
        <v>190</v>
      </c>
      <c r="G3755" s="34">
        <v>897576</v>
      </c>
      <c r="H3755" s="35" t="s">
        <v>183</v>
      </c>
    </row>
    <row r="3756" spans="1:8" ht="15.75">
      <c r="A3756" s="31" t="s">
        <v>3431</v>
      </c>
      <c r="B3756" s="32" t="s">
        <v>2694</v>
      </c>
      <c r="C3756" s="32" t="s">
        <v>4016</v>
      </c>
      <c r="D3756" s="33">
        <v>9664</v>
      </c>
      <c r="E3756" s="32" t="s">
        <v>4088</v>
      </c>
      <c r="F3756" s="33" t="s">
        <v>157</v>
      </c>
      <c r="G3756" s="34">
        <v>611165</v>
      </c>
      <c r="H3756" s="35" t="s">
        <v>183</v>
      </c>
    </row>
    <row r="3757" spans="1:8" ht="15.75">
      <c r="A3757" s="31" t="s">
        <v>3431</v>
      </c>
      <c r="B3757" s="32" t="s">
        <v>2694</v>
      </c>
      <c r="C3757" s="32" t="s">
        <v>4016</v>
      </c>
      <c r="D3757" s="33">
        <v>9665</v>
      </c>
      <c r="E3757" s="32" t="s">
        <v>4089</v>
      </c>
      <c r="F3757" s="33" t="s">
        <v>157</v>
      </c>
      <c r="G3757" s="34">
        <v>9143298</v>
      </c>
      <c r="H3757" s="35" t="s">
        <v>183</v>
      </c>
    </row>
    <row r="3758" spans="1:8" ht="15.75">
      <c r="A3758" s="31" t="s">
        <v>3431</v>
      </c>
      <c r="B3758" s="32" t="s">
        <v>2694</v>
      </c>
      <c r="C3758" s="32" t="s">
        <v>4016</v>
      </c>
      <c r="D3758" s="33">
        <v>9666</v>
      </c>
      <c r="E3758" s="32" t="s">
        <v>4090</v>
      </c>
      <c r="F3758" s="33" t="s">
        <v>157</v>
      </c>
      <c r="G3758" s="34">
        <v>4769116</v>
      </c>
      <c r="H3758" s="35" t="s">
        <v>183</v>
      </c>
    </row>
    <row r="3759" spans="1:8" ht="15.75">
      <c r="A3759" s="31" t="s">
        <v>3431</v>
      </c>
      <c r="B3759" s="32" t="s">
        <v>2694</v>
      </c>
      <c r="C3759" s="32" t="s">
        <v>4016</v>
      </c>
      <c r="D3759" s="33">
        <v>9667</v>
      </c>
      <c r="E3759" s="32" t="s">
        <v>4091</v>
      </c>
      <c r="F3759" s="33" t="s">
        <v>186</v>
      </c>
      <c r="G3759" s="34">
        <v>628318</v>
      </c>
      <c r="H3759" s="35" t="s">
        <v>183</v>
      </c>
    </row>
    <row r="3760" spans="1:8" ht="15.75">
      <c r="A3760" s="31" t="s">
        <v>3431</v>
      </c>
      <c r="B3760" s="32" t="s">
        <v>2694</v>
      </c>
      <c r="C3760" s="32" t="s">
        <v>4016</v>
      </c>
      <c r="D3760" s="33">
        <v>9668</v>
      </c>
      <c r="E3760" s="32" t="s">
        <v>4092</v>
      </c>
      <c r="F3760" s="33" t="s">
        <v>186</v>
      </c>
      <c r="G3760" s="34">
        <v>491282</v>
      </c>
      <c r="H3760" s="35" t="s">
        <v>183</v>
      </c>
    </row>
    <row r="3761" spans="1:8" ht="15.75">
      <c r="A3761" s="31" t="s">
        <v>3431</v>
      </c>
      <c r="B3761" s="32" t="s">
        <v>2694</v>
      </c>
      <c r="C3761" s="32" t="s">
        <v>4016</v>
      </c>
      <c r="D3761" s="33">
        <v>9669</v>
      </c>
      <c r="E3761" s="32" t="s">
        <v>4093</v>
      </c>
      <c r="F3761" s="33" t="s">
        <v>186</v>
      </c>
      <c r="G3761" s="34">
        <v>710928</v>
      </c>
      <c r="H3761" s="35" t="s">
        <v>183</v>
      </c>
    </row>
    <row r="3762" spans="1:8" ht="15.75">
      <c r="A3762" s="31" t="s">
        <v>3431</v>
      </c>
      <c r="B3762" s="32" t="s">
        <v>2694</v>
      </c>
      <c r="C3762" s="32" t="s">
        <v>4016</v>
      </c>
      <c r="D3762" s="33">
        <v>9670</v>
      </c>
      <c r="E3762" s="32" t="s">
        <v>4094</v>
      </c>
      <c r="F3762" s="33" t="s">
        <v>186</v>
      </c>
      <c r="G3762" s="34">
        <v>692445</v>
      </c>
      <c r="H3762" s="35" t="s">
        <v>183</v>
      </c>
    </row>
    <row r="3763" spans="1:8" ht="15.75">
      <c r="A3763" s="31" t="s">
        <v>3431</v>
      </c>
      <c r="B3763" s="32" t="s">
        <v>2694</v>
      </c>
      <c r="C3763" s="32" t="s">
        <v>4016</v>
      </c>
      <c r="D3763" s="33">
        <v>9671</v>
      </c>
      <c r="E3763" s="32" t="s">
        <v>4095</v>
      </c>
      <c r="F3763" s="33" t="s">
        <v>2125</v>
      </c>
      <c r="G3763" s="34">
        <v>3213</v>
      </c>
      <c r="H3763" s="35" t="s">
        <v>197</v>
      </c>
    </row>
    <row r="3764" spans="1:8" ht="15.75">
      <c r="A3764" s="31" t="s">
        <v>3431</v>
      </c>
      <c r="B3764" s="32" t="s">
        <v>2694</v>
      </c>
      <c r="C3764" s="32" t="s">
        <v>4016</v>
      </c>
      <c r="D3764" s="33">
        <v>9672</v>
      </c>
      <c r="E3764" s="32" t="s">
        <v>4096</v>
      </c>
      <c r="F3764" s="33" t="s">
        <v>186</v>
      </c>
      <c r="G3764" s="34">
        <v>739126</v>
      </c>
      <c r="H3764" s="35" t="s">
        <v>183</v>
      </c>
    </row>
    <row r="3765" spans="1:8" ht="15.75">
      <c r="A3765" s="31" t="s">
        <v>3431</v>
      </c>
      <c r="B3765" s="32" t="s">
        <v>2694</v>
      </c>
      <c r="C3765" s="32" t="s">
        <v>4016</v>
      </c>
      <c r="D3765" s="33">
        <v>9673</v>
      </c>
      <c r="E3765" s="32" t="s">
        <v>4097</v>
      </c>
      <c r="F3765" s="33" t="s">
        <v>182</v>
      </c>
      <c r="G3765" s="34">
        <v>2164</v>
      </c>
      <c r="H3765" s="35" t="s">
        <v>183</v>
      </c>
    </row>
    <row r="3766" spans="1:8" ht="15.75">
      <c r="A3766" s="31" t="s">
        <v>3431</v>
      </c>
      <c r="B3766" s="32" t="s">
        <v>2694</v>
      </c>
      <c r="C3766" s="32" t="s">
        <v>4016</v>
      </c>
      <c r="D3766" s="33">
        <v>9674</v>
      </c>
      <c r="E3766" s="32" t="s">
        <v>4098</v>
      </c>
      <c r="F3766" s="33" t="s">
        <v>190</v>
      </c>
      <c r="G3766" s="34">
        <v>1226905</v>
      </c>
      <c r="H3766" s="35" t="s">
        <v>183</v>
      </c>
    </row>
    <row r="3767" spans="1:8" ht="15.75">
      <c r="A3767" s="31" t="s">
        <v>3431</v>
      </c>
      <c r="B3767" s="32" t="s">
        <v>2694</v>
      </c>
      <c r="C3767" s="32" t="s">
        <v>4016</v>
      </c>
      <c r="D3767" s="33">
        <v>9675</v>
      </c>
      <c r="E3767" s="32" t="s">
        <v>4099</v>
      </c>
      <c r="F3767" s="33" t="s">
        <v>157</v>
      </c>
      <c r="G3767" s="34">
        <v>7985477</v>
      </c>
      <c r="H3767" s="35" t="s">
        <v>183</v>
      </c>
    </row>
    <row r="3768" spans="1:8" ht="15.75">
      <c r="A3768" s="31" t="s">
        <v>3431</v>
      </c>
      <c r="B3768" s="32" t="s">
        <v>2694</v>
      </c>
      <c r="C3768" s="32" t="s">
        <v>4016</v>
      </c>
      <c r="D3768" s="33">
        <v>9676</v>
      </c>
      <c r="E3768" s="32" t="s">
        <v>4100</v>
      </c>
      <c r="F3768" s="33" t="s">
        <v>2405</v>
      </c>
      <c r="G3768" s="34">
        <v>70804</v>
      </c>
      <c r="H3768" s="35" t="s">
        <v>183</v>
      </c>
    </row>
    <row r="3769" spans="1:8" ht="15.75">
      <c r="A3769" s="31" t="s">
        <v>3431</v>
      </c>
      <c r="B3769" s="32" t="s">
        <v>2694</v>
      </c>
      <c r="C3769" s="32" t="s">
        <v>4016</v>
      </c>
      <c r="D3769" s="33">
        <v>9677</v>
      </c>
      <c r="E3769" s="32" t="s">
        <v>4101</v>
      </c>
      <c r="F3769" s="33" t="s">
        <v>190</v>
      </c>
      <c r="G3769" s="34">
        <v>7218555</v>
      </c>
      <c r="H3769" s="35" t="s">
        <v>183</v>
      </c>
    </row>
    <row r="3770" spans="1:8" ht="15.75">
      <c r="A3770" s="31" t="s">
        <v>3431</v>
      </c>
      <c r="B3770" s="32" t="s">
        <v>2694</v>
      </c>
      <c r="C3770" s="32" t="s">
        <v>4016</v>
      </c>
      <c r="D3770" s="33">
        <v>9678</v>
      </c>
      <c r="E3770" s="32" t="s">
        <v>4102</v>
      </c>
      <c r="F3770" s="33" t="s">
        <v>186</v>
      </c>
      <c r="G3770" s="34">
        <v>616507</v>
      </c>
      <c r="H3770" s="35" t="s">
        <v>183</v>
      </c>
    </row>
    <row r="3771" spans="1:8" ht="15.75">
      <c r="A3771" s="31" t="s">
        <v>3431</v>
      </c>
      <c r="B3771" s="32" t="s">
        <v>2694</v>
      </c>
      <c r="C3771" s="32" t="s">
        <v>4016</v>
      </c>
      <c r="D3771" s="33">
        <v>9679</v>
      </c>
      <c r="E3771" s="32" t="s">
        <v>4103</v>
      </c>
      <c r="F3771" s="33" t="s">
        <v>186</v>
      </c>
      <c r="G3771" s="34">
        <v>613277</v>
      </c>
      <c r="H3771" s="35" t="s">
        <v>183</v>
      </c>
    </row>
    <row r="3772" spans="1:8" ht="15.75">
      <c r="A3772" s="31" t="s">
        <v>3431</v>
      </c>
      <c r="B3772" s="32" t="s">
        <v>2694</v>
      </c>
      <c r="C3772" s="32" t="s">
        <v>4016</v>
      </c>
      <c r="D3772" s="33">
        <v>9680</v>
      </c>
      <c r="E3772" s="32" t="s">
        <v>4104</v>
      </c>
      <c r="F3772" s="33" t="s">
        <v>157</v>
      </c>
      <c r="G3772" s="34">
        <v>182043</v>
      </c>
      <c r="H3772" s="35" t="s">
        <v>183</v>
      </c>
    </row>
    <row r="3773" spans="1:8" ht="15.75">
      <c r="A3773" s="31" t="s">
        <v>3431</v>
      </c>
      <c r="B3773" s="32" t="s">
        <v>2694</v>
      </c>
      <c r="C3773" s="32" t="s">
        <v>4016</v>
      </c>
      <c r="D3773" s="33">
        <v>9681</v>
      </c>
      <c r="E3773" s="32" t="s">
        <v>4105</v>
      </c>
      <c r="F3773" s="33" t="s">
        <v>157</v>
      </c>
      <c r="G3773" s="34">
        <v>27088164</v>
      </c>
      <c r="H3773" s="35" t="s">
        <v>197</v>
      </c>
    </row>
    <row r="3774" spans="1:8" ht="15.75">
      <c r="A3774" s="31" t="s">
        <v>3431</v>
      </c>
      <c r="B3774" s="32" t="s">
        <v>2694</v>
      </c>
      <c r="C3774" s="32" t="s">
        <v>4016</v>
      </c>
      <c r="D3774" s="33">
        <v>9682</v>
      </c>
      <c r="E3774" s="32" t="s">
        <v>4106</v>
      </c>
      <c r="F3774" s="33" t="s">
        <v>186</v>
      </c>
      <c r="G3774" s="34">
        <v>187688</v>
      </c>
      <c r="H3774" s="35" t="s">
        <v>183</v>
      </c>
    </row>
    <row r="3775" spans="1:8" ht="15.75">
      <c r="A3775" s="31" t="s">
        <v>3431</v>
      </c>
      <c r="B3775" s="32" t="s">
        <v>2694</v>
      </c>
      <c r="C3775" s="32" t="s">
        <v>3966</v>
      </c>
      <c r="D3775" s="33">
        <v>9683</v>
      </c>
      <c r="E3775" s="32" t="s">
        <v>4107</v>
      </c>
      <c r="F3775" s="33" t="s">
        <v>190</v>
      </c>
      <c r="G3775" s="34">
        <v>141167</v>
      </c>
      <c r="H3775" s="35" t="s">
        <v>183</v>
      </c>
    </row>
    <row r="3776" spans="1:8" ht="15.75">
      <c r="A3776" s="31" t="s">
        <v>3431</v>
      </c>
      <c r="B3776" s="32" t="s">
        <v>2694</v>
      </c>
      <c r="C3776" s="32" t="s">
        <v>3966</v>
      </c>
      <c r="D3776" s="33">
        <v>9684</v>
      </c>
      <c r="E3776" s="32" t="s">
        <v>4108</v>
      </c>
      <c r="F3776" s="33" t="s">
        <v>190</v>
      </c>
      <c r="G3776" s="34">
        <v>486392</v>
      </c>
      <c r="H3776" s="35" t="s">
        <v>183</v>
      </c>
    </row>
    <row r="3777" spans="1:8" ht="15.75">
      <c r="A3777" s="31" t="s">
        <v>3431</v>
      </c>
      <c r="B3777" s="32" t="s">
        <v>2694</v>
      </c>
      <c r="C3777" s="32" t="s">
        <v>3966</v>
      </c>
      <c r="D3777" s="33">
        <v>9685</v>
      </c>
      <c r="E3777" s="32" t="s">
        <v>4109</v>
      </c>
      <c r="F3777" s="33" t="s">
        <v>190</v>
      </c>
      <c r="G3777" s="34">
        <v>279188</v>
      </c>
      <c r="H3777" s="35" t="s">
        <v>183</v>
      </c>
    </row>
    <row r="3778" spans="1:8" ht="15.75">
      <c r="A3778" s="31" t="s">
        <v>3431</v>
      </c>
      <c r="B3778" s="32" t="s">
        <v>2694</v>
      </c>
      <c r="C3778" s="32" t="s">
        <v>3966</v>
      </c>
      <c r="D3778" s="33">
        <v>9686</v>
      </c>
      <c r="E3778" s="32" t="s">
        <v>4110</v>
      </c>
      <c r="F3778" s="33" t="s">
        <v>190</v>
      </c>
      <c r="G3778" s="34">
        <v>153743</v>
      </c>
      <c r="H3778" s="35" t="s">
        <v>183</v>
      </c>
    </row>
    <row r="3779" spans="1:8" ht="15.75">
      <c r="A3779" s="31" t="s">
        <v>3431</v>
      </c>
      <c r="B3779" s="32" t="s">
        <v>2694</v>
      </c>
      <c r="C3779" s="32" t="s">
        <v>3966</v>
      </c>
      <c r="D3779" s="33">
        <v>9687</v>
      </c>
      <c r="E3779" s="32" t="s">
        <v>4111</v>
      </c>
      <c r="F3779" s="33" t="s">
        <v>190</v>
      </c>
      <c r="G3779" s="34">
        <v>55076</v>
      </c>
      <c r="H3779" s="35" t="s">
        <v>183</v>
      </c>
    </row>
    <row r="3780" spans="1:8" ht="15.75">
      <c r="A3780" s="31" t="s">
        <v>3431</v>
      </c>
      <c r="B3780" s="32" t="s">
        <v>2694</v>
      </c>
      <c r="C3780" s="32" t="s">
        <v>3966</v>
      </c>
      <c r="D3780" s="33">
        <v>9688</v>
      </c>
      <c r="E3780" s="32" t="s">
        <v>4112</v>
      </c>
      <c r="F3780" s="33" t="s">
        <v>182</v>
      </c>
      <c r="G3780" s="34">
        <v>93403</v>
      </c>
      <c r="H3780" s="35" t="s">
        <v>183</v>
      </c>
    </row>
    <row r="3781" spans="1:8" ht="15.75">
      <c r="A3781" s="31" t="s">
        <v>3431</v>
      </c>
      <c r="B3781" s="32" t="s">
        <v>2694</v>
      </c>
      <c r="C3781" s="32" t="s">
        <v>3966</v>
      </c>
      <c r="D3781" s="33">
        <v>9689</v>
      </c>
      <c r="E3781" s="32" t="s">
        <v>4113</v>
      </c>
      <c r="F3781" s="33" t="s">
        <v>182</v>
      </c>
      <c r="G3781" s="34">
        <v>248930</v>
      </c>
      <c r="H3781" s="35" t="s">
        <v>183</v>
      </c>
    </row>
    <row r="3782" spans="1:8" ht="15.75">
      <c r="A3782" s="31" t="s">
        <v>3431</v>
      </c>
      <c r="B3782" s="32" t="s">
        <v>2694</v>
      </c>
      <c r="C3782" s="32" t="s">
        <v>3966</v>
      </c>
      <c r="D3782" s="33">
        <v>9690</v>
      </c>
      <c r="E3782" s="32" t="s">
        <v>4114</v>
      </c>
      <c r="F3782" s="33" t="s">
        <v>182</v>
      </c>
      <c r="G3782" s="34">
        <v>284422</v>
      </c>
      <c r="H3782" s="35" t="s">
        <v>183</v>
      </c>
    </row>
    <row r="3783" spans="1:8" ht="15.75">
      <c r="A3783" s="31" t="s">
        <v>3431</v>
      </c>
      <c r="B3783" s="32" t="s">
        <v>2694</v>
      </c>
      <c r="C3783" s="32" t="s">
        <v>3966</v>
      </c>
      <c r="D3783" s="33">
        <v>9691</v>
      </c>
      <c r="E3783" s="32" t="s">
        <v>4115</v>
      </c>
      <c r="F3783" s="33" t="s">
        <v>190</v>
      </c>
      <c r="G3783" s="34">
        <v>318946</v>
      </c>
      <c r="H3783" s="35" t="s">
        <v>183</v>
      </c>
    </row>
    <row r="3784" spans="1:8" ht="15.75">
      <c r="A3784" s="31" t="s">
        <v>3431</v>
      </c>
      <c r="B3784" s="32" t="s">
        <v>2694</v>
      </c>
      <c r="C3784" s="32" t="s">
        <v>3966</v>
      </c>
      <c r="D3784" s="33">
        <v>9692</v>
      </c>
      <c r="E3784" s="32" t="s">
        <v>4116</v>
      </c>
      <c r="F3784" s="33" t="s">
        <v>190</v>
      </c>
      <c r="G3784" s="34">
        <v>199179</v>
      </c>
      <c r="H3784" s="35" t="s">
        <v>183</v>
      </c>
    </row>
    <row r="3785" spans="1:8" ht="15.75">
      <c r="A3785" s="31" t="s">
        <v>3431</v>
      </c>
      <c r="B3785" s="32" t="s">
        <v>2694</v>
      </c>
      <c r="C3785" s="32" t="s">
        <v>3966</v>
      </c>
      <c r="D3785" s="33">
        <v>9693</v>
      </c>
      <c r="E3785" s="32" t="s">
        <v>4117</v>
      </c>
      <c r="F3785" s="33" t="s">
        <v>186</v>
      </c>
      <c r="G3785" s="34">
        <v>125427</v>
      </c>
      <c r="H3785" s="35" t="s">
        <v>183</v>
      </c>
    </row>
    <row r="3786" spans="1:8" ht="15.75">
      <c r="A3786" s="31" t="s">
        <v>3431</v>
      </c>
      <c r="B3786" s="32" t="s">
        <v>2694</v>
      </c>
      <c r="C3786" s="32" t="s">
        <v>4118</v>
      </c>
      <c r="D3786" s="33">
        <v>9694</v>
      </c>
      <c r="E3786" s="32" t="s">
        <v>4119</v>
      </c>
      <c r="F3786" s="33" t="s">
        <v>186</v>
      </c>
      <c r="G3786" s="34">
        <v>1007293</v>
      </c>
      <c r="H3786" s="35" t="s">
        <v>183</v>
      </c>
    </row>
    <row r="3787" spans="1:8" ht="15.75">
      <c r="A3787" s="31" t="s">
        <v>3431</v>
      </c>
      <c r="B3787" s="32" t="s">
        <v>2694</v>
      </c>
      <c r="C3787" s="32" t="s">
        <v>4118</v>
      </c>
      <c r="D3787" s="33">
        <v>9695</v>
      </c>
      <c r="E3787" s="32" t="s">
        <v>4120</v>
      </c>
      <c r="F3787" s="33" t="s">
        <v>182</v>
      </c>
      <c r="G3787" s="34">
        <v>159983</v>
      </c>
      <c r="H3787" s="35" t="s">
        <v>183</v>
      </c>
    </row>
    <row r="3788" spans="1:8" ht="15.75">
      <c r="A3788" s="31" t="s">
        <v>3431</v>
      </c>
      <c r="B3788" s="32" t="s">
        <v>2694</v>
      </c>
      <c r="C3788" s="32" t="s">
        <v>4118</v>
      </c>
      <c r="D3788" s="33">
        <v>9696</v>
      </c>
      <c r="E3788" s="32" t="s">
        <v>4121</v>
      </c>
      <c r="F3788" s="33" t="s">
        <v>157</v>
      </c>
      <c r="G3788" s="34">
        <v>123400</v>
      </c>
      <c r="H3788" s="35" t="s">
        <v>183</v>
      </c>
    </row>
    <row r="3789" spans="1:8" ht="15.75">
      <c r="A3789" s="31" t="s">
        <v>3431</v>
      </c>
      <c r="B3789" s="32" t="s">
        <v>2694</v>
      </c>
      <c r="C3789" s="32" t="s">
        <v>4118</v>
      </c>
      <c r="D3789" s="33">
        <v>9697</v>
      </c>
      <c r="E3789" s="32" t="s">
        <v>4122</v>
      </c>
      <c r="F3789" s="33" t="s">
        <v>157</v>
      </c>
      <c r="G3789" s="34">
        <v>1673792</v>
      </c>
      <c r="H3789" s="35" t="s">
        <v>183</v>
      </c>
    </row>
    <row r="3790" spans="1:8" ht="15.75">
      <c r="A3790" s="31" t="s">
        <v>3431</v>
      </c>
      <c r="B3790" s="32" t="s">
        <v>2694</v>
      </c>
      <c r="C3790" s="32" t="s">
        <v>4118</v>
      </c>
      <c r="D3790" s="33">
        <v>9698</v>
      </c>
      <c r="E3790" s="32" t="s">
        <v>4123</v>
      </c>
      <c r="F3790" s="33" t="s">
        <v>186</v>
      </c>
      <c r="G3790" s="34">
        <v>1003173</v>
      </c>
      <c r="H3790" s="35" t="s">
        <v>183</v>
      </c>
    </row>
    <row r="3791" spans="1:8" ht="15.75">
      <c r="A3791" s="31" t="s">
        <v>3431</v>
      </c>
      <c r="B3791" s="32" t="s">
        <v>2694</v>
      </c>
      <c r="C3791" s="32" t="s">
        <v>4118</v>
      </c>
      <c r="D3791" s="33">
        <v>9699</v>
      </c>
      <c r="E3791" s="32" t="s">
        <v>4124</v>
      </c>
      <c r="F3791" s="33" t="s">
        <v>182</v>
      </c>
      <c r="G3791" s="34">
        <v>62356</v>
      </c>
      <c r="H3791" s="35" t="s">
        <v>183</v>
      </c>
    </row>
    <row r="3792" spans="1:8" ht="15.75">
      <c r="A3792" s="31" t="s">
        <v>3431</v>
      </c>
      <c r="B3792" s="32" t="s">
        <v>2694</v>
      </c>
      <c r="C3792" s="32" t="s">
        <v>4118</v>
      </c>
      <c r="D3792" s="33">
        <v>9700</v>
      </c>
      <c r="E3792" s="32" t="s">
        <v>4125</v>
      </c>
      <c r="F3792" s="33" t="s">
        <v>157</v>
      </c>
      <c r="G3792" s="34">
        <v>373797</v>
      </c>
      <c r="H3792" s="35" t="s">
        <v>197</v>
      </c>
    </row>
    <row r="3793" spans="1:8" ht="15.75">
      <c r="A3793" s="31" t="s">
        <v>3431</v>
      </c>
      <c r="B3793" s="32" t="s">
        <v>2694</v>
      </c>
      <c r="C3793" s="32" t="s">
        <v>4118</v>
      </c>
      <c r="D3793" s="33">
        <v>9701</v>
      </c>
      <c r="E3793" s="32" t="s">
        <v>4126</v>
      </c>
      <c r="F3793" s="33" t="s">
        <v>157</v>
      </c>
      <c r="G3793" s="34">
        <v>286262</v>
      </c>
      <c r="H3793" s="35" t="s">
        <v>197</v>
      </c>
    </row>
    <row r="3794" spans="1:8" ht="15.75">
      <c r="A3794" s="31" t="s">
        <v>3431</v>
      </c>
      <c r="B3794" s="32" t="s">
        <v>2694</v>
      </c>
      <c r="C3794" s="32" t="s">
        <v>4118</v>
      </c>
      <c r="D3794" s="33">
        <v>9702</v>
      </c>
      <c r="E3794" s="32" t="s">
        <v>4127</v>
      </c>
      <c r="F3794" s="33" t="s">
        <v>564</v>
      </c>
      <c r="G3794" s="34">
        <v>11829</v>
      </c>
      <c r="H3794" s="35" t="s">
        <v>197</v>
      </c>
    </row>
    <row r="3795" spans="1:8" ht="15.75">
      <c r="A3795" s="31" t="s">
        <v>3431</v>
      </c>
      <c r="B3795" s="32" t="s">
        <v>2694</v>
      </c>
      <c r="C3795" s="32" t="s">
        <v>4118</v>
      </c>
      <c r="D3795" s="33">
        <v>9703</v>
      </c>
      <c r="E3795" s="32" t="s">
        <v>4128</v>
      </c>
      <c r="F3795" s="33" t="s">
        <v>157</v>
      </c>
      <c r="G3795" s="34">
        <v>354481</v>
      </c>
      <c r="H3795" s="35" t="s">
        <v>183</v>
      </c>
    </row>
    <row r="3796" spans="1:8" ht="15.75">
      <c r="A3796" s="31" t="s">
        <v>3431</v>
      </c>
      <c r="B3796" s="32" t="s">
        <v>2694</v>
      </c>
      <c r="C3796" s="32" t="s">
        <v>3966</v>
      </c>
      <c r="D3796" s="33">
        <v>9704</v>
      </c>
      <c r="E3796" s="32" t="s">
        <v>4129</v>
      </c>
      <c r="F3796" s="33" t="s">
        <v>182</v>
      </c>
      <c r="G3796" s="34">
        <v>349588</v>
      </c>
      <c r="H3796" s="35" t="s">
        <v>183</v>
      </c>
    </row>
    <row r="3797" spans="1:8" ht="15.75">
      <c r="A3797" s="31" t="s">
        <v>3431</v>
      </c>
      <c r="B3797" s="32" t="s">
        <v>2694</v>
      </c>
      <c r="C3797" s="32" t="s">
        <v>3966</v>
      </c>
      <c r="D3797" s="33">
        <v>9705</v>
      </c>
      <c r="E3797" s="32" t="s">
        <v>4130</v>
      </c>
      <c r="F3797" s="33" t="s">
        <v>182</v>
      </c>
      <c r="G3797" s="34">
        <v>133195</v>
      </c>
      <c r="H3797" s="35" t="s">
        <v>183</v>
      </c>
    </row>
    <row r="3798" spans="1:8" ht="15.75">
      <c r="A3798" s="31" t="s">
        <v>3431</v>
      </c>
      <c r="B3798" s="32" t="s">
        <v>2694</v>
      </c>
      <c r="C3798" s="32" t="s">
        <v>4118</v>
      </c>
      <c r="D3798" s="33">
        <v>9706</v>
      </c>
      <c r="E3798" s="32" t="s">
        <v>4131</v>
      </c>
      <c r="F3798" s="33" t="s">
        <v>190</v>
      </c>
      <c r="G3798" s="34">
        <v>1809212</v>
      </c>
      <c r="H3798" s="35" t="s">
        <v>197</v>
      </c>
    </row>
    <row r="3799" spans="1:8" ht="15.75">
      <c r="A3799" s="31" t="s">
        <v>3431</v>
      </c>
      <c r="B3799" s="32" t="s">
        <v>2694</v>
      </c>
      <c r="C3799" s="32" t="s">
        <v>4118</v>
      </c>
      <c r="D3799" s="33">
        <v>9707</v>
      </c>
      <c r="E3799" s="32" t="s">
        <v>4132</v>
      </c>
      <c r="F3799" s="33" t="s">
        <v>190</v>
      </c>
      <c r="G3799" s="34">
        <v>235455</v>
      </c>
      <c r="H3799" s="35" t="s">
        <v>183</v>
      </c>
    </row>
    <row r="3800" spans="1:8" ht="15.75">
      <c r="A3800" s="31" t="s">
        <v>3431</v>
      </c>
      <c r="B3800" s="32" t="s">
        <v>2694</v>
      </c>
      <c r="C3800" s="32" t="s">
        <v>4118</v>
      </c>
      <c r="D3800" s="33">
        <v>9708</v>
      </c>
      <c r="E3800" s="32" t="s">
        <v>4133</v>
      </c>
      <c r="F3800" s="33" t="s">
        <v>157</v>
      </c>
      <c r="G3800" s="34">
        <v>84613021</v>
      </c>
      <c r="H3800" s="35" t="s">
        <v>183</v>
      </c>
    </row>
    <row r="3801" spans="1:8" ht="15.75">
      <c r="A3801" s="31" t="s">
        <v>3431</v>
      </c>
      <c r="B3801" s="32" t="s">
        <v>2694</v>
      </c>
      <c r="C3801" s="32" t="s">
        <v>4118</v>
      </c>
      <c r="D3801" s="33">
        <v>9709</v>
      </c>
      <c r="E3801" s="32" t="s">
        <v>4134</v>
      </c>
      <c r="F3801" s="33" t="s">
        <v>157</v>
      </c>
      <c r="G3801" s="34">
        <v>604750</v>
      </c>
      <c r="H3801" s="35" t="s">
        <v>197</v>
      </c>
    </row>
    <row r="3802" spans="1:8" ht="15.75">
      <c r="A3802" s="31" t="s">
        <v>3431</v>
      </c>
      <c r="B3802" s="32" t="s">
        <v>2694</v>
      </c>
      <c r="C3802" s="32" t="s">
        <v>4118</v>
      </c>
      <c r="D3802" s="33">
        <v>9710</v>
      </c>
      <c r="E3802" s="32" t="s">
        <v>4135</v>
      </c>
      <c r="F3802" s="33" t="s">
        <v>157</v>
      </c>
      <c r="G3802" s="34">
        <v>3184542</v>
      </c>
      <c r="H3802" s="35" t="s">
        <v>197</v>
      </c>
    </row>
    <row r="3803" spans="1:8" ht="15.75">
      <c r="A3803" s="31" t="s">
        <v>3431</v>
      </c>
      <c r="B3803" s="32" t="s">
        <v>2694</v>
      </c>
      <c r="C3803" s="32" t="s">
        <v>4118</v>
      </c>
      <c r="D3803" s="33">
        <v>9711</v>
      </c>
      <c r="E3803" s="32" t="s">
        <v>4136</v>
      </c>
      <c r="F3803" s="33" t="s">
        <v>190</v>
      </c>
      <c r="G3803" s="34">
        <v>2230763</v>
      </c>
      <c r="H3803" s="35" t="s">
        <v>197</v>
      </c>
    </row>
    <row r="3804" spans="1:8" ht="15.75">
      <c r="A3804" s="31" t="s">
        <v>3431</v>
      </c>
      <c r="B3804" s="32" t="s">
        <v>2694</v>
      </c>
      <c r="C3804" s="32" t="s">
        <v>4137</v>
      </c>
      <c r="D3804" s="33">
        <v>9712</v>
      </c>
      <c r="E3804" s="32" t="s">
        <v>4138</v>
      </c>
      <c r="F3804" s="33" t="s">
        <v>157</v>
      </c>
      <c r="G3804" s="34">
        <v>44710900</v>
      </c>
      <c r="H3804" s="35" t="s">
        <v>197</v>
      </c>
    </row>
    <row r="3805" spans="1:8" ht="15.75">
      <c r="A3805" s="31" t="s">
        <v>3431</v>
      </c>
      <c r="B3805" s="32" t="s">
        <v>2694</v>
      </c>
      <c r="C3805" s="32" t="s">
        <v>4137</v>
      </c>
      <c r="D3805" s="33">
        <v>9713</v>
      </c>
      <c r="E3805" s="32" t="s">
        <v>4139</v>
      </c>
      <c r="F3805" s="33" t="s">
        <v>157</v>
      </c>
      <c r="G3805" s="34">
        <v>36719794</v>
      </c>
      <c r="H3805" s="35" t="s">
        <v>197</v>
      </c>
    </row>
    <row r="3806" spans="1:8" ht="15.75">
      <c r="A3806" s="31" t="s">
        <v>3431</v>
      </c>
      <c r="B3806" s="32" t="s">
        <v>2694</v>
      </c>
      <c r="C3806" s="32" t="s">
        <v>4137</v>
      </c>
      <c r="D3806" s="33">
        <v>9714</v>
      </c>
      <c r="E3806" s="32" t="s">
        <v>4140</v>
      </c>
      <c r="F3806" s="33" t="s">
        <v>157</v>
      </c>
      <c r="G3806" s="34">
        <v>523536</v>
      </c>
      <c r="H3806" s="35" t="s">
        <v>183</v>
      </c>
    </row>
    <row r="3807" spans="1:8" ht="15.75">
      <c r="A3807" s="31" t="s">
        <v>3431</v>
      </c>
      <c r="B3807" s="32" t="s">
        <v>2694</v>
      </c>
      <c r="C3807" s="32" t="s">
        <v>4137</v>
      </c>
      <c r="D3807" s="33">
        <v>9715</v>
      </c>
      <c r="E3807" s="32" t="s">
        <v>4141</v>
      </c>
      <c r="F3807" s="33" t="s">
        <v>157</v>
      </c>
      <c r="G3807" s="34">
        <v>1413300</v>
      </c>
      <c r="H3807" s="35" t="s">
        <v>197</v>
      </c>
    </row>
    <row r="3808" spans="1:8" ht="15.75">
      <c r="A3808" s="31" t="s">
        <v>3431</v>
      </c>
      <c r="B3808" s="32" t="s">
        <v>2694</v>
      </c>
      <c r="C3808" s="32" t="s">
        <v>4137</v>
      </c>
      <c r="D3808" s="33">
        <v>9716</v>
      </c>
      <c r="E3808" s="32" t="s">
        <v>4142</v>
      </c>
      <c r="F3808" s="33" t="s">
        <v>182</v>
      </c>
      <c r="G3808" s="34">
        <v>800715</v>
      </c>
      <c r="H3808" s="35" t="s">
        <v>197</v>
      </c>
    </row>
    <row r="3809" spans="1:8" ht="15.75">
      <c r="A3809" s="31" t="s">
        <v>3431</v>
      </c>
      <c r="B3809" s="32" t="s">
        <v>2694</v>
      </c>
      <c r="C3809" s="32" t="s">
        <v>4137</v>
      </c>
      <c r="D3809" s="33">
        <v>9717</v>
      </c>
      <c r="E3809" s="32" t="s">
        <v>4143</v>
      </c>
      <c r="F3809" s="33" t="s">
        <v>190</v>
      </c>
      <c r="G3809" s="34">
        <v>130226</v>
      </c>
      <c r="H3809" s="35" t="s">
        <v>197</v>
      </c>
    </row>
    <row r="3810" spans="1:8" ht="15.75">
      <c r="A3810" s="31" t="s">
        <v>3431</v>
      </c>
      <c r="B3810" s="32" t="s">
        <v>2694</v>
      </c>
      <c r="C3810" s="32" t="s">
        <v>4137</v>
      </c>
      <c r="D3810" s="33">
        <v>9718</v>
      </c>
      <c r="E3810" s="32" t="s">
        <v>4144</v>
      </c>
      <c r="F3810" s="33" t="s">
        <v>190</v>
      </c>
      <c r="G3810" s="34">
        <v>4794217</v>
      </c>
      <c r="H3810" s="35" t="s">
        <v>183</v>
      </c>
    </row>
    <row r="3811" spans="1:8" ht="15.75">
      <c r="A3811" s="31" t="s">
        <v>3431</v>
      </c>
      <c r="B3811" s="32" t="s">
        <v>2694</v>
      </c>
      <c r="C3811" s="32" t="s">
        <v>4137</v>
      </c>
      <c r="D3811" s="33">
        <v>9719</v>
      </c>
      <c r="E3811" s="32" t="s">
        <v>4145</v>
      </c>
      <c r="F3811" s="33" t="s">
        <v>190</v>
      </c>
      <c r="G3811" s="34">
        <v>1686836</v>
      </c>
      <c r="H3811" s="35" t="s">
        <v>183</v>
      </c>
    </row>
    <row r="3812" spans="1:8" ht="15.75">
      <c r="A3812" s="31" t="s">
        <v>3431</v>
      </c>
      <c r="B3812" s="32" t="s">
        <v>2694</v>
      </c>
      <c r="C3812" s="32" t="s">
        <v>4137</v>
      </c>
      <c r="D3812" s="33">
        <v>9720</v>
      </c>
      <c r="E3812" s="32" t="s">
        <v>4146</v>
      </c>
      <c r="F3812" s="33" t="s">
        <v>190</v>
      </c>
      <c r="G3812" s="34">
        <v>4808388</v>
      </c>
      <c r="H3812" s="35" t="s">
        <v>183</v>
      </c>
    </row>
    <row r="3813" spans="1:8" ht="15.75">
      <c r="A3813" s="31" t="s">
        <v>3431</v>
      </c>
      <c r="B3813" s="32" t="s">
        <v>2694</v>
      </c>
      <c r="C3813" s="32" t="s">
        <v>4137</v>
      </c>
      <c r="D3813" s="33">
        <v>9721</v>
      </c>
      <c r="E3813" s="32" t="s">
        <v>4147</v>
      </c>
      <c r="F3813" s="33" t="s">
        <v>157</v>
      </c>
      <c r="G3813" s="34">
        <v>686092</v>
      </c>
      <c r="H3813" s="35" t="s">
        <v>197</v>
      </c>
    </row>
    <row r="3814" spans="1:8" ht="15.75">
      <c r="A3814" s="31" t="s">
        <v>3431</v>
      </c>
      <c r="B3814" s="32" t="s">
        <v>2694</v>
      </c>
      <c r="C3814" s="32" t="s">
        <v>4137</v>
      </c>
      <c r="D3814" s="33">
        <v>9722</v>
      </c>
      <c r="E3814" s="32" t="s">
        <v>4148</v>
      </c>
      <c r="F3814" s="33" t="s">
        <v>186</v>
      </c>
      <c r="G3814" s="34">
        <v>800342</v>
      </c>
      <c r="H3814" s="35" t="s">
        <v>183</v>
      </c>
    </row>
    <row r="3815" spans="1:8" ht="15.75">
      <c r="A3815" s="31" t="s">
        <v>3431</v>
      </c>
      <c r="B3815" s="32" t="s">
        <v>2694</v>
      </c>
      <c r="C3815" s="32" t="s">
        <v>4137</v>
      </c>
      <c r="D3815" s="33">
        <v>9723</v>
      </c>
      <c r="E3815" s="32" t="s">
        <v>4149</v>
      </c>
      <c r="F3815" s="33" t="s">
        <v>186</v>
      </c>
      <c r="G3815" s="34">
        <v>629001</v>
      </c>
      <c r="H3815" s="35" t="s">
        <v>183</v>
      </c>
    </row>
    <row r="3816" spans="1:8" ht="15.75">
      <c r="A3816" s="31" t="s">
        <v>3431</v>
      </c>
      <c r="B3816" s="32" t="s">
        <v>2694</v>
      </c>
      <c r="C3816" s="32" t="s">
        <v>4137</v>
      </c>
      <c r="D3816" s="33">
        <v>9724</v>
      </c>
      <c r="E3816" s="32" t="s">
        <v>4150</v>
      </c>
      <c r="F3816" s="33" t="s">
        <v>190</v>
      </c>
      <c r="G3816" s="34">
        <v>162144</v>
      </c>
      <c r="H3816" s="35" t="s">
        <v>183</v>
      </c>
    </row>
    <row r="3817" spans="1:8" ht="15.75">
      <c r="A3817" s="31" t="s">
        <v>3431</v>
      </c>
      <c r="B3817" s="32" t="s">
        <v>2694</v>
      </c>
      <c r="C3817" s="32" t="s">
        <v>4137</v>
      </c>
      <c r="D3817" s="33">
        <v>9725</v>
      </c>
      <c r="E3817" s="32" t="s">
        <v>4151</v>
      </c>
      <c r="F3817" s="33" t="s">
        <v>190</v>
      </c>
      <c r="G3817" s="34">
        <v>1201707</v>
      </c>
      <c r="H3817" s="35" t="s">
        <v>197</v>
      </c>
    </row>
    <row r="3818" spans="1:8" ht="15.75">
      <c r="A3818" s="31" t="s">
        <v>3431</v>
      </c>
      <c r="B3818" s="32" t="s">
        <v>2694</v>
      </c>
      <c r="C3818" s="32" t="s">
        <v>4137</v>
      </c>
      <c r="D3818" s="33">
        <v>9726</v>
      </c>
      <c r="E3818" s="32" t="s">
        <v>4152</v>
      </c>
      <c r="F3818" s="33" t="s">
        <v>190</v>
      </c>
      <c r="G3818" s="34">
        <v>35991</v>
      </c>
      <c r="H3818" s="35" t="s">
        <v>197</v>
      </c>
    </row>
    <row r="3819" spans="1:8" ht="15.75">
      <c r="A3819" s="31" t="s">
        <v>3431</v>
      </c>
      <c r="B3819" s="32" t="s">
        <v>2694</v>
      </c>
      <c r="C3819" s="32" t="s">
        <v>4137</v>
      </c>
      <c r="D3819" s="33">
        <v>9727</v>
      </c>
      <c r="E3819" s="32" t="s">
        <v>4153</v>
      </c>
      <c r="F3819" s="33" t="s">
        <v>190</v>
      </c>
      <c r="G3819" s="34">
        <v>246619</v>
      </c>
      <c r="H3819" s="35" t="s">
        <v>183</v>
      </c>
    </row>
    <row r="3820" spans="1:8" ht="15.75">
      <c r="A3820" s="31" t="s">
        <v>3431</v>
      </c>
      <c r="B3820" s="32" t="s">
        <v>2694</v>
      </c>
      <c r="C3820" s="32" t="s">
        <v>4137</v>
      </c>
      <c r="D3820" s="33">
        <v>9728</v>
      </c>
      <c r="E3820" s="32" t="s">
        <v>4154</v>
      </c>
      <c r="F3820" s="33" t="s">
        <v>157</v>
      </c>
      <c r="G3820" s="34">
        <v>29870184</v>
      </c>
      <c r="H3820" s="35" t="s">
        <v>197</v>
      </c>
    </row>
    <row r="3821" spans="1:8" ht="15.75">
      <c r="A3821" s="31" t="s">
        <v>3431</v>
      </c>
      <c r="B3821" s="32" t="s">
        <v>2694</v>
      </c>
      <c r="C3821" s="32" t="s">
        <v>4137</v>
      </c>
      <c r="D3821" s="33">
        <v>9729</v>
      </c>
      <c r="E3821" s="32" t="s">
        <v>4155</v>
      </c>
      <c r="F3821" s="33" t="s">
        <v>157</v>
      </c>
      <c r="G3821" s="34">
        <v>42266807</v>
      </c>
      <c r="H3821" s="35" t="s">
        <v>197</v>
      </c>
    </row>
    <row r="3822" spans="1:8" ht="15.75">
      <c r="A3822" s="31" t="s">
        <v>3431</v>
      </c>
      <c r="B3822" s="32" t="s">
        <v>2694</v>
      </c>
      <c r="C3822" s="32" t="s">
        <v>4137</v>
      </c>
      <c r="D3822" s="33">
        <v>9730</v>
      </c>
      <c r="E3822" s="32" t="s">
        <v>4156</v>
      </c>
      <c r="F3822" s="33" t="s">
        <v>190</v>
      </c>
      <c r="G3822" s="34">
        <v>3525</v>
      </c>
      <c r="H3822" s="35" t="s">
        <v>183</v>
      </c>
    </row>
    <row r="3823" spans="1:8" ht="15.75">
      <c r="A3823" s="31" t="s">
        <v>3431</v>
      </c>
      <c r="B3823" s="32" t="s">
        <v>2694</v>
      </c>
      <c r="C3823" s="32" t="s">
        <v>4137</v>
      </c>
      <c r="D3823" s="33">
        <v>9731</v>
      </c>
      <c r="E3823" s="32" t="s">
        <v>4157</v>
      </c>
      <c r="F3823" s="33" t="s">
        <v>190</v>
      </c>
      <c r="G3823" s="34">
        <v>60357</v>
      </c>
      <c r="H3823" s="35" t="s">
        <v>197</v>
      </c>
    </row>
    <row r="3824" spans="1:8" ht="15.75">
      <c r="A3824" s="31" t="s">
        <v>3431</v>
      </c>
      <c r="B3824" s="32" t="s">
        <v>2694</v>
      </c>
      <c r="C3824" s="32" t="s">
        <v>4137</v>
      </c>
      <c r="D3824" s="33">
        <v>9732</v>
      </c>
      <c r="E3824" s="32" t="s">
        <v>4158</v>
      </c>
      <c r="F3824" s="33" t="s">
        <v>190</v>
      </c>
      <c r="G3824" s="34">
        <v>52371</v>
      </c>
      <c r="H3824" s="35" t="s">
        <v>197</v>
      </c>
    </row>
    <row r="3825" spans="1:8" ht="15.75">
      <c r="A3825" s="31" t="s">
        <v>3431</v>
      </c>
      <c r="B3825" s="32" t="s">
        <v>2694</v>
      </c>
      <c r="C3825" s="32" t="s">
        <v>4137</v>
      </c>
      <c r="D3825" s="33">
        <v>9733</v>
      </c>
      <c r="E3825" s="32" t="s">
        <v>4159</v>
      </c>
      <c r="F3825" s="33" t="s">
        <v>182</v>
      </c>
      <c r="G3825" s="34">
        <v>255723</v>
      </c>
      <c r="H3825" s="35" t="s">
        <v>183</v>
      </c>
    </row>
    <row r="3826" spans="1:8" ht="15.75">
      <c r="A3826" s="31" t="s">
        <v>3431</v>
      </c>
      <c r="B3826" s="32" t="s">
        <v>2694</v>
      </c>
      <c r="C3826" s="32" t="s">
        <v>4137</v>
      </c>
      <c r="D3826" s="33">
        <v>9734</v>
      </c>
      <c r="E3826" s="32" t="s">
        <v>4160</v>
      </c>
      <c r="F3826" s="33" t="s">
        <v>182</v>
      </c>
      <c r="G3826" s="34">
        <v>290240</v>
      </c>
      <c r="H3826" s="35" t="s">
        <v>197</v>
      </c>
    </row>
    <row r="3827" spans="1:8" ht="15.75">
      <c r="A3827" s="31" t="s">
        <v>3431</v>
      </c>
      <c r="B3827" s="32" t="s">
        <v>2694</v>
      </c>
      <c r="C3827" s="32" t="s">
        <v>4137</v>
      </c>
      <c r="D3827" s="33">
        <v>9735</v>
      </c>
      <c r="E3827" s="32" t="s">
        <v>4161</v>
      </c>
      <c r="F3827" s="33" t="s">
        <v>190</v>
      </c>
      <c r="G3827" s="34">
        <v>110828</v>
      </c>
      <c r="H3827" s="35" t="s">
        <v>183</v>
      </c>
    </row>
    <row r="3828" spans="1:8" ht="15.75">
      <c r="A3828" s="31" t="s">
        <v>3431</v>
      </c>
      <c r="B3828" s="32" t="s">
        <v>2694</v>
      </c>
      <c r="C3828" s="32" t="s">
        <v>4137</v>
      </c>
      <c r="D3828" s="33">
        <v>9736</v>
      </c>
      <c r="E3828" s="32" t="s">
        <v>4162</v>
      </c>
      <c r="F3828" s="33" t="s">
        <v>190</v>
      </c>
      <c r="G3828" s="34">
        <v>406335</v>
      </c>
      <c r="H3828" s="35" t="s">
        <v>197</v>
      </c>
    </row>
    <row r="3829" spans="1:8" ht="15.75">
      <c r="A3829" s="31" t="s">
        <v>3431</v>
      </c>
      <c r="B3829" s="32" t="s">
        <v>2694</v>
      </c>
      <c r="C3829" s="32" t="s">
        <v>4137</v>
      </c>
      <c r="D3829" s="33">
        <v>9737</v>
      </c>
      <c r="E3829" s="32" t="s">
        <v>4163</v>
      </c>
      <c r="F3829" s="33" t="s">
        <v>182</v>
      </c>
      <c r="G3829" s="34">
        <v>96414</v>
      </c>
      <c r="H3829" s="35" t="s">
        <v>183</v>
      </c>
    </row>
    <row r="3830" spans="1:8" ht="15.75">
      <c r="A3830" s="31" t="s">
        <v>3431</v>
      </c>
      <c r="B3830" s="32" t="s">
        <v>2694</v>
      </c>
      <c r="C3830" s="32" t="s">
        <v>4137</v>
      </c>
      <c r="D3830" s="33">
        <v>9738</v>
      </c>
      <c r="E3830" s="32" t="s">
        <v>4164</v>
      </c>
      <c r="F3830" s="33" t="s">
        <v>182</v>
      </c>
      <c r="G3830" s="34">
        <v>345075</v>
      </c>
      <c r="H3830" s="35" t="s">
        <v>197</v>
      </c>
    </row>
    <row r="3831" spans="1:8" ht="15.75">
      <c r="A3831" s="31" t="s">
        <v>3431</v>
      </c>
      <c r="B3831" s="32" t="s">
        <v>2694</v>
      </c>
      <c r="C3831" s="32" t="s">
        <v>4137</v>
      </c>
      <c r="D3831" s="33">
        <v>9739</v>
      </c>
      <c r="E3831" s="32" t="s">
        <v>4165</v>
      </c>
      <c r="F3831" s="33" t="s">
        <v>190</v>
      </c>
      <c r="G3831" s="34">
        <v>3211</v>
      </c>
      <c r="H3831" s="35" t="s">
        <v>197</v>
      </c>
    </row>
    <row r="3832" spans="1:8" ht="15.75">
      <c r="A3832" s="31" t="s">
        <v>3431</v>
      </c>
      <c r="B3832" s="32" t="s">
        <v>2694</v>
      </c>
      <c r="C3832" s="32" t="s">
        <v>4137</v>
      </c>
      <c r="D3832" s="33">
        <v>9740</v>
      </c>
      <c r="E3832" s="32" t="s">
        <v>4166</v>
      </c>
      <c r="F3832" s="33" t="s">
        <v>190</v>
      </c>
      <c r="G3832" s="34">
        <v>174620</v>
      </c>
      <c r="H3832" s="35" t="s">
        <v>197</v>
      </c>
    </row>
    <row r="3833" spans="1:8" ht="15.75">
      <c r="A3833" s="31" t="s">
        <v>3431</v>
      </c>
      <c r="B3833" s="32" t="s">
        <v>2694</v>
      </c>
      <c r="C3833" s="32" t="s">
        <v>4137</v>
      </c>
      <c r="D3833" s="33">
        <v>9741</v>
      </c>
      <c r="E3833" s="32" t="s">
        <v>4167</v>
      </c>
      <c r="F3833" s="33" t="s">
        <v>157</v>
      </c>
      <c r="G3833" s="34">
        <v>329863</v>
      </c>
      <c r="H3833" s="35" t="s">
        <v>183</v>
      </c>
    </row>
    <row r="3834" spans="1:8" ht="15.75">
      <c r="A3834" s="31" t="s">
        <v>3431</v>
      </c>
      <c r="B3834" s="32" t="s">
        <v>2694</v>
      </c>
      <c r="C3834" s="32" t="s">
        <v>4137</v>
      </c>
      <c r="D3834" s="33">
        <v>9742</v>
      </c>
      <c r="E3834" s="32" t="s">
        <v>4168</v>
      </c>
      <c r="F3834" s="33" t="s">
        <v>182</v>
      </c>
      <c r="G3834" s="34">
        <v>345075</v>
      </c>
      <c r="H3834" s="35" t="s">
        <v>197</v>
      </c>
    </row>
    <row r="3835" spans="1:8" ht="15.75">
      <c r="A3835" s="31" t="s">
        <v>3431</v>
      </c>
      <c r="B3835" s="32" t="s">
        <v>2694</v>
      </c>
      <c r="C3835" s="32" t="s">
        <v>4137</v>
      </c>
      <c r="D3835" s="33">
        <v>9743</v>
      </c>
      <c r="E3835" s="32" t="s">
        <v>4169</v>
      </c>
      <c r="F3835" s="33" t="s">
        <v>157</v>
      </c>
      <c r="G3835" s="34">
        <v>522266</v>
      </c>
      <c r="H3835" s="35" t="s">
        <v>183</v>
      </c>
    </row>
    <row r="3836" spans="1:8" ht="15.75">
      <c r="A3836" s="31" t="s">
        <v>3431</v>
      </c>
      <c r="B3836" s="32" t="s">
        <v>2694</v>
      </c>
      <c r="C3836" s="32" t="s">
        <v>4137</v>
      </c>
      <c r="D3836" s="33">
        <v>9744</v>
      </c>
      <c r="E3836" s="32" t="s">
        <v>4170</v>
      </c>
      <c r="F3836" s="33" t="s">
        <v>157</v>
      </c>
      <c r="G3836" s="34">
        <v>29095</v>
      </c>
      <c r="H3836" s="35" t="s">
        <v>197</v>
      </c>
    </row>
    <row r="3837" spans="1:8" ht="15.75">
      <c r="A3837" s="31" t="s">
        <v>3431</v>
      </c>
      <c r="B3837" s="32" t="s">
        <v>2694</v>
      </c>
      <c r="C3837" s="32" t="s">
        <v>4137</v>
      </c>
      <c r="D3837" s="33">
        <v>9745</v>
      </c>
      <c r="E3837" s="32" t="s">
        <v>4171</v>
      </c>
      <c r="F3837" s="33" t="s">
        <v>157</v>
      </c>
      <c r="G3837" s="34">
        <v>3450445</v>
      </c>
      <c r="H3837" s="35" t="s">
        <v>183</v>
      </c>
    </row>
    <row r="3838" spans="1:8" ht="15.75">
      <c r="A3838" s="31" t="s">
        <v>3431</v>
      </c>
      <c r="B3838" s="32" t="s">
        <v>2694</v>
      </c>
      <c r="C3838" s="32" t="s">
        <v>4137</v>
      </c>
      <c r="D3838" s="33">
        <v>9746</v>
      </c>
      <c r="E3838" s="32" t="s">
        <v>4172</v>
      </c>
      <c r="F3838" s="33" t="s">
        <v>182</v>
      </c>
      <c r="G3838" s="34">
        <v>378132</v>
      </c>
      <c r="H3838" s="35" t="s">
        <v>197</v>
      </c>
    </row>
    <row r="3839" spans="1:8" ht="15.75">
      <c r="A3839" s="31" t="s">
        <v>3431</v>
      </c>
      <c r="B3839" s="32" t="s">
        <v>2694</v>
      </c>
      <c r="C3839" s="32" t="s">
        <v>4137</v>
      </c>
      <c r="D3839" s="33">
        <v>9747</v>
      </c>
      <c r="E3839" s="32" t="s">
        <v>4173</v>
      </c>
      <c r="F3839" s="33" t="s">
        <v>157</v>
      </c>
      <c r="G3839" s="34">
        <v>924204</v>
      </c>
      <c r="H3839" s="35" t="s">
        <v>183</v>
      </c>
    </row>
    <row r="3840" spans="1:8" ht="15.75">
      <c r="A3840" s="31" t="s">
        <v>3431</v>
      </c>
      <c r="B3840" s="32" t="s">
        <v>2694</v>
      </c>
      <c r="C3840" s="32" t="s">
        <v>4137</v>
      </c>
      <c r="D3840" s="33">
        <v>9748</v>
      </c>
      <c r="E3840" s="32" t="s">
        <v>4174</v>
      </c>
      <c r="F3840" s="33" t="s">
        <v>190</v>
      </c>
      <c r="G3840" s="34">
        <v>1728300</v>
      </c>
      <c r="H3840" s="35" t="s">
        <v>197</v>
      </c>
    </row>
    <row r="3841" spans="1:8" ht="15.75">
      <c r="A3841" s="31" t="s">
        <v>3431</v>
      </c>
      <c r="B3841" s="32" t="s">
        <v>2694</v>
      </c>
      <c r="C3841" s="32" t="s">
        <v>4137</v>
      </c>
      <c r="D3841" s="33">
        <v>9749</v>
      </c>
      <c r="E3841" s="32" t="s">
        <v>4175</v>
      </c>
      <c r="F3841" s="33" t="s">
        <v>157</v>
      </c>
      <c r="G3841" s="34">
        <v>2609392</v>
      </c>
      <c r="H3841" s="35" t="s">
        <v>183</v>
      </c>
    </row>
    <row r="3842" spans="1:8" ht="15.75">
      <c r="A3842" s="31" t="s">
        <v>3431</v>
      </c>
      <c r="B3842" s="32" t="s">
        <v>2694</v>
      </c>
      <c r="C3842" s="32" t="s">
        <v>4137</v>
      </c>
      <c r="D3842" s="33">
        <v>9750</v>
      </c>
      <c r="E3842" s="32" t="s">
        <v>4176</v>
      </c>
      <c r="F3842" s="33" t="s">
        <v>157</v>
      </c>
      <c r="G3842" s="34">
        <v>561681</v>
      </c>
      <c r="H3842" s="35" t="s">
        <v>197</v>
      </c>
    </row>
    <row r="3843" spans="1:8" ht="15.75">
      <c r="A3843" s="31" t="s">
        <v>3431</v>
      </c>
      <c r="B3843" s="32" t="s">
        <v>2694</v>
      </c>
      <c r="C3843" s="32" t="s">
        <v>4137</v>
      </c>
      <c r="D3843" s="33">
        <v>9751</v>
      </c>
      <c r="E3843" s="32" t="s">
        <v>4177</v>
      </c>
      <c r="F3843" s="33" t="s">
        <v>157</v>
      </c>
      <c r="G3843" s="34">
        <v>350258</v>
      </c>
      <c r="H3843" s="35" t="s">
        <v>197</v>
      </c>
    </row>
    <row r="3844" spans="1:8" ht="15.75">
      <c r="A3844" s="31" t="s">
        <v>3431</v>
      </c>
      <c r="B3844" s="32" t="s">
        <v>2694</v>
      </c>
      <c r="C3844" s="32" t="s">
        <v>4137</v>
      </c>
      <c r="D3844" s="33">
        <v>9752</v>
      </c>
      <c r="E3844" s="32" t="s">
        <v>4178</v>
      </c>
      <c r="F3844" s="33" t="s">
        <v>157</v>
      </c>
      <c r="G3844" s="34">
        <v>2731391</v>
      </c>
      <c r="H3844" s="35" t="s">
        <v>183</v>
      </c>
    </row>
    <row r="3845" spans="1:8" ht="15.75">
      <c r="A3845" s="31" t="s">
        <v>3431</v>
      </c>
      <c r="B3845" s="32" t="s">
        <v>2694</v>
      </c>
      <c r="C3845" s="32" t="s">
        <v>4137</v>
      </c>
      <c r="D3845" s="33">
        <v>9753</v>
      </c>
      <c r="E3845" s="32" t="s">
        <v>4179</v>
      </c>
      <c r="F3845" s="33" t="s">
        <v>157</v>
      </c>
      <c r="G3845" s="34">
        <v>1389445</v>
      </c>
      <c r="H3845" s="35" t="s">
        <v>183</v>
      </c>
    </row>
    <row r="3846" spans="1:8" ht="15.75">
      <c r="A3846" s="31" t="s">
        <v>3431</v>
      </c>
      <c r="B3846" s="32" t="s">
        <v>2694</v>
      </c>
      <c r="C3846" s="32" t="s">
        <v>4137</v>
      </c>
      <c r="D3846" s="33">
        <v>9754</v>
      </c>
      <c r="E3846" s="32" t="s">
        <v>4180</v>
      </c>
      <c r="F3846" s="33" t="s">
        <v>186</v>
      </c>
      <c r="G3846" s="34">
        <v>732634</v>
      </c>
      <c r="H3846" s="35" t="s">
        <v>183</v>
      </c>
    </row>
    <row r="3847" spans="1:8" ht="15.75">
      <c r="A3847" s="31" t="s">
        <v>3431</v>
      </c>
      <c r="B3847" s="32" t="s">
        <v>2694</v>
      </c>
      <c r="C3847" s="32" t="s">
        <v>4137</v>
      </c>
      <c r="D3847" s="33">
        <v>9755</v>
      </c>
      <c r="E3847" s="32" t="s">
        <v>4181</v>
      </c>
      <c r="F3847" s="33" t="s">
        <v>157</v>
      </c>
      <c r="G3847" s="34">
        <v>109690</v>
      </c>
      <c r="H3847" s="35" t="s">
        <v>197</v>
      </c>
    </row>
    <row r="3848" spans="1:8" ht="15.75">
      <c r="A3848" s="31" t="s">
        <v>3431</v>
      </c>
      <c r="B3848" s="32" t="s">
        <v>2694</v>
      </c>
      <c r="C3848" s="32" t="s">
        <v>4137</v>
      </c>
      <c r="D3848" s="33">
        <v>9756</v>
      </c>
      <c r="E3848" s="32" t="s">
        <v>4182</v>
      </c>
      <c r="F3848" s="33" t="s">
        <v>157</v>
      </c>
      <c r="G3848" s="34">
        <v>22690766</v>
      </c>
      <c r="H3848" s="35" t="s">
        <v>197</v>
      </c>
    </row>
    <row r="3849" spans="1:8" ht="15.75">
      <c r="A3849" s="31" t="s">
        <v>3431</v>
      </c>
      <c r="B3849" s="32" t="s">
        <v>2694</v>
      </c>
      <c r="C3849" s="32" t="s">
        <v>4137</v>
      </c>
      <c r="D3849" s="33">
        <v>9757</v>
      </c>
      <c r="E3849" s="32" t="s">
        <v>4183</v>
      </c>
      <c r="F3849" s="33" t="s">
        <v>157</v>
      </c>
      <c r="G3849" s="34">
        <v>5036227</v>
      </c>
      <c r="H3849" s="35" t="s">
        <v>183</v>
      </c>
    </row>
    <row r="3850" spans="1:8" ht="15.75">
      <c r="A3850" s="31" t="s">
        <v>3431</v>
      </c>
      <c r="B3850" s="32" t="s">
        <v>2694</v>
      </c>
      <c r="C3850" s="32" t="s">
        <v>4137</v>
      </c>
      <c r="D3850" s="33">
        <v>9758</v>
      </c>
      <c r="E3850" s="32" t="s">
        <v>4184</v>
      </c>
      <c r="F3850" s="33" t="s">
        <v>186</v>
      </c>
      <c r="G3850" s="34">
        <v>1064892</v>
      </c>
      <c r="H3850" s="35" t="s">
        <v>183</v>
      </c>
    </row>
    <row r="3851" spans="1:8" ht="15.75">
      <c r="A3851" s="31" t="s">
        <v>3431</v>
      </c>
      <c r="B3851" s="32" t="s">
        <v>2694</v>
      </c>
      <c r="C3851" s="32" t="s">
        <v>4137</v>
      </c>
      <c r="D3851" s="33">
        <v>9759</v>
      </c>
      <c r="E3851" s="32" t="s">
        <v>4185</v>
      </c>
      <c r="F3851" s="33" t="s">
        <v>157</v>
      </c>
      <c r="G3851" s="34">
        <v>116120592</v>
      </c>
      <c r="H3851" s="35" t="s">
        <v>197</v>
      </c>
    </row>
    <row r="3852" spans="1:8" ht="15.75">
      <c r="A3852" s="31" t="s">
        <v>3431</v>
      </c>
      <c r="B3852" s="32" t="s">
        <v>2694</v>
      </c>
      <c r="C3852" s="32" t="s">
        <v>4137</v>
      </c>
      <c r="D3852" s="33">
        <v>9760</v>
      </c>
      <c r="E3852" s="32" t="s">
        <v>4186</v>
      </c>
      <c r="F3852" s="33" t="s">
        <v>157</v>
      </c>
      <c r="G3852" s="34">
        <v>699988</v>
      </c>
      <c r="H3852" s="35" t="s">
        <v>183</v>
      </c>
    </row>
    <row r="3853" spans="1:8" ht="15.75">
      <c r="A3853" s="31" t="s">
        <v>3431</v>
      </c>
      <c r="B3853" s="32" t="s">
        <v>2694</v>
      </c>
      <c r="C3853" s="32" t="s">
        <v>4137</v>
      </c>
      <c r="D3853" s="33">
        <v>9761</v>
      </c>
      <c r="E3853" s="32" t="s">
        <v>4187</v>
      </c>
      <c r="F3853" s="33" t="s">
        <v>190</v>
      </c>
      <c r="G3853" s="34">
        <v>735018</v>
      </c>
      <c r="H3853" s="35" t="s">
        <v>183</v>
      </c>
    </row>
    <row r="3854" spans="1:8" ht="15.75">
      <c r="A3854" s="31" t="s">
        <v>3431</v>
      </c>
      <c r="B3854" s="32" t="s">
        <v>2694</v>
      </c>
      <c r="C3854" s="32" t="s">
        <v>4137</v>
      </c>
      <c r="D3854" s="33">
        <v>9762</v>
      </c>
      <c r="E3854" s="32" t="s">
        <v>4188</v>
      </c>
      <c r="F3854" s="33" t="s">
        <v>157</v>
      </c>
      <c r="G3854" s="34">
        <v>3796233</v>
      </c>
      <c r="H3854" s="35" t="s">
        <v>183</v>
      </c>
    </row>
    <row r="3855" spans="1:8" ht="15.75">
      <c r="A3855" s="31" t="s">
        <v>3431</v>
      </c>
      <c r="B3855" s="32" t="s">
        <v>2694</v>
      </c>
      <c r="C3855" s="32" t="s">
        <v>4137</v>
      </c>
      <c r="D3855" s="33">
        <v>9763</v>
      </c>
      <c r="E3855" s="32" t="s">
        <v>4189</v>
      </c>
      <c r="F3855" s="33" t="s">
        <v>190</v>
      </c>
      <c r="G3855" s="34">
        <v>291048</v>
      </c>
      <c r="H3855" s="35" t="s">
        <v>197</v>
      </c>
    </row>
    <row r="3856" spans="1:8" ht="15.75">
      <c r="A3856" s="31" t="s">
        <v>3431</v>
      </c>
      <c r="B3856" s="32" t="s">
        <v>2694</v>
      </c>
      <c r="C3856" s="32" t="s">
        <v>4137</v>
      </c>
      <c r="D3856" s="33">
        <v>9764</v>
      </c>
      <c r="E3856" s="32" t="s">
        <v>4190</v>
      </c>
      <c r="F3856" s="33" t="s">
        <v>157</v>
      </c>
      <c r="G3856" s="34">
        <v>153602</v>
      </c>
      <c r="H3856" s="35" t="s">
        <v>183</v>
      </c>
    </row>
    <row r="3857" spans="1:8" ht="15.75">
      <c r="A3857" s="31" t="s">
        <v>3431</v>
      </c>
      <c r="B3857" s="32" t="s">
        <v>2694</v>
      </c>
      <c r="C3857" s="32" t="s">
        <v>4137</v>
      </c>
      <c r="D3857" s="33">
        <v>9765</v>
      </c>
      <c r="E3857" s="32" t="s">
        <v>4191</v>
      </c>
      <c r="F3857" s="33" t="s">
        <v>182</v>
      </c>
      <c r="G3857" s="34">
        <v>277102</v>
      </c>
      <c r="H3857" s="35" t="s">
        <v>197</v>
      </c>
    </row>
    <row r="3858" spans="1:8" ht="15.75">
      <c r="A3858" s="31" t="s">
        <v>3431</v>
      </c>
      <c r="B3858" s="32" t="s">
        <v>2694</v>
      </c>
      <c r="C3858" s="32" t="s">
        <v>4137</v>
      </c>
      <c r="D3858" s="33">
        <v>9766</v>
      </c>
      <c r="E3858" s="32" t="s">
        <v>4192</v>
      </c>
      <c r="F3858" s="33" t="s">
        <v>182</v>
      </c>
      <c r="G3858" s="34">
        <v>408634</v>
      </c>
      <c r="H3858" s="35" t="s">
        <v>197</v>
      </c>
    </row>
    <row r="3859" spans="1:8" ht="15.75">
      <c r="A3859" s="31" t="s">
        <v>3431</v>
      </c>
      <c r="B3859" s="32" t="s">
        <v>2694</v>
      </c>
      <c r="C3859" s="32" t="s">
        <v>4137</v>
      </c>
      <c r="D3859" s="33">
        <v>9767</v>
      </c>
      <c r="E3859" s="32" t="s">
        <v>4193</v>
      </c>
      <c r="F3859" s="33" t="s">
        <v>157</v>
      </c>
      <c r="G3859" s="34">
        <v>1031089</v>
      </c>
      <c r="H3859" s="35" t="s">
        <v>183</v>
      </c>
    </row>
    <row r="3860" spans="1:8" ht="15.75">
      <c r="A3860" s="31" t="s">
        <v>3431</v>
      </c>
      <c r="B3860" s="32" t="s">
        <v>2694</v>
      </c>
      <c r="C3860" s="32" t="s">
        <v>4137</v>
      </c>
      <c r="D3860" s="33">
        <v>9768</v>
      </c>
      <c r="E3860" s="32" t="s">
        <v>4194</v>
      </c>
      <c r="F3860" s="33" t="s">
        <v>157</v>
      </c>
      <c r="G3860" s="34">
        <v>1933543</v>
      </c>
      <c r="H3860" s="35" t="s">
        <v>197</v>
      </c>
    </row>
    <row r="3861" spans="1:8" ht="15.75">
      <c r="A3861" s="31" t="s">
        <v>3431</v>
      </c>
      <c r="B3861" s="32" t="s">
        <v>2694</v>
      </c>
      <c r="C3861" s="32" t="s">
        <v>4137</v>
      </c>
      <c r="D3861" s="33">
        <v>9769</v>
      </c>
      <c r="E3861" s="32" t="s">
        <v>4195</v>
      </c>
      <c r="F3861" s="33" t="s">
        <v>182</v>
      </c>
      <c r="G3861" s="34">
        <v>354591</v>
      </c>
      <c r="H3861" s="35" t="s">
        <v>197</v>
      </c>
    </row>
    <row r="3862" spans="1:8" ht="15.75">
      <c r="A3862" s="31" t="s">
        <v>3431</v>
      </c>
      <c r="B3862" s="32" t="s">
        <v>2694</v>
      </c>
      <c r="C3862" s="32" t="s">
        <v>4137</v>
      </c>
      <c r="D3862" s="33">
        <v>9770</v>
      </c>
      <c r="E3862" s="32" t="s">
        <v>4196</v>
      </c>
      <c r="F3862" s="33" t="s">
        <v>190</v>
      </c>
      <c r="G3862" s="34">
        <v>28110</v>
      </c>
      <c r="H3862" s="35" t="s">
        <v>197</v>
      </c>
    </row>
    <row r="3863" spans="1:8" ht="15.75">
      <c r="A3863" s="31" t="s">
        <v>3431</v>
      </c>
      <c r="B3863" s="32" t="s">
        <v>2694</v>
      </c>
      <c r="C3863" s="32" t="s">
        <v>4137</v>
      </c>
      <c r="D3863" s="33">
        <v>9771</v>
      </c>
      <c r="E3863" s="32" t="s">
        <v>4197</v>
      </c>
      <c r="F3863" s="33" t="s">
        <v>157</v>
      </c>
      <c r="G3863" s="34">
        <v>1593950</v>
      </c>
      <c r="H3863" s="35" t="s">
        <v>183</v>
      </c>
    </row>
    <row r="3864" spans="1:8" ht="15.75">
      <c r="A3864" s="31" t="s">
        <v>3431</v>
      </c>
      <c r="B3864" s="32" t="s">
        <v>2694</v>
      </c>
      <c r="C3864" s="32" t="s">
        <v>4137</v>
      </c>
      <c r="D3864" s="33">
        <v>9772</v>
      </c>
      <c r="E3864" s="32" t="s">
        <v>4198</v>
      </c>
      <c r="F3864" s="33" t="s">
        <v>157</v>
      </c>
      <c r="G3864" s="34">
        <v>2396896</v>
      </c>
      <c r="H3864" s="35" t="s">
        <v>197</v>
      </c>
    </row>
    <row r="3865" spans="1:8" ht="15.75">
      <c r="A3865" s="31" t="s">
        <v>3431</v>
      </c>
      <c r="B3865" s="32" t="s">
        <v>2694</v>
      </c>
      <c r="C3865" s="32" t="s">
        <v>4137</v>
      </c>
      <c r="D3865" s="33">
        <v>9773</v>
      </c>
      <c r="E3865" s="32" t="s">
        <v>4199</v>
      </c>
      <c r="F3865" s="33" t="s">
        <v>157</v>
      </c>
      <c r="G3865" s="34">
        <v>2100361</v>
      </c>
      <c r="H3865" s="35" t="s">
        <v>183</v>
      </c>
    </row>
    <row r="3866" spans="1:8" ht="15.75">
      <c r="A3866" s="31" t="s">
        <v>3431</v>
      </c>
      <c r="B3866" s="32" t="s">
        <v>2694</v>
      </c>
      <c r="C3866" s="32" t="s">
        <v>4137</v>
      </c>
      <c r="D3866" s="33">
        <v>9774</v>
      </c>
      <c r="E3866" s="32" t="s">
        <v>4200</v>
      </c>
      <c r="F3866" s="33" t="s">
        <v>157</v>
      </c>
      <c r="G3866" s="34">
        <v>876344</v>
      </c>
      <c r="H3866" s="35" t="s">
        <v>183</v>
      </c>
    </row>
    <row r="3867" spans="1:8" ht="15.75">
      <c r="A3867" s="31" t="s">
        <v>3431</v>
      </c>
      <c r="B3867" s="32" t="s">
        <v>2694</v>
      </c>
      <c r="C3867" s="32" t="s">
        <v>4137</v>
      </c>
      <c r="D3867" s="33">
        <v>9775</v>
      </c>
      <c r="E3867" s="32" t="s">
        <v>4201</v>
      </c>
      <c r="F3867" s="33" t="s">
        <v>157</v>
      </c>
      <c r="G3867" s="34">
        <v>18041087</v>
      </c>
      <c r="H3867" s="35" t="s">
        <v>197</v>
      </c>
    </row>
    <row r="3868" spans="1:8" ht="15.75">
      <c r="A3868" s="31" t="s">
        <v>3431</v>
      </c>
      <c r="B3868" s="32" t="s">
        <v>2694</v>
      </c>
      <c r="C3868" s="32" t="s">
        <v>4137</v>
      </c>
      <c r="D3868" s="33">
        <v>9776</v>
      </c>
      <c r="E3868" s="32" t="s">
        <v>4202</v>
      </c>
      <c r="F3868" s="33" t="s">
        <v>190</v>
      </c>
      <c r="G3868" s="34">
        <v>58658</v>
      </c>
      <c r="H3868" s="35" t="s">
        <v>197</v>
      </c>
    </row>
    <row r="3869" spans="1:8" ht="15.75">
      <c r="A3869" s="31" t="s">
        <v>3431</v>
      </c>
      <c r="B3869" s="32" t="s">
        <v>2694</v>
      </c>
      <c r="C3869" s="32" t="s">
        <v>4137</v>
      </c>
      <c r="D3869" s="33">
        <v>9777</v>
      </c>
      <c r="E3869" s="32" t="s">
        <v>4203</v>
      </c>
      <c r="F3869" s="33" t="s">
        <v>157</v>
      </c>
      <c r="G3869" s="34">
        <v>1863118</v>
      </c>
      <c r="H3869" s="35" t="s">
        <v>197</v>
      </c>
    </row>
    <row r="3870" spans="1:8" ht="15.75">
      <c r="A3870" s="31" t="s">
        <v>3431</v>
      </c>
      <c r="B3870" s="32" t="s">
        <v>2694</v>
      </c>
      <c r="C3870" s="32" t="s">
        <v>4137</v>
      </c>
      <c r="D3870" s="33">
        <v>9778</v>
      </c>
      <c r="E3870" s="32" t="s">
        <v>4204</v>
      </c>
      <c r="F3870" s="33" t="s">
        <v>157</v>
      </c>
      <c r="G3870" s="34">
        <v>687463</v>
      </c>
      <c r="H3870" s="35" t="s">
        <v>183</v>
      </c>
    </row>
    <row r="3871" spans="1:8" ht="15.75">
      <c r="A3871" s="31" t="s">
        <v>3431</v>
      </c>
      <c r="B3871" s="32" t="s">
        <v>2694</v>
      </c>
      <c r="C3871" s="32" t="s">
        <v>4137</v>
      </c>
      <c r="D3871" s="33">
        <v>9779</v>
      </c>
      <c r="E3871" s="32" t="s">
        <v>4205</v>
      </c>
      <c r="F3871" s="33" t="s">
        <v>157</v>
      </c>
      <c r="G3871" s="34">
        <v>263011</v>
      </c>
      <c r="H3871" s="35" t="s">
        <v>183</v>
      </c>
    </row>
    <row r="3872" spans="1:8" ht="15.75">
      <c r="A3872" s="31" t="s">
        <v>3431</v>
      </c>
      <c r="B3872" s="32" t="s">
        <v>2694</v>
      </c>
      <c r="C3872" s="32" t="s">
        <v>4137</v>
      </c>
      <c r="D3872" s="33">
        <v>9780</v>
      </c>
      <c r="E3872" s="32" t="s">
        <v>4206</v>
      </c>
      <c r="F3872" s="33" t="s">
        <v>190</v>
      </c>
      <c r="G3872" s="34">
        <v>4594</v>
      </c>
      <c r="H3872" s="35" t="s">
        <v>197</v>
      </c>
    </row>
    <row r="3873" spans="1:8" ht="15.75">
      <c r="A3873" s="31" t="s">
        <v>3431</v>
      </c>
      <c r="B3873" s="32" t="s">
        <v>2694</v>
      </c>
      <c r="C3873" s="32" t="s">
        <v>4137</v>
      </c>
      <c r="D3873" s="33">
        <v>9781</v>
      </c>
      <c r="E3873" s="32" t="s">
        <v>4207</v>
      </c>
      <c r="F3873" s="33" t="s">
        <v>157</v>
      </c>
      <c r="G3873" s="34">
        <v>2374274</v>
      </c>
      <c r="H3873" s="35" t="s">
        <v>197</v>
      </c>
    </row>
    <row r="3874" spans="1:8" ht="15.75">
      <c r="A3874" s="31" t="s">
        <v>3431</v>
      </c>
      <c r="B3874" s="32" t="s">
        <v>2694</v>
      </c>
      <c r="C3874" s="32" t="s">
        <v>4137</v>
      </c>
      <c r="D3874" s="33">
        <v>9782</v>
      </c>
      <c r="E3874" s="32" t="s">
        <v>4208</v>
      </c>
      <c r="F3874" s="33" t="s">
        <v>157</v>
      </c>
      <c r="G3874" s="34">
        <v>679756</v>
      </c>
      <c r="H3874" s="35" t="s">
        <v>197</v>
      </c>
    </row>
    <row r="3875" spans="1:8" ht="15.75">
      <c r="A3875" s="31" t="s">
        <v>3431</v>
      </c>
      <c r="B3875" s="32" t="s">
        <v>2694</v>
      </c>
      <c r="C3875" s="32" t="s">
        <v>4137</v>
      </c>
      <c r="D3875" s="33">
        <v>9783</v>
      </c>
      <c r="E3875" s="32" t="s">
        <v>4209</v>
      </c>
      <c r="F3875" s="33" t="s">
        <v>182</v>
      </c>
      <c r="G3875" s="34">
        <v>541218</v>
      </c>
      <c r="H3875" s="35" t="s">
        <v>197</v>
      </c>
    </row>
    <row r="3876" spans="1:8" ht="15.75">
      <c r="A3876" s="31" t="s">
        <v>3431</v>
      </c>
      <c r="B3876" s="32" t="s">
        <v>2694</v>
      </c>
      <c r="C3876" s="32" t="s">
        <v>4137</v>
      </c>
      <c r="D3876" s="33">
        <v>9784</v>
      </c>
      <c r="E3876" s="32" t="s">
        <v>4210</v>
      </c>
      <c r="F3876" s="33" t="s">
        <v>157</v>
      </c>
      <c r="G3876" s="34">
        <v>223470</v>
      </c>
      <c r="H3876" s="35" t="s">
        <v>183</v>
      </c>
    </row>
    <row r="3877" spans="1:8" ht="15.75">
      <c r="A3877" s="31" t="s">
        <v>3431</v>
      </c>
      <c r="B3877" s="32" t="s">
        <v>2694</v>
      </c>
      <c r="C3877" s="32" t="s">
        <v>4137</v>
      </c>
      <c r="D3877" s="33">
        <v>9785</v>
      </c>
      <c r="E3877" s="32" t="s">
        <v>4211</v>
      </c>
      <c r="F3877" s="33" t="s">
        <v>190</v>
      </c>
      <c r="G3877" s="34">
        <v>186527</v>
      </c>
      <c r="H3877" s="35" t="s">
        <v>183</v>
      </c>
    </row>
    <row r="3878" spans="1:8" ht="15.75">
      <c r="A3878" s="31" t="s">
        <v>3431</v>
      </c>
      <c r="B3878" s="32" t="s">
        <v>2694</v>
      </c>
      <c r="C3878" s="32" t="s">
        <v>4137</v>
      </c>
      <c r="D3878" s="33">
        <v>9786</v>
      </c>
      <c r="E3878" s="32" t="s">
        <v>4212</v>
      </c>
      <c r="F3878" s="33" t="s">
        <v>182</v>
      </c>
      <c r="G3878" s="34">
        <v>210155</v>
      </c>
      <c r="H3878" s="35" t="s">
        <v>197</v>
      </c>
    </row>
    <row r="3879" spans="1:8" ht="15.75">
      <c r="A3879" s="31" t="s">
        <v>3431</v>
      </c>
      <c r="B3879" s="32" t="s">
        <v>2694</v>
      </c>
      <c r="C3879" s="32" t="s">
        <v>4137</v>
      </c>
      <c r="D3879" s="33">
        <v>9787</v>
      </c>
      <c r="E3879" s="32" t="s">
        <v>4213</v>
      </c>
      <c r="F3879" s="33" t="s">
        <v>182</v>
      </c>
      <c r="G3879" s="34">
        <v>337981</v>
      </c>
      <c r="H3879" s="35" t="s">
        <v>197</v>
      </c>
    </row>
    <row r="3880" spans="1:8" ht="15.75">
      <c r="A3880" s="31" t="s">
        <v>3431</v>
      </c>
      <c r="B3880" s="32" t="s">
        <v>2694</v>
      </c>
      <c r="C3880" s="32" t="s">
        <v>4137</v>
      </c>
      <c r="D3880" s="33">
        <v>9788</v>
      </c>
      <c r="E3880" s="32" t="s">
        <v>4214</v>
      </c>
      <c r="F3880" s="33" t="s">
        <v>182</v>
      </c>
      <c r="G3880" s="34">
        <v>319002</v>
      </c>
      <c r="H3880" s="35" t="s">
        <v>197</v>
      </c>
    </row>
    <row r="3881" spans="1:8" ht="15.75">
      <c r="A3881" s="31" t="s">
        <v>3431</v>
      </c>
      <c r="B3881" s="32" t="s">
        <v>2694</v>
      </c>
      <c r="C3881" s="32" t="s">
        <v>4137</v>
      </c>
      <c r="D3881" s="33">
        <v>9789</v>
      </c>
      <c r="E3881" s="32" t="s">
        <v>4215</v>
      </c>
      <c r="F3881" s="33" t="s">
        <v>157</v>
      </c>
      <c r="G3881" s="34">
        <v>867714</v>
      </c>
      <c r="H3881" s="35" t="s">
        <v>183</v>
      </c>
    </row>
    <row r="3882" spans="1:8" ht="15.75">
      <c r="A3882" s="31" t="s">
        <v>3431</v>
      </c>
      <c r="B3882" s="32" t="s">
        <v>2694</v>
      </c>
      <c r="C3882" s="32" t="s">
        <v>4137</v>
      </c>
      <c r="D3882" s="33">
        <v>9790</v>
      </c>
      <c r="E3882" s="32" t="s">
        <v>4216</v>
      </c>
      <c r="F3882" s="33" t="s">
        <v>157</v>
      </c>
      <c r="G3882" s="34">
        <v>8742</v>
      </c>
      <c r="H3882" s="35" t="s">
        <v>183</v>
      </c>
    </row>
    <row r="3883" spans="1:8" ht="15.75">
      <c r="A3883" s="31" t="s">
        <v>3431</v>
      </c>
      <c r="B3883" s="32" t="s">
        <v>2694</v>
      </c>
      <c r="C3883" s="32" t="s">
        <v>4137</v>
      </c>
      <c r="D3883" s="33">
        <v>9791</v>
      </c>
      <c r="E3883" s="32" t="s">
        <v>4217</v>
      </c>
      <c r="F3883" s="33" t="s">
        <v>157</v>
      </c>
      <c r="G3883" s="34">
        <v>5596</v>
      </c>
      <c r="H3883" s="35" t="s">
        <v>183</v>
      </c>
    </row>
    <row r="3884" spans="1:8" ht="15.75">
      <c r="A3884" s="31" t="s">
        <v>3431</v>
      </c>
      <c r="B3884" s="32" t="s">
        <v>2694</v>
      </c>
      <c r="C3884" s="32" t="s">
        <v>4137</v>
      </c>
      <c r="D3884" s="33">
        <v>9792</v>
      </c>
      <c r="E3884" s="32" t="s">
        <v>4218</v>
      </c>
      <c r="F3884" s="33" t="s">
        <v>157</v>
      </c>
      <c r="G3884" s="34">
        <v>130300</v>
      </c>
      <c r="H3884" s="35" t="s">
        <v>183</v>
      </c>
    </row>
    <row r="3885" spans="1:8" ht="15.75">
      <c r="A3885" s="31" t="s">
        <v>3431</v>
      </c>
      <c r="B3885" s="32" t="s">
        <v>2694</v>
      </c>
      <c r="C3885" s="32" t="s">
        <v>4137</v>
      </c>
      <c r="D3885" s="33">
        <v>9793</v>
      </c>
      <c r="E3885" s="32" t="s">
        <v>4219</v>
      </c>
      <c r="F3885" s="33" t="s">
        <v>157</v>
      </c>
      <c r="G3885" s="34">
        <v>1492557</v>
      </c>
      <c r="H3885" s="35" t="s">
        <v>183</v>
      </c>
    </row>
    <row r="3886" spans="1:8" ht="15.75">
      <c r="A3886" s="31" t="s">
        <v>3431</v>
      </c>
      <c r="B3886" s="32" t="s">
        <v>2694</v>
      </c>
      <c r="C3886" s="32" t="s">
        <v>4137</v>
      </c>
      <c r="D3886" s="33">
        <v>9794</v>
      </c>
      <c r="E3886" s="32" t="s">
        <v>4220</v>
      </c>
      <c r="F3886" s="33" t="s">
        <v>157</v>
      </c>
      <c r="G3886" s="34">
        <v>1432195</v>
      </c>
      <c r="H3886" s="35" t="s">
        <v>183</v>
      </c>
    </row>
    <row r="3887" spans="1:8" ht="15.75">
      <c r="A3887" s="31" t="s">
        <v>3431</v>
      </c>
      <c r="B3887" s="32" t="s">
        <v>2694</v>
      </c>
      <c r="C3887" s="32" t="s">
        <v>4137</v>
      </c>
      <c r="D3887" s="33">
        <v>9795</v>
      </c>
      <c r="E3887" s="32" t="s">
        <v>4221</v>
      </c>
      <c r="F3887" s="33" t="s">
        <v>157</v>
      </c>
      <c r="G3887" s="34">
        <v>305979</v>
      </c>
      <c r="H3887" s="35" t="s">
        <v>183</v>
      </c>
    </row>
    <row r="3888" spans="1:8" ht="15.75">
      <c r="A3888" s="31" t="s">
        <v>3431</v>
      </c>
      <c r="B3888" s="32" t="s">
        <v>2694</v>
      </c>
      <c r="C3888" s="32" t="s">
        <v>4137</v>
      </c>
      <c r="D3888" s="33">
        <v>9796</v>
      </c>
      <c r="E3888" s="32" t="s">
        <v>4222</v>
      </c>
      <c r="F3888" s="33" t="s">
        <v>157</v>
      </c>
      <c r="G3888" s="34">
        <v>573968</v>
      </c>
      <c r="H3888" s="35" t="s">
        <v>197</v>
      </c>
    </row>
    <row r="3889" spans="1:8" ht="15.75">
      <c r="A3889" s="31" t="s">
        <v>3431</v>
      </c>
      <c r="B3889" s="32" t="s">
        <v>2694</v>
      </c>
      <c r="C3889" s="32" t="s">
        <v>4137</v>
      </c>
      <c r="D3889" s="33">
        <v>9797</v>
      </c>
      <c r="E3889" s="32" t="s">
        <v>4223</v>
      </c>
      <c r="F3889" s="33" t="s">
        <v>157</v>
      </c>
      <c r="G3889" s="34">
        <v>134368</v>
      </c>
      <c r="H3889" s="35" t="s">
        <v>197</v>
      </c>
    </row>
    <row r="3890" spans="1:8" ht="15.75">
      <c r="A3890" s="31" t="s">
        <v>3431</v>
      </c>
      <c r="B3890" s="32" t="s">
        <v>2694</v>
      </c>
      <c r="C3890" s="32" t="s">
        <v>4137</v>
      </c>
      <c r="D3890" s="33">
        <v>9798</v>
      </c>
      <c r="E3890" s="32" t="s">
        <v>4224</v>
      </c>
      <c r="F3890" s="33" t="s">
        <v>157</v>
      </c>
      <c r="G3890" s="34">
        <v>32388967</v>
      </c>
      <c r="H3890" s="35" t="s">
        <v>197</v>
      </c>
    </row>
    <row r="3891" spans="1:8" ht="15.75">
      <c r="A3891" s="31" t="s">
        <v>3431</v>
      </c>
      <c r="B3891" s="32" t="s">
        <v>2694</v>
      </c>
      <c r="C3891" s="32" t="s">
        <v>4137</v>
      </c>
      <c r="D3891" s="33">
        <v>9799</v>
      </c>
      <c r="E3891" s="32" t="s">
        <v>4225</v>
      </c>
      <c r="F3891" s="33" t="s">
        <v>157</v>
      </c>
      <c r="G3891" s="34">
        <v>136252</v>
      </c>
      <c r="H3891" s="35" t="s">
        <v>197</v>
      </c>
    </row>
    <row r="3892" spans="1:8" ht="15.75">
      <c r="A3892" s="31" t="s">
        <v>3431</v>
      </c>
      <c r="B3892" s="32" t="s">
        <v>2694</v>
      </c>
      <c r="C3892" s="32" t="s">
        <v>4137</v>
      </c>
      <c r="D3892" s="33">
        <v>9800</v>
      </c>
      <c r="E3892" s="32" t="s">
        <v>4226</v>
      </c>
      <c r="F3892" s="33" t="s">
        <v>157</v>
      </c>
      <c r="G3892" s="34">
        <v>33347</v>
      </c>
      <c r="H3892" s="35" t="s">
        <v>183</v>
      </c>
    </row>
    <row r="3893" spans="1:8" ht="15.75">
      <c r="A3893" s="31" t="s">
        <v>3431</v>
      </c>
      <c r="B3893" s="32" t="s">
        <v>2694</v>
      </c>
      <c r="C3893" s="32" t="s">
        <v>4137</v>
      </c>
      <c r="D3893" s="33">
        <v>9801</v>
      </c>
      <c r="E3893" s="32" t="s">
        <v>4227</v>
      </c>
      <c r="F3893" s="33" t="s">
        <v>157</v>
      </c>
      <c r="G3893" s="34">
        <v>14596</v>
      </c>
      <c r="H3893" s="35" t="s">
        <v>197</v>
      </c>
    </row>
    <row r="3894" spans="1:8" ht="15.75">
      <c r="A3894" s="31" t="s">
        <v>3431</v>
      </c>
      <c r="B3894" s="32" t="s">
        <v>2694</v>
      </c>
      <c r="C3894" s="32" t="s">
        <v>4137</v>
      </c>
      <c r="D3894" s="33">
        <v>9802</v>
      </c>
      <c r="E3894" s="32" t="s">
        <v>4228</v>
      </c>
      <c r="F3894" s="33" t="s">
        <v>157</v>
      </c>
      <c r="G3894" s="34">
        <v>136252</v>
      </c>
      <c r="H3894" s="35" t="s">
        <v>197</v>
      </c>
    </row>
    <row r="3895" spans="1:8" ht="15.75">
      <c r="A3895" s="31" t="s">
        <v>3431</v>
      </c>
      <c r="B3895" s="32" t="s">
        <v>2694</v>
      </c>
      <c r="C3895" s="32" t="s">
        <v>4137</v>
      </c>
      <c r="D3895" s="33">
        <v>9803</v>
      </c>
      <c r="E3895" s="32" t="s">
        <v>4229</v>
      </c>
      <c r="F3895" s="33" t="s">
        <v>157</v>
      </c>
      <c r="G3895" s="34">
        <v>74253438</v>
      </c>
      <c r="H3895" s="35" t="s">
        <v>197</v>
      </c>
    </row>
    <row r="3896" spans="1:8" ht="15.75">
      <c r="A3896" s="31" t="s">
        <v>3431</v>
      </c>
      <c r="B3896" s="32" t="s">
        <v>2694</v>
      </c>
      <c r="C3896" s="32" t="s">
        <v>4137</v>
      </c>
      <c r="D3896" s="33">
        <v>9804</v>
      </c>
      <c r="E3896" s="32" t="s">
        <v>4230</v>
      </c>
      <c r="F3896" s="33" t="s">
        <v>157</v>
      </c>
      <c r="G3896" s="34">
        <v>11524</v>
      </c>
      <c r="H3896" s="35" t="s">
        <v>197</v>
      </c>
    </row>
    <row r="3897" spans="1:8" ht="15.75">
      <c r="A3897" s="31" t="s">
        <v>3431</v>
      </c>
      <c r="B3897" s="32" t="s">
        <v>2694</v>
      </c>
      <c r="C3897" s="32" t="s">
        <v>4137</v>
      </c>
      <c r="D3897" s="33">
        <v>9805</v>
      </c>
      <c r="E3897" s="32" t="s">
        <v>4231</v>
      </c>
      <c r="F3897" s="33" t="s">
        <v>157</v>
      </c>
      <c r="G3897" s="34">
        <v>50494470</v>
      </c>
      <c r="H3897" s="35" t="s">
        <v>197</v>
      </c>
    </row>
    <row r="3898" spans="1:8" ht="15.75">
      <c r="A3898" s="31" t="s">
        <v>3431</v>
      </c>
      <c r="B3898" s="32" t="s">
        <v>2694</v>
      </c>
      <c r="C3898" s="32" t="s">
        <v>4137</v>
      </c>
      <c r="D3898" s="33">
        <v>9806</v>
      </c>
      <c r="E3898" s="32" t="s">
        <v>4232</v>
      </c>
      <c r="F3898" s="33" t="s">
        <v>157</v>
      </c>
      <c r="G3898" s="34">
        <v>1578578</v>
      </c>
      <c r="H3898" s="35" t="s">
        <v>197</v>
      </c>
    </row>
    <row r="3899" spans="1:8" ht="15.75">
      <c r="A3899" s="31" t="s">
        <v>3431</v>
      </c>
      <c r="B3899" s="32" t="s">
        <v>2694</v>
      </c>
      <c r="C3899" s="32" t="s">
        <v>4137</v>
      </c>
      <c r="D3899" s="33">
        <v>9807</v>
      </c>
      <c r="E3899" s="32" t="s">
        <v>4233</v>
      </c>
      <c r="F3899" s="33" t="s">
        <v>157</v>
      </c>
      <c r="G3899" s="34">
        <v>637780</v>
      </c>
      <c r="H3899" s="35" t="s">
        <v>183</v>
      </c>
    </row>
    <row r="3900" spans="1:8" ht="15.75">
      <c r="A3900" s="31" t="s">
        <v>3431</v>
      </c>
      <c r="B3900" s="32" t="s">
        <v>2694</v>
      </c>
      <c r="C3900" s="32" t="s">
        <v>4137</v>
      </c>
      <c r="D3900" s="33">
        <v>9808</v>
      </c>
      <c r="E3900" s="32" t="s">
        <v>4234</v>
      </c>
      <c r="F3900" s="33" t="s">
        <v>157</v>
      </c>
      <c r="G3900" s="34">
        <v>2770</v>
      </c>
      <c r="H3900" s="35" t="s">
        <v>197</v>
      </c>
    </row>
    <row r="3901" spans="1:8" ht="15.75">
      <c r="A3901" s="31" t="s">
        <v>3431</v>
      </c>
      <c r="B3901" s="32" t="s">
        <v>2694</v>
      </c>
      <c r="C3901" s="32" t="s">
        <v>4137</v>
      </c>
      <c r="D3901" s="33">
        <v>9809</v>
      </c>
      <c r="E3901" s="32" t="s">
        <v>4235</v>
      </c>
      <c r="F3901" s="33" t="s">
        <v>157</v>
      </c>
      <c r="G3901" s="34">
        <v>202446</v>
      </c>
      <c r="H3901" s="35" t="s">
        <v>197</v>
      </c>
    </row>
    <row r="3902" spans="1:8" ht="15.75">
      <c r="A3902" s="31" t="s">
        <v>3431</v>
      </c>
      <c r="B3902" s="32" t="s">
        <v>2694</v>
      </c>
      <c r="C3902" s="32" t="s">
        <v>4137</v>
      </c>
      <c r="D3902" s="33">
        <v>9810</v>
      </c>
      <c r="E3902" s="32" t="s">
        <v>4236</v>
      </c>
      <c r="F3902" s="33" t="s">
        <v>157</v>
      </c>
      <c r="G3902" s="34">
        <v>2321781</v>
      </c>
      <c r="H3902" s="35" t="s">
        <v>197</v>
      </c>
    </row>
    <row r="3903" spans="1:8" ht="15.75">
      <c r="A3903" s="31" t="s">
        <v>3431</v>
      </c>
      <c r="B3903" s="32" t="s">
        <v>2694</v>
      </c>
      <c r="C3903" s="32" t="s">
        <v>4137</v>
      </c>
      <c r="D3903" s="33">
        <v>9811</v>
      </c>
      <c r="E3903" s="32" t="s">
        <v>4237</v>
      </c>
      <c r="F3903" s="33" t="s">
        <v>157</v>
      </c>
      <c r="G3903" s="34">
        <v>230644</v>
      </c>
      <c r="H3903" s="35" t="s">
        <v>197</v>
      </c>
    </row>
    <row r="3904" spans="1:8" ht="15.75">
      <c r="A3904" s="31" t="s">
        <v>3431</v>
      </c>
      <c r="B3904" s="32" t="s">
        <v>2694</v>
      </c>
      <c r="C3904" s="32" t="s">
        <v>4137</v>
      </c>
      <c r="D3904" s="33">
        <v>9812</v>
      </c>
      <c r="E3904" s="32" t="s">
        <v>4238</v>
      </c>
      <c r="F3904" s="33" t="s">
        <v>157</v>
      </c>
      <c r="G3904" s="34">
        <v>2310207</v>
      </c>
      <c r="H3904" s="35" t="s">
        <v>197</v>
      </c>
    </row>
    <row r="3905" spans="1:8" ht="15.75">
      <c r="A3905" s="31" t="s">
        <v>3431</v>
      </c>
      <c r="B3905" s="32" t="s">
        <v>2694</v>
      </c>
      <c r="C3905" s="32" t="s">
        <v>4137</v>
      </c>
      <c r="D3905" s="33">
        <v>9813</v>
      </c>
      <c r="E3905" s="32" t="s">
        <v>4239</v>
      </c>
      <c r="F3905" s="33" t="s">
        <v>157</v>
      </c>
      <c r="G3905" s="34">
        <v>395067</v>
      </c>
      <c r="H3905" s="35" t="s">
        <v>197</v>
      </c>
    </row>
    <row r="3906" spans="1:8" ht="15.75">
      <c r="A3906" s="31" t="s">
        <v>3431</v>
      </c>
      <c r="B3906" s="32" t="s">
        <v>2694</v>
      </c>
      <c r="C3906" s="32" t="s">
        <v>4137</v>
      </c>
      <c r="D3906" s="33">
        <v>9814</v>
      </c>
      <c r="E3906" s="32" t="s">
        <v>4240</v>
      </c>
      <c r="F3906" s="33" t="s">
        <v>157</v>
      </c>
      <c r="G3906" s="34">
        <v>4140304</v>
      </c>
      <c r="H3906" s="35" t="s">
        <v>197</v>
      </c>
    </row>
    <row r="3907" spans="1:8" ht="15.75">
      <c r="A3907" s="31" t="s">
        <v>3431</v>
      </c>
      <c r="B3907" s="32" t="s">
        <v>2694</v>
      </c>
      <c r="C3907" s="32" t="s">
        <v>4137</v>
      </c>
      <c r="D3907" s="33">
        <v>9815</v>
      </c>
      <c r="E3907" s="32" t="s">
        <v>4241</v>
      </c>
      <c r="F3907" s="33" t="s">
        <v>157</v>
      </c>
      <c r="G3907" s="34">
        <v>468022</v>
      </c>
      <c r="H3907" s="35" t="s">
        <v>197</v>
      </c>
    </row>
    <row r="3908" spans="1:8" ht="15.75">
      <c r="A3908" s="31" t="s">
        <v>3431</v>
      </c>
      <c r="B3908" s="32" t="s">
        <v>2694</v>
      </c>
      <c r="C3908" s="32" t="s">
        <v>4137</v>
      </c>
      <c r="D3908" s="33">
        <v>9816</v>
      </c>
      <c r="E3908" s="32" t="s">
        <v>4242</v>
      </c>
      <c r="F3908" s="33" t="s">
        <v>190</v>
      </c>
      <c r="G3908" s="34">
        <v>89561</v>
      </c>
      <c r="H3908" s="35" t="s">
        <v>183</v>
      </c>
    </row>
    <row r="3909" spans="1:8" ht="15.75">
      <c r="A3909" s="31" t="s">
        <v>3431</v>
      </c>
      <c r="B3909" s="32" t="s">
        <v>2694</v>
      </c>
      <c r="C3909" s="32" t="s">
        <v>4137</v>
      </c>
      <c r="D3909" s="33">
        <v>9817</v>
      </c>
      <c r="E3909" s="32" t="s">
        <v>4243</v>
      </c>
      <c r="F3909" s="33" t="s">
        <v>157</v>
      </c>
      <c r="G3909" s="34">
        <v>316087</v>
      </c>
      <c r="H3909" s="35" t="s">
        <v>197</v>
      </c>
    </row>
    <row r="3910" spans="1:8" ht="15.75">
      <c r="A3910" s="31" t="s">
        <v>3431</v>
      </c>
      <c r="B3910" s="32" t="s">
        <v>2694</v>
      </c>
      <c r="C3910" s="32" t="s">
        <v>4137</v>
      </c>
      <c r="D3910" s="33">
        <v>9818</v>
      </c>
      <c r="E3910" s="32" t="s">
        <v>4244</v>
      </c>
      <c r="F3910" s="33" t="s">
        <v>157</v>
      </c>
      <c r="G3910" s="34">
        <v>5940627</v>
      </c>
      <c r="H3910" s="35" t="s">
        <v>197</v>
      </c>
    </row>
    <row r="3911" spans="1:8" ht="15.75">
      <c r="A3911" s="31" t="s">
        <v>3431</v>
      </c>
      <c r="B3911" s="32" t="s">
        <v>2694</v>
      </c>
      <c r="C3911" s="32" t="s">
        <v>4137</v>
      </c>
      <c r="D3911" s="33">
        <v>9819</v>
      </c>
      <c r="E3911" s="32" t="s">
        <v>4245</v>
      </c>
      <c r="F3911" s="33" t="s">
        <v>157</v>
      </c>
      <c r="G3911" s="34">
        <v>5538407</v>
      </c>
      <c r="H3911" s="35" t="s">
        <v>197</v>
      </c>
    </row>
    <row r="3912" spans="1:8" ht="15.75">
      <c r="A3912" s="31" t="s">
        <v>3431</v>
      </c>
      <c r="B3912" s="32" t="s">
        <v>2694</v>
      </c>
      <c r="C3912" s="32" t="s">
        <v>4137</v>
      </c>
      <c r="D3912" s="33">
        <v>9820</v>
      </c>
      <c r="E3912" s="32" t="s">
        <v>4246</v>
      </c>
      <c r="F3912" s="33" t="s">
        <v>157</v>
      </c>
      <c r="G3912" s="34">
        <v>6609407</v>
      </c>
      <c r="H3912" s="35" t="s">
        <v>197</v>
      </c>
    </row>
    <row r="3913" spans="1:8" ht="15.75">
      <c r="A3913" s="31" t="s">
        <v>3431</v>
      </c>
      <c r="B3913" s="32" t="s">
        <v>2694</v>
      </c>
      <c r="C3913" s="32" t="s">
        <v>4137</v>
      </c>
      <c r="D3913" s="33">
        <v>9821</v>
      </c>
      <c r="E3913" s="32" t="s">
        <v>4247</v>
      </c>
      <c r="F3913" s="33" t="s">
        <v>157</v>
      </c>
      <c r="G3913" s="34">
        <v>200158</v>
      </c>
      <c r="H3913" s="35" t="s">
        <v>197</v>
      </c>
    </row>
    <row r="3914" spans="1:8" ht="15.75">
      <c r="A3914" s="31" t="s">
        <v>3431</v>
      </c>
      <c r="B3914" s="32" t="s">
        <v>2694</v>
      </c>
      <c r="C3914" s="32" t="s">
        <v>4137</v>
      </c>
      <c r="D3914" s="33">
        <v>9822</v>
      </c>
      <c r="E3914" s="32" t="s">
        <v>4248</v>
      </c>
      <c r="F3914" s="33" t="s">
        <v>190</v>
      </c>
      <c r="G3914" s="34">
        <v>78308</v>
      </c>
      <c r="H3914" s="35" t="s">
        <v>183</v>
      </c>
    </row>
    <row r="3915" spans="1:8" ht="15.75">
      <c r="A3915" s="31" t="s">
        <v>3431</v>
      </c>
      <c r="B3915" s="32" t="s">
        <v>2694</v>
      </c>
      <c r="C3915" s="32" t="s">
        <v>4137</v>
      </c>
      <c r="D3915" s="33">
        <v>9823</v>
      </c>
      <c r="E3915" s="32" t="s">
        <v>4249</v>
      </c>
      <c r="F3915" s="33" t="s">
        <v>157</v>
      </c>
      <c r="G3915" s="34">
        <v>5676368</v>
      </c>
      <c r="H3915" s="35" t="s">
        <v>197</v>
      </c>
    </row>
    <row r="3916" spans="1:8" ht="15.75">
      <c r="A3916" s="31" t="s">
        <v>3431</v>
      </c>
      <c r="B3916" s="32" t="s">
        <v>2694</v>
      </c>
      <c r="C3916" s="32" t="s">
        <v>4137</v>
      </c>
      <c r="D3916" s="33">
        <v>9824</v>
      </c>
      <c r="E3916" s="32" t="s">
        <v>4250</v>
      </c>
      <c r="F3916" s="33" t="s">
        <v>157</v>
      </c>
      <c r="G3916" s="34">
        <v>3102215</v>
      </c>
      <c r="H3916" s="35" t="s">
        <v>183</v>
      </c>
    </row>
    <row r="3917" spans="1:8" ht="15.75">
      <c r="A3917" s="31" t="s">
        <v>3431</v>
      </c>
      <c r="B3917" s="32" t="s">
        <v>2694</v>
      </c>
      <c r="C3917" s="32" t="s">
        <v>4137</v>
      </c>
      <c r="D3917" s="33">
        <v>9825</v>
      </c>
      <c r="E3917" s="32" t="s">
        <v>4251</v>
      </c>
      <c r="F3917" s="33" t="s">
        <v>157</v>
      </c>
      <c r="G3917" s="34">
        <v>2100789</v>
      </c>
      <c r="H3917" s="35" t="s">
        <v>183</v>
      </c>
    </row>
    <row r="3918" spans="1:8" ht="15.75">
      <c r="A3918" s="31" t="s">
        <v>3431</v>
      </c>
      <c r="B3918" s="32" t="s">
        <v>2694</v>
      </c>
      <c r="C3918" s="32" t="s">
        <v>4137</v>
      </c>
      <c r="D3918" s="33">
        <v>9826</v>
      </c>
      <c r="E3918" s="32" t="s">
        <v>4252</v>
      </c>
      <c r="F3918" s="33" t="s">
        <v>157</v>
      </c>
      <c r="G3918" s="34">
        <v>755723</v>
      </c>
      <c r="H3918" s="35" t="s">
        <v>197</v>
      </c>
    </row>
    <row r="3919" spans="1:8" ht="15.75">
      <c r="A3919" s="31" t="s">
        <v>3431</v>
      </c>
      <c r="B3919" s="32" t="s">
        <v>2694</v>
      </c>
      <c r="C3919" s="32" t="s">
        <v>4137</v>
      </c>
      <c r="D3919" s="33">
        <v>9827</v>
      </c>
      <c r="E3919" s="32" t="s">
        <v>4253</v>
      </c>
      <c r="F3919" s="33" t="s">
        <v>157</v>
      </c>
      <c r="G3919" s="34">
        <v>3246388</v>
      </c>
      <c r="H3919" s="35" t="s">
        <v>197</v>
      </c>
    </row>
    <row r="3920" spans="1:8" ht="15.75">
      <c r="A3920" s="31" t="s">
        <v>3431</v>
      </c>
      <c r="B3920" s="32" t="s">
        <v>2694</v>
      </c>
      <c r="C3920" s="32" t="s">
        <v>4137</v>
      </c>
      <c r="D3920" s="33">
        <v>9828</v>
      </c>
      <c r="E3920" s="32" t="s">
        <v>4254</v>
      </c>
      <c r="F3920" s="33" t="s">
        <v>157</v>
      </c>
      <c r="G3920" s="34">
        <v>414571</v>
      </c>
      <c r="H3920" s="35" t="s">
        <v>197</v>
      </c>
    </row>
    <row r="3921" spans="1:8" ht="15.75">
      <c r="A3921" s="31" t="s">
        <v>3431</v>
      </c>
      <c r="B3921" s="32" t="s">
        <v>2694</v>
      </c>
      <c r="C3921" s="32" t="s">
        <v>4137</v>
      </c>
      <c r="D3921" s="33">
        <v>9829</v>
      </c>
      <c r="E3921" s="32" t="s">
        <v>4255</v>
      </c>
      <c r="F3921" s="33" t="s">
        <v>157</v>
      </c>
      <c r="G3921" s="34">
        <v>4267408</v>
      </c>
      <c r="H3921" s="35" t="s">
        <v>197</v>
      </c>
    </row>
    <row r="3922" spans="1:8" ht="15.75">
      <c r="A3922" s="31" t="s">
        <v>3431</v>
      </c>
      <c r="B3922" s="32" t="s">
        <v>2694</v>
      </c>
      <c r="C3922" s="32" t="s">
        <v>4137</v>
      </c>
      <c r="D3922" s="33">
        <v>9830</v>
      </c>
      <c r="E3922" s="32" t="s">
        <v>4256</v>
      </c>
      <c r="F3922" s="33" t="s">
        <v>190</v>
      </c>
      <c r="G3922" s="34">
        <v>8275333</v>
      </c>
      <c r="H3922" s="35" t="s">
        <v>197</v>
      </c>
    </row>
    <row r="3923" spans="1:8" ht="15.75">
      <c r="A3923" s="31" t="s">
        <v>3431</v>
      </c>
      <c r="B3923" s="32" t="s">
        <v>2694</v>
      </c>
      <c r="C3923" s="32" t="s">
        <v>4137</v>
      </c>
      <c r="D3923" s="33">
        <v>9831</v>
      </c>
      <c r="E3923" s="32" t="s">
        <v>4257</v>
      </c>
      <c r="F3923" s="33" t="s">
        <v>157</v>
      </c>
      <c r="G3923" s="34">
        <v>3960388</v>
      </c>
      <c r="H3923" s="35" t="s">
        <v>197</v>
      </c>
    </row>
    <row r="3924" spans="1:8" ht="15.75">
      <c r="A3924" s="31" t="s">
        <v>3431</v>
      </c>
      <c r="B3924" s="32" t="s">
        <v>2694</v>
      </c>
      <c r="C3924" s="32" t="s">
        <v>4137</v>
      </c>
      <c r="D3924" s="33">
        <v>9832</v>
      </c>
      <c r="E3924" s="32" t="s">
        <v>4258</v>
      </c>
      <c r="F3924" s="33" t="s">
        <v>157</v>
      </c>
      <c r="G3924" s="34">
        <v>622186</v>
      </c>
      <c r="H3924" s="35" t="s">
        <v>197</v>
      </c>
    </row>
    <row r="3925" spans="1:8" ht="15.75">
      <c r="A3925" s="31" t="s">
        <v>3431</v>
      </c>
      <c r="B3925" s="32" t="s">
        <v>2694</v>
      </c>
      <c r="C3925" s="32" t="s">
        <v>4137</v>
      </c>
      <c r="D3925" s="33">
        <v>9833</v>
      </c>
      <c r="E3925" s="32" t="s">
        <v>4259</v>
      </c>
      <c r="F3925" s="33" t="s">
        <v>157</v>
      </c>
      <c r="G3925" s="34">
        <v>346231</v>
      </c>
      <c r="H3925" s="35" t="s">
        <v>197</v>
      </c>
    </row>
    <row r="3926" spans="1:8" ht="15.75">
      <c r="A3926" s="31" t="s">
        <v>3431</v>
      </c>
      <c r="B3926" s="32" t="s">
        <v>2694</v>
      </c>
      <c r="C3926" s="32" t="s">
        <v>4137</v>
      </c>
      <c r="D3926" s="33">
        <v>9834</v>
      </c>
      <c r="E3926" s="32" t="s">
        <v>4260</v>
      </c>
      <c r="F3926" s="33" t="s">
        <v>157</v>
      </c>
      <c r="G3926" s="34">
        <v>5464301</v>
      </c>
      <c r="H3926" s="35" t="s">
        <v>197</v>
      </c>
    </row>
    <row r="3927" spans="1:8" ht="15.75">
      <c r="A3927" s="31" t="s">
        <v>3431</v>
      </c>
      <c r="B3927" s="32" t="s">
        <v>2694</v>
      </c>
      <c r="C3927" s="32" t="s">
        <v>4137</v>
      </c>
      <c r="D3927" s="33">
        <v>9835</v>
      </c>
      <c r="E3927" s="32" t="s">
        <v>4261</v>
      </c>
      <c r="F3927" s="33" t="s">
        <v>157</v>
      </c>
      <c r="G3927" s="34">
        <v>11522</v>
      </c>
      <c r="H3927" s="35" t="s">
        <v>197</v>
      </c>
    </row>
    <row r="3928" spans="1:8" ht="15.75">
      <c r="A3928" s="31" t="s">
        <v>3431</v>
      </c>
      <c r="B3928" s="32" t="s">
        <v>2694</v>
      </c>
      <c r="C3928" s="32" t="s">
        <v>4137</v>
      </c>
      <c r="D3928" s="33">
        <v>9836</v>
      </c>
      <c r="E3928" s="32" t="s">
        <v>4262</v>
      </c>
      <c r="F3928" s="33" t="s">
        <v>157</v>
      </c>
      <c r="G3928" s="34">
        <v>9732831</v>
      </c>
      <c r="H3928" s="35" t="s">
        <v>197</v>
      </c>
    </row>
    <row r="3929" spans="1:8" ht="15.75">
      <c r="A3929" s="31" t="s">
        <v>3431</v>
      </c>
      <c r="B3929" s="32" t="s">
        <v>2694</v>
      </c>
      <c r="C3929" s="32" t="s">
        <v>4137</v>
      </c>
      <c r="D3929" s="33">
        <v>9837</v>
      </c>
      <c r="E3929" s="32" t="s">
        <v>4263</v>
      </c>
      <c r="F3929" s="33" t="s">
        <v>157</v>
      </c>
      <c r="G3929" s="34">
        <v>11970877</v>
      </c>
      <c r="H3929" s="35" t="s">
        <v>183</v>
      </c>
    </row>
    <row r="3930" spans="1:8" ht="15.75">
      <c r="A3930" s="31" t="s">
        <v>3431</v>
      </c>
      <c r="B3930" s="32" t="s">
        <v>2694</v>
      </c>
      <c r="C3930" s="32" t="s">
        <v>4137</v>
      </c>
      <c r="D3930" s="33">
        <v>9838</v>
      </c>
      <c r="E3930" s="32" t="s">
        <v>4264</v>
      </c>
      <c r="F3930" s="33" t="s">
        <v>190</v>
      </c>
      <c r="G3930" s="34">
        <v>5315803</v>
      </c>
      <c r="H3930" s="35" t="s">
        <v>197</v>
      </c>
    </row>
    <row r="3931" spans="1:8" ht="15.75">
      <c r="A3931" s="31" t="s">
        <v>3431</v>
      </c>
      <c r="B3931" s="32" t="s">
        <v>2694</v>
      </c>
      <c r="C3931" s="32" t="s">
        <v>4137</v>
      </c>
      <c r="D3931" s="33">
        <v>9839</v>
      </c>
      <c r="E3931" s="32" t="s">
        <v>4265</v>
      </c>
      <c r="F3931" s="33" t="s">
        <v>157</v>
      </c>
      <c r="G3931" s="34">
        <v>15187791</v>
      </c>
      <c r="H3931" s="35" t="s">
        <v>197</v>
      </c>
    </row>
    <row r="3932" spans="1:8" ht="15.75">
      <c r="A3932" s="31" t="s">
        <v>3431</v>
      </c>
      <c r="B3932" s="32" t="s">
        <v>2694</v>
      </c>
      <c r="C3932" s="32" t="s">
        <v>4137</v>
      </c>
      <c r="D3932" s="33">
        <v>9840</v>
      </c>
      <c r="E3932" s="32" t="s">
        <v>4266</v>
      </c>
      <c r="F3932" s="33" t="s">
        <v>157</v>
      </c>
      <c r="G3932" s="34">
        <v>6430416</v>
      </c>
      <c r="H3932" s="35" t="s">
        <v>197</v>
      </c>
    </row>
    <row r="3933" spans="1:8" ht="15.75">
      <c r="A3933" s="31" t="s">
        <v>3431</v>
      </c>
      <c r="B3933" s="32" t="s">
        <v>2694</v>
      </c>
      <c r="C3933" s="32" t="s">
        <v>4137</v>
      </c>
      <c r="D3933" s="33">
        <v>9841</v>
      </c>
      <c r="E3933" s="32" t="s">
        <v>4267</v>
      </c>
      <c r="F3933" s="33" t="s">
        <v>157</v>
      </c>
      <c r="G3933" s="34">
        <v>9970</v>
      </c>
      <c r="H3933" s="35" t="s">
        <v>183</v>
      </c>
    </row>
    <row r="3934" spans="1:8" ht="15.75">
      <c r="A3934" s="31" t="s">
        <v>3431</v>
      </c>
      <c r="B3934" s="32" t="s">
        <v>2694</v>
      </c>
      <c r="C3934" s="32" t="s">
        <v>4137</v>
      </c>
      <c r="D3934" s="33">
        <v>9842</v>
      </c>
      <c r="E3934" s="32" t="s">
        <v>4268</v>
      </c>
      <c r="F3934" s="33" t="s">
        <v>157</v>
      </c>
      <c r="G3934" s="34">
        <v>14464</v>
      </c>
      <c r="H3934" s="35" t="s">
        <v>197</v>
      </c>
    </row>
    <row r="3935" spans="1:8" ht="15.75">
      <c r="A3935" s="31" t="s">
        <v>3431</v>
      </c>
      <c r="B3935" s="32" t="s">
        <v>2694</v>
      </c>
      <c r="C3935" s="32" t="s">
        <v>4137</v>
      </c>
      <c r="D3935" s="33">
        <v>9843</v>
      </c>
      <c r="E3935" s="32" t="s">
        <v>4269</v>
      </c>
      <c r="F3935" s="33" t="s">
        <v>157</v>
      </c>
      <c r="G3935" s="34">
        <v>10339566</v>
      </c>
      <c r="H3935" s="35" t="s">
        <v>197</v>
      </c>
    </row>
    <row r="3936" spans="1:8" ht="15.75">
      <c r="A3936" s="31" t="s">
        <v>3431</v>
      </c>
      <c r="B3936" s="32" t="s">
        <v>2694</v>
      </c>
      <c r="C3936" s="32" t="s">
        <v>4137</v>
      </c>
      <c r="D3936" s="33">
        <v>9844</v>
      </c>
      <c r="E3936" s="32" t="s">
        <v>4270</v>
      </c>
      <c r="F3936" s="33" t="s">
        <v>157</v>
      </c>
      <c r="G3936" s="34">
        <v>62129</v>
      </c>
      <c r="H3936" s="35" t="s">
        <v>183</v>
      </c>
    </row>
    <row r="3937" spans="1:8" ht="15.75">
      <c r="A3937" s="31" t="s">
        <v>3431</v>
      </c>
      <c r="B3937" s="32" t="s">
        <v>2694</v>
      </c>
      <c r="C3937" s="32" t="s">
        <v>4137</v>
      </c>
      <c r="D3937" s="33">
        <v>9845</v>
      </c>
      <c r="E3937" s="32" t="s">
        <v>4271</v>
      </c>
      <c r="F3937" s="33" t="s">
        <v>190</v>
      </c>
      <c r="G3937" s="34">
        <v>2858453</v>
      </c>
      <c r="H3937" s="35" t="s">
        <v>197</v>
      </c>
    </row>
    <row r="3938" spans="1:8" ht="15.75">
      <c r="A3938" s="31" t="s">
        <v>3431</v>
      </c>
      <c r="B3938" s="32" t="s">
        <v>2694</v>
      </c>
      <c r="C3938" s="32" t="s">
        <v>4137</v>
      </c>
      <c r="D3938" s="33">
        <v>9846</v>
      </c>
      <c r="E3938" s="32" t="s">
        <v>4272</v>
      </c>
      <c r="F3938" s="33" t="s">
        <v>157</v>
      </c>
      <c r="G3938" s="34">
        <v>7110077</v>
      </c>
      <c r="H3938" s="35" t="s">
        <v>183</v>
      </c>
    </row>
    <row r="3939" spans="1:8" ht="15.75">
      <c r="A3939" s="31" t="s">
        <v>3431</v>
      </c>
      <c r="B3939" s="32" t="s">
        <v>2694</v>
      </c>
      <c r="C3939" s="32" t="s">
        <v>4137</v>
      </c>
      <c r="D3939" s="33">
        <v>9847</v>
      </c>
      <c r="E3939" s="32" t="s">
        <v>4273</v>
      </c>
      <c r="F3939" s="33" t="s">
        <v>157</v>
      </c>
      <c r="G3939" s="34">
        <v>10488</v>
      </c>
      <c r="H3939" s="35" t="s">
        <v>197</v>
      </c>
    </row>
    <row r="3940" spans="1:8" ht="15.75">
      <c r="A3940" s="31" t="s">
        <v>3431</v>
      </c>
      <c r="B3940" s="32" t="s">
        <v>2694</v>
      </c>
      <c r="C3940" s="32" t="s">
        <v>4137</v>
      </c>
      <c r="D3940" s="33">
        <v>9848</v>
      </c>
      <c r="E3940" s="32" t="s">
        <v>4274</v>
      </c>
      <c r="F3940" s="33" t="s">
        <v>157</v>
      </c>
      <c r="G3940" s="34">
        <v>1034731</v>
      </c>
      <c r="H3940" s="35" t="s">
        <v>183</v>
      </c>
    </row>
    <row r="3941" spans="1:8" ht="15.75">
      <c r="A3941" s="31" t="s">
        <v>3431</v>
      </c>
      <c r="B3941" s="32" t="s">
        <v>2694</v>
      </c>
      <c r="C3941" s="32" t="s">
        <v>4137</v>
      </c>
      <c r="D3941" s="33">
        <v>9849</v>
      </c>
      <c r="E3941" s="32" t="s">
        <v>4275</v>
      </c>
      <c r="F3941" s="33" t="s">
        <v>157</v>
      </c>
      <c r="G3941" s="34">
        <v>12788</v>
      </c>
      <c r="H3941" s="35" t="s">
        <v>197</v>
      </c>
    </row>
    <row r="3942" spans="1:8" ht="15.75">
      <c r="A3942" s="31" t="s">
        <v>3431</v>
      </c>
      <c r="B3942" s="32" t="s">
        <v>2694</v>
      </c>
      <c r="C3942" s="32" t="s">
        <v>4137</v>
      </c>
      <c r="D3942" s="33">
        <v>9850</v>
      </c>
      <c r="E3942" s="32" t="s">
        <v>4276</v>
      </c>
      <c r="F3942" s="33" t="s">
        <v>157</v>
      </c>
      <c r="G3942" s="34">
        <v>5290811</v>
      </c>
      <c r="H3942" s="35" t="s">
        <v>183</v>
      </c>
    </row>
    <row r="3943" spans="1:8" ht="15.75">
      <c r="A3943" s="31" t="s">
        <v>3431</v>
      </c>
      <c r="B3943" s="32" t="s">
        <v>2694</v>
      </c>
      <c r="C3943" s="32" t="s">
        <v>4137</v>
      </c>
      <c r="D3943" s="33">
        <v>9851</v>
      </c>
      <c r="E3943" s="32" t="s">
        <v>4277</v>
      </c>
      <c r="F3943" s="33" t="s">
        <v>157</v>
      </c>
      <c r="G3943" s="34">
        <v>2848097</v>
      </c>
      <c r="H3943" s="35" t="s">
        <v>197</v>
      </c>
    </row>
    <row r="3944" spans="1:8" ht="15.75">
      <c r="A3944" s="31" t="s">
        <v>3431</v>
      </c>
      <c r="B3944" s="32" t="s">
        <v>2694</v>
      </c>
      <c r="C3944" s="32" t="s">
        <v>4137</v>
      </c>
      <c r="D3944" s="33">
        <v>9852</v>
      </c>
      <c r="E3944" s="32" t="s">
        <v>4278</v>
      </c>
      <c r="F3944" s="33" t="s">
        <v>157</v>
      </c>
      <c r="G3944" s="34">
        <v>11488</v>
      </c>
      <c r="H3944" s="35" t="s">
        <v>197</v>
      </c>
    </row>
    <row r="3945" spans="1:8" ht="15.75">
      <c r="A3945" s="31" t="s">
        <v>3431</v>
      </c>
      <c r="B3945" s="32" t="s">
        <v>2694</v>
      </c>
      <c r="C3945" s="32" t="s">
        <v>4137</v>
      </c>
      <c r="D3945" s="33">
        <v>9853</v>
      </c>
      <c r="E3945" s="32" t="s">
        <v>4279</v>
      </c>
      <c r="F3945" s="33" t="s">
        <v>157</v>
      </c>
      <c r="G3945" s="34">
        <v>827785</v>
      </c>
      <c r="H3945" s="35" t="s">
        <v>183</v>
      </c>
    </row>
    <row r="3946" spans="1:8" ht="15.75">
      <c r="A3946" s="31" t="s">
        <v>3431</v>
      </c>
      <c r="B3946" s="32" t="s">
        <v>2694</v>
      </c>
      <c r="C3946" s="32" t="s">
        <v>4137</v>
      </c>
      <c r="D3946" s="33">
        <v>9854</v>
      </c>
      <c r="E3946" s="32" t="s">
        <v>4280</v>
      </c>
      <c r="F3946" s="33" t="s">
        <v>157</v>
      </c>
      <c r="G3946" s="34">
        <v>5592</v>
      </c>
      <c r="H3946" s="35" t="s">
        <v>183</v>
      </c>
    </row>
    <row r="3947" spans="1:8" ht="15.75">
      <c r="A3947" s="31" t="s">
        <v>3431</v>
      </c>
      <c r="B3947" s="32" t="s">
        <v>2694</v>
      </c>
      <c r="C3947" s="32" t="s">
        <v>4137</v>
      </c>
      <c r="D3947" s="33">
        <v>9855</v>
      </c>
      <c r="E3947" s="32" t="s">
        <v>4281</v>
      </c>
      <c r="F3947" s="33" t="s">
        <v>157</v>
      </c>
      <c r="G3947" s="34">
        <v>21136436</v>
      </c>
      <c r="H3947" s="35" t="s">
        <v>197</v>
      </c>
    </row>
    <row r="3948" spans="1:8" ht="15.75">
      <c r="A3948" s="31" t="s">
        <v>3431</v>
      </c>
      <c r="B3948" s="32" t="s">
        <v>2694</v>
      </c>
      <c r="C3948" s="32" t="s">
        <v>4137</v>
      </c>
      <c r="D3948" s="33">
        <v>9856</v>
      </c>
      <c r="E3948" s="32" t="s">
        <v>4282</v>
      </c>
      <c r="F3948" s="33" t="s">
        <v>157</v>
      </c>
      <c r="G3948" s="34">
        <v>30692136</v>
      </c>
      <c r="H3948" s="35" t="s">
        <v>197</v>
      </c>
    </row>
    <row r="3949" spans="1:8" ht="15.75">
      <c r="A3949" s="31" t="s">
        <v>3431</v>
      </c>
      <c r="B3949" s="32" t="s">
        <v>2694</v>
      </c>
      <c r="C3949" s="32" t="s">
        <v>4137</v>
      </c>
      <c r="D3949" s="33">
        <v>9857</v>
      </c>
      <c r="E3949" s="32" t="s">
        <v>4283</v>
      </c>
      <c r="F3949" s="33" t="s">
        <v>157</v>
      </c>
      <c r="G3949" s="34">
        <v>13738</v>
      </c>
      <c r="H3949" s="35" t="s">
        <v>197</v>
      </c>
    </row>
    <row r="3950" spans="1:8" ht="15.75">
      <c r="A3950" s="31" t="s">
        <v>3431</v>
      </c>
      <c r="B3950" s="32" t="s">
        <v>2694</v>
      </c>
      <c r="C3950" s="32" t="s">
        <v>4137</v>
      </c>
      <c r="D3950" s="33">
        <v>9858</v>
      </c>
      <c r="E3950" s="32" t="s">
        <v>4284</v>
      </c>
      <c r="F3950" s="33" t="s">
        <v>157</v>
      </c>
      <c r="G3950" s="34">
        <v>1916869</v>
      </c>
      <c r="H3950" s="35" t="s">
        <v>197</v>
      </c>
    </row>
    <row r="3951" spans="1:8" ht="15.75">
      <c r="A3951" s="31" t="s">
        <v>3431</v>
      </c>
      <c r="B3951" s="32" t="s">
        <v>2694</v>
      </c>
      <c r="C3951" s="32" t="s">
        <v>4137</v>
      </c>
      <c r="D3951" s="33">
        <v>9859</v>
      </c>
      <c r="E3951" s="32" t="s">
        <v>4285</v>
      </c>
      <c r="F3951" s="33" t="s">
        <v>157</v>
      </c>
      <c r="G3951" s="34">
        <v>8214606</v>
      </c>
      <c r="H3951" s="35" t="s">
        <v>183</v>
      </c>
    </row>
    <row r="3952" spans="1:8" ht="15.75">
      <c r="A3952" s="31" t="s">
        <v>3431</v>
      </c>
      <c r="B3952" s="32" t="s">
        <v>2694</v>
      </c>
      <c r="C3952" s="32" t="s">
        <v>4137</v>
      </c>
      <c r="D3952" s="33">
        <v>9860</v>
      </c>
      <c r="E3952" s="32" t="s">
        <v>4286</v>
      </c>
      <c r="F3952" s="33" t="s">
        <v>157</v>
      </c>
      <c r="G3952" s="34">
        <v>33794466</v>
      </c>
      <c r="H3952" s="35" t="s">
        <v>197</v>
      </c>
    </row>
    <row r="3953" spans="1:8" ht="15.75">
      <c r="A3953" s="31" t="s">
        <v>3431</v>
      </c>
      <c r="B3953" s="32" t="s">
        <v>2694</v>
      </c>
      <c r="C3953" s="32" t="s">
        <v>4137</v>
      </c>
      <c r="D3953" s="33">
        <v>9861</v>
      </c>
      <c r="E3953" s="32" t="s">
        <v>4287</v>
      </c>
      <c r="F3953" s="33" t="s">
        <v>157</v>
      </c>
      <c r="G3953" s="34">
        <v>14109256</v>
      </c>
      <c r="H3953" s="35" t="s">
        <v>197</v>
      </c>
    </row>
    <row r="3954" spans="1:8" ht="15.75">
      <c r="A3954" s="31" t="s">
        <v>3431</v>
      </c>
      <c r="B3954" s="32" t="s">
        <v>2694</v>
      </c>
      <c r="C3954" s="32" t="s">
        <v>4137</v>
      </c>
      <c r="D3954" s="33">
        <v>9862</v>
      </c>
      <c r="E3954" s="32" t="s">
        <v>4288</v>
      </c>
      <c r="F3954" s="33" t="s">
        <v>157</v>
      </c>
      <c r="G3954" s="34">
        <v>5872306</v>
      </c>
      <c r="H3954" s="35" t="s">
        <v>197</v>
      </c>
    </row>
    <row r="3955" spans="1:8" ht="15.75">
      <c r="A3955" s="31" t="s">
        <v>3431</v>
      </c>
      <c r="B3955" s="32" t="s">
        <v>2694</v>
      </c>
      <c r="C3955" s="32" t="s">
        <v>4137</v>
      </c>
      <c r="D3955" s="33">
        <v>9863</v>
      </c>
      <c r="E3955" s="32" t="s">
        <v>4289</v>
      </c>
      <c r="F3955" s="33" t="s">
        <v>157</v>
      </c>
      <c r="G3955" s="34">
        <v>3531667</v>
      </c>
      <c r="H3955" s="35" t="s">
        <v>183</v>
      </c>
    </row>
    <row r="3956" spans="1:8" ht="15.75">
      <c r="A3956" s="31" t="s">
        <v>3431</v>
      </c>
      <c r="B3956" s="32" t="s">
        <v>2694</v>
      </c>
      <c r="C3956" s="32" t="s">
        <v>4137</v>
      </c>
      <c r="D3956" s="33">
        <v>9864</v>
      </c>
      <c r="E3956" s="32" t="s">
        <v>4290</v>
      </c>
      <c r="F3956" s="33" t="s">
        <v>190</v>
      </c>
      <c r="G3956" s="34">
        <v>988478</v>
      </c>
      <c r="H3956" s="35" t="s">
        <v>183</v>
      </c>
    </row>
    <row r="3957" spans="1:8" ht="15.75">
      <c r="A3957" s="31" t="s">
        <v>3431</v>
      </c>
      <c r="B3957" s="32" t="s">
        <v>2694</v>
      </c>
      <c r="C3957" s="32" t="s">
        <v>4137</v>
      </c>
      <c r="D3957" s="33">
        <v>9865</v>
      </c>
      <c r="E3957" s="32" t="s">
        <v>4291</v>
      </c>
      <c r="F3957" s="33" t="s">
        <v>157</v>
      </c>
      <c r="G3957" s="34">
        <v>2493432</v>
      </c>
      <c r="H3957" s="35" t="s">
        <v>197</v>
      </c>
    </row>
    <row r="3958" spans="1:8" ht="15.75">
      <c r="A3958" s="31" t="s">
        <v>3431</v>
      </c>
      <c r="B3958" s="32" t="s">
        <v>2694</v>
      </c>
      <c r="C3958" s="32" t="s">
        <v>4137</v>
      </c>
      <c r="D3958" s="33">
        <v>9866</v>
      </c>
      <c r="E3958" s="32" t="s">
        <v>4292</v>
      </c>
      <c r="F3958" s="33" t="s">
        <v>157</v>
      </c>
      <c r="G3958" s="34">
        <v>234489</v>
      </c>
      <c r="H3958" s="35" t="s">
        <v>197</v>
      </c>
    </row>
    <row r="3959" spans="1:8" ht="15.75">
      <c r="A3959" s="31" t="s">
        <v>3431</v>
      </c>
      <c r="B3959" s="32" t="s">
        <v>2694</v>
      </c>
      <c r="C3959" s="32" t="s">
        <v>4137</v>
      </c>
      <c r="D3959" s="33">
        <v>9867</v>
      </c>
      <c r="E3959" s="32" t="s">
        <v>4293</v>
      </c>
      <c r="F3959" s="33" t="s">
        <v>157</v>
      </c>
      <c r="G3959" s="34">
        <v>6315921</v>
      </c>
      <c r="H3959" s="35" t="s">
        <v>197</v>
      </c>
    </row>
    <row r="3960" spans="1:8" ht="15.75">
      <c r="A3960" s="31" t="s">
        <v>3431</v>
      </c>
      <c r="B3960" s="32" t="s">
        <v>2694</v>
      </c>
      <c r="C3960" s="32" t="s">
        <v>4137</v>
      </c>
      <c r="D3960" s="33">
        <v>9868</v>
      </c>
      <c r="E3960" s="32" t="s">
        <v>4294</v>
      </c>
      <c r="F3960" s="33" t="s">
        <v>157</v>
      </c>
      <c r="G3960" s="34">
        <v>6605690</v>
      </c>
      <c r="H3960" s="35" t="s">
        <v>197</v>
      </c>
    </row>
    <row r="3961" spans="1:8" ht="15.75">
      <c r="A3961" s="31" t="s">
        <v>3431</v>
      </c>
      <c r="B3961" s="32" t="s">
        <v>2694</v>
      </c>
      <c r="C3961" s="32" t="s">
        <v>4137</v>
      </c>
      <c r="D3961" s="33">
        <v>9869</v>
      </c>
      <c r="E3961" s="32" t="s">
        <v>4295</v>
      </c>
      <c r="F3961" s="33" t="s">
        <v>157</v>
      </c>
      <c r="G3961" s="34">
        <v>1689216</v>
      </c>
      <c r="H3961" s="35" t="s">
        <v>183</v>
      </c>
    </row>
    <row r="3962" spans="1:8" ht="15.75">
      <c r="A3962" s="31" t="s">
        <v>3431</v>
      </c>
      <c r="B3962" s="32" t="s">
        <v>2694</v>
      </c>
      <c r="C3962" s="32" t="s">
        <v>4137</v>
      </c>
      <c r="D3962" s="33">
        <v>9870</v>
      </c>
      <c r="E3962" s="32" t="s">
        <v>4296</v>
      </c>
      <c r="F3962" s="33" t="s">
        <v>157</v>
      </c>
      <c r="G3962" s="34">
        <v>12814760</v>
      </c>
      <c r="H3962" s="35" t="s">
        <v>197</v>
      </c>
    </row>
    <row r="3963" spans="1:8" ht="15.75">
      <c r="A3963" s="31" t="s">
        <v>3431</v>
      </c>
      <c r="B3963" s="32" t="s">
        <v>2694</v>
      </c>
      <c r="C3963" s="32" t="s">
        <v>4137</v>
      </c>
      <c r="D3963" s="33">
        <v>9871</v>
      </c>
      <c r="E3963" s="32" t="s">
        <v>4297</v>
      </c>
      <c r="F3963" s="33" t="s">
        <v>157</v>
      </c>
      <c r="G3963" s="34">
        <v>40568286</v>
      </c>
      <c r="H3963" s="35" t="s">
        <v>197</v>
      </c>
    </row>
    <row r="3964" spans="1:8" ht="15.75">
      <c r="A3964" s="31" t="s">
        <v>3431</v>
      </c>
      <c r="B3964" s="32" t="s">
        <v>2694</v>
      </c>
      <c r="C3964" s="32" t="s">
        <v>4137</v>
      </c>
      <c r="D3964" s="33">
        <v>9872</v>
      </c>
      <c r="E3964" s="32" t="s">
        <v>4298</v>
      </c>
      <c r="F3964" s="33" t="s">
        <v>157</v>
      </c>
      <c r="G3964" s="34">
        <v>1644160</v>
      </c>
      <c r="H3964" s="35" t="s">
        <v>183</v>
      </c>
    </row>
    <row r="3965" spans="1:8" ht="15.75">
      <c r="A3965" s="31" t="s">
        <v>3431</v>
      </c>
      <c r="B3965" s="32" t="s">
        <v>2694</v>
      </c>
      <c r="C3965" s="32" t="s">
        <v>4137</v>
      </c>
      <c r="D3965" s="33">
        <v>9873</v>
      </c>
      <c r="E3965" s="32" t="s">
        <v>4299</v>
      </c>
      <c r="F3965" s="33" t="s">
        <v>157</v>
      </c>
      <c r="G3965" s="34">
        <v>2384678</v>
      </c>
      <c r="H3965" s="35" t="s">
        <v>197</v>
      </c>
    </row>
    <row r="3966" spans="1:8" ht="15.75">
      <c r="A3966" s="31" t="s">
        <v>3431</v>
      </c>
      <c r="B3966" s="32" t="s">
        <v>2694</v>
      </c>
      <c r="C3966" s="32" t="s">
        <v>4137</v>
      </c>
      <c r="D3966" s="33">
        <v>9874</v>
      </c>
      <c r="E3966" s="32" t="s">
        <v>4300</v>
      </c>
      <c r="F3966" s="33" t="s">
        <v>157</v>
      </c>
      <c r="G3966" s="34">
        <v>44887345</v>
      </c>
      <c r="H3966" s="35" t="s">
        <v>197</v>
      </c>
    </row>
    <row r="3967" spans="1:8" ht="15.75">
      <c r="A3967" s="31" t="s">
        <v>3431</v>
      </c>
      <c r="B3967" s="32" t="s">
        <v>2694</v>
      </c>
      <c r="C3967" s="32" t="s">
        <v>4137</v>
      </c>
      <c r="D3967" s="33">
        <v>9875</v>
      </c>
      <c r="E3967" s="32" t="s">
        <v>4301</v>
      </c>
      <c r="F3967" s="33" t="s">
        <v>157</v>
      </c>
      <c r="G3967" s="34">
        <v>13348</v>
      </c>
      <c r="H3967" s="35" t="s">
        <v>183</v>
      </c>
    </row>
    <row r="3968" spans="1:8" ht="15.75">
      <c r="A3968" s="31" t="s">
        <v>3431</v>
      </c>
      <c r="B3968" s="32" t="s">
        <v>2694</v>
      </c>
      <c r="C3968" s="32" t="s">
        <v>4137</v>
      </c>
      <c r="D3968" s="33">
        <v>9876</v>
      </c>
      <c r="E3968" s="32" t="s">
        <v>4302</v>
      </c>
      <c r="F3968" s="33" t="s">
        <v>157</v>
      </c>
      <c r="G3968" s="34">
        <v>9248257</v>
      </c>
      <c r="H3968" s="35" t="s">
        <v>197</v>
      </c>
    </row>
    <row r="3969" spans="1:8" ht="15.75">
      <c r="A3969" s="31" t="s">
        <v>3431</v>
      </c>
      <c r="B3969" s="32" t="s">
        <v>2694</v>
      </c>
      <c r="C3969" s="32" t="s">
        <v>4137</v>
      </c>
      <c r="D3969" s="33">
        <v>9877</v>
      </c>
      <c r="E3969" s="32" t="s">
        <v>4303</v>
      </c>
      <c r="F3969" s="33" t="s">
        <v>157</v>
      </c>
      <c r="G3969" s="34">
        <v>5082326</v>
      </c>
      <c r="H3969" s="35" t="s">
        <v>197</v>
      </c>
    </row>
    <row r="3970" spans="1:8" ht="15.75">
      <c r="A3970" s="31" t="s">
        <v>3431</v>
      </c>
      <c r="B3970" s="32" t="s">
        <v>2694</v>
      </c>
      <c r="C3970" s="32" t="s">
        <v>4137</v>
      </c>
      <c r="D3970" s="33">
        <v>9878</v>
      </c>
      <c r="E3970" s="32" t="s">
        <v>4304</v>
      </c>
      <c r="F3970" s="33" t="s">
        <v>157</v>
      </c>
      <c r="G3970" s="34">
        <v>17669</v>
      </c>
      <c r="H3970" s="35" t="s">
        <v>183</v>
      </c>
    </row>
    <row r="3971" spans="1:8" ht="15.75">
      <c r="A3971" s="31" t="s">
        <v>3431</v>
      </c>
      <c r="B3971" s="32" t="s">
        <v>2694</v>
      </c>
      <c r="C3971" s="32" t="s">
        <v>4137</v>
      </c>
      <c r="D3971" s="33">
        <v>9879</v>
      </c>
      <c r="E3971" s="32" t="s">
        <v>4305</v>
      </c>
      <c r="F3971" s="33" t="s">
        <v>157</v>
      </c>
      <c r="G3971" s="34">
        <v>16707880</v>
      </c>
      <c r="H3971" s="35" t="s">
        <v>197</v>
      </c>
    </row>
    <row r="3972" spans="1:8" ht="15.75">
      <c r="A3972" s="31" t="s">
        <v>3431</v>
      </c>
      <c r="B3972" s="32" t="s">
        <v>2694</v>
      </c>
      <c r="C3972" s="32" t="s">
        <v>4137</v>
      </c>
      <c r="D3972" s="33">
        <v>9880</v>
      </c>
      <c r="E3972" s="32" t="s">
        <v>4306</v>
      </c>
      <c r="F3972" s="33" t="s">
        <v>157</v>
      </c>
      <c r="G3972" s="34">
        <v>710394</v>
      </c>
      <c r="H3972" s="35" t="s">
        <v>183</v>
      </c>
    </row>
    <row r="3973" spans="1:8" ht="15.75">
      <c r="A3973" s="31" t="s">
        <v>3431</v>
      </c>
      <c r="B3973" s="32" t="s">
        <v>2694</v>
      </c>
      <c r="C3973" s="32" t="s">
        <v>4137</v>
      </c>
      <c r="D3973" s="33">
        <v>9881</v>
      </c>
      <c r="E3973" s="32" t="s">
        <v>4307</v>
      </c>
      <c r="F3973" s="33" t="s">
        <v>157</v>
      </c>
      <c r="G3973" s="34">
        <v>12059418</v>
      </c>
      <c r="H3973" s="35" t="s">
        <v>197</v>
      </c>
    </row>
    <row r="3974" spans="1:8" ht="15.75">
      <c r="A3974" s="31" t="s">
        <v>3431</v>
      </c>
      <c r="B3974" s="32" t="s">
        <v>2694</v>
      </c>
      <c r="C3974" s="32" t="s">
        <v>4137</v>
      </c>
      <c r="D3974" s="33">
        <v>9882</v>
      </c>
      <c r="E3974" s="32" t="s">
        <v>4308</v>
      </c>
      <c r="F3974" s="33" t="s">
        <v>157</v>
      </c>
      <c r="G3974" s="34">
        <v>58615</v>
      </c>
      <c r="H3974" s="35" t="s">
        <v>183</v>
      </c>
    </row>
    <row r="3975" spans="1:8" ht="15.75">
      <c r="A3975" s="31" t="s">
        <v>3431</v>
      </c>
      <c r="B3975" s="32" t="s">
        <v>2694</v>
      </c>
      <c r="C3975" s="32" t="s">
        <v>4137</v>
      </c>
      <c r="D3975" s="33">
        <v>9883</v>
      </c>
      <c r="E3975" s="32" t="s">
        <v>4309</v>
      </c>
      <c r="F3975" s="33" t="s">
        <v>157</v>
      </c>
      <c r="G3975" s="34">
        <v>1668410</v>
      </c>
      <c r="H3975" s="35" t="s">
        <v>183</v>
      </c>
    </row>
    <row r="3976" spans="1:8" ht="15.75">
      <c r="A3976" s="31" t="s">
        <v>3431</v>
      </c>
      <c r="B3976" s="32" t="s">
        <v>2694</v>
      </c>
      <c r="C3976" s="32" t="s">
        <v>4137</v>
      </c>
      <c r="D3976" s="33">
        <v>9884</v>
      </c>
      <c r="E3976" s="32" t="s">
        <v>4310</v>
      </c>
      <c r="F3976" s="33" t="s">
        <v>190</v>
      </c>
      <c r="G3976" s="34">
        <v>16476</v>
      </c>
      <c r="H3976" s="35" t="s">
        <v>183</v>
      </c>
    </row>
    <row r="3977" spans="1:8" ht="15.75">
      <c r="A3977" s="31" t="s">
        <v>3431</v>
      </c>
      <c r="B3977" s="32" t="s">
        <v>2694</v>
      </c>
      <c r="C3977" s="32" t="s">
        <v>4137</v>
      </c>
      <c r="D3977" s="33">
        <v>9885</v>
      </c>
      <c r="E3977" s="32" t="s">
        <v>4311</v>
      </c>
      <c r="F3977" s="33" t="s">
        <v>190</v>
      </c>
      <c r="G3977" s="34">
        <v>20810</v>
      </c>
      <c r="H3977" s="35" t="s">
        <v>183</v>
      </c>
    </row>
    <row r="3978" spans="1:8" ht="15.75">
      <c r="A3978" s="31" t="s">
        <v>3431</v>
      </c>
      <c r="B3978" s="32" t="s">
        <v>2694</v>
      </c>
      <c r="C3978" s="32" t="s">
        <v>4137</v>
      </c>
      <c r="D3978" s="33">
        <v>9886</v>
      </c>
      <c r="E3978" s="32" t="s">
        <v>4312</v>
      </c>
      <c r="F3978" s="33" t="s">
        <v>157</v>
      </c>
      <c r="G3978" s="34">
        <v>1439914</v>
      </c>
      <c r="H3978" s="35" t="s">
        <v>183</v>
      </c>
    </row>
    <row r="3979" spans="1:8" ht="15.75">
      <c r="A3979" s="31" t="s">
        <v>3431</v>
      </c>
      <c r="B3979" s="32" t="s">
        <v>2694</v>
      </c>
      <c r="C3979" s="32" t="s">
        <v>4137</v>
      </c>
      <c r="D3979" s="33">
        <v>9887</v>
      </c>
      <c r="E3979" s="32" t="s">
        <v>4313</v>
      </c>
      <c r="F3979" s="33" t="s">
        <v>157</v>
      </c>
      <c r="G3979" s="34">
        <v>19156</v>
      </c>
      <c r="H3979" s="35" t="s">
        <v>183</v>
      </c>
    </row>
    <row r="3980" spans="1:8" ht="15.75">
      <c r="A3980" s="31" t="s">
        <v>3431</v>
      </c>
      <c r="B3980" s="32" t="s">
        <v>2694</v>
      </c>
      <c r="C3980" s="32" t="s">
        <v>4137</v>
      </c>
      <c r="D3980" s="33">
        <v>9888</v>
      </c>
      <c r="E3980" s="32" t="s">
        <v>4314</v>
      </c>
      <c r="F3980" s="33" t="s">
        <v>157</v>
      </c>
      <c r="G3980" s="34">
        <v>11772038</v>
      </c>
      <c r="H3980" s="35" t="s">
        <v>183</v>
      </c>
    </row>
    <row r="3981" spans="1:8" ht="15.75">
      <c r="A3981" s="31" t="s">
        <v>3431</v>
      </c>
      <c r="B3981" s="32" t="s">
        <v>2694</v>
      </c>
      <c r="C3981" s="32" t="s">
        <v>4137</v>
      </c>
      <c r="D3981" s="33">
        <v>9889</v>
      </c>
      <c r="E3981" s="32" t="s">
        <v>4315</v>
      </c>
      <c r="F3981" s="33" t="s">
        <v>157</v>
      </c>
      <c r="G3981" s="34">
        <v>1609137</v>
      </c>
      <c r="H3981" s="35" t="s">
        <v>183</v>
      </c>
    </row>
    <row r="3982" spans="1:8" ht="15.75">
      <c r="A3982" s="31" t="s">
        <v>3431</v>
      </c>
      <c r="B3982" s="32" t="s">
        <v>2694</v>
      </c>
      <c r="C3982" s="32" t="s">
        <v>4137</v>
      </c>
      <c r="D3982" s="33">
        <v>9890</v>
      </c>
      <c r="E3982" s="32" t="s">
        <v>4316</v>
      </c>
      <c r="F3982" s="33" t="s">
        <v>190</v>
      </c>
      <c r="G3982" s="34">
        <v>36026</v>
      </c>
      <c r="H3982" s="35" t="s">
        <v>183</v>
      </c>
    </row>
    <row r="3983" spans="1:8" ht="15.75">
      <c r="A3983" s="31" t="s">
        <v>3431</v>
      </c>
      <c r="B3983" s="32" t="s">
        <v>2694</v>
      </c>
      <c r="C3983" s="32" t="s">
        <v>3864</v>
      </c>
      <c r="D3983" s="33">
        <v>9891</v>
      </c>
      <c r="E3983" s="32" t="s">
        <v>4317</v>
      </c>
      <c r="F3983" s="33" t="s">
        <v>157</v>
      </c>
      <c r="G3983" s="34">
        <v>42378</v>
      </c>
      <c r="H3983" s="35" t="s">
        <v>183</v>
      </c>
    </row>
    <row r="3984" spans="1:8" ht="15.75">
      <c r="A3984" s="31" t="s">
        <v>3431</v>
      </c>
      <c r="B3984" s="32" t="s">
        <v>2694</v>
      </c>
      <c r="C3984" s="32" t="s">
        <v>3864</v>
      </c>
      <c r="D3984" s="33">
        <v>9892</v>
      </c>
      <c r="E3984" s="32" t="s">
        <v>4318</v>
      </c>
      <c r="F3984" s="33" t="s">
        <v>157</v>
      </c>
      <c r="G3984" s="34">
        <v>12826</v>
      </c>
      <c r="H3984" s="35" t="s">
        <v>183</v>
      </c>
    </row>
    <row r="3985" spans="1:8" ht="15.75">
      <c r="A3985" s="31" t="s">
        <v>3431</v>
      </c>
      <c r="B3985" s="32" t="s">
        <v>2694</v>
      </c>
      <c r="C3985" s="32" t="s">
        <v>3864</v>
      </c>
      <c r="D3985" s="33">
        <v>9893</v>
      </c>
      <c r="E3985" s="32" t="s">
        <v>4319</v>
      </c>
      <c r="F3985" s="33" t="s">
        <v>190</v>
      </c>
      <c r="G3985" s="34">
        <v>92776</v>
      </c>
      <c r="H3985" s="35" t="s">
        <v>197</v>
      </c>
    </row>
    <row r="3986" spans="1:8" ht="15.75">
      <c r="A3986" s="31" t="s">
        <v>3431</v>
      </c>
      <c r="B3986" s="32" t="s">
        <v>2694</v>
      </c>
      <c r="C3986" s="32" t="s">
        <v>3864</v>
      </c>
      <c r="D3986" s="33">
        <v>9894</v>
      </c>
      <c r="E3986" s="32" t="s">
        <v>4320</v>
      </c>
      <c r="F3986" s="33" t="s">
        <v>564</v>
      </c>
      <c r="G3986" s="34">
        <v>21430</v>
      </c>
      <c r="H3986" s="35" t="s">
        <v>197</v>
      </c>
    </row>
    <row r="3987" spans="1:8" ht="15.75">
      <c r="A3987" s="31" t="s">
        <v>3431</v>
      </c>
      <c r="B3987" s="32" t="s">
        <v>2694</v>
      </c>
      <c r="C3987" s="32" t="s">
        <v>3864</v>
      </c>
      <c r="D3987" s="33">
        <v>9895</v>
      </c>
      <c r="E3987" s="32" t="s">
        <v>4321</v>
      </c>
      <c r="F3987" s="33" t="s">
        <v>564</v>
      </c>
      <c r="G3987" s="34">
        <v>22554</v>
      </c>
      <c r="H3987" s="35" t="s">
        <v>197</v>
      </c>
    </row>
    <row r="3988" spans="1:8" ht="15.75">
      <c r="A3988" s="31" t="s">
        <v>3431</v>
      </c>
      <c r="B3988" s="32" t="s">
        <v>2694</v>
      </c>
      <c r="C3988" s="32" t="s">
        <v>3864</v>
      </c>
      <c r="D3988" s="33">
        <v>9896</v>
      </c>
      <c r="E3988" s="32" t="s">
        <v>4322</v>
      </c>
      <c r="F3988" s="33" t="s">
        <v>190</v>
      </c>
      <c r="G3988" s="34">
        <v>926116</v>
      </c>
      <c r="H3988" s="35" t="s">
        <v>183</v>
      </c>
    </row>
    <row r="3989" spans="1:8" ht="15.75">
      <c r="A3989" s="31" t="s">
        <v>3431</v>
      </c>
      <c r="B3989" s="32" t="s">
        <v>2694</v>
      </c>
      <c r="C3989" s="32" t="s">
        <v>3864</v>
      </c>
      <c r="D3989" s="33">
        <v>9897</v>
      </c>
      <c r="E3989" s="32" t="s">
        <v>4323</v>
      </c>
      <c r="F3989" s="33" t="s">
        <v>190</v>
      </c>
      <c r="G3989" s="34">
        <v>551529</v>
      </c>
      <c r="H3989" s="35" t="s">
        <v>183</v>
      </c>
    </row>
    <row r="3990" spans="1:8" ht="15.75">
      <c r="A3990" s="31" t="s">
        <v>3431</v>
      </c>
      <c r="B3990" s="32" t="s">
        <v>2694</v>
      </c>
      <c r="C3990" s="32" t="s">
        <v>3864</v>
      </c>
      <c r="D3990" s="33">
        <v>9898</v>
      </c>
      <c r="E3990" s="32" t="s">
        <v>4324</v>
      </c>
      <c r="F3990" s="33" t="s">
        <v>157</v>
      </c>
      <c r="G3990" s="34">
        <v>82450</v>
      </c>
      <c r="H3990" s="35" t="s">
        <v>183</v>
      </c>
    </row>
    <row r="3991" spans="1:8" ht="15.75">
      <c r="A3991" s="31" t="s">
        <v>3431</v>
      </c>
      <c r="B3991" s="32" t="s">
        <v>2694</v>
      </c>
      <c r="C3991" s="32" t="s">
        <v>3864</v>
      </c>
      <c r="D3991" s="33">
        <v>9899</v>
      </c>
      <c r="E3991" s="32" t="s">
        <v>4325</v>
      </c>
      <c r="F3991" s="33" t="s">
        <v>157</v>
      </c>
      <c r="G3991" s="34">
        <v>1470943</v>
      </c>
      <c r="H3991" s="35" t="s">
        <v>183</v>
      </c>
    </row>
    <row r="3992" spans="1:8" ht="15.75">
      <c r="A3992" s="31" t="s">
        <v>3431</v>
      </c>
      <c r="B3992" s="32" t="s">
        <v>2694</v>
      </c>
      <c r="C3992" s="32" t="s">
        <v>3864</v>
      </c>
      <c r="D3992" s="33">
        <v>9900</v>
      </c>
      <c r="E3992" s="32" t="s">
        <v>4326</v>
      </c>
      <c r="F3992" s="33" t="s">
        <v>157</v>
      </c>
      <c r="G3992" s="34">
        <v>1682287</v>
      </c>
      <c r="H3992" s="35" t="s">
        <v>183</v>
      </c>
    </row>
    <row r="3993" spans="1:8" ht="15.75">
      <c r="A3993" s="31" t="s">
        <v>3431</v>
      </c>
      <c r="B3993" s="32" t="s">
        <v>2694</v>
      </c>
      <c r="C3993" s="32" t="s">
        <v>3864</v>
      </c>
      <c r="D3993" s="33">
        <v>9901</v>
      </c>
      <c r="E3993" s="32" t="s">
        <v>4327</v>
      </c>
      <c r="F3993" s="33" t="s">
        <v>157</v>
      </c>
      <c r="G3993" s="34">
        <v>1103947</v>
      </c>
      <c r="H3993" s="35" t="s">
        <v>183</v>
      </c>
    </row>
    <row r="3994" spans="1:8" ht="15.75">
      <c r="A3994" s="31" t="s">
        <v>3431</v>
      </c>
      <c r="B3994" s="32" t="s">
        <v>2694</v>
      </c>
      <c r="C3994" s="32" t="s">
        <v>3864</v>
      </c>
      <c r="D3994" s="33">
        <v>9902</v>
      </c>
      <c r="E3994" s="32" t="s">
        <v>4328</v>
      </c>
      <c r="F3994" s="33" t="s">
        <v>190</v>
      </c>
      <c r="G3994" s="34">
        <v>39255</v>
      </c>
      <c r="H3994" s="35" t="s">
        <v>183</v>
      </c>
    </row>
    <row r="3995" spans="1:8" ht="15.75">
      <c r="A3995" s="31" t="s">
        <v>3431</v>
      </c>
      <c r="B3995" s="32" t="s">
        <v>2694</v>
      </c>
      <c r="C3995" s="32" t="s">
        <v>3864</v>
      </c>
      <c r="D3995" s="33">
        <v>9903</v>
      </c>
      <c r="E3995" s="32" t="s">
        <v>4329</v>
      </c>
      <c r="F3995" s="33" t="s">
        <v>157</v>
      </c>
      <c r="G3995" s="34">
        <v>372302</v>
      </c>
      <c r="H3995" s="35" t="s">
        <v>183</v>
      </c>
    </row>
    <row r="3996" spans="1:8" ht="15.75">
      <c r="A3996" s="31" t="s">
        <v>3431</v>
      </c>
      <c r="B3996" s="32" t="s">
        <v>2694</v>
      </c>
      <c r="C3996" s="32" t="s">
        <v>3864</v>
      </c>
      <c r="D3996" s="33">
        <v>9904</v>
      </c>
      <c r="E3996" s="32" t="s">
        <v>4330</v>
      </c>
      <c r="F3996" s="33" t="s">
        <v>157</v>
      </c>
      <c r="G3996" s="34">
        <v>171113</v>
      </c>
      <c r="H3996" s="35" t="s">
        <v>183</v>
      </c>
    </row>
    <row r="3997" spans="1:8" ht="15.75">
      <c r="A3997" s="31" t="s">
        <v>3431</v>
      </c>
      <c r="B3997" s="32" t="s">
        <v>2694</v>
      </c>
      <c r="C3997" s="32" t="s">
        <v>3864</v>
      </c>
      <c r="D3997" s="33">
        <v>9905</v>
      </c>
      <c r="E3997" s="32" t="s">
        <v>4331</v>
      </c>
      <c r="F3997" s="33" t="s">
        <v>190</v>
      </c>
      <c r="G3997" s="34">
        <v>27714</v>
      </c>
      <c r="H3997" s="35" t="s">
        <v>183</v>
      </c>
    </row>
    <row r="3998" spans="1:8" ht="15.75">
      <c r="A3998" s="31" t="s">
        <v>3431</v>
      </c>
      <c r="B3998" s="32" t="s">
        <v>2694</v>
      </c>
      <c r="C3998" s="32" t="s">
        <v>3864</v>
      </c>
      <c r="D3998" s="33">
        <v>9906</v>
      </c>
      <c r="E3998" s="32" t="s">
        <v>4332</v>
      </c>
      <c r="F3998" s="33" t="s">
        <v>157</v>
      </c>
      <c r="G3998" s="34">
        <v>4228225</v>
      </c>
      <c r="H3998" s="35" t="s">
        <v>183</v>
      </c>
    </row>
    <row r="3999" spans="1:8" ht="15.75">
      <c r="A3999" s="31" t="s">
        <v>4333</v>
      </c>
      <c r="B3999" s="32" t="s">
        <v>2694</v>
      </c>
      <c r="C3999" s="32" t="s">
        <v>4334</v>
      </c>
      <c r="D3999" s="33">
        <v>9907</v>
      </c>
      <c r="E3999" s="32" t="s">
        <v>4335</v>
      </c>
      <c r="F3999" s="33" t="s">
        <v>182</v>
      </c>
      <c r="G3999" s="34">
        <v>109821</v>
      </c>
      <c r="H3999" s="35" t="s">
        <v>183</v>
      </c>
    </row>
    <row r="4000" spans="1:8" ht="15.75">
      <c r="A4000" s="31" t="s">
        <v>3431</v>
      </c>
      <c r="B4000" s="32" t="s">
        <v>2694</v>
      </c>
      <c r="C4000" s="32" t="s">
        <v>4016</v>
      </c>
      <c r="D4000" s="33">
        <v>9908</v>
      </c>
      <c r="E4000" s="32" t="s">
        <v>4336</v>
      </c>
      <c r="F4000" s="33" t="s">
        <v>157</v>
      </c>
      <c r="G4000" s="34">
        <v>90685309</v>
      </c>
      <c r="H4000" s="35" t="s">
        <v>197</v>
      </c>
    </row>
    <row r="4001" spans="1:8" ht="15.75">
      <c r="A4001" s="31" t="s">
        <v>3431</v>
      </c>
      <c r="B4001" s="32" t="s">
        <v>2694</v>
      </c>
      <c r="C4001" s="32" t="s">
        <v>4016</v>
      </c>
      <c r="D4001" s="33">
        <v>9909</v>
      </c>
      <c r="E4001" s="32" t="s">
        <v>4337</v>
      </c>
      <c r="F4001" s="33" t="s">
        <v>157</v>
      </c>
      <c r="G4001" s="34">
        <v>58342996</v>
      </c>
      <c r="H4001" s="35" t="s">
        <v>197</v>
      </c>
    </row>
    <row r="4002" spans="1:8" ht="15.75">
      <c r="A4002" s="31" t="s">
        <v>3431</v>
      </c>
      <c r="B4002" s="32" t="s">
        <v>2694</v>
      </c>
      <c r="C4002" s="32" t="s">
        <v>4016</v>
      </c>
      <c r="D4002" s="33">
        <v>9910</v>
      </c>
      <c r="E4002" s="32" t="s">
        <v>4338</v>
      </c>
      <c r="F4002" s="33" t="s">
        <v>157</v>
      </c>
      <c r="G4002" s="34">
        <v>4185476</v>
      </c>
      <c r="H4002" s="35" t="s">
        <v>197</v>
      </c>
    </row>
    <row r="4003" spans="1:8" ht="15.75">
      <c r="A4003" s="31" t="s">
        <v>3431</v>
      </c>
      <c r="B4003" s="32" t="s">
        <v>2694</v>
      </c>
      <c r="C4003" s="32" t="s">
        <v>4016</v>
      </c>
      <c r="D4003" s="33">
        <v>9911</v>
      </c>
      <c r="E4003" s="32" t="s">
        <v>4339</v>
      </c>
      <c r="F4003" s="33" t="s">
        <v>157</v>
      </c>
      <c r="G4003" s="34">
        <v>13380480</v>
      </c>
      <c r="H4003" s="35" t="s">
        <v>197</v>
      </c>
    </row>
    <row r="4004" spans="1:8" ht="15.75">
      <c r="A4004" s="31" t="s">
        <v>3431</v>
      </c>
      <c r="B4004" s="32" t="s">
        <v>2694</v>
      </c>
      <c r="C4004" s="32" t="s">
        <v>4016</v>
      </c>
      <c r="D4004" s="33">
        <v>9912</v>
      </c>
      <c r="E4004" s="32" t="s">
        <v>4340</v>
      </c>
      <c r="F4004" s="33" t="s">
        <v>157</v>
      </c>
      <c r="G4004" s="34">
        <v>2029322</v>
      </c>
      <c r="H4004" s="35" t="s">
        <v>197</v>
      </c>
    </row>
    <row r="4005" spans="1:8" ht="15.75">
      <c r="A4005" s="31" t="s">
        <v>3431</v>
      </c>
      <c r="B4005" s="32" t="s">
        <v>2694</v>
      </c>
      <c r="C4005" s="32" t="s">
        <v>3985</v>
      </c>
      <c r="D4005" s="33">
        <v>9913</v>
      </c>
      <c r="E4005" s="32" t="s">
        <v>4341</v>
      </c>
      <c r="F4005" s="33" t="s">
        <v>157</v>
      </c>
      <c r="G4005" s="34">
        <v>3403313</v>
      </c>
      <c r="H4005" s="35" t="s">
        <v>197</v>
      </c>
    </row>
    <row r="4006" spans="1:8" ht="15.75">
      <c r="A4006" s="31" t="s">
        <v>3431</v>
      </c>
      <c r="B4006" s="32" t="s">
        <v>2694</v>
      </c>
      <c r="C4006" s="32" t="s">
        <v>3985</v>
      </c>
      <c r="D4006" s="33">
        <v>9914</v>
      </c>
      <c r="E4006" s="32" t="s">
        <v>4342</v>
      </c>
      <c r="F4006" s="33" t="s">
        <v>157</v>
      </c>
      <c r="G4006" s="34">
        <v>2380750</v>
      </c>
      <c r="H4006" s="35" t="s">
        <v>183</v>
      </c>
    </row>
    <row r="4007" spans="1:8" ht="15.75">
      <c r="A4007" s="31" t="s">
        <v>3431</v>
      </c>
      <c r="B4007" s="32" t="s">
        <v>2694</v>
      </c>
      <c r="C4007" s="32" t="s">
        <v>3985</v>
      </c>
      <c r="D4007" s="33">
        <v>9915</v>
      </c>
      <c r="E4007" s="32" t="s">
        <v>4343</v>
      </c>
      <c r="F4007" s="33" t="s">
        <v>157</v>
      </c>
      <c r="G4007" s="34">
        <v>39271</v>
      </c>
      <c r="H4007" s="35" t="s">
        <v>183</v>
      </c>
    </row>
    <row r="4008" spans="1:8" ht="15.75">
      <c r="A4008" s="31" t="s">
        <v>3431</v>
      </c>
      <c r="B4008" s="32" t="s">
        <v>2694</v>
      </c>
      <c r="C4008" s="32" t="s">
        <v>3985</v>
      </c>
      <c r="D4008" s="33">
        <v>9916</v>
      </c>
      <c r="E4008" s="32" t="s">
        <v>4344</v>
      </c>
      <c r="F4008" s="33" t="s">
        <v>186</v>
      </c>
      <c r="G4008" s="34">
        <v>1595007</v>
      </c>
      <c r="H4008" s="35" t="s">
        <v>183</v>
      </c>
    </row>
    <row r="4009" spans="1:8" ht="15.75">
      <c r="A4009" s="31" t="s">
        <v>3431</v>
      </c>
      <c r="B4009" s="32" t="s">
        <v>2694</v>
      </c>
      <c r="C4009" s="32" t="s">
        <v>3985</v>
      </c>
      <c r="D4009" s="33">
        <v>9917</v>
      </c>
      <c r="E4009" s="32" t="s">
        <v>4345</v>
      </c>
      <c r="F4009" s="33" t="s">
        <v>190</v>
      </c>
      <c r="G4009" s="34">
        <v>210205</v>
      </c>
      <c r="H4009" s="35" t="s">
        <v>183</v>
      </c>
    </row>
    <row r="4010" spans="1:8" ht="15.75">
      <c r="A4010" s="31" t="s">
        <v>3431</v>
      </c>
      <c r="B4010" s="32" t="s">
        <v>2694</v>
      </c>
      <c r="C4010" s="32" t="s">
        <v>3985</v>
      </c>
      <c r="D4010" s="33">
        <v>9918</v>
      </c>
      <c r="E4010" s="32" t="s">
        <v>4346</v>
      </c>
      <c r="F4010" s="33" t="s">
        <v>182</v>
      </c>
      <c r="G4010" s="34">
        <v>124185</v>
      </c>
      <c r="H4010" s="35" t="s">
        <v>183</v>
      </c>
    </row>
    <row r="4011" spans="1:8" ht="15.75">
      <c r="A4011" s="31" t="s">
        <v>3431</v>
      </c>
      <c r="B4011" s="32" t="s">
        <v>2694</v>
      </c>
      <c r="C4011" s="32" t="s">
        <v>3985</v>
      </c>
      <c r="D4011" s="33">
        <v>9919</v>
      </c>
      <c r="E4011" s="32" t="s">
        <v>4347</v>
      </c>
      <c r="F4011" s="33" t="s">
        <v>186</v>
      </c>
      <c r="G4011" s="34">
        <v>870701</v>
      </c>
      <c r="H4011" s="35" t="s">
        <v>183</v>
      </c>
    </row>
    <row r="4012" spans="1:8" ht="15.75">
      <c r="A4012" s="31" t="s">
        <v>3431</v>
      </c>
      <c r="B4012" s="32" t="s">
        <v>2694</v>
      </c>
      <c r="C4012" s="32" t="s">
        <v>3985</v>
      </c>
      <c r="D4012" s="33">
        <v>9920</v>
      </c>
      <c r="E4012" s="32" t="s">
        <v>4348</v>
      </c>
      <c r="F4012" s="33" t="s">
        <v>190</v>
      </c>
      <c r="G4012" s="34">
        <v>3305</v>
      </c>
      <c r="H4012" s="35" t="s">
        <v>183</v>
      </c>
    </row>
    <row r="4013" spans="1:8" ht="15.75">
      <c r="A4013" s="31" t="s">
        <v>3431</v>
      </c>
      <c r="B4013" s="32" t="s">
        <v>2694</v>
      </c>
      <c r="C4013" s="32" t="s">
        <v>3985</v>
      </c>
      <c r="D4013" s="33">
        <v>9921</v>
      </c>
      <c r="E4013" s="32" t="s">
        <v>4349</v>
      </c>
      <c r="F4013" s="33" t="s">
        <v>186</v>
      </c>
      <c r="G4013" s="34">
        <v>285001</v>
      </c>
      <c r="H4013" s="35" t="s">
        <v>183</v>
      </c>
    </row>
    <row r="4014" spans="1:8" ht="15.75">
      <c r="A4014" s="31" t="s">
        <v>3431</v>
      </c>
      <c r="B4014" s="32" t="s">
        <v>2694</v>
      </c>
      <c r="C4014" s="32" t="s">
        <v>3985</v>
      </c>
      <c r="D4014" s="33">
        <v>9922</v>
      </c>
      <c r="E4014" s="32" t="s">
        <v>4350</v>
      </c>
      <c r="F4014" s="33" t="s">
        <v>190</v>
      </c>
      <c r="G4014" s="34">
        <v>3132</v>
      </c>
      <c r="H4014" s="35" t="s">
        <v>183</v>
      </c>
    </row>
    <row r="4015" spans="1:8" ht="15.75">
      <c r="A4015" s="31" t="s">
        <v>3431</v>
      </c>
      <c r="B4015" s="32" t="s">
        <v>2694</v>
      </c>
      <c r="C4015" s="32" t="s">
        <v>4351</v>
      </c>
      <c r="D4015" s="33">
        <v>9923</v>
      </c>
      <c r="E4015" s="32" t="s">
        <v>4352</v>
      </c>
      <c r="F4015" s="33" t="s">
        <v>182</v>
      </c>
      <c r="G4015" s="34">
        <v>19806</v>
      </c>
      <c r="H4015" s="35" t="s">
        <v>4353</v>
      </c>
    </row>
    <row r="4016" spans="1:8" ht="15.75">
      <c r="A4016" s="31" t="s">
        <v>3431</v>
      </c>
      <c r="B4016" s="32" t="s">
        <v>2694</v>
      </c>
      <c r="C4016" s="32" t="s">
        <v>4351</v>
      </c>
      <c r="D4016" s="33">
        <v>9924</v>
      </c>
      <c r="E4016" s="32" t="s">
        <v>4354</v>
      </c>
      <c r="F4016" s="33" t="s">
        <v>190</v>
      </c>
      <c r="G4016" s="34">
        <v>82344</v>
      </c>
      <c r="H4016" s="35" t="s">
        <v>4353</v>
      </c>
    </row>
    <row r="4017" spans="1:8" ht="15.75">
      <c r="A4017" s="31" t="s">
        <v>3431</v>
      </c>
      <c r="B4017" s="32" t="s">
        <v>2694</v>
      </c>
      <c r="C4017" s="32" t="s">
        <v>4351</v>
      </c>
      <c r="D4017" s="33">
        <v>9925</v>
      </c>
      <c r="E4017" s="32" t="s">
        <v>4355</v>
      </c>
      <c r="F4017" s="33" t="s">
        <v>157</v>
      </c>
      <c r="G4017" s="34">
        <v>6267559</v>
      </c>
      <c r="H4017" s="35" t="s">
        <v>4353</v>
      </c>
    </row>
    <row r="4018" spans="1:8" ht="15.75">
      <c r="A4018" s="31" t="s">
        <v>3431</v>
      </c>
      <c r="B4018" s="32" t="s">
        <v>2694</v>
      </c>
      <c r="C4018" s="32" t="s">
        <v>4351</v>
      </c>
      <c r="D4018" s="33">
        <v>9926</v>
      </c>
      <c r="E4018" s="32" t="s">
        <v>4356</v>
      </c>
      <c r="F4018" s="33" t="s">
        <v>157</v>
      </c>
      <c r="G4018" s="34">
        <v>7087793</v>
      </c>
      <c r="H4018" s="35" t="s">
        <v>4353</v>
      </c>
    </row>
    <row r="4019" spans="1:8" ht="15.75">
      <c r="A4019" s="31" t="s">
        <v>3431</v>
      </c>
      <c r="B4019" s="32" t="s">
        <v>2694</v>
      </c>
      <c r="C4019" s="32" t="s">
        <v>4351</v>
      </c>
      <c r="D4019" s="33">
        <v>9927</v>
      </c>
      <c r="E4019" s="32" t="s">
        <v>4357</v>
      </c>
      <c r="F4019" s="33" t="s">
        <v>157</v>
      </c>
      <c r="G4019" s="34">
        <v>6712202</v>
      </c>
      <c r="H4019" s="35" t="s">
        <v>4353</v>
      </c>
    </row>
    <row r="4020" spans="1:8" ht="15.75">
      <c r="A4020" s="31" t="s">
        <v>3431</v>
      </c>
      <c r="B4020" s="32" t="s">
        <v>2694</v>
      </c>
      <c r="C4020" s="32" t="s">
        <v>4351</v>
      </c>
      <c r="D4020" s="33">
        <v>9928</v>
      </c>
      <c r="E4020" s="32" t="s">
        <v>4358</v>
      </c>
      <c r="F4020" s="33" t="s">
        <v>157</v>
      </c>
      <c r="G4020" s="34">
        <v>4463941</v>
      </c>
      <c r="H4020" s="35" t="s">
        <v>4353</v>
      </c>
    </row>
    <row r="4021" spans="1:8" ht="15.75">
      <c r="A4021" s="31" t="s">
        <v>3431</v>
      </c>
      <c r="B4021" s="32" t="s">
        <v>2694</v>
      </c>
      <c r="C4021" s="32" t="s">
        <v>4351</v>
      </c>
      <c r="D4021" s="33">
        <v>9929</v>
      </c>
      <c r="E4021" s="32" t="s">
        <v>4359</v>
      </c>
      <c r="F4021" s="33" t="s">
        <v>157</v>
      </c>
      <c r="G4021" s="34">
        <v>4886908</v>
      </c>
      <c r="H4021" s="35" t="s">
        <v>4353</v>
      </c>
    </row>
    <row r="4022" spans="1:8" ht="15.75">
      <c r="A4022" s="31" t="s">
        <v>3431</v>
      </c>
      <c r="B4022" s="32" t="s">
        <v>2694</v>
      </c>
      <c r="C4022" s="32" t="s">
        <v>3864</v>
      </c>
      <c r="D4022" s="33">
        <v>9930</v>
      </c>
      <c r="E4022" s="32" t="s">
        <v>4360</v>
      </c>
      <c r="F4022" s="33" t="s">
        <v>190</v>
      </c>
      <c r="G4022" s="34">
        <v>98518</v>
      </c>
      <c r="H4022" s="35" t="s">
        <v>4353</v>
      </c>
    </row>
    <row r="4023" spans="1:8" ht="15.75">
      <c r="A4023" s="31" t="s">
        <v>3431</v>
      </c>
      <c r="B4023" s="32" t="s">
        <v>2694</v>
      </c>
      <c r="C4023" s="32" t="s">
        <v>3864</v>
      </c>
      <c r="D4023" s="33">
        <v>9931</v>
      </c>
      <c r="E4023" s="32" t="s">
        <v>4361</v>
      </c>
      <c r="F4023" s="33" t="s">
        <v>190</v>
      </c>
      <c r="G4023" s="34">
        <v>299814</v>
      </c>
      <c r="H4023" s="35" t="s">
        <v>4353</v>
      </c>
    </row>
    <row r="4024" spans="1:8" ht="15.75">
      <c r="A4024" s="31" t="s">
        <v>3431</v>
      </c>
      <c r="B4024" s="32" t="s">
        <v>2694</v>
      </c>
      <c r="C4024" s="32" t="s">
        <v>3864</v>
      </c>
      <c r="D4024" s="33">
        <v>9932</v>
      </c>
      <c r="E4024" s="32" t="s">
        <v>4362</v>
      </c>
      <c r="F4024" s="33" t="s">
        <v>190</v>
      </c>
      <c r="G4024" s="34">
        <v>48956</v>
      </c>
      <c r="H4024" s="35" t="s">
        <v>4353</v>
      </c>
    </row>
    <row r="4025" spans="1:8" ht="15.75">
      <c r="A4025" s="31" t="s">
        <v>3431</v>
      </c>
      <c r="B4025" s="32" t="s">
        <v>2694</v>
      </c>
      <c r="C4025" s="32" t="s">
        <v>3864</v>
      </c>
      <c r="D4025" s="33">
        <v>9934</v>
      </c>
      <c r="E4025" s="32" t="s">
        <v>4363</v>
      </c>
      <c r="F4025" s="33" t="s">
        <v>190</v>
      </c>
      <c r="G4025" s="34">
        <v>15630</v>
      </c>
      <c r="H4025" s="35" t="s">
        <v>4353</v>
      </c>
    </row>
    <row r="4026" spans="1:8" ht="18">
      <c r="A4026" s="29" t="s">
        <v>7957</v>
      </c>
      <c r="B4026" s="29"/>
      <c r="C4026" s="29"/>
      <c r="D4026" s="29"/>
      <c r="E4026" s="29"/>
      <c r="F4026" s="29"/>
      <c r="G4026" s="29"/>
      <c r="H4026" s="30"/>
    </row>
    <row r="4027" spans="1:8">
      <c r="A4027" s="36"/>
      <c r="B4027" s="36"/>
      <c r="C4027" s="37" t="s">
        <v>4364</v>
      </c>
      <c r="D4027" s="38">
        <v>322</v>
      </c>
      <c r="E4027" s="39" t="s">
        <v>4365</v>
      </c>
      <c r="F4027" s="38" t="s">
        <v>186</v>
      </c>
      <c r="G4027" s="40">
        <v>431256</v>
      </c>
      <c r="H4027" s="41" t="s">
        <v>4366</v>
      </c>
    </row>
    <row r="4028" spans="1:8">
      <c r="A4028" s="36"/>
      <c r="B4028" s="36"/>
      <c r="C4028" s="37" t="s">
        <v>4364</v>
      </c>
      <c r="D4028" s="38">
        <v>323</v>
      </c>
      <c r="E4028" s="39" t="s">
        <v>4367</v>
      </c>
      <c r="F4028" s="38" t="s">
        <v>186</v>
      </c>
      <c r="G4028" s="40">
        <v>446250</v>
      </c>
      <c r="H4028" s="41" t="s">
        <v>4366</v>
      </c>
    </row>
    <row r="4029" spans="1:8">
      <c r="A4029" s="36"/>
      <c r="B4029" s="36"/>
      <c r="C4029" s="37" t="s">
        <v>4364</v>
      </c>
      <c r="D4029" s="38">
        <v>324</v>
      </c>
      <c r="E4029" s="39" t="s">
        <v>4368</v>
      </c>
      <c r="F4029" s="38" t="s">
        <v>186</v>
      </c>
      <c r="G4029" s="40">
        <v>461958</v>
      </c>
      <c r="H4029" s="41" t="s">
        <v>4366</v>
      </c>
    </row>
    <row r="4030" spans="1:8">
      <c r="A4030" s="36"/>
      <c r="B4030" s="36"/>
      <c r="C4030" s="37" t="s">
        <v>4364</v>
      </c>
      <c r="D4030" s="38">
        <v>325</v>
      </c>
      <c r="E4030" s="39" t="s">
        <v>4369</v>
      </c>
      <c r="F4030" s="38" t="s">
        <v>186</v>
      </c>
      <c r="G4030" s="40">
        <v>476952</v>
      </c>
      <c r="H4030" s="41" t="s">
        <v>4366</v>
      </c>
    </row>
    <row r="4031" spans="1:8">
      <c r="A4031" s="36"/>
      <c r="B4031" s="36"/>
      <c r="C4031" s="37" t="s">
        <v>4364</v>
      </c>
      <c r="D4031" s="38">
        <v>326</v>
      </c>
      <c r="E4031" s="39" t="s">
        <v>4370</v>
      </c>
      <c r="F4031" s="38" t="s">
        <v>186</v>
      </c>
      <c r="G4031" s="40">
        <v>490304</v>
      </c>
      <c r="H4031" s="41" t="s">
        <v>4366</v>
      </c>
    </row>
    <row r="4032" spans="1:8">
      <c r="A4032" s="36"/>
      <c r="B4032" s="36"/>
      <c r="C4032" s="37" t="s">
        <v>4364</v>
      </c>
      <c r="D4032" s="38">
        <v>328</v>
      </c>
      <c r="E4032" s="39" t="s">
        <v>4371</v>
      </c>
      <c r="F4032" s="38" t="s">
        <v>186</v>
      </c>
      <c r="G4032" s="40">
        <v>522648</v>
      </c>
      <c r="H4032" s="41" t="s">
        <v>4366</v>
      </c>
    </row>
    <row r="4033" spans="1:8">
      <c r="A4033" s="36"/>
      <c r="B4033" s="36"/>
      <c r="C4033" s="37" t="s">
        <v>4364</v>
      </c>
      <c r="D4033" s="38">
        <v>333</v>
      </c>
      <c r="E4033" s="39" t="s">
        <v>4372</v>
      </c>
      <c r="F4033" s="38" t="s">
        <v>186</v>
      </c>
      <c r="G4033" s="40">
        <v>464814</v>
      </c>
      <c r="H4033" s="41" t="s">
        <v>4366</v>
      </c>
    </row>
    <row r="4034" spans="1:8">
      <c r="A4034" s="36"/>
      <c r="B4034" s="36"/>
      <c r="C4034" s="37" t="s">
        <v>4364</v>
      </c>
      <c r="D4034" s="38">
        <v>366</v>
      </c>
      <c r="E4034" s="39" t="s">
        <v>4373</v>
      </c>
      <c r="F4034" s="38" t="s">
        <v>186</v>
      </c>
      <c r="G4034" s="40">
        <v>465564</v>
      </c>
      <c r="H4034" s="41" t="s">
        <v>4366</v>
      </c>
    </row>
    <row r="4035" spans="1:8">
      <c r="A4035" s="36"/>
      <c r="B4035" s="36"/>
      <c r="C4035" s="37" t="s">
        <v>4374</v>
      </c>
      <c r="D4035" s="38">
        <v>1505</v>
      </c>
      <c r="E4035" s="39" t="s">
        <v>4375</v>
      </c>
      <c r="F4035" s="38" t="s">
        <v>885</v>
      </c>
      <c r="G4035" s="40">
        <v>160757</v>
      </c>
      <c r="H4035" s="41" t="s">
        <v>4366</v>
      </c>
    </row>
    <row r="4036" spans="1:8">
      <c r="A4036" s="36"/>
      <c r="B4036" s="36"/>
      <c r="C4036" s="37" t="s">
        <v>4376</v>
      </c>
      <c r="D4036" s="38">
        <v>1512</v>
      </c>
      <c r="E4036" s="39" t="s">
        <v>4377</v>
      </c>
      <c r="F4036" s="38" t="s">
        <v>182</v>
      </c>
      <c r="G4036" s="40">
        <v>8500</v>
      </c>
      <c r="H4036" s="41" t="s">
        <v>4366</v>
      </c>
    </row>
    <row r="4037" spans="1:8">
      <c r="A4037" s="36"/>
      <c r="B4037" s="36"/>
      <c r="C4037" s="37" t="s">
        <v>4378</v>
      </c>
      <c r="D4037" s="38">
        <v>1515</v>
      </c>
      <c r="E4037" s="39" t="s">
        <v>4379</v>
      </c>
      <c r="F4037" s="38" t="s">
        <v>4380</v>
      </c>
      <c r="G4037" s="40">
        <v>321</v>
      </c>
      <c r="H4037" s="41" t="s">
        <v>4366</v>
      </c>
    </row>
    <row r="4038" spans="1:8">
      <c r="A4038" s="36"/>
      <c r="B4038" s="36"/>
      <c r="C4038" s="37" t="s">
        <v>4381</v>
      </c>
      <c r="D4038" s="38">
        <v>1794</v>
      </c>
      <c r="E4038" s="39" t="s">
        <v>4382</v>
      </c>
      <c r="F4038" s="38" t="s">
        <v>564</v>
      </c>
      <c r="G4038" s="40">
        <v>4284</v>
      </c>
      <c r="H4038" s="41" t="s">
        <v>4366</v>
      </c>
    </row>
    <row r="4039" spans="1:8">
      <c r="A4039" s="36"/>
      <c r="B4039" s="36"/>
      <c r="C4039" s="37" t="s">
        <v>4383</v>
      </c>
      <c r="D4039" s="38">
        <v>2273</v>
      </c>
      <c r="E4039" s="39" t="s">
        <v>4384</v>
      </c>
      <c r="F4039" s="38" t="s">
        <v>157</v>
      </c>
      <c r="G4039" s="40">
        <v>761</v>
      </c>
      <c r="H4039" s="41" t="s">
        <v>4366</v>
      </c>
    </row>
    <row r="4040" spans="1:8">
      <c r="A4040" s="36"/>
      <c r="B4040" s="36"/>
      <c r="C4040" s="37" t="s">
        <v>4385</v>
      </c>
      <c r="D4040" s="38">
        <v>2307</v>
      </c>
      <c r="E4040" s="39" t="s">
        <v>4386</v>
      </c>
      <c r="F4040" s="38" t="s">
        <v>186</v>
      </c>
      <c r="G4040" s="40">
        <v>41650</v>
      </c>
      <c r="H4040" s="41" t="s">
        <v>4366</v>
      </c>
    </row>
    <row r="4041" spans="1:8">
      <c r="A4041" s="36"/>
      <c r="B4041" s="36"/>
      <c r="C4041" s="37" t="s">
        <v>4385</v>
      </c>
      <c r="D4041" s="38">
        <v>2308</v>
      </c>
      <c r="E4041" s="39" t="s">
        <v>4387</v>
      </c>
      <c r="F4041" s="38" t="s">
        <v>186</v>
      </c>
      <c r="G4041" s="40">
        <v>119000</v>
      </c>
      <c r="H4041" s="41" t="s">
        <v>4366</v>
      </c>
    </row>
    <row r="4042" spans="1:8">
      <c r="A4042" s="36"/>
      <c r="B4042" s="36"/>
      <c r="C4042" s="37" t="s">
        <v>4388</v>
      </c>
      <c r="D4042" s="38">
        <v>2551</v>
      </c>
      <c r="E4042" s="39" t="s">
        <v>4389</v>
      </c>
      <c r="F4042" s="38" t="s">
        <v>157</v>
      </c>
      <c r="G4042" s="40">
        <v>138216</v>
      </c>
      <c r="H4042" s="41" t="s">
        <v>4366</v>
      </c>
    </row>
    <row r="4043" spans="1:8">
      <c r="A4043" s="36"/>
      <c r="B4043" s="36"/>
      <c r="C4043" s="37" t="s">
        <v>4383</v>
      </c>
      <c r="D4043" s="38">
        <v>2798</v>
      </c>
      <c r="E4043" s="39" t="s">
        <v>4390</v>
      </c>
      <c r="F4043" s="38" t="s">
        <v>157</v>
      </c>
      <c r="G4043" s="40">
        <v>550</v>
      </c>
      <c r="H4043" s="41" t="s">
        <v>4366</v>
      </c>
    </row>
    <row r="4044" spans="1:8">
      <c r="A4044" s="36"/>
      <c r="B4044" s="36"/>
      <c r="C4044" s="37" t="s">
        <v>4385</v>
      </c>
      <c r="D4044" s="38">
        <v>2910</v>
      </c>
      <c r="E4044" s="39" t="s">
        <v>4391</v>
      </c>
      <c r="F4044" s="38" t="s">
        <v>186</v>
      </c>
      <c r="G4044" s="40">
        <v>3927</v>
      </c>
      <c r="H4044" s="41" t="s">
        <v>4366</v>
      </c>
    </row>
    <row r="4045" spans="1:8">
      <c r="A4045" s="36"/>
      <c r="B4045" s="36"/>
      <c r="C4045" s="37" t="s">
        <v>4378</v>
      </c>
      <c r="D4045" s="38">
        <v>3386</v>
      </c>
      <c r="E4045" s="39" t="s">
        <v>4392</v>
      </c>
      <c r="F4045" s="38" t="s">
        <v>3269</v>
      </c>
      <c r="G4045" s="40">
        <v>6902</v>
      </c>
      <c r="H4045" s="41" t="s">
        <v>4366</v>
      </c>
    </row>
    <row r="4046" spans="1:8">
      <c r="A4046" s="36"/>
      <c r="B4046" s="36"/>
      <c r="C4046" s="37" t="s">
        <v>4378</v>
      </c>
      <c r="D4046" s="38">
        <v>3995</v>
      </c>
      <c r="E4046" s="39" t="s">
        <v>4393</v>
      </c>
      <c r="F4046" s="38" t="s">
        <v>182</v>
      </c>
      <c r="G4046" s="40">
        <v>41319</v>
      </c>
      <c r="H4046" s="41" t="s">
        <v>4366</v>
      </c>
    </row>
    <row r="4047" spans="1:8">
      <c r="A4047" s="36"/>
      <c r="B4047" s="36"/>
      <c r="C4047" s="37" t="s">
        <v>4394</v>
      </c>
      <c r="D4047" s="38">
        <v>4513</v>
      </c>
      <c r="E4047" s="39" t="s">
        <v>4395</v>
      </c>
      <c r="F4047" s="38" t="s">
        <v>190</v>
      </c>
      <c r="G4047" s="40">
        <v>13987</v>
      </c>
      <c r="H4047" s="41" t="s">
        <v>4366</v>
      </c>
    </row>
    <row r="4048" spans="1:8">
      <c r="A4048" s="36"/>
      <c r="B4048" s="36"/>
      <c r="C4048" s="37" t="s">
        <v>4394</v>
      </c>
      <c r="D4048" s="38">
        <v>4514</v>
      </c>
      <c r="E4048" s="39" t="s">
        <v>4396</v>
      </c>
      <c r="F4048" s="38" t="s">
        <v>190</v>
      </c>
      <c r="G4048" s="40">
        <v>24081</v>
      </c>
      <c r="H4048" s="41" t="s">
        <v>4366</v>
      </c>
    </row>
    <row r="4049" spans="1:8">
      <c r="A4049" s="36"/>
      <c r="B4049" s="36"/>
      <c r="C4049" s="37" t="s">
        <v>4394</v>
      </c>
      <c r="D4049" s="38">
        <v>4520</v>
      </c>
      <c r="E4049" s="39" t="s">
        <v>4397</v>
      </c>
      <c r="F4049" s="38" t="s">
        <v>190</v>
      </c>
      <c r="G4049" s="40">
        <v>18689</v>
      </c>
      <c r="H4049" s="41" t="s">
        <v>4366</v>
      </c>
    </row>
    <row r="4050" spans="1:8">
      <c r="A4050" s="36"/>
      <c r="B4050" s="36"/>
      <c r="C4050" s="37" t="s">
        <v>4394</v>
      </c>
      <c r="D4050" s="38">
        <v>4521</v>
      </c>
      <c r="E4050" s="39" t="s">
        <v>4398</v>
      </c>
      <c r="F4050" s="38" t="s">
        <v>190</v>
      </c>
      <c r="G4050" s="40">
        <v>23150</v>
      </c>
      <c r="H4050" s="41" t="s">
        <v>4366</v>
      </c>
    </row>
    <row r="4051" spans="1:8">
      <c r="A4051" s="36"/>
      <c r="B4051" s="36"/>
      <c r="C4051" s="37" t="s">
        <v>4399</v>
      </c>
      <c r="D4051" s="38">
        <v>4594</v>
      </c>
      <c r="E4051" s="39" t="s">
        <v>4400</v>
      </c>
      <c r="F4051" s="38" t="s">
        <v>157</v>
      </c>
      <c r="G4051" s="40">
        <v>73221</v>
      </c>
      <c r="H4051" s="41" t="s">
        <v>4366</v>
      </c>
    </row>
    <row r="4052" spans="1:8">
      <c r="A4052" s="36"/>
      <c r="B4052" s="36"/>
      <c r="C4052" s="37" t="s">
        <v>4399</v>
      </c>
      <c r="D4052" s="38">
        <v>4596</v>
      </c>
      <c r="E4052" s="39" t="s">
        <v>4401</v>
      </c>
      <c r="F4052" s="38" t="s">
        <v>157</v>
      </c>
      <c r="G4052" s="40">
        <v>146062</v>
      </c>
      <c r="H4052" s="41" t="s">
        <v>4366</v>
      </c>
    </row>
    <row r="4053" spans="1:8">
      <c r="A4053" s="36"/>
      <c r="B4053" s="36"/>
      <c r="C4053" s="37" t="s">
        <v>4399</v>
      </c>
      <c r="D4053" s="38">
        <v>4598</v>
      </c>
      <c r="E4053" s="39" t="s">
        <v>4402</v>
      </c>
      <c r="F4053" s="38" t="s">
        <v>157</v>
      </c>
      <c r="G4053" s="40">
        <v>1094076</v>
      </c>
      <c r="H4053" s="41" t="s">
        <v>4366</v>
      </c>
    </row>
    <row r="4054" spans="1:8">
      <c r="A4054" s="36"/>
      <c r="B4054" s="36"/>
      <c r="C4054" s="37" t="s">
        <v>4399</v>
      </c>
      <c r="D4054" s="38">
        <v>4600</v>
      </c>
      <c r="E4054" s="39" t="s">
        <v>4403</v>
      </c>
      <c r="F4054" s="38" t="s">
        <v>157</v>
      </c>
      <c r="G4054" s="40">
        <v>3229502</v>
      </c>
      <c r="H4054" s="41" t="s">
        <v>4366</v>
      </c>
    </row>
    <row r="4055" spans="1:8">
      <c r="A4055" s="36"/>
      <c r="B4055" s="36"/>
      <c r="C4055" s="37" t="s">
        <v>4399</v>
      </c>
      <c r="D4055" s="38">
        <v>4608</v>
      </c>
      <c r="E4055" s="39" t="s">
        <v>4404</v>
      </c>
      <c r="F4055" s="38" t="s">
        <v>157</v>
      </c>
      <c r="G4055" s="40">
        <v>33683</v>
      </c>
      <c r="H4055" s="41" t="s">
        <v>4366</v>
      </c>
    </row>
    <row r="4056" spans="1:8">
      <c r="A4056" s="36"/>
      <c r="B4056" s="36"/>
      <c r="C4056" s="37" t="s">
        <v>4399</v>
      </c>
      <c r="D4056" s="38">
        <v>4609</v>
      </c>
      <c r="E4056" s="39" t="s">
        <v>4405</v>
      </c>
      <c r="F4056" s="38" t="s">
        <v>157</v>
      </c>
      <c r="G4056" s="40">
        <v>55455</v>
      </c>
      <c r="H4056" s="41" t="s">
        <v>4366</v>
      </c>
    </row>
    <row r="4057" spans="1:8">
      <c r="A4057" s="36"/>
      <c r="B4057" s="36"/>
      <c r="C4057" s="37" t="s">
        <v>4399</v>
      </c>
      <c r="D4057" s="38">
        <v>4610</v>
      </c>
      <c r="E4057" s="39" t="s">
        <v>4406</v>
      </c>
      <c r="F4057" s="38" t="s">
        <v>157</v>
      </c>
      <c r="G4057" s="40">
        <v>80806</v>
      </c>
      <c r="H4057" s="41" t="s">
        <v>4366</v>
      </c>
    </row>
    <row r="4058" spans="1:8">
      <c r="A4058" s="36"/>
      <c r="B4058" s="36"/>
      <c r="C4058" s="37" t="s">
        <v>4399</v>
      </c>
      <c r="D4058" s="38">
        <v>4611</v>
      </c>
      <c r="E4058" s="39" t="s">
        <v>4407</v>
      </c>
      <c r="F4058" s="38" t="s">
        <v>157</v>
      </c>
      <c r="G4058" s="40">
        <v>188670</v>
      </c>
      <c r="H4058" s="41" t="s">
        <v>4366</v>
      </c>
    </row>
    <row r="4059" spans="1:8">
      <c r="A4059" s="36"/>
      <c r="B4059" s="36"/>
      <c r="C4059" s="37" t="s">
        <v>4399</v>
      </c>
      <c r="D4059" s="38">
        <v>4612</v>
      </c>
      <c r="E4059" s="39" t="s">
        <v>4408</v>
      </c>
      <c r="F4059" s="38" t="s">
        <v>157</v>
      </c>
      <c r="G4059" s="40">
        <v>346624</v>
      </c>
      <c r="H4059" s="41" t="s">
        <v>4366</v>
      </c>
    </row>
    <row r="4060" spans="1:8">
      <c r="A4060" s="36"/>
      <c r="B4060" s="36"/>
      <c r="C4060" s="37" t="s">
        <v>4399</v>
      </c>
      <c r="D4060" s="38">
        <v>4613</v>
      </c>
      <c r="E4060" s="39" t="s">
        <v>4409</v>
      </c>
      <c r="F4060" s="38" t="s">
        <v>157</v>
      </c>
      <c r="G4060" s="40">
        <v>619311</v>
      </c>
      <c r="H4060" s="41" t="s">
        <v>4366</v>
      </c>
    </row>
    <row r="4061" spans="1:8">
      <c r="A4061" s="36"/>
      <c r="B4061" s="36"/>
      <c r="C4061" s="37" t="s">
        <v>4399</v>
      </c>
      <c r="D4061" s="38">
        <v>4614</v>
      </c>
      <c r="E4061" s="39" t="s">
        <v>4410</v>
      </c>
      <c r="F4061" s="38" t="s">
        <v>157</v>
      </c>
      <c r="G4061" s="40">
        <v>959797</v>
      </c>
      <c r="H4061" s="41" t="s">
        <v>4366</v>
      </c>
    </row>
    <row r="4062" spans="1:8">
      <c r="A4062" s="36"/>
      <c r="B4062" s="36"/>
      <c r="C4062" s="37" t="s">
        <v>4411</v>
      </c>
      <c r="D4062" s="38">
        <v>4675</v>
      </c>
      <c r="E4062" s="39" t="s">
        <v>4412</v>
      </c>
      <c r="F4062" s="38" t="s">
        <v>157</v>
      </c>
      <c r="G4062" s="40">
        <v>26000</v>
      </c>
      <c r="H4062" s="41" t="s">
        <v>4366</v>
      </c>
    </row>
    <row r="4063" spans="1:8">
      <c r="A4063" s="36"/>
      <c r="B4063" s="36"/>
      <c r="C4063" s="37" t="s">
        <v>4413</v>
      </c>
      <c r="D4063" s="38">
        <v>4694</v>
      </c>
      <c r="E4063" s="39" t="s">
        <v>4414</v>
      </c>
      <c r="F4063" s="38" t="s">
        <v>190</v>
      </c>
      <c r="G4063" s="40">
        <v>33583</v>
      </c>
      <c r="H4063" s="41" t="s">
        <v>4366</v>
      </c>
    </row>
    <row r="4064" spans="1:8">
      <c r="A4064" s="36"/>
      <c r="B4064" s="36"/>
      <c r="C4064" s="37" t="s">
        <v>4413</v>
      </c>
      <c r="D4064" s="38">
        <v>4697</v>
      </c>
      <c r="E4064" s="39" t="s">
        <v>4415</v>
      </c>
      <c r="F4064" s="38" t="s">
        <v>190</v>
      </c>
      <c r="G4064" s="40">
        <v>39667</v>
      </c>
      <c r="H4064" s="41" t="s">
        <v>4366</v>
      </c>
    </row>
    <row r="4065" spans="1:8">
      <c r="A4065" s="36"/>
      <c r="B4065" s="36"/>
      <c r="C4065" s="37" t="s">
        <v>4381</v>
      </c>
      <c r="D4065" s="38">
        <v>5038</v>
      </c>
      <c r="E4065" s="39" t="s">
        <v>4416</v>
      </c>
      <c r="F4065" s="38" t="s">
        <v>564</v>
      </c>
      <c r="G4065" s="40">
        <v>2916</v>
      </c>
      <c r="H4065" s="41" t="s">
        <v>4366</v>
      </c>
    </row>
    <row r="4066" spans="1:8">
      <c r="A4066" s="36"/>
      <c r="B4066" s="36"/>
      <c r="C4066" s="37" t="s">
        <v>4381</v>
      </c>
      <c r="D4066" s="38">
        <v>5041</v>
      </c>
      <c r="E4066" s="39" t="s">
        <v>4417</v>
      </c>
      <c r="F4066" s="38" t="s">
        <v>564</v>
      </c>
      <c r="G4066" s="40">
        <v>2832</v>
      </c>
      <c r="H4066" s="41" t="s">
        <v>4366</v>
      </c>
    </row>
    <row r="4067" spans="1:8">
      <c r="A4067" s="36"/>
      <c r="B4067" s="36"/>
      <c r="C4067" s="37" t="s">
        <v>4381</v>
      </c>
      <c r="D4067" s="38">
        <v>5042</v>
      </c>
      <c r="E4067" s="39" t="s">
        <v>4418</v>
      </c>
      <c r="F4067" s="38" t="s">
        <v>564</v>
      </c>
      <c r="G4067" s="40">
        <v>2832</v>
      </c>
      <c r="H4067" s="41" t="s">
        <v>4366</v>
      </c>
    </row>
    <row r="4068" spans="1:8">
      <c r="A4068" s="36"/>
      <c r="B4068" s="36"/>
      <c r="C4068" s="37" t="s">
        <v>4364</v>
      </c>
      <c r="D4068" s="38">
        <v>5056</v>
      </c>
      <c r="E4068" s="39" t="s">
        <v>4419</v>
      </c>
      <c r="F4068" s="38" t="s">
        <v>186</v>
      </c>
      <c r="G4068" s="40">
        <v>426187</v>
      </c>
      <c r="H4068" s="41" t="s">
        <v>4366</v>
      </c>
    </row>
    <row r="4069" spans="1:8">
      <c r="A4069" s="36"/>
      <c r="B4069" s="36"/>
      <c r="C4069" s="37" t="s">
        <v>4420</v>
      </c>
      <c r="D4069" s="38">
        <v>5115</v>
      </c>
      <c r="E4069" s="39" t="s">
        <v>4421</v>
      </c>
      <c r="F4069" s="38" t="s">
        <v>4422</v>
      </c>
      <c r="G4069" s="40">
        <v>9372</v>
      </c>
      <c r="H4069" s="41" t="s">
        <v>4366</v>
      </c>
    </row>
    <row r="4070" spans="1:8">
      <c r="A4070" s="36"/>
      <c r="B4070" s="36"/>
      <c r="C4070" s="37" t="s">
        <v>4383</v>
      </c>
      <c r="D4070" s="38">
        <v>5481</v>
      </c>
      <c r="E4070" s="39" t="s">
        <v>4423</v>
      </c>
      <c r="F4070" s="38" t="s">
        <v>157</v>
      </c>
      <c r="G4070" s="40">
        <v>8448</v>
      </c>
      <c r="H4070" s="41" t="s">
        <v>4366</v>
      </c>
    </row>
    <row r="4071" spans="1:8">
      <c r="A4071" s="36"/>
      <c r="B4071" s="36"/>
      <c r="C4071" s="37" t="s">
        <v>4424</v>
      </c>
      <c r="D4071" s="38">
        <v>5661</v>
      </c>
      <c r="E4071" s="39" t="s">
        <v>4425</v>
      </c>
      <c r="F4071" s="38" t="s">
        <v>4426</v>
      </c>
      <c r="G4071" s="40">
        <v>48071</v>
      </c>
      <c r="H4071" s="41" t="s">
        <v>4366</v>
      </c>
    </row>
    <row r="4072" spans="1:8">
      <c r="A4072" s="36"/>
      <c r="B4072" s="36"/>
      <c r="C4072" s="37" t="s">
        <v>4374</v>
      </c>
      <c r="D4072" s="38">
        <v>5890</v>
      </c>
      <c r="E4072" s="39" t="s">
        <v>4427</v>
      </c>
      <c r="F4072" s="38" t="s">
        <v>885</v>
      </c>
      <c r="G4072" s="40">
        <v>72500</v>
      </c>
      <c r="H4072" s="41" t="s">
        <v>4366</v>
      </c>
    </row>
    <row r="4073" spans="1:8">
      <c r="A4073" s="36"/>
      <c r="B4073" s="36"/>
      <c r="C4073" s="37" t="s">
        <v>4385</v>
      </c>
      <c r="D4073" s="38">
        <v>5915</v>
      </c>
      <c r="E4073" s="39" t="s">
        <v>4428</v>
      </c>
      <c r="F4073" s="38" t="s">
        <v>186</v>
      </c>
      <c r="G4073" s="40">
        <v>61642</v>
      </c>
      <c r="H4073" s="41" t="s">
        <v>4366</v>
      </c>
    </row>
    <row r="4074" spans="1:8">
      <c r="A4074" s="36"/>
      <c r="B4074" s="36"/>
      <c r="C4074" s="37" t="s">
        <v>4374</v>
      </c>
      <c r="D4074" s="38">
        <v>6013</v>
      </c>
      <c r="E4074" s="39" t="s">
        <v>4429</v>
      </c>
      <c r="F4074" s="38" t="s">
        <v>885</v>
      </c>
      <c r="G4074" s="40">
        <v>229403</v>
      </c>
      <c r="H4074" s="41" t="s">
        <v>4366</v>
      </c>
    </row>
    <row r="4075" spans="1:8">
      <c r="A4075" s="36"/>
      <c r="B4075" s="36"/>
      <c r="C4075" s="37" t="s">
        <v>4374</v>
      </c>
      <c r="D4075" s="38">
        <v>6017</v>
      </c>
      <c r="E4075" s="39" t="s">
        <v>4430</v>
      </c>
      <c r="F4075" s="38" t="s">
        <v>885</v>
      </c>
      <c r="G4075" s="40">
        <v>137323</v>
      </c>
      <c r="H4075" s="41" t="s">
        <v>4366</v>
      </c>
    </row>
    <row r="4076" spans="1:8">
      <c r="A4076" s="36"/>
      <c r="B4076" s="36"/>
      <c r="C4076" s="37" t="s">
        <v>4374</v>
      </c>
      <c r="D4076" s="38">
        <v>6026</v>
      </c>
      <c r="E4076" s="39" t="s">
        <v>4431</v>
      </c>
      <c r="F4076" s="38" t="s">
        <v>885</v>
      </c>
      <c r="G4076" s="40">
        <v>137323</v>
      </c>
      <c r="H4076" s="41" t="s">
        <v>4366</v>
      </c>
    </row>
    <row r="4077" spans="1:8">
      <c r="A4077" s="36"/>
      <c r="B4077" s="36"/>
      <c r="C4077" s="37" t="s">
        <v>4374</v>
      </c>
      <c r="D4077" s="38">
        <v>6062</v>
      </c>
      <c r="E4077" s="39" t="s">
        <v>4432</v>
      </c>
      <c r="F4077" s="38" t="s">
        <v>885</v>
      </c>
      <c r="G4077" s="40">
        <v>139967</v>
      </c>
      <c r="H4077" s="41" t="s">
        <v>4366</v>
      </c>
    </row>
    <row r="4078" spans="1:8">
      <c r="A4078" s="36"/>
      <c r="B4078" s="36"/>
      <c r="C4078" s="37" t="s">
        <v>4364</v>
      </c>
      <c r="D4078" s="38">
        <v>6072</v>
      </c>
      <c r="E4078" s="39" t="s">
        <v>4433</v>
      </c>
      <c r="F4078" s="38" t="s">
        <v>186</v>
      </c>
      <c r="G4078" s="40">
        <v>528360</v>
      </c>
      <c r="H4078" s="41" t="s">
        <v>4366</v>
      </c>
    </row>
    <row r="4079" spans="1:8">
      <c r="A4079" s="36"/>
      <c r="B4079" s="36"/>
      <c r="C4079" s="37" t="s">
        <v>4364</v>
      </c>
      <c r="D4079" s="38">
        <v>6073</v>
      </c>
      <c r="E4079" s="39" t="s">
        <v>4434</v>
      </c>
      <c r="F4079" s="38" t="s">
        <v>186</v>
      </c>
      <c r="G4079" s="40">
        <v>531930</v>
      </c>
      <c r="H4079" s="41" t="s">
        <v>4366</v>
      </c>
    </row>
    <row r="4080" spans="1:8">
      <c r="A4080" s="36"/>
      <c r="B4080" s="36"/>
      <c r="C4080" s="37" t="s">
        <v>4435</v>
      </c>
      <c r="D4080" s="38">
        <v>6087</v>
      </c>
      <c r="E4080" s="39" t="s">
        <v>4436</v>
      </c>
      <c r="F4080" s="38" t="s">
        <v>590</v>
      </c>
      <c r="G4080" s="40">
        <v>63722</v>
      </c>
      <c r="H4080" s="41" t="s">
        <v>4366</v>
      </c>
    </row>
    <row r="4081" spans="1:8">
      <c r="A4081" s="36"/>
      <c r="B4081" s="36"/>
      <c r="C4081" s="37" t="s">
        <v>4435</v>
      </c>
      <c r="D4081" s="38">
        <v>6088</v>
      </c>
      <c r="E4081" s="39" t="s">
        <v>4437</v>
      </c>
      <c r="F4081" s="38" t="s">
        <v>590</v>
      </c>
      <c r="G4081" s="40">
        <v>91715</v>
      </c>
      <c r="H4081" s="41" t="s">
        <v>4366</v>
      </c>
    </row>
    <row r="4082" spans="1:8">
      <c r="A4082" s="36"/>
      <c r="B4082" s="36"/>
      <c r="C4082" s="37" t="s">
        <v>4424</v>
      </c>
      <c r="D4082" s="38">
        <v>6092</v>
      </c>
      <c r="E4082" s="39" t="s">
        <v>4438</v>
      </c>
      <c r="F4082" s="38" t="s">
        <v>2598</v>
      </c>
      <c r="G4082" s="40">
        <v>2000</v>
      </c>
      <c r="H4082" s="41" t="s">
        <v>4366</v>
      </c>
    </row>
    <row r="4083" spans="1:8">
      <c r="A4083" s="36"/>
      <c r="B4083" s="36"/>
      <c r="C4083" s="37" t="s">
        <v>4411</v>
      </c>
      <c r="D4083" s="38">
        <v>6098</v>
      </c>
      <c r="E4083" s="39" t="s">
        <v>4439</v>
      </c>
      <c r="F4083" s="38" t="s">
        <v>4440</v>
      </c>
      <c r="G4083" s="40">
        <v>21</v>
      </c>
      <c r="H4083" s="41" t="s">
        <v>4366</v>
      </c>
    </row>
    <row r="4084" spans="1:8">
      <c r="A4084" s="36"/>
      <c r="B4084" s="36"/>
      <c r="C4084" s="37" t="s">
        <v>4364</v>
      </c>
      <c r="D4084" s="38">
        <v>6107</v>
      </c>
      <c r="E4084" s="39" t="s">
        <v>4441</v>
      </c>
      <c r="F4084" s="38" t="s">
        <v>186</v>
      </c>
      <c r="G4084" s="40">
        <v>529788</v>
      </c>
      <c r="H4084" s="41" t="s">
        <v>4366</v>
      </c>
    </row>
    <row r="4085" spans="1:8">
      <c r="A4085" s="36"/>
      <c r="B4085" s="36"/>
      <c r="C4085" s="37" t="s">
        <v>4442</v>
      </c>
      <c r="D4085" s="38">
        <v>6109</v>
      </c>
      <c r="E4085" s="39" t="s">
        <v>4443</v>
      </c>
      <c r="F4085" s="38" t="s">
        <v>157</v>
      </c>
      <c r="G4085" s="40">
        <v>36183</v>
      </c>
      <c r="H4085" s="41" t="s">
        <v>4366</v>
      </c>
    </row>
    <row r="4086" spans="1:8">
      <c r="A4086" s="36"/>
      <c r="B4086" s="36"/>
      <c r="C4086" s="37" t="s">
        <v>4442</v>
      </c>
      <c r="D4086" s="38">
        <v>6111</v>
      </c>
      <c r="E4086" s="39" t="s">
        <v>4444</v>
      </c>
      <c r="F4086" s="38" t="s">
        <v>182</v>
      </c>
      <c r="G4086" s="40">
        <v>47084</v>
      </c>
      <c r="H4086" s="41" t="s">
        <v>4366</v>
      </c>
    </row>
    <row r="4087" spans="1:8">
      <c r="A4087" s="36"/>
      <c r="B4087" s="36"/>
      <c r="C4087" s="37" t="s">
        <v>4442</v>
      </c>
      <c r="D4087" s="38">
        <v>6115</v>
      </c>
      <c r="E4087" s="39" t="s">
        <v>4445</v>
      </c>
      <c r="F4087" s="38" t="s">
        <v>182</v>
      </c>
      <c r="G4087" s="40">
        <v>59005</v>
      </c>
      <c r="H4087" s="41" t="s">
        <v>4366</v>
      </c>
    </row>
    <row r="4088" spans="1:8">
      <c r="A4088" s="36"/>
      <c r="B4088" s="36"/>
      <c r="C4088" s="37" t="s">
        <v>4442</v>
      </c>
      <c r="D4088" s="38">
        <v>6116</v>
      </c>
      <c r="E4088" s="39" t="s">
        <v>4446</v>
      </c>
      <c r="F4088" s="38" t="s">
        <v>157</v>
      </c>
      <c r="G4088" s="40">
        <v>31977</v>
      </c>
      <c r="H4088" s="41" t="s">
        <v>4366</v>
      </c>
    </row>
    <row r="4089" spans="1:8">
      <c r="A4089" s="36"/>
      <c r="B4089" s="36"/>
      <c r="C4089" s="37" t="s">
        <v>4442</v>
      </c>
      <c r="D4089" s="38">
        <v>6117</v>
      </c>
      <c r="E4089" s="39" t="s">
        <v>4447</v>
      </c>
      <c r="F4089" s="38" t="s">
        <v>157</v>
      </c>
      <c r="G4089" s="40">
        <v>61794</v>
      </c>
      <c r="H4089" s="41" t="s">
        <v>4366</v>
      </c>
    </row>
    <row r="4090" spans="1:8">
      <c r="A4090" s="36"/>
      <c r="B4090" s="36"/>
      <c r="C4090" s="37" t="s">
        <v>4442</v>
      </c>
      <c r="D4090" s="38">
        <v>6118</v>
      </c>
      <c r="E4090" s="39" t="s">
        <v>4448</v>
      </c>
      <c r="F4090" s="38" t="s">
        <v>157</v>
      </c>
      <c r="G4090" s="40">
        <v>43965</v>
      </c>
      <c r="H4090" s="41" t="s">
        <v>4366</v>
      </c>
    </row>
    <row r="4091" spans="1:8">
      <c r="A4091" s="36"/>
      <c r="B4091" s="36"/>
      <c r="C4091" s="37" t="s">
        <v>4442</v>
      </c>
      <c r="D4091" s="38">
        <v>6122</v>
      </c>
      <c r="E4091" s="39" t="s">
        <v>4449</v>
      </c>
      <c r="F4091" s="38" t="s">
        <v>157</v>
      </c>
      <c r="G4091" s="40">
        <v>273584</v>
      </c>
      <c r="H4091" s="41" t="s">
        <v>4366</v>
      </c>
    </row>
    <row r="4092" spans="1:8">
      <c r="A4092" s="36"/>
      <c r="B4092" s="36"/>
      <c r="C4092" s="37" t="s">
        <v>4450</v>
      </c>
      <c r="D4092" s="38">
        <v>6126</v>
      </c>
      <c r="E4092" s="39" t="s">
        <v>4451</v>
      </c>
      <c r="F4092" s="38" t="s">
        <v>190</v>
      </c>
      <c r="G4092" s="40">
        <v>17590</v>
      </c>
      <c r="H4092" s="41" t="s">
        <v>4366</v>
      </c>
    </row>
    <row r="4093" spans="1:8">
      <c r="A4093" s="36"/>
      <c r="B4093" s="36"/>
      <c r="C4093" s="37" t="s">
        <v>4450</v>
      </c>
      <c r="D4093" s="38">
        <v>6127</v>
      </c>
      <c r="E4093" s="39" t="s">
        <v>4452</v>
      </c>
      <c r="F4093" s="38" t="s">
        <v>190</v>
      </c>
      <c r="G4093" s="40">
        <v>42662</v>
      </c>
      <c r="H4093" s="41" t="s">
        <v>4366</v>
      </c>
    </row>
    <row r="4094" spans="1:8">
      <c r="A4094" s="36"/>
      <c r="B4094" s="36"/>
      <c r="C4094" s="37" t="s">
        <v>4450</v>
      </c>
      <c r="D4094" s="38">
        <v>6128</v>
      </c>
      <c r="E4094" s="39" t="s">
        <v>4453</v>
      </c>
      <c r="F4094" s="38" t="s">
        <v>190</v>
      </c>
      <c r="G4094" s="40">
        <v>60993</v>
      </c>
      <c r="H4094" s="41" t="s">
        <v>4366</v>
      </c>
    </row>
    <row r="4095" spans="1:8">
      <c r="A4095" s="36"/>
      <c r="B4095" s="36"/>
      <c r="C4095" s="37" t="s">
        <v>4450</v>
      </c>
      <c r="D4095" s="38">
        <v>6129</v>
      </c>
      <c r="E4095" s="39" t="s">
        <v>4454</v>
      </c>
      <c r="F4095" s="38" t="s">
        <v>190</v>
      </c>
      <c r="G4095" s="40">
        <v>89083</v>
      </c>
      <c r="H4095" s="41" t="s">
        <v>4366</v>
      </c>
    </row>
    <row r="4096" spans="1:8">
      <c r="A4096" s="36"/>
      <c r="B4096" s="36"/>
      <c r="C4096" s="37" t="s">
        <v>4450</v>
      </c>
      <c r="D4096" s="38">
        <v>6130</v>
      </c>
      <c r="E4096" s="39" t="s">
        <v>4455</v>
      </c>
      <c r="F4096" s="38" t="s">
        <v>190</v>
      </c>
      <c r="G4096" s="40">
        <v>102263</v>
      </c>
      <c r="H4096" s="41" t="s">
        <v>4366</v>
      </c>
    </row>
    <row r="4097" spans="1:8">
      <c r="A4097" s="36"/>
      <c r="B4097" s="36"/>
      <c r="C4097" s="37" t="s">
        <v>4450</v>
      </c>
      <c r="D4097" s="38">
        <v>6131</v>
      </c>
      <c r="E4097" s="39" t="s">
        <v>4456</v>
      </c>
      <c r="F4097" s="38" t="s">
        <v>190</v>
      </c>
      <c r="G4097" s="40">
        <v>187447</v>
      </c>
      <c r="H4097" s="41" t="s">
        <v>4366</v>
      </c>
    </row>
    <row r="4098" spans="1:8">
      <c r="A4098" s="36"/>
      <c r="B4098" s="36"/>
      <c r="C4098" s="37" t="s">
        <v>4450</v>
      </c>
      <c r="D4098" s="38">
        <v>6132</v>
      </c>
      <c r="E4098" s="39" t="s">
        <v>4457</v>
      </c>
      <c r="F4098" s="38" t="s">
        <v>190</v>
      </c>
      <c r="G4098" s="40">
        <v>242088</v>
      </c>
      <c r="H4098" s="41" t="s">
        <v>4366</v>
      </c>
    </row>
    <row r="4099" spans="1:8">
      <c r="A4099" s="36"/>
      <c r="B4099" s="36"/>
      <c r="C4099" s="37" t="s">
        <v>4450</v>
      </c>
      <c r="D4099" s="38">
        <v>6133</v>
      </c>
      <c r="E4099" s="39" t="s">
        <v>4458</v>
      </c>
      <c r="F4099" s="38" t="s">
        <v>190</v>
      </c>
      <c r="G4099" s="40">
        <v>315611</v>
      </c>
      <c r="H4099" s="41" t="s">
        <v>4366</v>
      </c>
    </row>
    <row r="4100" spans="1:8">
      <c r="A4100" s="36"/>
      <c r="B4100" s="36"/>
      <c r="C4100" s="37" t="s">
        <v>4424</v>
      </c>
      <c r="D4100" s="38">
        <v>6140</v>
      </c>
      <c r="E4100" s="39" t="s">
        <v>4459</v>
      </c>
      <c r="F4100" s="38" t="s">
        <v>885</v>
      </c>
      <c r="G4100" s="40">
        <v>54175</v>
      </c>
      <c r="H4100" s="41" t="s">
        <v>4366</v>
      </c>
    </row>
    <row r="4101" spans="1:8">
      <c r="A4101" s="36"/>
      <c r="B4101" s="36"/>
      <c r="C4101" s="37" t="s">
        <v>4460</v>
      </c>
      <c r="D4101" s="38">
        <v>6143</v>
      </c>
      <c r="E4101" s="39" t="s">
        <v>4461</v>
      </c>
      <c r="F4101" s="38" t="s">
        <v>564</v>
      </c>
      <c r="G4101" s="40">
        <v>7449</v>
      </c>
      <c r="H4101" s="41" t="s">
        <v>4366</v>
      </c>
    </row>
    <row r="4102" spans="1:8">
      <c r="A4102" s="36"/>
      <c r="B4102" s="36"/>
      <c r="C4102" s="37" t="s">
        <v>4462</v>
      </c>
      <c r="D4102" s="38">
        <v>6147</v>
      </c>
      <c r="E4102" s="39" t="s">
        <v>4463</v>
      </c>
      <c r="F4102" s="38" t="s">
        <v>190</v>
      </c>
      <c r="G4102" s="40">
        <v>33065</v>
      </c>
      <c r="H4102" s="41" t="s">
        <v>4366</v>
      </c>
    </row>
    <row r="4103" spans="1:8">
      <c r="A4103" s="36"/>
      <c r="B4103" s="36"/>
      <c r="C4103" s="37" t="s">
        <v>4462</v>
      </c>
      <c r="D4103" s="38">
        <v>6148</v>
      </c>
      <c r="E4103" s="39" t="s">
        <v>4464</v>
      </c>
      <c r="F4103" s="38" t="s">
        <v>190</v>
      </c>
      <c r="G4103" s="40">
        <v>55391</v>
      </c>
      <c r="H4103" s="41" t="s">
        <v>4366</v>
      </c>
    </row>
    <row r="4104" spans="1:8">
      <c r="A4104" s="36"/>
      <c r="B4104" s="36"/>
      <c r="C4104" s="37" t="s">
        <v>4462</v>
      </c>
      <c r="D4104" s="38">
        <v>6149</v>
      </c>
      <c r="E4104" s="39" t="s">
        <v>4465</v>
      </c>
      <c r="F4104" s="38" t="s">
        <v>190</v>
      </c>
      <c r="G4104" s="40">
        <v>67919</v>
      </c>
      <c r="H4104" s="41" t="s">
        <v>4366</v>
      </c>
    </row>
    <row r="4105" spans="1:8">
      <c r="A4105" s="36"/>
      <c r="B4105" s="36"/>
      <c r="C4105" s="37" t="s">
        <v>4462</v>
      </c>
      <c r="D4105" s="38">
        <v>6150</v>
      </c>
      <c r="E4105" s="39" t="s">
        <v>4466</v>
      </c>
      <c r="F4105" s="38" t="s">
        <v>190</v>
      </c>
      <c r="G4105" s="40">
        <v>80745</v>
      </c>
      <c r="H4105" s="41" t="s">
        <v>4366</v>
      </c>
    </row>
    <row r="4106" spans="1:8">
      <c r="A4106" s="36"/>
      <c r="B4106" s="36"/>
      <c r="C4106" s="37" t="s">
        <v>4462</v>
      </c>
      <c r="D4106" s="38">
        <v>6151</v>
      </c>
      <c r="E4106" s="39" t="s">
        <v>4467</v>
      </c>
      <c r="F4106" s="38" t="s">
        <v>190</v>
      </c>
      <c r="G4106" s="40">
        <v>101514</v>
      </c>
      <c r="H4106" s="41" t="s">
        <v>4366</v>
      </c>
    </row>
    <row r="4107" spans="1:8">
      <c r="A4107" s="36"/>
      <c r="B4107" s="36"/>
      <c r="C4107" s="37" t="s">
        <v>4462</v>
      </c>
      <c r="D4107" s="38">
        <v>6152</v>
      </c>
      <c r="E4107" s="39" t="s">
        <v>4468</v>
      </c>
      <c r="F4107" s="38" t="s">
        <v>190</v>
      </c>
      <c r="G4107" s="40">
        <v>133791</v>
      </c>
      <c r="H4107" s="41" t="s">
        <v>4366</v>
      </c>
    </row>
    <row r="4108" spans="1:8">
      <c r="A4108" s="36"/>
      <c r="B4108" s="36"/>
      <c r="C4108" s="37" t="s">
        <v>4462</v>
      </c>
      <c r="D4108" s="38">
        <v>6153</v>
      </c>
      <c r="E4108" s="39" t="s">
        <v>4469</v>
      </c>
      <c r="F4108" s="38" t="s">
        <v>190</v>
      </c>
      <c r="G4108" s="40">
        <v>173766</v>
      </c>
      <c r="H4108" s="41" t="s">
        <v>4366</v>
      </c>
    </row>
    <row r="4109" spans="1:8">
      <c r="A4109" s="36"/>
      <c r="B4109" s="36"/>
      <c r="C4109" s="37" t="s">
        <v>4462</v>
      </c>
      <c r="D4109" s="38">
        <v>6154</v>
      </c>
      <c r="E4109" s="39" t="s">
        <v>4470</v>
      </c>
      <c r="F4109" s="38" t="s">
        <v>190</v>
      </c>
      <c r="G4109" s="40">
        <v>224862</v>
      </c>
      <c r="H4109" s="41" t="s">
        <v>4366</v>
      </c>
    </row>
    <row r="4110" spans="1:8">
      <c r="A4110" s="36"/>
      <c r="B4110" s="36"/>
      <c r="C4110" s="37" t="s">
        <v>4462</v>
      </c>
      <c r="D4110" s="38">
        <v>6155</v>
      </c>
      <c r="E4110" s="39" t="s">
        <v>4471</v>
      </c>
      <c r="F4110" s="38" t="s">
        <v>190</v>
      </c>
      <c r="G4110" s="40">
        <v>331505</v>
      </c>
      <c r="H4110" s="41" t="s">
        <v>4366</v>
      </c>
    </row>
    <row r="4111" spans="1:8">
      <c r="A4111" s="36"/>
      <c r="B4111" s="36"/>
      <c r="C4111" s="37" t="s">
        <v>4462</v>
      </c>
      <c r="D4111" s="38">
        <v>6156</v>
      </c>
      <c r="E4111" s="39" t="s">
        <v>4472</v>
      </c>
      <c r="F4111" s="38" t="s">
        <v>190</v>
      </c>
      <c r="G4111" s="40">
        <v>40110</v>
      </c>
      <c r="H4111" s="41" t="s">
        <v>4366</v>
      </c>
    </row>
    <row r="4112" spans="1:8">
      <c r="A4112" s="36"/>
      <c r="B4112" s="36"/>
      <c r="C4112" s="37" t="s">
        <v>4462</v>
      </c>
      <c r="D4112" s="38">
        <v>6157</v>
      </c>
      <c r="E4112" s="39" t="s">
        <v>4473</v>
      </c>
      <c r="F4112" s="38" t="s">
        <v>190</v>
      </c>
      <c r="G4112" s="40">
        <v>67957</v>
      </c>
      <c r="H4112" s="41" t="s">
        <v>4366</v>
      </c>
    </row>
    <row r="4113" spans="1:8">
      <c r="A4113" s="36"/>
      <c r="B4113" s="36"/>
      <c r="C4113" s="37" t="s">
        <v>4462</v>
      </c>
      <c r="D4113" s="38">
        <v>6158</v>
      </c>
      <c r="E4113" s="39" t="s">
        <v>4474</v>
      </c>
      <c r="F4113" s="38" t="s">
        <v>190</v>
      </c>
      <c r="G4113" s="40">
        <v>87054</v>
      </c>
      <c r="H4113" s="41" t="s">
        <v>4366</v>
      </c>
    </row>
    <row r="4114" spans="1:8">
      <c r="A4114" s="36"/>
      <c r="B4114" s="36"/>
      <c r="C4114" s="37" t="s">
        <v>4462</v>
      </c>
      <c r="D4114" s="38">
        <v>6159</v>
      </c>
      <c r="E4114" s="39" t="s">
        <v>4475</v>
      </c>
      <c r="F4114" s="38" t="s">
        <v>190</v>
      </c>
      <c r="G4114" s="40">
        <v>111197</v>
      </c>
      <c r="H4114" s="41" t="s">
        <v>4366</v>
      </c>
    </row>
    <row r="4115" spans="1:8">
      <c r="A4115" s="36"/>
      <c r="B4115" s="36"/>
      <c r="C4115" s="37" t="s">
        <v>4462</v>
      </c>
      <c r="D4115" s="38">
        <v>6160</v>
      </c>
      <c r="E4115" s="39" t="s">
        <v>4476</v>
      </c>
      <c r="F4115" s="38" t="s">
        <v>190</v>
      </c>
      <c r="G4115" s="40">
        <v>147484</v>
      </c>
      <c r="H4115" s="41" t="s">
        <v>4366</v>
      </c>
    </row>
    <row r="4116" spans="1:8">
      <c r="A4116" s="36"/>
      <c r="B4116" s="36"/>
      <c r="C4116" s="37" t="s">
        <v>4462</v>
      </c>
      <c r="D4116" s="38">
        <v>6161</v>
      </c>
      <c r="E4116" s="39" t="s">
        <v>4477</v>
      </c>
      <c r="F4116" s="38" t="s">
        <v>190</v>
      </c>
      <c r="G4116" s="40">
        <v>191927</v>
      </c>
      <c r="H4116" s="41" t="s">
        <v>4366</v>
      </c>
    </row>
    <row r="4117" spans="1:8">
      <c r="A4117" s="36"/>
      <c r="B4117" s="36"/>
      <c r="C4117" s="37" t="s">
        <v>4462</v>
      </c>
      <c r="D4117" s="38">
        <v>6162</v>
      </c>
      <c r="E4117" s="39" t="s">
        <v>4478</v>
      </c>
      <c r="F4117" s="38" t="s">
        <v>190</v>
      </c>
      <c r="G4117" s="40">
        <v>258472</v>
      </c>
      <c r="H4117" s="41" t="s">
        <v>4366</v>
      </c>
    </row>
    <row r="4118" spans="1:8">
      <c r="A4118" s="36"/>
      <c r="B4118" s="36"/>
      <c r="C4118" s="37" t="s">
        <v>4462</v>
      </c>
      <c r="D4118" s="38">
        <v>6163</v>
      </c>
      <c r="E4118" s="39" t="s">
        <v>4479</v>
      </c>
      <c r="F4118" s="38" t="s">
        <v>190</v>
      </c>
      <c r="G4118" s="40">
        <v>309514</v>
      </c>
      <c r="H4118" s="41" t="s">
        <v>4366</v>
      </c>
    </row>
    <row r="4119" spans="1:8">
      <c r="A4119" s="36"/>
      <c r="B4119" s="36"/>
      <c r="C4119" s="37" t="s">
        <v>4462</v>
      </c>
      <c r="D4119" s="38">
        <v>6164</v>
      </c>
      <c r="E4119" s="39" t="s">
        <v>4480</v>
      </c>
      <c r="F4119" s="38" t="s">
        <v>190</v>
      </c>
      <c r="G4119" s="40">
        <v>445231</v>
      </c>
      <c r="H4119" s="41" t="s">
        <v>4366</v>
      </c>
    </row>
    <row r="4120" spans="1:8">
      <c r="A4120" s="36"/>
      <c r="B4120" s="36"/>
      <c r="C4120" s="37" t="s">
        <v>4462</v>
      </c>
      <c r="D4120" s="38">
        <v>6165</v>
      </c>
      <c r="E4120" s="39" t="s">
        <v>4481</v>
      </c>
      <c r="F4120" s="38" t="s">
        <v>190</v>
      </c>
      <c r="G4120" s="40">
        <v>505864</v>
      </c>
      <c r="H4120" s="41" t="s">
        <v>4366</v>
      </c>
    </row>
    <row r="4121" spans="1:8">
      <c r="A4121" s="36"/>
      <c r="B4121" s="36"/>
      <c r="C4121" s="37" t="s">
        <v>4462</v>
      </c>
      <c r="D4121" s="38">
        <v>6166</v>
      </c>
      <c r="E4121" s="39" t="s">
        <v>4482</v>
      </c>
      <c r="F4121" s="38" t="s">
        <v>190</v>
      </c>
      <c r="G4121" s="40">
        <v>617639</v>
      </c>
      <c r="H4121" s="41" t="s">
        <v>4366</v>
      </c>
    </row>
    <row r="4122" spans="1:8">
      <c r="A4122" s="36"/>
      <c r="B4122" s="36"/>
      <c r="C4122" s="37" t="s">
        <v>4462</v>
      </c>
      <c r="D4122" s="38">
        <v>6167</v>
      </c>
      <c r="E4122" s="39" t="s">
        <v>4483</v>
      </c>
      <c r="F4122" s="38" t="s">
        <v>190</v>
      </c>
      <c r="G4122" s="40">
        <v>771368</v>
      </c>
      <c r="H4122" s="41" t="s">
        <v>4366</v>
      </c>
    </row>
    <row r="4123" spans="1:8">
      <c r="A4123" s="36"/>
      <c r="B4123" s="36"/>
      <c r="C4123" s="37" t="s">
        <v>4462</v>
      </c>
      <c r="D4123" s="38">
        <v>6168</v>
      </c>
      <c r="E4123" s="39" t="s">
        <v>4484</v>
      </c>
      <c r="F4123" s="38" t="s">
        <v>190</v>
      </c>
      <c r="G4123" s="40">
        <v>970345</v>
      </c>
      <c r="H4123" s="41" t="s">
        <v>4366</v>
      </c>
    </row>
    <row r="4124" spans="1:8">
      <c r="A4124" s="36"/>
      <c r="B4124" s="36"/>
      <c r="C4124" s="37" t="s">
        <v>4462</v>
      </c>
      <c r="D4124" s="38">
        <v>6169</v>
      </c>
      <c r="E4124" s="39" t="s">
        <v>4485</v>
      </c>
      <c r="F4124" s="38" t="s">
        <v>190</v>
      </c>
      <c r="G4124" s="40">
        <v>1049459</v>
      </c>
      <c r="H4124" s="41" t="s">
        <v>4366</v>
      </c>
    </row>
    <row r="4125" spans="1:8">
      <c r="A4125" s="36"/>
      <c r="B4125" s="36"/>
      <c r="C4125" s="37" t="s">
        <v>4462</v>
      </c>
      <c r="D4125" s="38">
        <v>6170</v>
      </c>
      <c r="E4125" s="39" t="s">
        <v>4486</v>
      </c>
      <c r="F4125" s="38" t="s">
        <v>190</v>
      </c>
      <c r="G4125" s="40">
        <v>1191756</v>
      </c>
      <c r="H4125" s="41" t="s">
        <v>4366</v>
      </c>
    </row>
    <row r="4126" spans="1:8">
      <c r="A4126" s="36"/>
      <c r="B4126" s="36"/>
      <c r="C4126" s="37" t="s">
        <v>4462</v>
      </c>
      <c r="D4126" s="38">
        <v>6171</v>
      </c>
      <c r="E4126" s="39" t="s">
        <v>4487</v>
      </c>
      <c r="F4126" s="38" t="s">
        <v>190</v>
      </c>
      <c r="G4126" s="40">
        <v>1362236</v>
      </c>
      <c r="H4126" s="41" t="s">
        <v>4366</v>
      </c>
    </row>
    <row r="4127" spans="1:8">
      <c r="A4127" s="36"/>
      <c r="B4127" s="36"/>
      <c r="C4127" s="37" t="s">
        <v>4462</v>
      </c>
      <c r="D4127" s="38">
        <v>6172</v>
      </c>
      <c r="E4127" s="39" t="s">
        <v>4488</v>
      </c>
      <c r="F4127" s="38" t="s">
        <v>190</v>
      </c>
      <c r="G4127" s="40">
        <v>1510091</v>
      </c>
      <c r="H4127" s="41" t="s">
        <v>4366</v>
      </c>
    </row>
    <row r="4128" spans="1:8">
      <c r="A4128" s="36"/>
      <c r="B4128" s="36"/>
      <c r="C4128" s="37" t="s">
        <v>4462</v>
      </c>
      <c r="D4128" s="38">
        <v>6173</v>
      </c>
      <c r="E4128" s="39" t="s">
        <v>4489</v>
      </c>
      <c r="F4128" s="38" t="s">
        <v>190</v>
      </c>
      <c r="G4128" s="40">
        <v>1705407</v>
      </c>
      <c r="H4128" s="41" t="s">
        <v>4366</v>
      </c>
    </row>
    <row r="4129" spans="1:8">
      <c r="A4129" s="36"/>
      <c r="B4129" s="36"/>
      <c r="C4129" s="37" t="s">
        <v>4462</v>
      </c>
      <c r="D4129" s="38">
        <v>6174</v>
      </c>
      <c r="E4129" s="39" t="s">
        <v>4490</v>
      </c>
      <c r="F4129" s="38" t="s">
        <v>190</v>
      </c>
      <c r="G4129" s="40">
        <v>1874620</v>
      </c>
      <c r="H4129" s="41" t="s">
        <v>4366</v>
      </c>
    </row>
    <row r="4130" spans="1:8">
      <c r="A4130" s="36"/>
      <c r="B4130" s="36"/>
      <c r="C4130" s="37" t="s">
        <v>4462</v>
      </c>
      <c r="D4130" s="38">
        <v>6175</v>
      </c>
      <c r="E4130" s="39" t="s">
        <v>4491</v>
      </c>
      <c r="F4130" s="38" t="s">
        <v>190</v>
      </c>
      <c r="G4130" s="40">
        <v>2097336</v>
      </c>
      <c r="H4130" s="41" t="s">
        <v>4366</v>
      </c>
    </row>
    <row r="4131" spans="1:8">
      <c r="A4131" s="36"/>
      <c r="B4131" s="36"/>
      <c r="C4131" s="37" t="s">
        <v>4462</v>
      </c>
      <c r="D4131" s="38">
        <v>6176</v>
      </c>
      <c r="E4131" s="39" t="s">
        <v>4492</v>
      </c>
      <c r="F4131" s="38" t="s">
        <v>190</v>
      </c>
      <c r="G4131" s="40">
        <v>2466670</v>
      </c>
      <c r="H4131" s="41" t="s">
        <v>4366</v>
      </c>
    </row>
    <row r="4132" spans="1:8">
      <c r="A4132" s="36"/>
      <c r="B4132" s="36"/>
      <c r="C4132" s="37" t="s">
        <v>4462</v>
      </c>
      <c r="D4132" s="38">
        <v>6177</v>
      </c>
      <c r="E4132" s="39" t="s">
        <v>4493</v>
      </c>
      <c r="F4132" s="38" t="s">
        <v>190</v>
      </c>
      <c r="G4132" s="40">
        <v>2733457</v>
      </c>
      <c r="H4132" s="41" t="s">
        <v>4366</v>
      </c>
    </row>
    <row r="4133" spans="1:8">
      <c r="A4133" s="36"/>
      <c r="B4133" s="36"/>
      <c r="C4133" s="37" t="s">
        <v>4462</v>
      </c>
      <c r="D4133" s="38">
        <v>6178</v>
      </c>
      <c r="E4133" s="39" t="s">
        <v>4494</v>
      </c>
      <c r="F4133" s="38" t="s">
        <v>190</v>
      </c>
      <c r="G4133" s="40">
        <v>3403995</v>
      </c>
      <c r="H4133" s="41" t="s">
        <v>4366</v>
      </c>
    </row>
    <row r="4134" spans="1:8">
      <c r="A4134" s="36"/>
      <c r="B4134" s="36"/>
      <c r="C4134" s="37" t="s">
        <v>4462</v>
      </c>
      <c r="D4134" s="38">
        <v>6179</v>
      </c>
      <c r="E4134" s="39" t="s">
        <v>4495</v>
      </c>
      <c r="F4134" s="38" t="s">
        <v>190</v>
      </c>
      <c r="G4134" s="40">
        <v>4507315</v>
      </c>
      <c r="H4134" s="41" t="s">
        <v>4366</v>
      </c>
    </row>
    <row r="4135" spans="1:8">
      <c r="A4135" s="36"/>
      <c r="B4135" s="36"/>
      <c r="C4135" s="37" t="s">
        <v>4462</v>
      </c>
      <c r="D4135" s="38">
        <v>6180</v>
      </c>
      <c r="E4135" s="39" t="s">
        <v>4496</v>
      </c>
      <c r="F4135" s="38" t="s">
        <v>190</v>
      </c>
      <c r="G4135" s="40">
        <v>5072542</v>
      </c>
      <c r="H4135" s="41" t="s">
        <v>4366</v>
      </c>
    </row>
    <row r="4136" spans="1:8">
      <c r="A4136" s="36"/>
      <c r="B4136" s="36"/>
      <c r="C4136" s="37" t="s">
        <v>4462</v>
      </c>
      <c r="D4136" s="38">
        <v>6181</v>
      </c>
      <c r="E4136" s="39" t="s">
        <v>4497</v>
      </c>
      <c r="F4136" s="38" t="s">
        <v>190</v>
      </c>
      <c r="G4136" s="40">
        <v>506331</v>
      </c>
      <c r="H4136" s="41" t="s">
        <v>4366</v>
      </c>
    </row>
    <row r="4137" spans="1:8">
      <c r="A4137" s="36"/>
      <c r="B4137" s="36"/>
      <c r="C4137" s="37" t="s">
        <v>4462</v>
      </c>
      <c r="D4137" s="38">
        <v>6182</v>
      </c>
      <c r="E4137" s="39" t="s">
        <v>4498</v>
      </c>
      <c r="F4137" s="38" t="s">
        <v>190</v>
      </c>
      <c r="G4137" s="40">
        <v>636141</v>
      </c>
      <c r="H4137" s="41" t="s">
        <v>4366</v>
      </c>
    </row>
    <row r="4138" spans="1:8">
      <c r="A4138" s="36"/>
      <c r="B4138" s="36"/>
      <c r="C4138" s="37" t="s">
        <v>4462</v>
      </c>
      <c r="D4138" s="38">
        <v>6183</v>
      </c>
      <c r="E4138" s="39" t="s">
        <v>4499</v>
      </c>
      <c r="F4138" s="38" t="s">
        <v>190</v>
      </c>
      <c r="G4138" s="40">
        <v>794306</v>
      </c>
      <c r="H4138" s="41" t="s">
        <v>4366</v>
      </c>
    </row>
    <row r="4139" spans="1:8">
      <c r="A4139" s="36"/>
      <c r="B4139" s="36"/>
      <c r="C4139" s="37" t="s">
        <v>4462</v>
      </c>
      <c r="D4139" s="38">
        <v>6184</v>
      </c>
      <c r="E4139" s="39" t="s">
        <v>4500</v>
      </c>
      <c r="F4139" s="38" t="s">
        <v>190</v>
      </c>
      <c r="G4139" s="40">
        <v>996182</v>
      </c>
      <c r="H4139" s="41" t="s">
        <v>4366</v>
      </c>
    </row>
    <row r="4140" spans="1:8">
      <c r="A4140" s="36"/>
      <c r="B4140" s="36"/>
      <c r="C4140" s="37" t="s">
        <v>4462</v>
      </c>
      <c r="D4140" s="38">
        <v>6185</v>
      </c>
      <c r="E4140" s="39" t="s">
        <v>4501</v>
      </c>
      <c r="F4140" s="38" t="s">
        <v>190</v>
      </c>
      <c r="G4140" s="40">
        <v>1246696</v>
      </c>
      <c r="H4140" s="41" t="s">
        <v>4366</v>
      </c>
    </row>
    <row r="4141" spans="1:8">
      <c r="A4141" s="36"/>
      <c r="B4141" s="36"/>
      <c r="C4141" s="37" t="s">
        <v>4462</v>
      </c>
      <c r="D4141" s="38">
        <v>6188</v>
      </c>
      <c r="E4141" s="39" t="s">
        <v>4502</v>
      </c>
      <c r="F4141" s="38" t="s">
        <v>190</v>
      </c>
      <c r="G4141" s="40">
        <v>1218383</v>
      </c>
      <c r="H4141" s="41" t="s">
        <v>4366</v>
      </c>
    </row>
    <row r="4142" spans="1:8">
      <c r="A4142" s="36"/>
      <c r="B4142" s="36"/>
      <c r="C4142" s="37" t="s">
        <v>4462</v>
      </c>
      <c r="D4142" s="38">
        <v>6189</v>
      </c>
      <c r="E4142" s="39" t="s">
        <v>4503</v>
      </c>
      <c r="F4142" s="38" t="s">
        <v>190</v>
      </c>
      <c r="G4142" s="40">
        <v>1636640</v>
      </c>
      <c r="H4142" s="41" t="s">
        <v>4366</v>
      </c>
    </row>
    <row r="4143" spans="1:8">
      <c r="A4143" s="36"/>
      <c r="B4143" s="36"/>
      <c r="C4143" s="37" t="s">
        <v>4462</v>
      </c>
      <c r="D4143" s="38">
        <v>6190</v>
      </c>
      <c r="E4143" s="39" t="s">
        <v>4504</v>
      </c>
      <c r="F4143" s="38" t="s">
        <v>190</v>
      </c>
      <c r="G4143" s="40">
        <v>1816064</v>
      </c>
      <c r="H4143" s="41" t="s">
        <v>4366</v>
      </c>
    </row>
    <row r="4144" spans="1:8">
      <c r="A4144" s="36"/>
      <c r="B4144" s="36"/>
      <c r="C4144" s="37" t="s">
        <v>4462</v>
      </c>
      <c r="D4144" s="38">
        <v>6191</v>
      </c>
      <c r="E4144" s="39" t="s">
        <v>4505</v>
      </c>
      <c r="F4144" s="38" t="s">
        <v>190</v>
      </c>
      <c r="G4144" s="40">
        <v>1732264</v>
      </c>
      <c r="H4144" s="41" t="s">
        <v>4366</v>
      </c>
    </row>
    <row r="4145" spans="1:8">
      <c r="A4145" s="36"/>
      <c r="B4145" s="36"/>
      <c r="C4145" s="37" t="s">
        <v>4462</v>
      </c>
      <c r="D4145" s="38">
        <v>6192</v>
      </c>
      <c r="E4145" s="39" t="s">
        <v>4506</v>
      </c>
      <c r="F4145" s="38" t="s">
        <v>190</v>
      </c>
      <c r="G4145" s="40">
        <v>2248024</v>
      </c>
      <c r="H4145" s="41" t="s">
        <v>4366</v>
      </c>
    </row>
    <row r="4146" spans="1:8">
      <c r="A4146" s="36"/>
      <c r="B4146" s="36"/>
      <c r="C4146" s="37" t="s">
        <v>4462</v>
      </c>
      <c r="D4146" s="38">
        <v>6193</v>
      </c>
      <c r="E4146" s="39" t="s">
        <v>4507</v>
      </c>
      <c r="F4146" s="38" t="s">
        <v>190</v>
      </c>
      <c r="G4146" s="40">
        <v>2231329</v>
      </c>
      <c r="H4146" s="41" t="s">
        <v>4366</v>
      </c>
    </row>
    <row r="4147" spans="1:8">
      <c r="A4147" s="36"/>
      <c r="B4147" s="36"/>
      <c r="C4147" s="37" t="s">
        <v>4462</v>
      </c>
      <c r="D4147" s="38">
        <v>6194</v>
      </c>
      <c r="E4147" s="39" t="s">
        <v>4508</v>
      </c>
      <c r="F4147" s="38" t="s">
        <v>190</v>
      </c>
      <c r="G4147" s="40">
        <v>2532168</v>
      </c>
      <c r="H4147" s="41" t="s">
        <v>4366</v>
      </c>
    </row>
    <row r="4148" spans="1:8">
      <c r="A4148" s="36"/>
      <c r="B4148" s="36"/>
      <c r="C4148" s="37" t="s">
        <v>4462</v>
      </c>
      <c r="D4148" s="38">
        <v>6195</v>
      </c>
      <c r="E4148" s="39" t="s">
        <v>4509</v>
      </c>
      <c r="F4148" s="38" t="s">
        <v>190</v>
      </c>
      <c r="G4148" s="40">
        <v>2749516</v>
      </c>
      <c r="H4148" s="41" t="s">
        <v>4366</v>
      </c>
    </row>
    <row r="4149" spans="1:8">
      <c r="A4149" s="36"/>
      <c r="B4149" s="36"/>
      <c r="C4149" s="37" t="s">
        <v>4462</v>
      </c>
      <c r="D4149" s="38">
        <v>6196</v>
      </c>
      <c r="E4149" s="39" t="s">
        <v>4510</v>
      </c>
      <c r="F4149" s="38" t="s">
        <v>190</v>
      </c>
      <c r="G4149" s="40">
        <v>3420368</v>
      </c>
      <c r="H4149" s="41" t="s">
        <v>4366</v>
      </c>
    </row>
    <row r="4150" spans="1:8">
      <c r="A4150" s="36"/>
      <c r="B4150" s="36"/>
      <c r="C4150" s="37" t="s">
        <v>4462</v>
      </c>
      <c r="D4150" s="38">
        <v>6197</v>
      </c>
      <c r="E4150" s="39" t="s">
        <v>4511</v>
      </c>
      <c r="F4150" s="38" t="s">
        <v>190</v>
      </c>
      <c r="G4150" s="40">
        <v>4582047</v>
      </c>
      <c r="H4150" s="41" t="s">
        <v>4366</v>
      </c>
    </row>
    <row r="4151" spans="1:8">
      <c r="A4151" s="36"/>
      <c r="B4151" s="36"/>
      <c r="C4151" s="37" t="s">
        <v>4462</v>
      </c>
      <c r="D4151" s="38">
        <v>6198</v>
      </c>
      <c r="E4151" s="39" t="s">
        <v>4512</v>
      </c>
      <c r="F4151" s="38" t="s">
        <v>190</v>
      </c>
      <c r="G4151" s="40">
        <v>5155604</v>
      </c>
      <c r="H4151" s="41" t="s">
        <v>4366</v>
      </c>
    </row>
    <row r="4152" spans="1:8">
      <c r="A4152" s="36"/>
      <c r="B4152" s="36"/>
      <c r="C4152" s="37" t="s">
        <v>4462</v>
      </c>
      <c r="D4152" s="38">
        <v>6199</v>
      </c>
      <c r="E4152" s="39" t="s">
        <v>4513</v>
      </c>
      <c r="F4152" s="38" t="s">
        <v>190</v>
      </c>
      <c r="G4152" s="40">
        <v>506331</v>
      </c>
      <c r="H4152" s="41" t="s">
        <v>4366</v>
      </c>
    </row>
    <row r="4153" spans="1:8">
      <c r="A4153" s="36"/>
      <c r="B4153" s="36"/>
      <c r="C4153" s="37" t="s">
        <v>4462</v>
      </c>
      <c r="D4153" s="38">
        <v>6200</v>
      </c>
      <c r="E4153" s="39" t="s">
        <v>4514</v>
      </c>
      <c r="F4153" s="38" t="s">
        <v>190</v>
      </c>
      <c r="G4153" s="40">
        <v>673697</v>
      </c>
      <c r="H4153" s="41" t="s">
        <v>4366</v>
      </c>
    </row>
    <row r="4154" spans="1:8">
      <c r="A4154" s="36"/>
      <c r="B4154" s="36"/>
      <c r="C4154" s="37" t="s">
        <v>4462</v>
      </c>
      <c r="D4154" s="38">
        <v>6201</v>
      </c>
      <c r="E4154" s="39" t="s">
        <v>4515</v>
      </c>
      <c r="F4154" s="38" t="s">
        <v>190</v>
      </c>
      <c r="G4154" s="40">
        <v>839954</v>
      </c>
      <c r="H4154" s="41" t="s">
        <v>4366</v>
      </c>
    </row>
    <row r="4155" spans="1:8">
      <c r="A4155" s="36"/>
      <c r="B4155" s="36"/>
      <c r="C4155" s="37" t="s">
        <v>4462</v>
      </c>
      <c r="D4155" s="38">
        <v>6202</v>
      </c>
      <c r="E4155" s="39" t="s">
        <v>4516</v>
      </c>
      <c r="F4155" s="38" t="s">
        <v>190</v>
      </c>
      <c r="G4155" s="40">
        <v>1052969</v>
      </c>
      <c r="H4155" s="41" t="s">
        <v>4366</v>
      </c>
    </row>
    <row r="4156" spans="1:8">
      <c r="A4156" s="36"/>
      <c r="B4156" s="36"/>
      <c r="C4156" s="37" t="s">
        <v>4462</v>
      </c>
      <c r="D4156" s="38">
        <v>6203</v>
      </c>
      <c r="E4156" s="39" t="s">
        <v>4517</v>
      </c>
      <c r="F4156" s="38" t="s">
        <v>190</v>
      </c>
      <c r="G4156" s="40">
        <v>1319953</v>
      </c>
      <c r="H4156" s="41" t="s">
        <v>4366</v>
      </c>
    </row>
    <row r="4157" spans="1:8">
      <c r="A4157" s="36"/>
      <c r="B4157" s="36"/>
      <c r="C4157" s="37" t="s">
        <v>4462</v>
      </c>
      <c r="D4157" s="38">
        <v>6204</v>
      </c>
      <c r="E4157" s="39" t="s">
        <v>4518</v>
      </c>
      <c r="F4157" s="38" t="s">
        <v>190</v>
      </c>
      <c r="G4157" s="40">
        <v>1288006</v>
      </c>
      <c r="H4157" s="41" t="s">
        <v>4366</v>
      </c>
    </row>
    <row r="4158" spans="1:8">
      <c r="A4158" s="36"/>
      <c r="B4158" s="36"/>
      <c r="C4158" s="37" t="s">
        <v>4462</v>
      </c>
      <c r="D4158" s="38">
        <v>6205</v>
      </c>
      <c r="E4158" s="39" t="s">
        <v>4519</v>
      </c>
      <c r="F4158" s="38" t="s">
        <v>190</v>
      </c>
      <c r="G4158" s="40">
        <v>1732174</v>
      </c>
      <c r="H4158" s="41" t="s">
        <v>4366</v>
      </c>
    </row>
    <row r="4159" spans="1:8">
      <c r="A4159" s="36"/>
      <c r="B4159" s="36"/>
      <c r="C4159" s="37" t="s">
        <v>4462</v>
      </c>
      <c r="D4159" s="38">
        <v>6206</v>
      </c>
      <c r="E4159" s="39" t="s">
        <v>4520</v>
      </c>
      <c r="F4159" s="38" t="s">
        <v>190</v>
      </c>
      <c r="G4159" s="40">
        <v>1921260</v>
      </c>
      <c r="H4159" s="41" t="s">
        <v>4366</v>
      </c>
    </row>
    <row r="4160" spans="1:8">
      <c r="A4160" s="36"/>
      <c r="B4160" s="36"/>
      <c r="C4160" s="37" t="s">
        <v>4462</v>
      </c>
      <c r="D4160" s="38">
        <v>6207</v>
      </c>
      <c r="E4160" s="39" t="s">
        <v>4521</v>
      </c>
      <c r="F4160" s="38" t="s">
        <v>190</v>
      </c>
      <c r="G4160" s="40">
        <v>1829505</v>
      </c>
      <c r="H4160" s="41" t="s">
        <v>4366</v>
      </c>
    </row>
    <row r="4161" spans="1:8">
      <c r="A4161" s="36"/>
      <c r="B4161" s="36"/>
      <c r="C4161" s="37" t="s">
        <v>4462</v>
      </c>
      <c r="D4161" s="38">
        <v>6208</v>
      </c>
      <c r="E4161" s="39" t="s">
        <v>4522</v>
      </c>
      <c r="F4161" s="38" t="s">
        <v>190</v>
      </c>
      <c r="G4161" s="40">
        <v>2534481</v>
      </c>
      <c r="H4161" s="41" t="s">
        <v>4366</v>
      </c>
    </row>
    <row r="4162" spans="1:8">
      <c r="A4162" s="36"/>
      <c r="B4162" s="36"/>
      <c r="C4162" s="37" t="s">
        <v>4462</v>
      </c>
      <c r="D4162" s="38">
        <v>6209</v>
      </c>
      <c r="E4162" s="39" t="s">
        <v>4523</v>
      </c>
      <c r="F4162" s="38" t="s">
        <v>190</v>
      </c>
      <c r="G4162" s="40">
        <v>2331229</v>
      </c>
      <c r="H4162" s="41" t="s">
        <v>4366</v>
      </c>
    </row>
    <row r="4163" spans="1:8">
      <c r="A4163" s="36"/>
      <c r="B4163" s="36"/>
      <c r="C4163" s="37" t="s">
        <v>4462</v>
      </c>
      <c r="D4163" s="38">
        <v>6210</v>
      </c>
      <c r="E4163" s="39" t="s">
        <v>4524</v>
      </c>
      <c r="F4163" s="38" t="s">
        <v>190</v>
      </c>
      <c r="G4163" s="40">
        <v>2646974</v>
      </c>
      <c r="H4163" s="41" t="s">
        <v>4366</v>
      </c>
    </row>
    <row r="4164" spans="1:8">
      <c r="A4164" s="36"/>
      <c r="B4164" s="36"/>
      <c r="C4164" s="37" t="s">
        <v>4462</v>
      </c>
      <c r="D4164" s="38">
        <v>6211</v>
      </c>
      <c r="E4164" s="39" t="s">
        <v>4525</v>
      </c>
      <c r="F4164" s="38" t="s">
        <v>190</v>
      </c>
      <c r="G4164" s="40">
        <v>3035413</v>
      </c>
      <c r="H4164" s="41" t="s">
        <v>4366</v>
      </c>
    </row>
    <row r="4165" spans="1:8">
      <c r="A4165" s="36"/>
      <c r="B4165" s="36"/>
      <c r="C4165" s="37" t="s">
        <v>4462</v>
      </c>
      <c r="D4165" s="38">
        <v>6212</v>
      </c>
      <c r="E4165" s="39" t="s">
        <v>4526</v>
      </c>
      <c r="F4165" s="38" t="s">
        <v>190</v>
      </c>
      <c r="G4165" s="40">
        <v>3569415</v>
      </c>
      <c r="H4165" s="41" t="s">
        <v>4366</v>
      </c>
    </row>
    <row r="4166" spans="1:8">
      <c r="A4166" s="36"/>
      <c r="B4166" s="36"/>
      <c r="C4166" s="37" t="s">
        <v>4462</v>
      </c>
      <c r="D4166" s="38">
        <v>6213</v>
      </c>
      <c r="E4166" s="39" t="s">
        <v>4527</v>
      </c>
      <c r="F4166" s="38" t="s">
        <v>190</v>
      </c>
      <c r="G4166" s="40">
        <v>4702380</v>
      </c>
      <c r="H4166" s="41" t="s">
        <v>4366</v>
      </c>
    </row>
    <row r="4167" spans="1:8">
      <c r="A4167" s="36"/>
      <c r="B4167" s="36"/>
      <c r="C4167" s="37" t="s">
        <v>4462</v>
      </c>
      <c r="D4167" s="38">
        <v>6214</v>
      </c>
      <c r="E4167" s="39" t="s">
        <v>4528</v>
      </c>
      <c r="F4167" s="38" t="s">
        <v>190</v>
      </c>
      <c r="G4167" s="40">
        <v>5245520</v>
      </c>
      <c r="H4167" s="41" t="s">
        <v>4366</v>
      </c>
    </row>
    <row r="4168" spans="1:8">
      <c r="A4168" s="36"/>
      <c r="B4168" s="36"/>
      <c r="C4168" s="37" t="s">
        <v>4462</v>
      </c>
      <c r="D4168" s="38">
        <v>6215</v>
      </c>
      <c r="E4168" s="39" t="s">
        <v>4529</v>
      </c>
      <c r="F4168" s="38" t="s">
        <v>190</v>
      </c>
      <c r="G4168" s="40">
        <v>574113</v>
      </c>
      <c r="H4168" s="41" t="s">
        <v>4366</v>
      </c>
    </row>
    <row r="4169" spans="1:8">
      <c r="A4169" s="36"/>
      <c r="B4169" s="36"/>
      <c r="C4169" s="37" t="s">
        <v>4462</v>
      </c>
      <c r="D4169" s="38">
        <v>6216</v>
      </c>
      <c r="E4169" s="39" t="s">
        <v>4530</v>
      </c>
      <c r="F4169" s="38" t="s">
        <v>190</v>
      </c>
      <c r="G4169" s="40">
        <v>766231</v>
      </c>
      <c r="H4169" s="41" t="s">
        <v>4366</v>
      </c>
    </row>
    <row r="4170" spans="1:8">
      <c r="A4170" s="36"/>
      <c r="B4170" s="36"/>
      <c r="C4170" s="37" t="s">
        <v>4462</v>
      </c>
      <c r="D4170" s="38">
        <v>6217</v>
      </c>
      <c r="E4170" s="39" t="s">
        <v>4531</v>
      </c>
      <c r="F4170" s="38" t="s">
        <v>190</v>
      </c>
      <c r="G4170" s="40">
        <v>960240</v>
      </c>
      <c r="H4170" s="41" t="s">
        <v>4366</v>
      </c>
    </row>
    <row r="4171" spans="1:8">
      <c r="A4171" s="36"/>
      <c r="B4171" s="36"/>
      <c r="C4171" s="37" t="s">
        <v>4462</v>
      </c>
      <c r="D4171" s="38">
        <v>6218</v>
      </c>
      <c r="E4171" s="39" t="s">
        <v>4532</v>
      </c>
      <c r="F4171" s="38" t="s">
        <v>190</v>
      </c>
      <c r="G4171" s="40">
        <v>1203623</v>
      </c>
      <c r="H4171" s="41" t="s">
        <v>4366</v>
      </c>
    </row>
    <row r="4172" spans="1:8">
      <c r="A4172" s="36"/>
      <c r="B4172" s="36"/>
      <c r="C4172" s="37" t="s">
        <v>4462</v>
      </c>
      <c r="D4172" s="38">
        <v>6219</v>
      </c>
      <c r="E4172" s="39" t="s">
        <v>4533</v>
      </c>
      <c r="F4172" s="38" t="s">
        <v>190</v>
      </c>
      <c r="G4172" s="40">
        <v>1506830</v>
      </c>
      <c r="H4172" s="41" t="s">
        <v>4366</v>
      </c>
    </row>
    <row r="4173" spans="1:8">
      <c r="A4173" s="36"/>
      <c r="B4173" s="36"/>
      <c r="C4173" s="37" t="s">
        <v>4462</v>
      </c>
      <c r="D4173" s="38">
        <v>6220</v>
      </c>
      <c r="E4173" s="39" t="s">
        <v>4534</v>
      </c>
      <c r="F4173" s="38" t="s">
        <v>190</v>
      </c>
      <c r="G4173" s="40">
        <v>1470790</v>
      </c>
      <c r="H4173" s="41" t="s">
        <v>4366</v>
      </c>
    </row>
    <row r="4174" spans="1:8">
      <c r="A4174" s="36"/>
      <c r="B4174" s="36"/>
      <c r="C4174" s="37" t="s">
        <v>4462</v>
      </c>
      <c r="D4174" s="38">
        <v>6221</v>
      </c>
      <c r="E4174" s="39" t="s">
        <v>4535</v>
      </c>
      <c r="F4174" s="38" t="s">
        <v>190</v>
      </c>
      <c r="G4174" s="40">
        <v>1978599</v>
      </c>
      <c r="H4174" s="41" t="s">
        <v>4366</v>
      </c>
    </row>
    <row r="4175" spans="1:8">
      <c r="A4175" s="36"/>
      <c r="B4175" s="36"/>
      <c r="C4175" s="37" t="s">
        <v>4462</v>
      </c>
      <c r="D4175" s="38">
        <v>6222</v>
      </c>
      <c r="E4175" s="39" t="s">
        <v>4536</v>
      </c>
      <c r="F4175" s="38" t="s">
        <v>190</v>
      </c>
      <c r="G4175" s="40">
        <v>2211810</v>
      </c>
      <c r="H4175" s="41" t="s">
        <v>4366</v>
      </c>
    </row>
    <row r="4176" spans="1:8">
      <c r="A4176" s="36"/>
      <c r="B4176" s="36"/>
      <c r="C4176" s="37" t="s">
        <v>4462</v>
      </c>
      <c r="D4176" s="38">
        <v>6223</v>
      </c>
      <c r="E4176" s="39" t="s">
        <v>4537</v>
      </c>
      <c r="F4176" s="38" t="s">
        <v>190</v>
      </c>
      <c r="G4176" s="40">
        <v>2016872</v>
      </c>
      <c r="H4176" s="41" t="s">
        <v>4366</v>
      </c>
    </row>
    <row r="4177" spans="1:8">
      <c r="A4177" s="36"/>
      <c r="B4177" s="36"/>
      <c r="C4177" s="37" t="s">
        <v>4462</v>
      </c>
      <c r="D4177" s="38">
        <v>6224</v>
      </c>
      <c r="E4177" s="39" t="s">
        <v>4538</v>
      </c>
      <c r="F4177" s="38" t="s">
        <v>190</v>
      </c>
      <c r="G4177" s="40">
        <v>2685230</v>
      </c>
      <c r="H4177" s="41" t="s">
        <v>4366</v>
      </c>
    </row>
    <row r="4178" spans="1:8">
      <c r="A4178" s="36"/>
      <c r="B4178" s="36"/>
      <c r="C4178" s="37" t="s">
        <v>4462</v>
      </c>
      <c r="D4178" s="38">
        <v>6225</v>
      </c>
      <c r="E4178" s="39" t="s">
        <v>4539</v>
      </c>
      <c r="F4178" s="38" t="s">
        <v>190</v>
      </c>
      <c r="G4178" s="40">
        <v>2664511</v>
      </c>
      <c r="H4178" s="41" t="s">
        <v>4366</v>
      </c>
    </row>
    <row r="4179" spans="1:8">
      <c r="A4179" s="36"/>
      <c r="B4179" s="36"/>
      <c r="C4179" s="37" t="s">
        <v>4462</v>
      </c>
      <c r="D4179" s="38">
        <v>6226</v>
      </c>
      <c r="E4179" s="39" t="s">
        <v>4540</v>
      </c>
      <c r="F4179" s="38" t="s">
        <v>190</v>
      </c>
      <c r="G4179" s="40">
        <v>3027579</v>
      </c>
      <c r="H4179" s="41" t="s">
        <v>4366</v>
      </c>
    </row>
    <row r="4180" spans="1:8">
      <c r="A4180" s="36"/>
      <c r="B4180" s="36"/>
      <c r="C4180" s="37" t="s">
        <v>4462</v>
      </c>
      <c r="D4180" s="38">
        <v>6227</v>
      </c>
      <c r="E4180" s="39" t="s">
        <v>4541</v>
      </c>
      <c r="F4180" s="38" t="s">
        <v>190</v>
      </c>
      <c r="G4180" s="40">
        <v>3863911</v>
      </c>
      <c r="H4180" s="41" t="s">
        <v>4366</v>
      </c>
    </row>
    <row r="4181" spans="1:8">
      <c r="A4181" s="36"/>
      <c r="B4181" s="36"/>
      <c r="C4181" s="37" t="s">
        <v>4462</v>
      </c>
      <c r="D4181" s="38">
        <v>6228</v>
      </c>
      <c r="E4181" s="39" t="s">
        <v>4542</v>
      </c>
      <c r="F4181" s="38" t="s">
        <v>190</v>
      </c>
      <c r="G4181" s="40">
        <v>4078783</v>
      </c>
      <c r="H4181" s="41" t="s">
        <v>4366</v>
      </c>
    </row>
    <row r="4182" spans="1:8">
      <c r="A4182" s="36"/>
      <c r="B4182" s="36"/>
      <c r="C4182" s="37" t="s">
        <v>4462</v>
      </c>
      <c r="D4182" s="38">
        <v>6229</v>
      </c>
      <c r="E4182" s="39" t="s">
        <v>4543</v>
      </c>
      <c r="F4182" s="38" t="s">
        <v>190</v>
      </c>
      <c r="G4182" s="40">
        <v>5742869</v>
      </c>
      <c r="H4182" s="41" t="s">
        <v>4366</v>
      </c>
    </row>
    <row r="4183" spans="1:8">
      <c r="A4183" s="36"/>
      <c r="B4183" s="36"/>
      <c r="C4183" s="37" t="s">
        <v>4462</v>
      </c>
      <c r="D4183" s="38">
        <v>6230</v>
      </c>
      <c r="E4183" s="39" t="s">
        <v>4544</v>
      </c>
      <c r="F4183" s="38" t="s">
        <v>190</v>
      </c>
      <c r="G4183" s="40">
        <v>6274918</v>
      </c>
      <c r="H4183" s="41" t="s">
        <v>4366</v>
      </c>
    </row>
    <row r="4184" spans="1:8">
      <c r="A4184" s="36"/>
      <c r="B4184" s="36"/>
      <c r="C4184" s="37" t="s">
        <v>4462</v>
      </c>
      <c r="D4184" s="38">
        <v>6236</v>
      </c>
      <c r="E4184" s="39" t="s">
        <v>4545</v>
      </c>
      <c r="F4184" s="38" t="s">
        <v>157</v>
      </c>
      <c r="G4184" s="40">
        <v>92721</v>
      </c>
      <c r="H4184" s="41" t="s">
        <v>4366</v>
      </c>
    </row>
    <row r="4185" spans="1:8">
      <c r="A4185" s="36"/>
      <c r="B4185" s="36"/>
      <c r="C4185" s="37" t="s">
        <v>4462</v>
      </c>
      <c r="D4185" s="38">
        <v>6237</v>
      </c>
      <c r="E4185" s="39" t="s">
        <v>4546</v>
      </c>
      <c r="F4185" s="38" t="s">
        <v>157</v>
      </c>
      <c r="G4185" s="40">
        <v>163244</v>
      </c>
      <c r="H4185" s="41" t="s">
        <v>4366</v>
      </c>
    </row>
    <row r="4186" spans="1:8">
      <c r="A4186" s="36"/>
      <c r="B4186" s="36"/>
      <c r="C4186" s="37" t="s">
        <v>4462</v>
      </c>
      <c r="D4186" s="38">
        <v>6238</v>
      </c>
      <c r="E4186" s="39" t="s">
        <v>4547</v>
      </c>
      <c r="F4186" s="38" t="s">
        <v>157</v>
      </c>
      <c r="G4186" s="40">
        <v>209714</v>
      </c>
      <c r="H4186" s="41" t="s">
        <v>4366</v>
      </c>
    </row>
    <row r="4187" spans="1:8">
      <c r="A4187" s="36"/>
      <c r="B4187" s="36"/>
      <c r="C4187" s="37" t="s">
        <v>4462</v>
      </c>
      <c r="D4187" s="38">
        <v>6239</v>
      </c>
      <c r="E4187" s="39" t="s">
        <v>4548</v>
      </c>
      <c r="F4187" s="38" t="s">
        <v>157</v>
      </c>
      <c r="G4187" s="40">
        <v>249974</v>
      </c>
      <c r="H4187" s="41" t="s">
        <v>4366</v>
      </c>
    </row>
    <row r="4188" spans="1:8">
      <c r="A4188" s="36"/>
      <c r="B4188" s="36"/>
      <c r="C4188" s="37" t="s">
        <v>4462</v>
      </c>
      <c r="D4188" s="38">
        <v>6240</v>
      </c>
      <c r="E4188" s="39" t="s">
        <v>4549</v>
      </c>
      <c r="F4188" s="38" t="s">
        <v>157</v>
      </c>
      <c r="G4188" s="40">
        <v>319456</v>
      </c>
      <c r="H4188" s="41" t="s">
        <v>4366</v>
      </c>
    </row>
    <row r="4189" spans="1:8">
      <c r="A4189" s="36"/>
      <c r="B4189" s="36"/>
      <c r="C4189" s="37" t="s">
        <v>4462</v>
      </c>
      <c r="D4189" s="38">
        <v>6241</v>
      </c>
      <c r="E4189" s="39" t="s">
        <v>4550</v>
      </c>
      <c r="F4189" s="38" t="s">
        <v>157</v>
      </c>
      <c r="G4189" s="40">
        <v>376278</v>
      </c>
      <c r="H4189" s="41" t="s">
        <v>4366</v>
      </c>
    </row>
    <row r="4190" spans="1:8">
      <c r="A4190" s="36"/>
      <c r="B4190" s="36"/>
      <c r="C4190" s="37" t="s">
        <v>4462</v>
      </c>
      <c r="D4190" s="38">
        <v>6242</v>
      </c>
      <c r="E4190" s="39" t="s">
        <v>4551</v>
      </c>
      <c r="F4190" s="38" t="s">
        <v>157</v>
      </c>
      <c r="G4190" s="40">
        <v>453668</v>
      </c>
      <c r="H4190" s="41" t="s">
        <v>4366</v>
      </c>
    </row>
    <row r="4191" spans="1:8">
      <c r="A4191" s="36"/>
      <c r="B4191" s="36"/>
      <c r="C4191" s="37" t="s">
        <v>4462</v>
      </c>
      <c r="D4191" s="38">
        <v>6243</v>
      </c>
      <c r="E4191" s="39" t="s">
        <v>4552</v>
      </c>
      <c r="F4191" s="38" t="s">
        <v>157</v>
      </c>
      <c r="G4191" s="40">
        <v>674575</v>
      </c>
      <c r="H4191" s="41" t="s">
        <v>4366</v>
      </c>
    </row>
    <row r="4192" spans="1:8">
      <c r="A4192" s="36"/>
      <c r="B4192" s="36"/>
      <c r="C4192" s="37" t="s">
        <v>4399</v>
      </c>
      <c r="D4192" s="38">
        <v>6257</v>
      </c>
      <c r="E4192" s="39" t="s">
        <v>4553</v>
      </c>
      <c r="F4192" s="38" t="s">
        <v>190</v>
      </c>
      <c r="G4192" s="40">
        <v>11462</v>
      </c>
      <c r="H4192" s="41" t="s">
        <v>4366</v>
      </c>
    </row>
    <row r="4193" spans="1:8">
      <c r="A4193" s="36"/>
      <c r="B4193" s="36"/>
      <c r="C4193" s="37" t="s">
        <v>4399</v>
      </c>
      <c r="D4193" s="38">
        <v>6258</v>
      </c>
      <c r="E4193" s="39" t="s">
        <v>4554</v>
      </c>
      <c r="F4193" s="38" t="s">
        <v>190</v>
      </c>
      <c r="G4193" s="40">
        <v>16814</v>
      </c>
      <c r="H4193" s="41" t="s">
        <v>4366</v>
      </c>
    </row>
    <row r="4194" spans="1:8">
      <c r="A4194" s="36"/>
      <c r="B4194" s="36"/>
      <c r="C4194" s="37" t="s">
        <v>4399</v>
      </c>
      <c r="D4194" s="38">
        <v>6259</v>
      </c>
      <c r="E4194" s="39" t="s">
        <v>4555</v>
      </c>
      <c r="F4194" s="38" t="s">
        <v>190</v>
      </c>
      <c r="G4194" s="40">
        <v>40500</v>
      </c>
      <c r="H4194" s="41" t="s">
        <v>4366</v>
      </c>
    </row>
    <row r="4195" spans="1:8">
      <c r="A4195" s="36"/>
      <c r="B4195" s="36"/>
      <c r="C4195" s="37" t="s">
        <v>4399</v>
      </c>
      <c r="D4195" s="38">
        <v>6260</v>
      </c>
      <c r="E4195" s="39" t="s">
        <v>4556</v>
      </c>
      <c r="F4195" s="38" t="s">
        <v>190</v>
      </c>
      <c r="G4195" s="40">
        <v>41390</v>
      </c>
      <c r="H4195" s="41" t="s">
        <v>4366</v>
      </c>
    </row>
    <row r="4196" spans="1:8">
      <c r="A4196" s="36"/>
      <c r="B4196" s="36"/>
      <c r="C4196" s="37" t="s">
        <v>4399</v>
      </c>
      <c r="D4196" s="38">
        <v>6261</v>
      </c>
      <c r="E4196" s="39" t="s">
        <v>4557</v>
      </c>
      <c r="F4196" s="38" t="s">
        <v>190</v>
      </c>
      <c r="G4196" s="40">
        <v>90377</v>
      </c>
      <c r="H4196" s="41" t="s">
        <v>4366</v>
      </c>
    </row>
    <row r="4197" spans="1:8">
      <c r="A4197" s="36"/>
      <c r="B4197" s="36"/>
      <c r="C4197" s="37" t="s">
        <v>4399</v>
      </c>
      <c r="D4197" s="38">
        <v>6262</v>
      </c>
      <c r="E4197" s="39" t="s">
        <v>4558</v>
      </c>
      <c r="F4197" s="38" t="s">
        <v>190</v>
      </c>
      <c r="G4197" s="40">
        <v>153089</v>
      </c>
      <c r="H4197" s="41" t="s">
        <v>4366</v>
      </c>
    </row>
    <row r="4198" spans="1:8">
      <c r="A4198" s="36"/>
      <c r="B4198" s="36"/>
      <c r="C4198" s="37" t="s">
        <v>4399</v>
      </c>
      <c r="D4198" s="38">
        <v>6263</v>
      </c>
      <c r="E4198" s="39" t="s">
        <v>4559</v>
      </c>
      <c r="F4198" s="38" t="s">
        <v>190</v>
      </c>
      <c r="G4198" s="40">
        <v>240993</v>
      </c>
      <c r="H4198" s="41" t="s">
        <v>4366</v>
      </c>
    </row>
    <row r="4199" spans="1:8">
      <c r="A4199" s="36"/>
      <c r="B4199" s="36"/>
      <c r="C4199" s="37" t="s">
        <v>4399</v>
      </c>
      <c r="D4199" s="38">
        <v>6264</v>
      </c>
      <c r="E4199" s="39" t="s">
        <v>4560</v>
      </c>
      <c r="F4199" s="38" t="s">
        <v>190</v>
      </c>
      <c r="G4199" s="40">
        <v>337196</v>
      </c>
      <c r="H4199" s="41" t="s">
        <v>4366</v>
      </c>
    </row>
    <row r="4200" spans="1:8">
      <c r="A4200" s="36"/>
      <c r="B4200" s="36"/>
      <c r="C4200" s="37" t="s">
        <v>4399</v>
      </c>
      <c r="D4200" s="38">
        <v>6265</v>
      </c>
      <c r="E4200" s="39" t="s">
        <v>4561</v>
      </c>
      <c r="F4200" s="38" t="s">
        <v>190</v>
      </c>
      <c r="G4200" s="40">
        <v>9510</v>
      </c>
      <c r="H4200" s="41" t="s">
        <v>4366</v>
      </c>
    </row>
    <row r="4201" spans="1:8">
      <c r="A4201" s="36"/>
      <c r="B4201" s="36"/>
      <c r="C4201" s="37" t="s">
        <v>4399</v>
      </c>
      <c r="D4201" s="38">
        <v>6266</v>
      </c>
      <c r="E4201" s="39" t="s">
        <v>4562</v>
      </c>
      <c r="F4201" s="38" t="s">
        <v>190</v>
      </c>
      <c r="G4201" s="40">
        <v>33667</v>
      </c>
      <c r="H4201" s="41" t="s">
        <v>4366</v>
      </c>
    </row>
    <row r="4202" spans="1:8">
      <c r="A4202" s="36"/>
      <c r="B4202" s="36"/>
      <c r="C4202" s="37" t="s">
        <v>4399</v>
      </c>
      <c r="D4202" s="38">
        <v>6267</v>
      </c>
      <c r="E4202" s="39" t="s">
        <v>4563</v>
      </c>
      <c r="F4202" s="38" t="s">
        <v>190</v>
      </c>
      <c r="G4202" s="40">
        <v>14042</v>
      </c>
      <c r="H4202" s="41" t="s">
        <v>4366</v>
      </c>
    </row>
    <row r="4203" spans="1:8">
      <c r="A4203" s="36"/>
      <c r="B4203" s="36"/>
      <c r="C4203" s="37" t="s">
        <v>4399</v>
      </c>
      <c r="D4203" s="38">
        <v>6268</v>
      </c>
      <c r="E4203" s="39" t="s">
        <v>4564</v>
      </c>
      <c r="F4203" s="38" t="s">
        <v>190</v>
      </c>
      <c r="G4203" s="40">
        <v>34554</v>
      </c>
      <c r="H4203" s="41" t="s">
        <v>4366</v>
      </c>
    </row>
    <row r="4204" spans="1:8">
      <c r="A4204" s="36"/>
      <c r="B4204" s="36"/>
      <c r="C4204" s="37" t="s">
        <v>4399</v>
      </c>
      <c r="D4204" s="38">
        <v>6269</v>
      </c>
      <c r="E4204" s="39" t="s">
        <v>4565</v>
      </c>
      <c r="F4204" s="38" t="s">
        <v>190</v>
      </c>
      <c r="G4204" s="40">
        <v>74023</v>
      </c>
      <c r="H4204" s="41" t="s">
        <v>4366</v>
      </c>
    </row>
    <row r="4205" spans="1:8">
      <c r="A4205" s="36"/>
      <c r="B4205" s="36"/>
      <c r="C4205" s="37" t="s">
        <v>4399</v>
      </c>
      <c r="D4205" s="38">
        <v>6270</v>
      </c>
      <c r="E4205" s="39" t="s">
        <v>4566</v>
      </c>
      <c r="F4205" s="38" t="s">
        <v>190</v>
      </c>
      <c r="G4205" s="40">
        <v>125929</v>
      </c>
      <c r="H4205" s="41" t="s">
        <v>4366</v>
      </c>
    </row>
    <row r="4206" spans="1:8">
      <c r="A4206" s="36"/>
      <c r="B4206" s="36"/>
      <c r="C4206" s="37" t="s">
        <v>4399</v>
      </c>
      <c r="D4206" s="38">
        <v>6271</v>
      </c>
      <c r="E4206" s="39" t="s">
        <v>4567</v>
      </c>
      <c r="F4206" s="38" t="s">
        <v>190</v>
      </c>
      <c r="G4206" s="40">
        <v>196011</v>
      </c>
      <c r="H4206" s="41" t="s">
        <v>4366</v>
      </c>
    </row>
    <row r="4207" spans="1:8">
      <c r="A4207" s="36"/>
      <c r="B4207" s="36"/>
      <c r="C4207" s="37" t="s">
        <v>4399</v>
      </c>
      <c r="D4207" s="38">
        <v>6272</v>
      </c>
      <c r="E4207" s="39" t="s">
        <v>4568</v>
      </c>
      <c r="F4207" s="38" t="s">
        <v>190</v>
      </c>
      <c r="G4207" s="40">
        <v>276309</v>
      </c>
      <c r="H4207" s="41" t="s">
        <v>4366</v>
      </c>
    </row>
    <row r="4208" spans="1:8">
      <c r="A4208" s="36"/>
      <c r="B4208" s="36"/>
      <c r="C4208" s="37" t="s">
        <v>4399</v>
      </c>
      <c r="D4208" s="38">
        <v>6273</v>
      </c>
      <c r="E4208" s="39" t="s">
        <v>4569</v>
      </c>
      <c r="F4208" s="38" t="s">
        <v>190</v>
      </c>
      <c r="G4208" s="40">
        <v>23812</v>
      </c>
      <c r="H4208" s="41" t="s">
        <v>4366</v>
      </c>
    </row>
    <row r="4209" spans="1:8">
      <c r="A4209" s="36"/>
      <c r="B4209" s="36"/>
      <c r="C4209" s="37" t="s">
        <v>4399</v>
      </c>
      <c r="D4209" s="38">
        <v>6274</v>
      </c>
      <c r="E4209" s="39" t="s">
        <v>4570</v>
      </c>
      <c r="F4209" s="38" t="s">
        <v>190</v>
      </c>
      <c r="G4209" s="40">
        <v>36083</v>
      </c>
      <c r="H4209" s="41" t="s">
        <v>4366</v>
      </c>
    </row>
    <row r="4210" spans="1:8">
      <c r="A4210" s="36"/>
      <c r="B4210" s="36"/>
      <c r="C4210" s="37" t="s">
        <v>4399</v>
      </c>
      <c r="D4210" s="38">
        <v>6275</v>
      </c>
      <c r="E4210" s="39" t="s">
        <v>4571</v>
      </c>
      <c r="F4210" s="38" t="s">
        <v>190</v>
      </c>
      <c r="G4210" s="40">
        <v>73717</v>
      </c>
      <c r="H4210" s="41" t="s">
        <v>4366</v>
      </c>
    </row>
    <row r="4211" spans="1:8">
      <c r="A4211" s="36"/>
      <c r="B4211" s="36"/>
      <c r="C4211" s="37" t="s">
        <v>4399</v>
      </c>
      <c r="D4211" s="38">
        <v>6276</v>
      </c>
      <c r="E4211" s="39" t="s">
        <v>4572</v>
      </c>
      <c r="F4211" s="38" t="s">
        <v>190</v>
      </c>
      <c r="G4211" s="40">
        <v>125417</v>
      </c>
      <c r="H4211" s="41" t="s">
        <v>4366</v>
      </c>
    </row>
    <row r="4212" spans="1:8">
      <c r="A4212" s="36"/>
      <c r="B4212" s="36"/>
      <c r="C4212" s="37" t="s">
        <v>4399</v>
      </c>
      <c r="D4212" s="38">
        <v>6277</v>
      </c>
      <c r="E4212" s="39" t="s">
        <v>4573</v>
      </c>
      <c r="F4212" s="38" t="s">
        <v>190</v>
      </c>
      <c r="G4212" s="40">
        <v>196000</v>
      </c>
      <c r="H4212" s="41" t="s">
        <v>4366</v>
      </c>
    </row>
    <row r="4213" spans="1:8">
      <c r="A4213" s="36"/>
      <c r="B4213" s="36"/>
      <c r="C4213" s="37" t="s">
        <v>4399</v>
      </c>
      <c r="D4213" s="38">
        <v>6278</v>
      </c>
      <c r="E4213" s="39" t="s">
        <v>4574</v>
      </c>
      <c r="F4213" s="38" t="s">
        <v>190</v>
      </c>
      <c r="G4213" s="40">
        <v>276000</v>
      </c>
      <c r="H4213" s="41" t="s">
        <v>4366</v>
      </c>
    </row>
    <row r="4214" spans="1:8">
      <c r="A4214" s="36"/>
      <c r="B4214" s="36"/>
      <c r="C4214" s="37" t="s">
        <v>4399</v>
      </c>
      <c r="D4214" s="38">
        <v>6279</v>
      </c>
      <c r="E4214" s="39" t="s">
        <v>4575</v>
      </c>
      <c r="F4214" s="38" t="s">
        <v>190</v>
      </c>
      <c r="G4214" s="40">
        <v>22963</v>
      </c>
      <c r="H4214" s="41" t="s">
        <v>4366</v>
      </c>
    </row>
    <row r="4215" spans="1:8">
      <c r="A4215" s="36"/>
      <c r="B4215" s="36"/>
      <c r="C4215" s="37" t="s">
        <v>4399</v>
      </c>
      <c r="D4215" s="38">
        <v>6280</v>
      </c>
      <c r="E4215" s="39" t="s">
        <v>4576</v>
      </c>
      <c r="F4215" s="38" t="s">
        <v>190</v>
      </c>
      <c r="G4215" s="40">
        <v>48641</v>
      </c>
      <c r="H4215" s="41" t="s">
        <v>4366</v>
      </c>
    </row>
    <row r="4216" spans="1:8">
      <c r="A4216" s="36"/>
      <c r="B4216" s="36"/>
      <c r="C4216" s="37" t="s">
        <v>4399</v>
      </c>
      <c r="D4216" s="38">
        <v>6281</v>
      </c>
      <c r="E4216" s="39" t="s">
        <v>4577</v>
      </c>
      <c r="F4216" s="38" t="s">
        <v>190</v>
      </c>
      <c r="G4216" s="40">
        <v>82225</v>
      </c>
      <c r="H4216" s="41" t="s">
        <v>4366</v>
      </c>
    </row>
    <row r="4217" spans="1:8">
      <c r="A4217" s="36"/>
      <c r="B4217" s="36"/>
      <c r="C4217" s="37" t="s">
        <v>4399</v>
      </c>
      <c r="D4217" s="38">
        <v>6282</v>
      </c>
      <c r="E4217" s="39" t="s">
        <v>4578</v>
      </c>
      <c r="F4217" s="38" t="s">
        <v>190</v>
      </c>
      <c r="G4217" s="40">
        <v>128579</v>
      </c>
      <c r="H4217" s="41" t="s">
        <v>4366</v>
      </c>
    </row>
    <row r="4218" spans="1:8">
      <c r="A4218" s="36"/>
      <c r="B4218" s="36"/>
      <c r="C4218" s="37" t="s">
        <v>4399</v>
      </c>
      <c r="D4218" s="38">
        <v>6283</v>
      </c>
      <c r="E4218" s="39" t="s">
        <v>4579</v>
      </c>
      <c r="F4218" s="38" t="s">
        <v>190</v>
      </c>
      <c r="G4218" s="40">
        <v>178849</v>
      </c>
      <c r="H4218" s="41" t="s">
        <v>4366</v>
      </c>
    </row>
    <row r="4219" spans="1:8">
      <c r="A4219" s="36"/>
      <c r="B4219" s="36"/>
      <c r="C4219" s="37" t="s">
        <v>4364</v>
      </c>
      <c r="D4219" s="38">
        <v>6285</v>
      </c>
      <c r="E4219" s="39" t="s">
        <v>4580</v>
      </c>
      <c r="F4219" s="38" t="s">
        <v>186</v>
      </c>
      <c r="G4219" s="40">
        <v>415548</v>
      </c>
      <c r="H4219" s="41" t="s">
        <v>4366</v>
      </c>
    </row>
    <row r="4220" spans="1:8">
      <c r="A4220" s="36"/>
      <c r="B4220" s="36"/>
      <c r="C4220" s="37" t="s">
        <v>4581</v>
      </c>
      <c r="D4220" s="38">
        <v>6295</v>
      </c>
      <c r="E4220" s="39" t="s">
        <v>4582</v>
      </c>
      <c r="F4220" s="38" t="s">
        <v>157</v>
      </c>
      <c r="G4220" s="40">
        <v>399999</v>
      </c>
      <c r="H4220" s="41" t="s">
        <v>4366</v>
      </c>
    </row>
    <row r="4221" spans="1:8">
      <c r="A4221" s="36"/>
      <c r="B4221" s="36"/>
      <c r="C4221" s="37" t="s">
        <v>4581</v>
      </c>
      <c r="D4221" s="38">
        <v>6296</v>
      </c>
      <c r="E4221" s="39" t="s">
        <v>4583</v>
      </c>
      <c r="F4221" s="38" t="s">
        <v>157</v>
      </c>
      <c r="G4221" s="40">
        <v>500000</v>
      </c>
      <c r="H4221" s="41" t="s">
        <v>4366</v>
      </c>
    </row>
    <row r="4222" spans="1:8">
      <c r="A4222" s="36"/>
      <c r="B4222" s="36"/>
      <c r="C4222" s="37" t="s">
        <v>4581</v>
      </c>
      <c r="D4222" s="38">
        <v>6297</v>
      </c>
      <c r="E4222" s="39" t="s">
        <v>4584</v>
      </c>
      <c r="F4222" s="38" t="s">
        <v>157</v>
      </c>
      <c r="G4222" s="40">
        <v>600000</v>
      </c>
      <c r="H4222" s="41" t="s">
        <v>4366</v>
      </c>
    </row>
    <row r="4223" spans="1:8">
      <c r="A4223" s="36"/>
      <c r="B4223" s="36"/>
      <c r="C4223" s="37" t="s">
        <v>4581</v>
      </c>
      <c r="D4223" s="38">
        <v>6298</v>
      </c>
      <c r="E4223" s="39" t="s">
        <v>4585</v>
      </c>
      <c r="F4223" s="38" t="s">
        <v>157</v>
      </c>
      <c r="G4223" s="40">
        <v>399999</v>
      </c>
      <c r="H4223" s="41" t="s">
        <v>4366</v>
      </c>
    </row>
    <row r="4224" spans="1:8">
      <c r="A4224" s="36"/>
      <c r="B4224" s="36"/>
      <c r="C4224" s="37" t="s">
        <v>4581</v>
      </c>
      <c r="D4224" s="38">
        <v>6303</v>
      </c>
      <c r="E4224" s="39" t="s">
        <v>4586</v>
      </c>
      <c r="F4224" s="38" t="s">
        <v>157</v>
      </c>
      <c r="G4224" s="40">
        <v>600000</v>
      </c>
      <c r="H4224" s="41" t="s">
        <v>4366</v>
      </c>
    </row>
    <row r="4225" spans="1:8">
      <c r="A4225" s="36"/>
      <c r="B4225" s="36"/>
      <c r="C4225" s="37" t="s">
        <v>4581</v>
      </c>
      <c r="D4225" s="38">
        <v>6304</v>
      </c>
      <c r="E4225" s="39" t="s">
        <v>4587</v>
      </c>
      <c r="F4225" s="38" t="s">
        <v>157</v>
      </c>
      <c r="G4225" s="40">
        <v>700000</v>
      </c>
      <c r="H4225" s="41" t="s">
        <v>4366</v>
      </c>
    </row>
    <row r="4226" spans="1:8">
      <c r="A4226" s="36"/>
      <c r="B4226" s="36"/>
      <c r="C4226" s="37" t="s">
        <v>4581</v>
      </c>
      <c r="D4226" s="38">
        <v>6305</v>
      </c>
      <c r="E4226" s="39" t="s">
        <v>4588</v>
      </c>
      <c r="F4226" s="38" t="s">
        <v>157</v>
      </c>
      <c r="G4226" s="40">
        <v>800000</v>
      </c>
      <c r="H4226" s="41" t="s">
        <v>4366</v>
      </c>
    </row>
    <row r="4227" spans="1:8">
      <c r="A4227" s="36"/>
      <c r="B4227" s="36"/>
      <c r="C4227" s="37" t="s">
        <v>4581</v>
      </c>
      <c r="D4227" s="38">
        <v>6306</v>
      </c>
      <c r="E4227" s="39" t="s">
        <v>4589</v>
      </c>
      <c r="F4227" s="38" t="s">
        <v>157</v>
      </c>
      <c r="G4227" s="40">
        <v>600000</v>
      </c>
      <c r="H4227" s="41" t="s">
        <v>4366</v>
      </c>
    </row>
    <row r="4228" spans="1:8">
      <c r="A4228" s="36"/>
      <c r="B4228" s="36"/>
      <c r="C4228" s="37" t="s">
        <v>4581</v>
      </c>
      <c r="D4228" s="38">
        <v>6307</v>
      </c>
      <c r="E4228" s="39" t="s">
        <v>4590</v>
      </c>
      <c r="F4228" s="38" t="s">
        <v>157</v>
      </c>
      <c r="G4228" s="40">
        <v>700000</v>
      </c>
      <c r="H4228" s="41" t="s">
        <v>4366</v>
      </c>
    </row>
    <row r="4229" spans="1:8">
      <c r="A4229" s="36"/>
      <c r="B4229" s="36"/>
      <c r="C4229" s="37" t="s">
        <v>4581</v>
      </c>
      <c r="D4229" s="38">
        <v>6308</v>
      </c>
      <c r="E4229" s="39" t="s">
        <v>4591</v>
      </c>
      <c r="F4229" s="38" t="s">
        <v>157</v>
      </c>
      <c r="G4229" s="40">
        <v>800000</v>
      </c>
      <c r="H4229" s="41" t="s">
        <v>4366</v>
      </c>
    </row>
    <row r="4230" spans="1:8">
      <c r="A4230" s="36"/>
      <c r="B4230" s="36"/>
      <c r="C4230" s="37" t="s">
        <v>4581</v>
      </c>
      <c r="D4230" s="38">
        <v>6309</v>
      </c>
      <c r="E4230" s="39" t="s">
        <v>4592</v>
      </c>
      <c r="F4230" s="38" t="s">
        <v>157</v>
      </c>
      <c r="G4230" s="40">
        <v>802060</v>
      </c>
      <c r="H4230" s="41" t="s">
        <v>4366</v>
      </c>
    </row>
    <row r="4231" spans="1:8">
      <c r="A4231" s="36"/>
      <c r="B4231" s="36"/>
      <c r="C4231" s="37" t="s">
        <v>4581</v>
      </c>
      <c r="D4231" s="38">
        <v>6310</v>
      </c>
      <c r="E4231" s="39" t="s">
        <v>4593</v>
      </c>
      <c r="F4231" s="38" t="s">
        <v>157</v>
      </c>
      <c r="G4231" s="40">
        <v>927550</v>
      </c>
      <c r="H4231" s="41" t="s">
        <v>4366</v>
      </c>
    </row>
    <row r="4232" spans="1:8">
      <c r="A4232" s="36"/>
      <c r="B4232" s="36"/>
      <c r="C4232" s="37" t="s">
        <v>4581</v>
      </c>
      <c r="D4232" s="38">
        <v>6311</v>
      </c>
      <c r="E4232" s="39" t="s">
        <v>4594</v>
      </c>
      <c r="F4232" s="38" t="s">
        <v>157</v>
      </c>
      <c r="G4232" s="40">
        <v>1300000</v>
      </c>
      <c r="H4232" s="41" t="s">
        <v>4366</v>
      </c>
    </row>
    <row r="4233" spans="1:8">
      <c r="A4233" s="36"/>
      <c r="B4233" s="36"/>
      <c r="C4233" s="37" t="s">
        <v>4581</v>
      </c>
      <c r="D4233" s="38">
        <v>6312</v>
      </c>
      <c r="E4233" s="39" t="s">
        <v>4595</v>
      </c>
      <c r="F4233" s="38" t="s">
        <v>157</v>
      </c>
      <c r="G4233" s="40">
        <v>759700</v>
      </c>
      <c r="H4233" s="41" t="s">
        <v>4366</v>
      </c>
    </row>
    <row r="4234" spans="1:8">
      <c r="A4234" s="36"/>
      <c r="B4234" s="36"/>
      <c r="C4234" s="37" t="s">
        <v>4581</v>
      </c>
      <c r="D4234" s="38">
        <v>6314</v>
      </c>
      <c r="E4234" s="39" t="s">
        <v>4596</v>
      </c>
      <c r="F4234" s="38" t="s">
        <v>157</v>
      </c>
      <c r="G4234" s="40">
        <v>1300000</v>
      </c>
      <c r="H4234" s="41" t="s">
        <v>4366</v>
      </c>
    </row>
    <row r="4235" spans="1:8">
      <c r="A4235" s="36"/>
      <c r="B4235" s="36"/>
      <c r="C4235" s="37" t="s">
        <v>4581</v>
      </c>
      <c r="D4235" s="38">
        <v>6315</v>
      </c>
      <c r="E4235" s="39" t="s">
        <v>4597</v>
      </c>
      <c r="F4235" s="38" t="s">
        <v>157</v>
      </c>
      <c r="G4235" s="40">
        <v>1400000</v>
      </c>
      <c r="H4235" s="41" t="s">
        <v>4366</v>
      </c>
    </row>
    <row r="4236" spans="1:8">
      <c r="A4236" s="36"/>
      <c r="B4236" s="36"/>
      <c r="C4236" s="37" t="s">
        <v>4581</v>
      </c>
      <c r="D4236" s="38">
        <v>6316</v>
      </c>
      <c r="E4236" s="39" t="s">
        <v>4598</v>
      </c>
      <c r="F4236" s="38" t="s">
        <v>157</v>
      </c>
      <c r="G4236" s="40">
        <v>1500000</v>
      </c>
      <c r="H4236" s="41" t="s">
        <v>4366</v>
      </c>
    </row>
    <row r="4237" spans="1:8">
      <c r="A4237" s="36"/>
      <c r="B4237" s="36"/>
      <c r="C4237" s="37" t="s">
        <v>4581</v>
      </c>
      <c r="D4237" s="38">
        <v>6317</v>
      </c>
      <c r="E4237" s="39" t="s">
        <v>4599</v>
      </c>
      <c r="F4237" s="38" t="s">
        <v>157</v>
      </c>
      <c r="G4237" s="40">
        <v>1600000</v>
      </c>
      <c r="H4237" s="41" t="s">
        <v>4366</v>
      </c>
    </row>
    <row r="4238" spans="1:8">
      <c r="A4238" s="36"/>
      <c r="B4238" s="36"/>
      <c r="C4238" s="37" t="s">
        <v>4581</v>
      </c>
      <c r="D4238" s="38">
        <v>6318</v>
      </c>
      <c r="E4238" s="39" t="s">
        <v>4600</v>
      </c>
      <c r="F4238" s="38" t="s">
        <v>157</v>
      </c>
      <c r="G4238" s="40">
        <v>1400000</v>
      </c>
      <c r="H4238" s="41" t="s">
        <v>4366</v>
      </c>
    </row>
    <row r="4239" spans="1:8">
      <c r="A4239" s="36"/>
      <c r="B4239" s="36"/>
      <c r="C4239" s="37" t="s">
        <v>4581</v>
      </c>
      <c r="D4239" s="38">
        <v>6319</v>
      </c>
      <c r="E4239" s="39" t="s">
        <v>4601</v>
      </c>
      <c r="F4239" s="38" t="s">
        <v>157</v>
      </c>
      <c r="G4239" s="40">
        <v>1500000</v>
      </c>
      <c r="H4239" s="41" t="s">
        <v>4366</v>
      </c>
    </row>
    <row r="4240" spans="1:8">
      <c r="A4240" s="36"/>
      <c r="B4240" s="36"/>
      <c r="C4240" s="37" t="s">
        <v>4581</v>
      </c>
      <c r="D4240" s="38">
        <v>6320</v>
      </c>
      <c r="E4240" s="39" t="s">
        <v>4602</v>
      </c>
      <c r="F4240" s="38" t="s">
        <v>157</v>
      </c>
      <c r="G4240" s="40">
        <v>1600000</v>
      </c>
      <c r="H4240" s="41" t="s">
        <v>4366</v>
      </c>
    </row>
    <row r="4241" spans="1:8">
      <c r="A4241" s="36"/>
      <c r="B4241" s="36"/>
      <c r="C4241" s="37" t="s">
        <v>4581</v>
      </c>
      <c r="D4241" s="38">
        <v>6324</v>
      </c>
      <c r="E4241" s="39" t="s">
        <v>4603</v>
      </c>
      <c r="F4241" s="38" t="s">
        <v>157</v>
      </c>
      <c r="G4241" s="40">
        <v>3496808</v>
      </c>
      <c r="H4241" s="41" t="s">
        <v>4366</v>
      </c>
    </row>
    <row r="4242" spans="1:8">
      <c r="A4242" s="36"/>
      <c r="B4242" s="36"/>
      <c r="C4242" s="37" t="s">
        <v>4581</v>
      </c>
      <c r="D4242" s="38">
        <v>6326</v>
      </c>
      <c r="E4242" s="39" t="s">
        <v>4604</v>
      </c>
      <c r="F4242" s="38" t="s">
        <v>157</v>
      </c>
      <c r="G4242" s="40">
        <v>2998862</v>
      </c>
      <c r="H4242" s="41" t="s">
        <v>4366</v>
      </c>
    </row>
    <row r="4243" spans="1:8">
      <c r="A4243" s="36"/>
      <c r="B4243" s="36"/>
      <c r="C4243" s="37" t="s">
        <v>4581</v>
      </c>
      <c r="D4243" s="38">
        <v>6327</v>
      </c>
      <c r="E4243" s="39" t="s">
        <v>4605</v>
      </c>
      <c r="F4243" s="38" t="s">
        <v>157</v>
      </c>
      <c r="G4243" s="40">
        <v>1131588</v>
      </c>
      <c r="H4243" s="41" t="s">
        <v>4366</v>
      </c>
    </row>
    <row r="4244" spans="1:8">
      <c r="A4244" s="36"/>
      <c r="B4244" s="36"/>
      <c r="C4244" s="37" t="s">
        <v>4581</v>
      </c>
      <c r="D4244" s="38">
        <v>6328</v>
      </c>
      <c r="E4244" s="39" t="s">
        <v>4606</v>
      </c>
      <c r="F4244" s="38" t="s">
        <v>157</v>
      </c>
      <c r="G4244" s="40">
        <v>1235118</v>
      </c>
      <c r="H4244" s="41" t="s">
        <v>4366</v>
      </c>
    </row>
    <row r="4245" spans="1:8">
      <c r="A4245" s="36"/>
      <c r="B4245" s="36"/>
      <c r="C4245" s="37" t="s">
        <v>4581</v>
      </c>
      <c r="D4245" s="38">
        <v>6329</v>
      </c>
      <c r="E4245" s="39" t="s">
        <v>4607</v>
      </c>
      <c r="F4245" s="38" t="s">
        <v>157</v>
      </c>
      <c r="G4245" s="40">
        <v>202300</v>
      </c>
      <c r="H4245" s="41" t="s">
        <v>4366</v>
      </c>
    </row>
    <row r="4246" spans="1:8">
      <c r="A4246" s="36"/>
      <c r="B4246" s="36"/>
      <c r="C4246" s="37" t="s">
        <v>4581</v>
      </c>
      <c r="D4246" s="38">
        <v>6330</v>
      </c>
      <c r="E4246" s="39" t="s">
        <v>4608</v>
      </c>
      <c r="F4246" s="38" t="s">
        <v>157</v>
      </c>
      <c r="G4246" s="40">
        <v>333200</v>
      </c>
      <c r="H4246" s="41" t="s">
        <v>4366</v>
      </c>
    </row>
    <row r="4247" spans="1:8">
      <c r="A4247" s="36"/>
      <c r="B4247" s="36"/>
      <c r="C4247" s="37" t="s">
        <v>4581</v>
      </c>
      <c r="D4247" s="38">
        <v>6331</v>
      </c>
      <c r="E4247" s="39" t="s">
        <v>4609</v>
      </c>
      <c r="F4247" s="38" t="s">
        <v>157</v>
      </c>
      <c r="G4247" s="40">
        <v>297500</v>
      </c>
      <c r="H4247" s="41" t="s">
        <v>4366</v>
      </c>
    </row>
    <row r="4248" spans="1:8">
      <c r="A4248" s="36"/>
      <c r="B4248" s="36"/>
      <c r="C4248" s="37" t="s">
        <v>4610</v>
      </c>
      <c r="D4248" s="38">
        <v>6332</v>
      </c>
      <c r="E4248" s="39" t="s">
        <v>4611</v>
      </c>
      <c r="F4248" s="38" t="s">
        <v>157</v>
      </c>
      <c r="G4248" s="40">
        <v>333200</v>
      </c>
      <c r="H4248" s="41" t="s">
        <v>4366</v>
      </c>
    </row>
    <row r="4249" spans="1:8">
      <c r="A4249" s="36"/>
      <c r="B4249" s="36"/>
      <c r="C4249" s="37" t="s">
        <v>4610</v>
      </c>
      <c r="D4249" s="38">
        <v>6333</v>
      </c>
      <c r="E4249" s="39" t="s">
        <v>4612</v>
      </c>
      <c r="F4249" s="38" t="s">
        <v>157</v>
      </c>
      <c r="G4249" s="40">
        <v>606900</v>
      </c>
      <c r="H4249" s="41" t="s">
        <v>4366</v>
      </c>
    </row>
    <row r="4250" spans="1:8">
      <c r="A4250" s="36"/>
      <c r="B4250" s="36"/>
      <c r="C4250" s="37" t="s">
        <v>4610</v>
      </c>
      <c r="D4250" s="38">
        <v>6334</v>
      </c>
      <c r="E4250" s="39" t="s">
        <v>4613</v>
      </c>
      <c r="F4250" s="38" t="s">
        <v>157</v>
      </c>
      <c r="G4250" s="40">
        <v>91333</v>
      </c>
      <c r="H4250" s="41" t="s">
        <v>4366</v>
      </c>
    </row>
    <row r="4251" spans="1:8">
      <c r="A4251" s="36"/>
      <c r="B4251" s="36"/>
      <c r="C4251" s="37" t="s">
        <v>4610</v>
      </c>
      <c r="D4251" s="38">
        <v>6335</v>
      </c>
      <c r="E4251" s="39" t="s">
        <v>4614</v>
      </c>
      <c r="F4251" s="38" t="s">
        <v>157</v>
      </c>
      <c r="G4251" s="40">
        <v>136850</v>
      </c>
      <c r="H4251" s="41" t="s">
        <v>4366</v>
      </c>
    </row>
    <row r="4252" spans="1:8">
      <c r="A4252" s="36"/>
      <c r="B4252" s="36"/>
      <c r="C4252" s="37" t="s">
        <v>4610</v>
      </c>
      <c r="D4252" s="38">
        <v>6337</v>
      </c>
      <c r="E4252" s="39" t="s">
        <v>4615</v>
      </c>
      <c r="F4252" s="38" t="s">
        <v>157</v>
      </c>
      <c r="G4252" s="40">
        <v>487900</v>
      </c>
      <c r="H4252" s="41" t="s">
        <v>4366</v>
      </c>
    </row>
    <row r="4253" spans="1:8">
      <c r="A4253" s="36"/>
      <c r="B4253" s="36"/>
      <c r="C4253" s="37" t="s">
        <v>4424</v>
      </c>
      <c r="D4253" s="38">
        <v>6356</v>
      </c>
      <c r="E4253" s="39" t="s">
        <v>4616</v>
      </c>
      <c r="F4253" s="38" t="s">
        <v>4426</v>
      </c>
      <c r="G4253" s="40">
        <v>53978</v>
      </c>
      <c r="H4253" s="41" t="s">
        <v>4366</v>
      </c>
    </row>
    <row r="4254" spans="1:8">
      <c r="A4254" s="36"/>
      <c r="B4254" s="36"/>
      <c r="C4254" s="37" t="s">
        <v>4617</v>
      </c>
      <c r="D4254" s="38">
        <v>6370</v>
      </c>
      <c r="E4254" s="39" t="s">
        <v>4618</v>
      </c>
      <c r="F4254" s="38" t="s">
        <v>157</v>
      </c>
      <c r="G4254" s="40">
        <v>396666</v>
      </c>
      <c r="H4254" s="41" t="s">
        <v>4366</v>
      </c>
    </row>
    <row r="4255" spans="1:8">
      <c r="A4255" s="36"/>
      <c r="B4255" s="36"/>
      <c r="C4255" s="37" t="s">
        <v>4617</v>
      </c>
      <c r="D4255" s="38">
        <v>6371</v>
      </c>
      <c r="E4255" s="39" t="s">
        <v>4619</v>
      </c>
      <c r="F4255" s="38" t="s">
        <v>157</v>
      </c>
      <c r="G4255" s="40">
        <v>429722</v>
      </c>
      <c r="H4255" s="41" t="s">
        <v>4366</v>
      </c>
    </row>
    <row r="4256" spans="1:8">
      <c r="A4256" s="36"/>
      <c r="B4256" s="36"/>
      <c r="C4256" s="37" t="s">
        <v>4617</v>
      </c>
      <c r="D4256" s="38">
        <v>6372</v>
      </c>
      <c r="E4256" s="39" t="s">
        <v>4620</v>
      </c>
      <c r="F4256" s="38" t="s">
        <v>157</v>
      </c>
      <c r="G4256" s="40">
        <v>456166</v>
      </c>
      <c r="H4256" s="41" t="s">
        <v>4366</v>
      </c>
    </row>
    <row r="4257" spans="1:8">
      <c r="A4257" s="36"/>
      <c r="B4257" s="36"/>
      <c r="C4257" s="37" t="s">
        <v>4617</v>
      </c>
      <c r="D4257" s="38">
        <v>6373</v>
      </c>
      <c r="E4257" s="39" t="s">
        <v>4621</v>
      </c>
      <c r="F4257" s="38" t="s">
        <v>157</v>
      </c>
      <c r="G4257" s="40">
        <v>528587</v>
      </c>
      <c r="H4257" s="41" t="s">
        <v>4366</v>
      </c>
    </row>
    <row r="4258" spans="1:8">
      <c r="A4258" s="36"/>
      <c r="B4258" s="36"/>
      <c r="C4258" s="37" t="s">
        <v>4617</v>
      </c>
      <c r="D4258" s="38">
        <v>6375</v>
      </c>
      <c r="E4258" s="39" t="s">
        <v>4622</v>
      </c>
      <c r="F4258" s="38" t="s">
        <v>157</v>
      </c>
      <c r="G4258" s="40">
        <v>647888</v>
      </c>
      <c r="H4258" s="41" t="s">
        <v>4366</v>
      </c>
    </row>
    <row r="4259" spans="1:8">
      <c r="A4259" s="36"/>
      <c r="B4259" s="36"/>
      <c r="C4259" s="37" t="s">
        <v>4617</v>
      </c>
      <c r="D4259" s="38">
        <v>6376</v>
      </c>
      <c r="E4259" s="39" t="s">
        <v>4623</v>
      </c>
      <c r="F4259" s="38" t="s">
        <v>157</v>
      </c>
      <c r="G4259" s="40">
        <v>720612</v>
      </c>
      <c r="H4259" s="41" t="s">
        <v>4366</v>
      </c>
    </row>
    <row r="4260" spans="1:8">
      <c r="A4260" s="36"/>
      <c r="B4260" s="36"/>
      <c r="C4260" s="37" t="s">
        <v>4617</v>
      </c>
      <c r="D4260" s="38">
        <v>6377</v>
      </c>
      <c r="E4260" s="39" t="s">
        <v>4624</v>
      </c>
      <c r="F4260" s="38" t="s">
        <v>157</v>
      </c>
      <c r="G4260" s="40">
        <v>846717</v>
      </c>
      <c r="H4260" s="41" t="s">
        <v>4366</v>
      </c>
    </row>
    <row r="4261" spans="1:8">
      <c r="A4261" s="36"/>
      <c r="B4261" s="36"/>
      <c r="C4261" s="37" t="s">
        <v>4617</v>
      </c>
      <c r="D4261" s="38">
        <v>6378</v>
      </c>
      <c r="E4261" s="39" t="s">
        <v>4625</v>
      </c>
      <c r="F4261" s="38" t="s">
        <v>157</v>
      </c>
      <c r="G4261" s="40">
        <v>885872</v>
      </c>
      <c r="H4261" s="41" t="s">
        <v>4366</v>
      </c>
    </row>
    <row r="4262" spans="1:8">
      <c r="A4262" s="36"/>
      <c r="B4262" s="36"/>
      <c r="C4262" s="37" t="s">
        <v>4617</v>
      </c>
      <c r="D4262" s="38">
        <v>6379</v>
      </c>
      <c r="E4262" s="39" t="s">
        <v>4626</v>
      </c>
      <c r="F4262" s="38" t="s">
        <v>157</v>
      </c>
      <c r="G4262" s="40">
        <v>925027</v>
      </c>
      <c r="H4262" s="41" t="s">
        <v>4366</v>
      </c>
    </row>
    <row r="4263" spans="1:8">
      <c r="A4263" s="36"/>
      <c r="B4263" s="36"/>
      <c r="C4263" s="37" t="s">
        <v>4617</v>
      </c>
      <c r="D4263" s="38">
        <v>6380</v>
      </c>
      <c r="E4263" s="39" t="s">
        <v>4627</v>
      </c>
      <c r="F4263" s="38" t="s">
        <v>157</v>
      </c>
      <c r="G4263" s="40">
        <v>1104056</v>
      </c>
      <c r="H4263" s="41" t="s">
        <v>4366</v>
      </c>
    </row>
    <row r="4264" spans="1:8">
      <c r="A4264" s="36"/>
      <c r="B4264" s="36"/>
      <c r="C4264" s="37" t="s">
        <v>4617</v>
      </c>
      <c r="D4264" s="38">
        <v>6381</v>
      </c>
      <c r="E4264" s="39" t="s">
        <v>4628</v>
      </c>
      <c r="F4264" s="38" t="s">
        <v>157</v>
      </c>
      <c r="G4264" s="40">
        <v>1348666</v>
      </c>
      <c r="H4264" s="41" t="s">
        <v>4366</v>
      </c>
    </row>
    <row r="4265" spans="1:8">
      <c r="A4265" s="36"/>
      <c r="B4265" s="36"/>
      <c r="C4265" s="37" t="s">
        <v>4617</v>
      </c>
      <c r="D4265" s="38">
        <v>6382</v>
      </c>
      <c r="E4265" s="39" t="s">
        <v>4629</v>
      </c>
      <c r="F4265" s="38" t="s">
        <v>157</v>
      </c>
      <c r="G4265" s="40">
        <v>1388334</v>
      </c>
      <c r="H4265" s="41" t="s">
        <v>4366</v>
      </c>
    </row>
    <row r="4266" spans="1:8">
      <c r="A4266" s="36"/>
      <c r="B4266" s="36"/>
      <c r="C4266" s="37" t="s">
        <v>4617</v>
      </c>
      <c r="D4266" s="38">
        <v>6383</v>
      </c>
      <c r="E4266" s="39" t="s">
        <v>4630</v>
      </c>
      <c r="F4266" s="38" t="s">
        <v>157</v>
      </c>
      <c r="G4266" s="40">
        <v>1557710</v>
      </c>
      <c r="H4266" s="41" t="s">
        <v>4366</v>
      </c>
    </row>
    <row r="4267" spans="1:8">
      <c r="A4267" s="36"/>
      <c r="B4267" s="36"/>
      <c r="C4267" s="37" t="s">
        <v>4617</v>
      </c>
      <c r="D4267" s="38">
        <v>6384</v>
      </c>
      <c r="E4267" s="39" t="s">
        <v>4631</v>
      </c>
      <c r="F4267" s="38" t="s">
        <v>157</v>
      </c>
      <c r="G4267" s="40">
        <v>1804040</v>
      </c>
      <c r="H4267" s="41" t="s">
        <v>4366</v>
      </c>
    </row>
    <row r="4268" spans="1:8">
      <c r="A4268" s="36"/>
      <c r="B4268" s="36"/>
      <c r="C4268" s="37" t="s">
        <v>4617</v>
      </c>
      <c r="D4268" s="38">
        <v>6385</v>
      </c>
      <c r="E4268" s="39" t="s">
        <v>4632</v>
      </c>
      <c r="F4268" s="38" t="s">
        <v>157</v>
      </c>
      <c r="G4268" s="40">
        <v>1944460</v>
      </c>
      <c r="H4268" s="41" t="s">
        <v>4366</v>
      </c>
    </row>
    <row r="4269" spans="1:8">
      <c r="A4269" s="36"/>
      <c r="B4269" s="36"/>
      <c r="C4269" s="37" t="s">
        <v>4617</v>
      </c>
      <c r="D4269" s="38">
        <v>6387</v>
      </c>
      <c r="E4269" s="39" t="s">
        <v>4633</v>
      </c>
      <c r="F4269" s="38" t="s">
        <v>157</v>
      </c>
      <c r="G4269" s="40">
        <v>1718888</v>
      </c>
      <c r="H4269" s="41" t="s">
        <v>4366</v>
      </c>
    </row>
    <row r="4270" spans="1:8">
      <c r="A4270" s="36"/>
      <c r="B4270" s="36"/>
      <c r="C4270" s="37" t="s">
        <v>4617</v>
      </c>
      <c r="D4270" s="38">
        <v>6388</v>
      </c>
      <c r="E4270" s="39" t="s">
        <v>4634</v>
      </c>
      <c r="F4270" s="38" t="s">
        <v>157</v>
      </c>
      <c r="G4270" s="40">
        <v>1745334</v>
      </c>
      <c r="H4270" s="41" t="s">
        <v>4366</v>
      </c>
    </row>
    <row r="4271" spans="1:8">
      <c r="A4271" s="36"/>
      <c r="B4271" s="36"/>
      <c r="C4271" s="37" t="s">
        <v>4617</v>
      </c>
      <c r="D4271" s="38">
        <v>6389</v>
      </c>
      <c r="E4271" s="39" t="s">
        <v>4635</v>
      </c>
      <c r="F4271" s="38" t="s">
        <v>157</v>
      </c>
      <c r="G4271" s="40">
        <v>1851112</v>
      </c>
      <c r="H4271" s="41" t="s">
        <v>4366</v>
      </c>
    </row>
    <row r="4272" spans="1:8">
      <c r="A4272" s="36"/>
      <c r="B4272" s="36"/>
      <c r="C4272" s="37" t="s">
        <v>4617</v>
      </c>
      <c r="D4272" s="38">
        <v>6390</v>
      </c>
      <c r="E4272" s="39" t="s">
        <v>4636</v>
      </c>
      <c r="F4272" s="38" t="s">
        <v>157</v>
      </c>
      <c r="G4272" s="40">
        <v>2227944</v>
      </c>
      <c r="H4272" s="41" t="s">
        <v>4366</v>
      </c>
    </row>
    <row r="4273" spans="1:8">
      <c r="A4273" s="36"/>
      <c r="B4273" s="36"/>
      <c r="C4273" s="37" t="s">
        <v>4617</v>
      </c>
      <c r="D4273" s="38">
        <v>6391</v>
      </c>
      <c r="E4273" s="39" t="s">
        <v>4637</v>
      </c>
      <c r="F4273" s="38" t="s">
        <v>157</v>
      </c>
      <c r="G4273" s="40">
        <v>3041112</v>
      </c>
      <c r="H4273" s="41" t="s">
        <v>4366</v>
      </c>
    </row>
    <row r="4274" spans="1:8">
      <c r="A4274" s="36"/>
      <c r="B4274" s="36"/>
      <c r="C4274" s="37" t="s">
        <v>4617</v>
      </c>
      <c r="D4274" s="38">
        <v>6392</v>
      </c>
      <c r="E4274" s="39" t="s">
        <v>4638</v>
      </c>
      <c r="F4274" s="38" t="s">
        <v>157</v>
      </c>
      <c r="G4274" s="40">
        <v>2644444</v>
      </c>
      <c r="H4274" s="41" t="s">
        <v>4366</v>
      </c>
    </row>
    <row r="4275" spans="1:8">
      <c r="A4275" s="36"/>
      <c r="B4275" s="36"/>
      <c r="C4275" s="37" t="s">
        <v>4617</v>
      </c>
      <c r="D4275" s="38">
        <v>6393</v>
      </c>
      <c r="E4275" s="39" t="s">
        <v>4639</v>
      </c>
      <c r="F4275" s="38" t="s">
        <v>157</v>
      </c>
      <c r="G4275" s="40">
        <v>7126190</v>
      </c>
      <c r="H4275" s="41" t="s">
        <v>4366</v>
      </c>
    </row>
    <row r="4276" spans="1:8">
      <c r="A4276" s="36"/>
      <c r="B4276" s="36"/>
      <c r="C4276" s="37" t="s">
        <v>4617</v>
      </c>
      <c r="D4276" s="38">
        <v>6394</v>
      </c>
      <c r="E4276" s="39" t="s">
        <v>4640</v>
      </c>
      <c r="F4276" s="38" t="s">
        <v>157</v>
      </c>
      <c r="G4276" s="40">
        <v>8116997</v>
      </c>
      <c r="H4276" s="41" t="s">
        <v>4366</v>
      </c>
    </row>
    <row r="4277" spans="1:8">
      <c r="A4277" s="36"/>
      <c r="B4277" s="36"/>
      <c r="C4277" s="37" t="s">
        <v>4617</v>
      </c>
      <c r="D4277" s="38">
        <v>6395</v>
      </c>
      <c r="E4277" s="39" t="s">
        <v>4641</v>
      </c>
      <c r="F4277" s="38" t="s">
        <v>157</v>
      </c>
      <c r="G4277" s="40">
        <v>8879157</v>
      </c>
      <c r="H4277" s="41" t="s">
        <v>4366</v>
      </c>
    </row>
    <row r="4278" spans="1:8">
      <c r="A4278" s="36"/>
      <c r="B4278" s="36"/>
      <c r="C4278" s="37" t="s">
        <v>4617</v>
      </c>
      <c r="D4278" s="38">
        <v>6396</v>
      </c>
      <c r="E4278" s="39" t="s">
        <v>4642</v>
      </c>
      <c r="F4278" s="38" t="s">
        <v>157</v>
      </c>
      <c r="G4278" s="40">
        <v>9450776</v>
      </c>
      <c r="H4278" s="41" t="s">
        <v>4366</v>
      </c>
    </row>
    <row r="4279" spans="1:8">
      <c r="A4279" s="36"/>
      <c r="B4279" s="36"/>
      <c r="C4279" s="37" t="s">
        <v>4617</v>
      </c>
      <c r="D4279" s="38">
        <v>6397</v>
      </c>
      <c r="E4279" s="39" t="s">
        <v>4643</v>
      </c>
      <c r="F4279" s="38" t="s">
        <v>157</v>
      </c>
      <c r="G4279" s="40">
        <v>9908072</v>
      </c>
      <c r="H4279" s="41" t="s">
        <v>4366</v>
      </c>
    </row>
    <row r="4280" spans="1:8">
      <c r="A4280" s="36"/>
      <c r="B4280" s="36"/>
      <c r="C4280" s="37" t="s">
        <v>4617</v>
      </c>
      <c r="D4280" s="38">
        <v>6398</v>
      </c>
      <c r="E4280" s="39" t="s">
        <v>4644</v>
      </c>
      <c r="F4280" s="38" t="s">
        <v>157</v>
      </c>
      <c r="G4280" s="40">
        <v>10708339</v>
      </c>
      <c r="H4280" s="41" t="s">
        <v>4366</v>
      </c>
    </row>
    <row r="4281" spans="1:8">
      <c r="A4281" s="36"/>
      <c r="B4281" s="36"/>
      <c r="C4281" s="37" t="s">
        <v>4617</v>
      </c>
      <c r="D4281" s="38">
        <v>6399</v>
      </c>
      <c r="E4281" s="39" t="s">
        <v>4645</v>
      </c>
      <c r="F4281" s="38" t="s">
        <v>157</v>
      </c>
      <c r="G4281" s="40">
        <v>11279959</v>
      </c>
      <c r="H4281" s="41" t="s">
        <v>4366</v>
      </c>
    </row>
    <row r="4282" spans="1:8">
      <c r="A4282" s="36"/>
      <c r="B4282" s="36"/>
      <c r="C4282" s="37" t="s">
        <v>4617</v>
      </c>
      <c r="D4282" s="38">
        <v>6400</v>
      </c>
      <c r="E4282" s="39" t="s">
        <v>4646</v>
      </c>
      <c r="F4282" s="38" t="s">
        <v>157</v>
      </c>
      <c r="G4282" s="40">
        <v>12880494</v>
      </c>
      <c r="H4282" s="41" t="s">
        <v>4366</v>
      </c>
    </row>
    <row r="4283" spans="1:8">
      <c r="A4283" s="36"/>
      <c r="B4283" s="36"/>
      <c r="C4283" s="37" t="s">
        <v>4617</v>
      </c>
      <c r="D4283" s="38">
        <v>6401</v>
      </c>
      <c r="E4283" s="39" t="s">
        <v>4647</v>
      </c>
      <c r="F4283" s="38" t="s">
        <v>157</v>
      </c>
      <c r="G4283" s="40">
        <v>224778</v>
      </c>
      <c r="H4283" s="41" t="s">
        <v>4366</v>
      </c>
    </row>
    <row r="4284" spans="1:8">
      <c r="A4284" s="36"/>
      <c r="B4284" s="36"/>
      <c r="C4284" s="37" t="s">
        <v>4617</v>
      </c>
      <c r="D4284" s="38">
        <v>6402</v>
      </c>
      <c r="E4284" s="39" t="s">
        <v>4648</v>
      </c>
      <c r="F4284" s="38" t="s">
        <v>157</v>
      </c>
      <c r="G4284" s="40">
        <v>264444</v>
      </c>
      <c r="H4284" s="41" t="s">
        <v>4366</v>
      </c>
    </row>
    <row r="4285" spans="1:8">
      <c r="A4285" s="36"/>
      <c r="B4285" s="36"/>
      <c r="C4285" s="37" t="s">
        <v>4617</v>
      </c>
      <c r="D4285" s="38">
        <v>6404</v>
      </c>
      <c r="E4285" s="39" t="s">
        <v>4649</v>
      </c>
      <c r="F4285" s="38" t="s">
        <v>157</v>
      </c>
      <c r="G4285" s="40">
        <v>107100</v>
      </c>
      <c r="H4285" s="41" t="s">
        <v>4366</v>
      </c>
    </row>
    <row r="4286" spans="1:8">
      <c r="A4286" s="36"/>
      <c r="B4286" s="36"/>
      <c r="C4286" s="37" t="s">
        <v>4617</v>
      </c>
      <c r="D4286" s="38">
        <v>6405</v>
      </c>
      <c r="E4286" s="39" t="s">
        <v>4650</v>
      </c>
      <c r="F4286" s="38" t="s">
        <v>157</v>
      </c>
      <c r="G4286" s="40">
        <v>128256</v>
      </c>
      <c r="H4286" s="41" t="s">
        <v>4366</v>
      </c>
    </row>
    <row r="4287" spans="1:8">
      <c r="A4287" s="36"/>
      <c r="B4287" s="36"/>
      <c r="C4287" s="37" t="s">
        <v>4617</v>
      </c>
      <c r="D4287" s="38">
        <v>6406</v>
      </c>
      <c r="E4287" s="39" t="s">
        <v>4651</v>
      </c>
      <c r="F4287" s="38" t="s">
        <v>157</v>
      </c>
      <c r="G4287" s="40">
        <v>198334</v>
      </c>
      <c r="H4287" s="41" t="s">
        <v>4366</v>
      </c>
    </row>
    <row r="4288" spans="1:8">
      <c r="A4288" s="36"/>
      <c r="B4288" s="36"/>
      <c r="C4288" s="37" t="s">
        <v>4617</v>
      </c>
      <c r="D4288" s="38">
        <v>6407</v>
      </c>
      <c r="E4288" s="39" t="s">
        <v>4652</v>
      </c>
      <c r="F4288" s="38" t="s">
        <v>157</v>
      </c>
      <c r="G4288" s="40">
        <v>425756</v>
      </c>
      <c r="H4288" s="41" t="s">
        <v>4366</v>
      </c>
    </row>
    <row r="4289" spans="1:8">
      <c r="A4289" s="36"/>
      <c r="B4289" s="36"/>
      <c r="C4289" s="37" t="s">
        <v>4617</v>
      </c>
      <c r="D4289" s="38">
        <v>6408</v>
      </c>
      <c r="E4289" s="39" t="s">
        <v>4653</v>
      </c>
      <c r="F4289" s="38" t="s">
        <v>157</v>
      </c>
      <c r="G4289" s="40">
        <v>789366</v>
      </c>
      <c r="H4289" s="41" t="s">
        <v>4366</v>
      </c>
    </row>
    <row r="4290" spans="1:8">
      <c r="A4290" s="36"/>
      <c r="B4290" s="36"/>
      <c r="C4290" s="37" t="s">
        <v>4617</v>
      </c>
      <c r="D4290" s="38">
        <v>6409</v>
      </c>
      <c r="E4290" s="39" t="s">
        <v>4654</v>
      </c>
      <c r="F4290" s="38" t="s">
        <v>157</v>
      </c>
      <c r="G4290" s="40">
        <v>1441222</v>
      </c>
      <c r="H4290" s="41" t="s">
        <v>4366</v>
      </c>
    </row>
    <row r="4291" spans="1:8">
      <c r="A4291" s="36"/>
      <c r="B4291" s="36"/>
      <c r="C4291" s="37" t="s">
        <v>4617</v>
      </c>
      <c r="D4291" s="38">
        <v>6410</v>
      </c>
      <c r="E4291" s="39" t="s">
        <v>4655</v>
      </c>
      <c r="F4291" s="38" t="s">
        <v>157</v>
      </c>
      <c r="G4291" s="40">
        <v>1747978</v>
      </c>
      <c r="H4291" s="41" t="s">
        <v>4366</v>
      </c>
    </row>
    <row r="4292" spans="1:8">
      <c r="A4292" s="36"/>
      <c r="B4292" s="36"/>
      <c r="C4292" s="37" t="s">
        <v>4617</v>
      </c>
      <c r="D4292" s="38">
        <v>6411</v>
      </c>
      <c r="E4292" s="39" t="s">
        <v>4656</v>
      </c>
      <c r="F4292" s="38" t="s">
        <v>157</v>
      </c>
      <c r="G4292" s="40">
        <v>4153769</v>
      </c>
      <c r="H4292" s="41" t="s">
        <v>4366</v>
      </c>
    </row>
    <row r="4293" spans="1:8">
      <c r="A4293" s="36"/>
      <c r="B4293" s="36"/>
      <c r="C4293" s="37" t="s">
        <v>4617</v>
      </c>
      <c r="D4293" s="38">
        <v>6412</v>
      </c>
      <c r="E4293" s="39" t="s">
        <v>4657</v>
      </c>
      <c r="F4293" s="38" t="s">
        <v>157</v>
      </c>
      <c r="G4293" s="40">
        <v>4059222</v>
      </c>
      <c r="H4293" s="41" t="s">
        <v>4366</v>
      </c>
    </row>
    <row r="4294" spans="1:8">
      <c r="A4294" s="36"/>
      <c r="B4294" s="36"/>
      <c r="C4294" s="37" t="s">
        <v>4617</v>
      </c>
      <c r="D4294" s="38">
        <v>6413</v>
      </c>
      <c r="E4294" s="39" t="s">
        <v>4658</v>
      </c>
      <c r="F4294" s="38" t="s">
        <v>157</v>
      </c>
      <c r="G4294" s="40">
        <v>6554571</v>
      </c>
      <c r="H4294" s="41" t="s">
        <v>4366</v>
      </c>
    </row>
    <row r="4295" spans="1:8">
      <c r="A4295" s="36"/>
      <c r="B4295" s="36"/>
      <c r="C4295" s="37" t="s">
        <v>4617</v>
      </c>
      <c r="D4295" s="38">
        <v>6414</v>
      </c>
      <c r="E4295" s="39" t="s">
        <v>4659</v>
      </c>
      <c r="F4295" s="38" t="s">
        <v>157</v>
      </c>
      <c r="G4295" s="40">
        <v>6994556</v>
      </c>
      <c r="H4295" s="41" t="s">
        <v>4366</v>
      </c>
    </row>
    <row r="4296" spans="1:8">
      <c r="A4296" s="36"/>
      <c r="B4296" s="36"/>
      <c r="C4296" s="37" t="s">
        <v>4617</v>
      </c>
      <c r="D4296" s="38">
        <v>6416</v>
      </c>
      <c r="E4296" s="39" t="s">
        <v>4660</v>
      </c>
      <c r="F4296" s="38" t="s">
        <v>157</v>
      </c>
      <c r="G4296" s="40">
        <v>124950</v>
      </c>
      <c r="H4296" s="41" t="s">
        <v>4366</v>
      </c>
    </row>
    <row r="4297" spans="1:8">
      <c r="A4297" s="36"/>
      <c r="B4297" s="36"/>
      <c r="C4297" s="37" t="s">
        <v>4617</v>
      </c>
      <c r="D4297" s="38">
        <v>6417</v>
      </c>
      <c r="E4297" s="39" t="s">
        <v>4661</v>
      </c>
      <c r="F4297" s="38" t="s">
        <v>157</v>
      </c>
      <c r="G4297" s="40">
        <v>125612</v>
      </c>
      <c r="H4297" s="41" t="s">
        <v>4366</v>
      </c>
    </row>
    <row r="4298" spans="1:8">
      <c r="A4298" s="36"/>
      <c r="B4298" s="36"/>
      <c r="C4298" s="37" t="s">
        <v>4617</v>
      </c>
      <c r="D4298" s="38">
        <v>6418</v>
      </c>
      <c r="E4298" s="39" t="s">
        <v>4662</v>
      </c>
      <c r="F4298" s="38" t="s">
        <v>157</v>
      </c>
      <c r="G4298" s="40">
        <v>161312</v>
      </c>
      <c r="H4298" s="41" t="s">
        <v>4366</v>
      </c>
    </row>
    <row r="4299" spans="1:8">
      <c r="A4299" s="36"/>
      <c r="B4299" s="36"/>
      <c r="C4299" s="37" t="s">
        <v>4617</v>
      </c>
      <c r="D4299" s="38">
        <v>6419</v>
      </c>
      <c r="E4299" s="39" t="s">
        <v>4663</v>
      </c>
      <c r="F4299" s="38" t="s">
        <v>157</v>
      </c>
      <c r="G4299" s="40">
        <v>359644</v>
      </c>
      <c r="H4299" s="41" t="s">
        <v>4366</v>
      </c>
    </row>
    <row r="4300" spans="1:8">
      <c r="A4300" s="36"/>
      <c r="B4300" s="36"/>
      <c r="C4300" s="37" t="s">
        <v>4617</v>
      </c>
      <c r="D4300" s="38">
        <v>6420</v>
      </c>
      <c r="E4300" s="39" t="s">
        <v>4664</v>
      </c>
      <c r="F4300" s="38" t="s">
        <v>157</v>
      </c>
      <c r="G4300" s="40">
        <v>745734</v>
      </c>
      <c r="H4300" s="41" t="s">
        <v>4366</v>
      </c>
    </row>
    <row r="4301" spans="1:8">
      <c r="A4301" s="36"/>
      <c r="B4301" s="36"/>
      <c r="C4301" s="37" t="s">
        <v>4617</v>
      </c>
      <c r="D4301" s="38">
        <v>6421</v>
      </c>
      <c r="E4301" s="39" t="s">
        <v>4665</v>
      </c>
      <c r="F4301" s="38" t="s">
        <v>157</v>
      </c>
      <c r="G4301" s="40">
        <v>1223056</v>
      </c>
      <c r="H4301" s="41" t="s">
        <v>4366</v>
      </c>
    </row>
    <row r="4302" spans="1:8">
      <c r="A4302" s="36"/>
      <c r="B4302" s="36"/>
      <c r="C4302" s="37" t="s">
        <v>4617</v>
      </c>
      <c r="D4302" s="38">
        <v>6422</v>
      </c>
      <c r="E4302" s="39" t="s">
        <v>4666</v>
      </c>
      <c r="F4302" s="38" t="s">
        <v>157</v>
      </c>
      <c r="G4302" s="40">
        <v>1675256</v>
      </c>
      <c r="H4302" s="41" t="s">
        <v>4366</v>
      </c>
    </row>
    <row r="4303" spans="1:8">
      <c r="A4303" s="36"/>
      <c r="B4303" s="36"/>
      <c r="C4303" s="37" t="s">
        <v>4617</v>
      </c>
      <c r="D4303" s="38">
        <v>6423</v>
      </c>
      <c r="E4303" s="39" t="s">
        <v>4667</v>
      </c>
      <c r="F4303" s="38" t="s">
        <v>157</v>
      </c>
      <c r="G4303" s="40">
        <v>1732378</v>
      </c>
      <c r="H4303" s="41" t="s">
        <v>4366</v>
      </c>
    </row>
    <row r="4304" spans="1:8">
      <c r="A4304" s="36"/>
      <c r="B4304" s="36"/>
      <c r="C4304" s="37" t="s">
        <v>4617</v>
      </c>
      <c r="D4304" s="38">
        <v>6424</v>
      </c>
      <c r="E4304" s="39" t="s">
        <v>4668</v>
      </c>
      <c r="F4304" s="38" t="s">
        <v>157</v>
      </c>
      <c r="G4304" s="40">
        <v>2584201</v>
      </c>
      <c r="H4304" s="41" t="s">
        <v>4366</v>
      </c>
    </row>
    <row r="4305" spans="1:8">
      <c r="A4305" s="36"/>
      <c r="B4305" s="36"/>
      <c r="C4305" s="37" t="s">
        <v>4617</v>
      </c>
      <c r="D4305" s="38">
        <v>6425</v>
      </c>
      <c r="E4305" s="39" t="s">
        <v>4669</v>
      </c>
      <c r="F4305" s="38" t="s">
        <v>157</v>
      </c>
      <c r="G4305" s="40">
        <v>3493459</v>
      </c>
      <c r="H4305" s="41" t="s">
        <v>4366</v>
      </c>
    </row>
    <row r="4306" spans="1:8">
      <c r="A4306" s="36"/>
      <c r="B4306" s="36"/>
      <c r="C4306" s="37" t="s">
        <v>4617</v>
      </c>
      <c r="D4306" s="38">
        <v>6426</v>
      </c>
      <c r="E4306" s="39" t="s">
        <v>4670</v>
      </c>
      <c r="F4306" s="38" t="s">
        <v>157</v>
      </c>
      <c r="G4306" s="40">
        <v>5055702</v>
      </c>
      <c r="H4306" s="41" t="s">
        <v>4366</v>
      </c>
    </row>
    <row r="4307" spans="1:8">
      <c r="A4307" s="36"/>
      <c r="B4307" s="36"/>
      <c r="C4307" s="37" t="s">
        <v>4617</v>
      </c>
      <c r="D4307" s="38">
        <v>6430</v>
      </c>
      <c r="E4307" s="39" t="s">
        <v>4671</v>
      </c>
      <c r="F4307" s="38" t="s">
        <v>157</v>
      </c>
      <c r="G4307" s="40">
        <v>161312</v>
      </c>
      <c r="H4307" s="41" t="s">
        <v>4366</v>
      </c>
    </row>
    <row r="4308" spans="1:8">
      <c r="A4308" s="36"/>
      <c r="B4308" s="36"/>
      <c r="C4308" s="37" t="s">
        <v>4617</v>
      </c>
      <c r="D4308" s="38">
        <v>6431</v>
      </c>
      <c r="E4308" s="39" t="s">
        <v>4672</v>
      </c>
      <c r="F4308" s="38" t="s">
        <v>157</v>
      </c>
      <c r="G4308" s="40">
        <v>293534</v>
      </c>
      <c r="H4308" s="41" t="s">
        <v>4366</v>
      </c>
    </row>
    <row r="4309" spans="1:8">
      <c r="A4309" s="36"/>
      <c r="B4309" s="36"/>
      <c r="C4309" s="37" t="s">
        <v>4617</v>
      </c>
      <c r="D4309" s="38">
        <v>6434</v>
      </c>
      <c r="E4309" s="39" t="s">
        <v>4673</v>
      </c>
      <c r="F4309" s="38" t="s">
        <v>157</v>
      </c>
      <c r="G4309" s="40">
        <v>1454444</v>
      </c>
      <c r="H4309" s="41" t="s">
        <v>4366</v>
      </c>
    </row>
    <row r="4310" spans="1:8">
      <c r="A4310" s="36"/>
      <c r="B4310" s="36"/>
      <c r="C4310" s="37" t="s">
        <v>4617</v>
      </c>
      <c r="D4310" s="38">
        <v>6440</v>
      </c>
      <c r="E4310" s="39" t="s">
        <v>4674</v>
      </c>
      <c r="F4310" s="38" t="s">
        <v>157</v>
      </c>
      <c r="G4310" s="40">
        <v>96390</v>
      </c>
      <c r="H4310" s="41" t="s">
        <v>4366</v>
      </c>
    </row>
    <row r="4311" spans="1:8">
      <c r="A4311" s="36"/>
      <c r="B4311" s="36"/>
      <c r="C4311" s="37" t="s">
        <v>4617</v>
      </c>
      <c r="D4311" s="38">
        <v>6441</v>
      </c>
      <c r="E4311" s="39" t="s">
        <v>4675</v>
      </c>
      <c r="F4311" s="38" t="s">
        <v>157</v>
      </c>
      <c r="G4311" s="40">
        <v>119000</v>
      </c>
      <c r="H4311" s="41" t="s">
        <v>4366</v>
      </c>
    </row>
    <row r="4312" spans="1:8">
      <c r="A4312" s="36"/>
      <c r="B4312" s="36"/>
      <c r="C4312" s="37" t="s">
        <v>4617</v>
      </c>
      <c r="D4312" s="38">
        <v>6442</v>
      </c>
      <c r="E4312" s="39" t="s">
        <v>4676</v>
      </c>
      <c r="F4312" s="38" t="s">
        <v>157</v>
      </c>
      <c r="G4312" s="40">
        <v>154700</v>
      </c>
      <c r="H4312" s="41" t="s">
        <v>4366</v>
      </c>
    </row>
    <row r="4313" spans="1:8">
      <c r="A4313" s="36"/>
      <c r="B4313" s="36"/>
      <c r="C4313" s="37" t="s">
        <v>4617</v>
      </c>
      <c r="D4313" s="38">
        <v>6443</v>
      </c>
      <c r="E4313" s="39" t="s">
        <v>4677</v>
      </c>
      <c r="F4313" s="38" t="s">
        <v>157</v>
      </c>
      <c r="G4313" s="40">
        <v>286922</v>
      </c>
      <c r="H4313" s="41" t="s">
        <v>4366</v>
      </c>
    </row>
    <row r="4314" spans="1:8">
      <c r="A4314" s="36"/>
      <c r="B4314" s="36"/>
      <c r="C4314" s="37" t="s">
        <v>4617</v>
      </c>
      <c r="D4314" s="38">
        <v>6446</v>
      </c>
      <c r="E4314" s="39" t="s">
        <v>4678</v>
      </c>
      <c r="F4314" s="38" t="s">
        <v>157</v>
      </c>
      <c r="G4314" s="40">
        <v>1252144</v>
      </c>
      <c r="H4314" s="41" t="s">
        <v>4366</v>
      </c>
    </row>
    <row r="4315" spans="1:8">
      <c r="A4315" s="36"/>
      <c r="B4315" s="36"/>
      <c r="C4315" s="37" t="s">
        <v>4617</v>
      </c>
      <c r="D4315" s="38">
        <v>6454</v>
      </c>
      <c r="E4315" s="39" t="s">
        <v>4679</v>
      </c>
      <c r="F4315" s="38" t="s">
        <v>157</v>
      </c>
      <c r="G4315" s="40">
        <v>255188</v>
      </c>
      <c r="H4315" s="41" t="s">
        <v>4366</v>
      </c>
    </row>
    <row r="4316" spans="1:8">
      <c r="A4316" s="36"/>
      <c r="B4316" s="36"/>
      <c r="C4316" s="37" t="s">
        <v>4617</v>
      </c>
      <c r="D4316" s="38">
        <v>6455</v>
      </c>
      <c r="E4316" s="39" t="s">
        <v>4680</v>
      </c>
      <c r="F4316" s="38" t="s">
        <v>157</v>
      </c>
      <c r="G4316" s="40">
        <v>374188</v>
      </c>
      <c r="H4316" s="41" t="s">
        <v>4366</v>
      </c>
    </row>
    <row r="4317" spans="1:8">
      <c r="A4317" s="36"/>
      <c r="B4317" s="36"/>
      <c r="C4317" s="37" t="s">
        <v>4617</v>
      </c>
      <c r="D4317" s="38">
        <v>6456</v>
      </c>
      <c r="E4317" s="39" t="s">
        <v>4681</v>
      </c>
      <c r="F4317" s="38" t="s">
        <v>157</v>
      </c>
      <c r="G4317" s="40">
        <v>632022</v>
      </c>
      <c r="H4317" s="41" t="s">
        <v>4366</v>
      </c>
    </row>
    <row r="4318" spans="1:8">
      <c r="A4318" s="36"/>
      <c r="B4318" s="36"/>
      <c r="C4318" s="37" t="s">
        <v>4617</v>
      </c>
      <c r="D4318" s="38">
        <v>6457</v>
      </c>
      <c r="E4318" s="39" t="s">
        <v>4682</v>
      </c>
      <c r="F4318" s="38" t="s">
        <v>157</v>
      </c>
      <c r="G4318" s="40">
        <v>864734</v>
      </c>
      <c r="H4318" s="41" t="s">
        <v>4366</v>
      </c>
    </row>
    <row r="4319" spans="1:8">
      <c r="A4319" s="36"/>
      <c r="B4319" s="36"/>
      <c r="C4319" s="37" t="s">
        <v>4617</v>
      </c>
      <c r="D4319" s="38">
        <v>6458</v>
      </c>
      <c r="E4319" s="39" t="s">
        <v>4683</v>
      </c>
      <c r="F4319" s="38" t="s">
        <v>157</v>
      </c>
      <c r="G4319" s="40">
        <v>921599</v>
      </c>
      <c r="H4319" s="41" t="s">
        <v>4366</v>
      </c>
    </row>
    <row r="4320" spans="1:8">
      <c r="A4320" s="36"/>
      <c r="B4320" s="36"/>
      <c r="C4320" s="37" t="s">
        <v>4617</v>
      </c>
      <c r="D4320" s="38">
        <v>6459</v>
      </c>
      <c r="E4320" s="39" t="s">
        <v>4684</v>
      </c>
      <c r="F4320" s="38" t="s">
        <v>157</v>
      </c>
      <c r="G4320" s="40">
        <v>1284759</v>
      </c>
      <c r="H4320" s="41" t="s">
        <v>4366</v>
      </c>
    </row>
    <row r="4321" spans="1:8">
      <c r="A4321" s="36"/>
      <c r="B4321" s="36"/>
      <c r="C4321" s="37" t="s">
        <v>4617</v>
      </c>
      <c r="D4321" s="38">
        <v>6462</v>
      </c>
      <c r="E4321" s="39" t="s">
        <v>4685</v>
      </c>
      <c r="F4321" s="38" t="s">
        <v>157</v>
      </c>
      <c r="G4321" s="40">
        <v>101812</v>
      </c>
      <c r="H4321" s="41" t="s">
        <v>4366</v>
      </c>
    </row>
    <row r="4322" spans="1:8">
      <c r="A4322" s="36"/>
      <c r="B4322" s="36"/>
      <c r="C4322" s="37" t="s">
        <v>4617</v>
      </c>
      <c r="D4322" s="38">
        <v>6463</v>
      </c>
      <c r="E4322" s="39" t="s">
        <v>4686</v>
      </c>
      <c r="F4322" s="38" t="s">
        <v>157</v>
      </c>
      <c r="G4322" s="40">
        <v>261800</v>
      </c>
      <c r="H4322" s="41" t="s">
        <v>4366</v>
      </c>
    </row>
    <row r="4323" spans="1:8">
      <c r="A4323" s="36"/>
      <c r="B4323" s="36"/>
      <c r="C4323" s="37" t="s">
        <v>4617</v>
      </c>
      <c r="D4323" s="38">
        <v>6464</v>
      </c>
      <c r="E4323" s="39" t="s">
        <v>4687</v>
      </c>
      <c r="F4323" s="38" t="s">
        <v>157</v>
      </c>
      <c r="G4323" s="40">
        <v>465422</v>
      </c>
      <c r="H4323" s="41" t="s">
        <v>4366</v>
      </c>
    </row>
    <row r="4324" spans="1:8">
      <c r="A4324" s="36"/>
      <c r="B4324" s="36"/>
      <c r="C4324" s="37" t="s">
        <v>4394</v>
      </c>
      <c r="D4324" s="38">
        <v>6472</v>
      </c>
      <c r="E4324" s="39" t="s">
        <v>4688</v>
      </c>
      <c r="F4324" s="38" t="s">
        <v>190</v>
      </c>
      <c r="G4324" s="40">
        <v>3737</v>
      </c>
      <c r="H4324" s="41" t="s">
        <v>4366</v>
      </c>
    </row>
    <row r="4325" spans="1:8">
      <c r="A4325" s="36"/>
      <c r="B4325" s="36"/>
      <c r="C4325" s="37" t="s">
        <v>4394</v>
      </c>
      <c r="D4325" s="38">
        <v>6473</v>
      </c>
      <c r="E4325" s="39" t="s">
        <v>4689</v>
      </c>
      <c r="F4325" s="38" t="s">
        <v>190</v>
      </c>
      <c r="G4325" s="40">
        <v>5774</v>
      </c>
      <c r="H4325" s="41" t="s">
        <v>4366</v>
      </c>
    </row>
    <row r="4326" spans="1:8">
      <c r="A4326" s="36"/>
      <c r="B4326" s="36"/>
      <c r="C4326" s="37" t="s">
        <v>4394</v>
      </c>
      <c r="D4326" s="38">
        <v>6474</v>
      </c>
      <c r="E4326" s="39" t="s">
        <v>4690</v>
      </c>
      <c r="F4326" s="38" t="s">
        <v>190</v>
      </c>
      <c r="G4326" s="40">
        <v>7362</v>
      </c>
      <c r="H4326" s="41" t="s">
        <v>4366</v>
      </c>
    </row>
    <row r="4327" spans="1:8">
      <c r="A4327" s="36"/>
      <c r="B4327" s="36"/>
      <c r="C4327" s="37" t="s">
        <v>4394</v>
      </c>
      <c r="D4327" s="38">
        <v>6475</v>
      </c>
      <c r="E4327" s="39" t="s">
        <v>4691</v>
      </c>
      <c r="F4327" s="38" t="s">
        <v>190</v>
      </c>
      <c r="G4327" s="40">
        <v>11323</v>
      </c>
      <c r="H4327" s="41" t="s">
        <v>4366</v>
      </c>
    </row>
    <row r="4328" spans="1:8">
      <c r="A4328" s="36"/>
      <c r="B4328" s="36"/>
      <c r="C4328" s="37" t="s">
        <v>4617</v>
      </c>
      <c r="D4328" s="38">
        <v>6476</v>
      </c>
      <c r="E4328" s="39" t="s">
        <v>4692</v>
      </c>
      <c r="F4328" s="38" t="s">
        <v>157</v>
      </c>
      <c r="G4328" s="40">
        <v>497420</v>
      </c>
      <c r="H4328" s="41" t="s">
        <v>4366</v>
      </c>
    </row>
    <row r="4329" spans="1:8">
      <c r="A4329" s="36"/>
      <c r="B4329" s="36"/>
      <c r="C4329" s="37" t="s">
        <v>4617</v>
      </c>
      <c r="D4329" s="38">
        <v>6477</v>
      </c>
      <c r="E4329" s="39" t="s">
        <v>4693</v>
      </c>
      <c r="F4329" s="38" t="s">
        <v>157</v>
      </c>
      <c r="G4329" s="40">
        <v>708050</v>
      </c>
      <c r="H4329" s="41" t="s">
        <v>4366</v>
      </c>
    </row>
    <row r="4330" spans="1:8">
      <c r="A4330" s="36"/>
      <c r="B4330" s="36"/>
      <c r="C4330" s="37" t="s">
        <v>4617</v>
      </c>
      <c r="D4330" s="38">
        <v>6479</v>
      </c>
      <c r="E4330" s="39" t="s">
        <v>4694</v>
      </c>
      <c r="F4330" s="38" t="s">
        <v>157</v>
      </c>
      <c r="G4330" s="40">
        <v>1812370</v>
      </c>
      <c r="H4330" s="41" t="s">
        <v>4366</v>
      </c>
    </row>
    <row r="4331" spans="1:8">
      <c r="A4331" s="36"/>
      <c r="B4331" s="36"/>
      <c r="C4331" s="37" t="s">
        <v>4617</v>
      </c>
      <c r="D4331" s="38">
        <v>6480</v>
      </c>
      <c r="E4331" s="39" t="s">
        <v>4695</v>
      </c>
      <c r="F4331" s="38" t="s">
        <v>157</v>
      </c>
      <c r="G4331" s="40">
        <v>2651320</v>
      </c>
      <c r="H4331" s="41" t="s">
        <v>4366</v>
      </c>
    </row>
    <row r="4332" spans="1:8">
      <c r="A4332" s="36"/>
      <c r="B4332" s="36"/>
      <c r="C4332" s="37" t="s">
        <v>4617</v>
      </c>
      <c r="D4332" s="38">
        <v>6481</v>
      </c>
      <c r="E4332" s="39" t="s">
        <v>4696</v>
      </c>
      <c r="F4332" s="38" t="s">
        <v>157</v>
      </c>
      <c r="G4332" s="40">
        <v>2378640</v>
      </c>
      <c r="H4332" s="41" t="s">
        <v>4366</v>
      </c>
    </row>
    <row r="4333" spans="1:8">
      <c r="A4333" s="36"/>
      <c r="B4333" s="36"/>
      <c r="C4333" s="37" t="s">
        <v>4617</v>
      </c>
      <c r="D4333" s="38">
        <v>6482</v>
      </c>
      <c r="E4333" s="39" t="s">
        <v>4697</v>
      </c>
      <c r="F4333" s="38" t="s">
        <v>157</v>
      </c>
      <c r="G4333" s="40">
        <v>3435813</v>
      </c>
      <c r="H4333" s="41" t="s">
        <v>4366</v>
      </c>
    </row>
    <row r="4334" spans="1:8">
      <c r="A4334" s="36"/>
      <c r="B4334" s="36"/>
      <c r="C4334" s="37" t="s">
        <v>4617</v>
      </c>
      <c r="D4334" s="38">
        <v>6483</v>
      </c>
      <c r="E4334" s="39" t="s">
        <v>4698</v>
      </c>
      <c r="F4334" s="38" t="s">
        <v>157</v>
      </c>
      <c r="G4334" s="40">
        <v>6627110</v>
      </c>
      <c r="H4334" s="41" t="s">
        <v>4366</v>
      </c>
    </row>
    <row r="4335" spans="1:8">
      <c r="A4335" s="36"/>
      <c r="B4335" s="36"/>
      <c r="C4335" s="37" t="s">
        <v>4617</v>
      </c>
      <c r="D4335" s="38">
        <v>6484</v>
      </c>
      <c r="E4335" s="39" t="s">
        <v>4699</v>
      </c>
      <c r="F4335" s="38" t="s">
        <v>157</v>
      </c>
      <c r="G4335" s="40">
        <v>2527560</v>
      </c>
      <c r="H4335" s="41" t="s">
        <v>4366</v>
      </c>
    </row>
    <row r="4336" spans="1:8">
      <c r="A4336" s="36"/>
      <c r="B4336" s="36"/>
      <c r="C4336" s="37" t="s">
        <v>4617</v>
      </c>
      <c r="D4336" s="38">
        <v>6485</v>
      </c>
      <c r="E4336" s="39" t="s">
        <v>4700</v>
      </c>
      <c r="F4336" s="38" t="s">
        <v>157</v>
      </c>
      <c r="G4336" s="40">
        <v>2766750</v>
      </c>
      <c r="H4336" s="41" t="s">
        <v>4366</v>
      </c>
    </row>
    <row r="4337" spans="1:8">
      <c r="A4337" s="36"/>
      <c r="B4337" s="36"/>
      <c r="C4337" s="37" t="s">
        <v>4374</v>
      </c>
      <c r="D4337" s="38">
        <v>6507</v>
      </c>
      <c r="E4337" s="39" t="s">
        <v>4701</v>
      </c>
      <c r="F4337" s="38" t="s">
        <v>885</v>
      </c>
      <c r="G4337" s="40">
        <v>171955</v>
      </c>
      <c r="H4337" s="41" t="s">
        <v>4366</v>
      </c>
    </row>
    <row r="4338" spans="1:8">
      <c r="A4338" s="36"/>
      <c r="B4338" s="36"/>
      <c r="C4338" s="37" t="s">
        <v>4399</v>
      </c>
      <c r="D4338" s="38">
        <v>6527</v>
      </c>
      <c r="E4338" s="39" t="s">
        <v>4702</v>
      </c>
      <c r="F4338" s="38" t="s">
        <v>157</v>
      </c>
      <c r="G4338" s="40">
        <v>220990</v>
      </c>
      <c r="H4338" s="41" t="s">
        <v>4366</v>
      </c>
    </row>
    <row r="4339" spans="1:8">
      <c r="A4339" s="36"/>
      <c r="B4339" s="36"/>
      <c r="C4339" s="37" t="s">
        <v>4399</v>
      </c>
      <c r="D4339" s="38">
        <v>6528</v>
      </c>
      <c r="E4339" s="39" t="s">
        <v>4703</v>
      </c>
      <c r="F4339" s="38" t="s">
        <v>157</v>
      </c>
      <c r="G4339" s="40">
        <v>406334</v>
      </c>
      <c r="H4339" s="41" t="s">
        <v>4366</v>
      </c>
    </row>
    <row r="4340" spans="1:8">
      <c r="A4340" s="36"/>
      <c r="B4340" s="36"/>
      <c r="C4340" s="37" t="s">
        <v>4399</v>
      </c>
      <c r="D4340" s="38">
        <v>6530</v>
      </c>
      <c r="E4340" s="39" t="s">
        <v>4704</v>
      </c>
      <c r="F4340" s="38" t="s">
        <v>157</v>
      </c>
      <c r="G4340" s="40">
        <v>1270461</v>
      </c>
      <c r="H4340" s="41" t="s">
        <v>4366</v>
      </c>
    </row>
    <row r="4341" spans="1:8">
      <c r="A4341" s="36"/>
      <c r="B4341" s="36"/>
      <c r="C4341" s="37" t="s">
        <v>4610</v>
      </c>
      <c r="D4341" s="38">
        <v>6534</v>
      </c>
      <c r="E4341" s="39" t="s">
        <v>4705</v>
      </c>
      <c r="F4341" s="38" t="s">
        <v>157</v>
      </c>
      <c r="G4341" s="40">
        <v>309400</v>
      </c>
      <c r="H4341" s="41" t="s">
        <v>4366</v>
      </c>
    </row>
    <row r="4342" spans="1:8">
      <c r="A4342" s="36"/>
      <c r="B4342" s="36"/>
      <c r="C4342" s="37" t="s">
        <v>4610</v>
      </c>
      <c r="D4342" s="38">
        <v>6535</v>
      </c>
      <c r="E4342" s="39" t="s">
        <v>4706</v>
      </c>
      <c r="F4342" s="38" t="s">
        <v>157</v>
      </c>
      <c r="G4342" s="40">
        <v>116620</v>
      </c>
      <c r="H4342" s="41" t="s">
        <v>4366</v>
      </c>
    </row>
    <row r="4343" spans="1:8">
      <c r="A4343" s="36"/>
      <c r="B4343" s="36"/>
      <c r="C4343" s="37" t="s">
        <v>4394</v>
      </c>
      <c r="D4343" s="38">
        <v>6539</v>
      </c>
      <c r="E4343" s="39" t="s">
        <v>4707</v>
      </c>
      <c r="F4343" s="38" t="s">
        <v>157</v>
      </c>
      <c r="G4343" s="40">
        <v>8197</v>
      </c>
      <c r="H4343" s="41" t="s">
        <v>4366</v>
      </c>
    </row>
    <row r="4344" spans="1:8">
      <c r="A4344" s="36"/>
      <c r="B4344" s="36"/>
      <c r="C4344" s="37" t="s">
        <v>4394</v>
      </c>
      <c r="D4344" s="38">
        <v>6540</v>
      </c>
      <c r="E4344" s="39" t="s">
        <v>4708</v>
      </c>
      <c r="F4344" s="38" t="s">
        <v>157</v>
      </c>
      <c r="G4344" s="40">
        <v>15913</v>
      </c>
      <c r="H4344" s="41" t="s">
        <v>4366</v>
      </c>
    </row>
    <row r="4345" spans="1:8">
      <c r="A4345" s="36"/>
      <c r="B4345" s="36"/>
      <c r="C4345" s="37" t="s">
        <v>4388</v>
      </c>
      <c r="D4345" s="38">
        <v>6543</v>
      </c>
      <c r="E4345" s="39" t="s">
        <v>4709</v>
      </c>
      <c r="F4345" s="38" t="s">
        <v>157</v>
      </c>
      <c r="G4345" s="40">
        <v>344196</v>
      </c>
      <c r="H4345" s="41" t="s">
        <v>4366</v>
      </c>
    </row>
    <row r="4346" spans="1:8">
      <c r="A4346" s="36"/>
      <c r="B4346" s="36"/>
      <c r="C4346" s="37" t="s">
        <v>4388</v>
      </c>
      <c r="D4346" s="38">
        <v>6545</v>
      </c>
      <c r="E4346" s="39" t="s">
        <v>4710</v>
      </c>
      <c r="F4346" s="38" t="s">
        <v>157</v>
      </c>
      <c r="G4346" s="40">
        <v>555573</v>
      </c>
      <c r="H4346" s="41" t="s">
        <v>4366</v>
      </c>
    </row>
    <row r="4347" spans="1:8">
      <c r="A4347" s="36"/>
      <c r="B4347" s="36"/>
      <c r="C4347" s="37" t="s">
        <v>4711</v>
      </c>
      <c r="D4347" s="38">
        <v>6551</v>
      </c>
      <c r="E4347" s="39" t="s">
        <v>4712</v>
      </c>
      <c r="F4347" s="38" t="s">
        <v>157</v>
      </c>
      <c r="G4347" s="40">
        <v>386750</v>
      </c>
      <c r="H4347" s="41" t="s">
        <v>4366</v>
      </c>
    </row>
    <row r="4348" spans="1:8">
      <c r="A4348" s="36"/>
      <c r="B4348" s="36"/>
      <c r="C4348" s="37" t="s">
        <v>4711</v>
      </c>
      <c r="D4348" s="38">
        <v>6552</v>
      </c>
      <c r="E4348" s="39" t="s">
        <v>4713</v>
      </c>
      <c r="F4348" s="38" t="s">
        <v>157</v>
      </c>
      <c r="G4348" s="40">
        <v>257683</v>
      </c>
      <c r="H4348" s="41" t="s">
        <v>4366</v>
      </c>
    </row>
    <row r="4349" spans="1:8">
      <c r="A4349" s="36"/>
      <c r="B4349" s="36"/>
      <c r="C4349" s="37" t="s">
        <v>4711</v>
      </c>
      <c r="D4349" s="38">
        <v>6553</v>
      </c>
      <c r="E4349" s="39" t="s">
        <v>4714</v>
      </c>
      <c r="F4349" s="38" t="s">
        <v>157</v>
      </c>
      <c r="G4349" s="40">
        <v>297500</v>
      </c>
      <c r="H4349" s="41" t="s">
        <v>4366</v>
      </c>
    </row>
    <row r="4350" spans="1:8">
      <c r="A4350" s="36"/>
      <c r="B4350" s="36"/>
      <c r="C4350" s="37" t="s">
        <v>4711</v>
      </c>
      <c r="D4350" s="38">
        <v>6554</v>
      </c>
      <c r="E4350" s="39" t="s">
        <v>4715</v>
      </c>
      <c r="F4350" s="38" t="s">
        <v>157</v>
      </c>
      <c r="G4350" s="40">
        <v>362908</v>
      </c>
      <c r="H4350" s="41" t="s">
        <v>4366</v>
      </c>
    </row>
    <row r="4351" spans="1:8">
      <c r="A4351" s="36"/>
      <c r="B4351" s="36"/>
      <c r="C4351" s="37" t="s">
        <v>4711</v>
      </c>
      <c r="D4351" s="38">
        <v>6555</v>
      </c>
      <c r="E4351" s="39" t="s">
        <v>4716</v>
      </c>
      <c r="F4351" s="38" t="s">
        <v>157</v>
      </c>
      <c r="G4351" s="40">
        <v>53550</v>
      </c>
      <c r="H4351" s="41" t="s">
        <v>4366</v>
      </c>
    </row>
    <row r="4352" spans="1:8">
      <c r="A4352" s="36"/>
      <c r="B4352" s="36"/>
      <c r="C4352" s="37" t="s">
        <v>4711</v>
      </c>
      <c r="D4352" s="38">
        <v>6556</v>
      </c>
      <c r="E4352" s="39" t="s">
        <v>4717</v>
      </c>
      <c r="F4352" s="38" t="s">
        <v>157</v>
      </c>
      <c r="G4352" s="40">
        <v>4522</v>
      </c>
      <c r="H4352" s="41" t="s">
        <v>4366</v>
      </c>
    </row>
    <row r="4353" spans="1:8">
      <c r="A4353" s="36"/>
      <c r="B4353" s="36"/>
      <c r="C4353" s="37" t="s">
        <v>4399</v>
      </c>
      <c r="D4353" s="38">
        <v>6559</v>
      </c>
      <c r="E4353" s="39" t="s">
        <v>4718</v>
      </c>
      <c r="F4353" s="38" t="s">
        <v>157</v>
      </c>
      <c r="G4353" s="40">
        <v>7203</v>
      </c>
      <c r="H4353" s="41" t="s">
        <v>4366</v>
      </c>
    </row>
    <row r="4354" spans="1:8">
      <c r="A4354" s="36"/>
      <c r="B4354" s="36"/>
      <c r="C4354" s="37" t="s">
        <v>4399</v>
      </c>
      <c r="D4354" s="38">
        <v>6560</v>
      </c>
      <c r="E4354" s="39" t="s">
        <v>4719</v>
      </c>
      <c r="F4354" s="38" t="s">
        <v>157</v>
      </c>
      <c r="G4354" s="40">
        <v>28314</v>
      </c>
      <c r="H4354" s="41" t="s">
        <v>4366</v>
      </c>
    </row>
    <row r="4355" spans="1:8">
      <c r="A4355" s="36"/>
      <c r="B4355" s="36"/>
      <c r="C4355" s="37" t="s">
        <v>4399</v>
      </c>
      <c r="D4355" s="38">
        <v>6561</v>
      </c>
      <c r="E4355" s="39" t="s">
        <v>4720</v>
      </c>
      <c r="F4355" s="38" t="s">
        <v>157</v>
      </c>
      <c r="G4355" s="40">
        <v>52084</v>
      </c>
      <c r="H4355" s="41" t="s">
        <v>4366</v>
      </c>
    </row>
    <row r="4356" spans="1:8">
      <c r="A4356" s="36"/>
      <c r="B4356" s="36"/>
      <c r="C4356" s="37" t="s">
        <v>4374</v>
      </c>
      <c r="D4356" s="38">
        <v>6567</v>
      </c>
      <c r="E4356" s="39" t="s">
        <v>4721</v>
      </c>
      <c r="F4356" s="38" t="s">
        <v>885</v>
      </c>
      <c r="G4356" s="40">
        <v>35000</v>
      </c>
      <c r="H4356" s="41" t="s">
        <v>4366</v>
      </c>
    </row>
    <row r="4357" spans="1:8">
      <c r="A4357" s="36"/>
      <c r="B4357" s="36"/>
      <c r="C4357" s="37" t="s">
        <v>4385</v>
      </c>
      <c r="D4357" s="38">
        <v>6578</v>
      </c>
      <c r="E4357" s="39" t="s">
        <v>4722</v>
      </c>
      <c r="F4357" s="38" t="s">
        <v>186</v>
      </c>
      <c r="G4357" s="40">
        <v>59500</v>
      </c>
      <c r="H4357" s="41" t="s">
        <v>4366</v>
      </c>
    </row>
    <row r="4358" spans="1:8">
      <c r="A4358" s="36"/>
      <c r="B4358" s="36"/>
      <c r="C4358" s="37" t="s">
        <v>4385</v>
      </c>
      <c r="D4358" s="38">
        <v>6624</v>
      </c>
      <c r="E4358" s="39" t="s">
        <v>4723</v>
      </c>
      <c r="F4358" s="38" t="s">
        <v>186</v>
      </c>
      <c r="G4358" s="40">
        <v>41650</v>
      </c>
      <c r="H4358" s="41" t="s">
        <v>4366</v>
      </c>
    </row>
    <row r="4359" spans="1:8">
      <c r="A4359" s="36"/>
      <c r="B4359" s="36"/>
      <c r="C4359" s="37" t="s">
        <v>4424</v>
      </c>
      <c r="D4359" s="38">
        <v>6625</v>
      </c>
      <c r="E4359" s="39" t="s">
        <v>4724</v>
      </c>
      <c r="F4359" s="38" t="s">
        <v>4426</v>
      </c>
      <c r="G4359" s="40">
        <v>52063</v>
      </c>
      <c r="H4359" s="41" t="s">
        <v>4366</v>
      </c>
    </row>
    <row r="4360" spans="1:8">
      <c r="A4360" s="36"/>
      <c r="B4360" s="36"/>
      <c r="C4360" s="37" t="s">
        <v>4581</v>
      </c>
      <c r="D4360" s="38">
        <v>6628</v>
      </c>
      <c r="E4360" s="39" t="s">
        <v>4725</v>
      </c>
      <c r="F4360" s="38" t="s">
        <v>157</v>
      </c>
      <c r="G4360" s="40">
        <v>416500</v>
      </c>
      <c r="H4360" s="41" t="s">
        <v>4366</v>
      </c>
    </row>
    <row r="4361" spans="1:8">
      <c r="A4361" s="36"/>
      <c r="B4361" s="36"/>
      <c r="C4361" s="37" t="s">
        <v>4581</v>
      </c>
      <c r="D4361" s="38">
        <v>6629</v>
      </c>
      <c r="E4361" s="39" t="s">
        <v>4726</v>
      </c>
      <c r="F4361" s="38" t="s">
        <v>157</v>
      </c>
      <c r="G4361" s="40">
        <v>41990</v>
      </c>
      <c r="H4361" s="41" t="s">
        <v>4366</v>
      </c>
    </row>
    <row r="4362" spans="1:8">
      <c r="A4362" s="36"/>
      <c r="B4362" s="36"/>
      <c r="C4362" s="37" t="s">
        <v>4581</v>
      </c>
      <c r="D4362" s="38">
        <v>6630</v>
      </c>
      <c r="E4362" s="39" t="s">
        <v>4727</v>
      </c>
      <c r="F4362" s="38" t="s">
        <v>157</v>
      </c>
      <c r="G4362" s="40">
        <v>19040</v>
      </c>
      <c r="H4362" s="41" t="s">
        <v>4366</v>
      </c>
    </row>
    <row r="4363" spans="1:8">
      <c r="A4363" s="36"/>
      <c r="B4363" s="36"/>
      <c r="C4363" s="37" t="s">
        <v>4581</v>
      </c>
      <c r="D4363" s="38">
        <v>6631</v>
      </c>
      <c r="E4363" s="39" t="s">
        <v>4728</v>
      </c>
      <c r="F4363" s="38" t="s">
        <v>157</v>
      </c>
      <c r="G4363" s="40">
        <v>27370</v>
      </c>
      <c r="H4363" s="41" t="s">
        <v>4366</v>
      </c>
    </row>
    <row r="4364" spans="1:8">
      <c r="A4364" s="36"/>
      <c r="B4364" s="36"/>
      <c r="C4364" s="37" t="s">
        <v>4581</v>
      </c>
      <c r="D4364" s="38">
        <v>6632</v>
      </c>
      <c r="E4364" s="39" t="s">
        <v>4729</v>
      </c>
      <c r="F4364" s="38" t="s">
        <v>157</v>
      </c>
      <c r="G4364" s="40">
        <v>32130</v>
      </c>
      <c r="H4364" s="41" t="s">
        <v>4366</v>
      </c>
    </row>
    <row r="4365" spans="1:8">
      <c r="A4365" s="36"/>
      <c r="B4365" s="36"/>
      <c r="C4365" s="37" t="s">
        <v>4581</v>
      </c>
      <c r="D4365" s="38">
        <v>6633</v>
      </c>
      <c r="E4365" s="39" t="s">
        <v>4730</v>
      </c>
      <c r="F4365" s="38" t="s">
        <v>157</v>
      </c>
      <c r="G4365" s="40">
        <v>47600</v>
      </c>
      <c r="H4365" s="41" t="s">
        <v>4366</v>
      </c>
    </row>
    <row r="4366" spans="1:8">
      <c r="A4366" s="36"/>
      <c r="B4366" s="36"/>
      <c r="C4366" s="37" t="s">
        <v>4581</v>
      </c>
      <c r="D4366" s="38">
        <v>6636</v>
      </c>
      <c r="E4366" s="39" t="s">
        <v>4731</v>
      </c>
      <c r="F4366" s="38" t="s">
        <v>157</v>
      </c>
      <c r="G4366" s="40">
        <v>2946621</v>
      </c>
      <c r="H4366" s="41" t="s">
        <v>4366</v>
      </c>
    </row>
    <row r="4367" spans="1:8">
      <c r="A4367" s="36"/>
      <c r="B4367" s="36"/>
      <c r="C4367" s="37" t="s">
        <v>4399</v>
      </c>
      <c r="D4367" s="38">
        <v>6645</v>
      </c>
      <c r="E4367" s="39" t="s">
        <v>4732</v>
      </c>
      <c r="F4367" s="38" t="s">
        <v>157</v>
      </c>
      <c r="G4367" s="40">
        <v>75868</v>
      </c>
      <c r="H4367" s="41" t="s">
        <v>4366</v>
      </c>
    </row>
    <row r="4368" spans="1:8">
      <c r="A4368" s="36"/>
      <c r="B4368" s="36"/>
      <c r="C4368" s="37" t="s">
        <v>4399</v>
      </c>
      <c r="D4368" s="38">
        <v>6646</v>
      </c>
      <c r="E4368" s="39" t="s">
        <v>4733</v>
      </c>
      <c r="F4368" s="38" t="s">
        <v>157</v>
      </c>
      <c r="G4368" s="40">
        <v>110257</v>
      </c>
      <c r="H4368" s="41" t="s">
        <v>4366</v>
      </c>
    </row>
    <row r="4369" spans="1:8">
      <c r="A4369" s="36"/>
      <c r="B4369" s="36"/>
      <c r="C4369" s="37" t="s">
        <v>4399</v>
      </c>
      <c r="D4369" s="38">
        <v>6647</v>
      </c>
      <c r="E4369" s="39" t="s">
        <v>4734</v>
      </c>
      <c r="F4369" s="38" t="s">
        <v>157</v>
      </c>
      <c r="G4369" s="40">
        <v>298665</v>
      </c>
      <c r="H4369" s="41" t="s">
        <v>4366</v>
      </c>
    </row>
    <row r="4370" spans="1:8">
      <c r="A4370" s="36"/>
      <c r="B4370" s="36"/>
      <c r="C4370" s="37" t="s">
        <v>4399</v>
      </c>
      <c r="D4370" s="38">
        <v>6648</v>
      </c>
      <c r="E4370" s="39" t="s">
        <v>4735</v>
      </c>
      <c r="F4370" s="38" t="s">
        <v>157</v>
      </c>
      <c r="G4370" s="40">
        <v>2379564</v>
      </c>
      <c r="H4370" s="41" t="s">
        <v>4366</v>
      </c>
    </row>
    <row r="4371" spans="1:8">
      <c r="A4371" s="36"/>
      <c r="B4371" s="36"/>
      <c r="C4371" s="37" t="s">
        <v>4399</v>
      </c>
      <c r="D4371" s="38">
        <v>6649</v>
      </c>
      <c r="E4371" s="39" t="s">
        <v>4736</v>
      </c>
      <c r="F4371" s="38" t="s">
        <v>157</v>
      </c>
      <c r="G4371" s="40">
        <v>70509</v>
      </c>
      <c r="H4371" s="41" t="s">
        <v>4366</v>
      </c>
    </row>
    <row r="4372" spans="1:8">
      <c r="A4372" s="36"/>
      <c r="B4372" s="36"/>
      <c r="C4372" s="37" t="s">
        <v>4399</v>
      </c>
      <c r="D4372" s="38">
        <v>6650</v>
      </c>
      <c r="E4372" s="39" t="s">
        <v>4737</v>
      </c>
      <c r="F4372" s="38" t="s">
        <v>157</v>
      </c>
      <c r="G4372" s="40">
        <v>70265</v>
      </c>
      <c r="H4372" s="41" t="s">
        <v>4366</v>
      </c>
    </row>
    <row r="4373" spans="1:8">
      <c r="A4373" s="36"/>
      <c r="B4373" s="36"/>
      <c r="C4373" s="37" t="s">
        <v>4399</v>
      </c>
      <c r="D4373" s="38">
        <v>6651</v>
      </c>
      <c r="E4373" s="39" t="s">
        <v>4738</v>
      </c>
      <c r="F4373" s="38" t="s">
        <v>157</v>
      </c>
      <c r="G4373" s="40">
        <v>104639</v>
      </c>
      <c r="H4373" s="41" t="s">
        <v>4366</v>
      </c>
    </row>
    <row r="4374" spans="1:8">
      <c r="A4374" s="36"/>
      <c r="B4374" s="36"/>
      <c r="C4374" s="37" t="s">
        <v>4399</v>
      </c>
      <c r="D4374" s="38">
        <v>6652</v>
      </c>
      <c r="E4374" s="39" t="s">
        <v>4739</v>
      </c>
      <c r="F4374" s="38" t="s">
        <v>157</v>
      </c>
      <c r="G4374" s="40">
        <v>138096</v>
      </c>
      <c r="H4374" s="41" t="s">
        <v>4366</v>
      </c>
    </row>
    <row r="4375" spans="1:8">
      <c r="A4375" s="36"/>
      <c r="B4375" s="36"/>
      <c r="C4375" s="37" t="s">
        <v>4399</v>
      </c>
      <c r="D4375" s="38">
        <v>6653</v>
      </c>
      <c r="E4375" s="39" t="s">
        <v>4740</v>
      </c>
      <c r="F4375" s="38" t="s">
        <v>157</v>
      </c>
      <c r="G4375" s="40">
        <v>259237</v>
      </c>
      <c r="H4375" s="41" t="s">
        <v>4366</v>
      </c>
    </row>
    <row r="4376" spans="1:8">
      <c r="A4376" s="36"/>
      <c r="B4376" s="36"/>
      <c r="C4376" s="37" t="s">
        <v>4399</v>
      </c>
      <c r="D4376" s="38">
        <v>6654</v>
      </c>
      <c r="E4376" s="39" t="s">
        <v>4741</v>
      </c>
      <c r="F4376" s="38" t="s">
        <v>157</v>
      </c>
      <c r="G4376" s="40">
        <v>726883</v>
      </c>
      <c r="H4376" s="41" t="s">
        <v>4366</v>
      </c>
    </row>
    <row r="4377" spans="1:8">
      <c r="A4377" s="36"/>
      <c r="B4377" s="36"/>
      <c r="C4377" s="37" t="s">
        <v>4399</v>
      </c>
      <c r="D4377" s="38">
        <v>6655</v>
      </c>
      <c r="E4377" s="39" t="s">
        <v>4742</v>
      </c>
      <c r="F4377" s="38" t="s">
        <v>157</v>
      </c>
      <c r="G4377" s="40">
        <v>1556693</v>
      </c>
      <c r="H4377" s="41" t="s">
        <v>4366</v>
      </c>
    </row>
    <row r="4378" spans="1:8">
      <c r="A4378" s="36"/>
      <c r="B4378" s="36"/>
      <c r="C4378" s="37" t="s">
        <v>4399</v>
      </c>
      <c r="D4378" s="38">
        <v>6656</v>
      </c>
      <c r="E4378" s="39" t="s">
        <v>4743</v>
      </c>
      <c r="F4378" s="38" t="s">
        <v>157</v>
      </c>
      <c r="G4378" s="40">
        <v>2185141</v>
      </c>
      <c r="H4378" s="41" t="s">
        <v>4366</v>
      </c>
    </row>
    <row r="4379" spans="1:8">
      <c r="A4379" s="36"/>
      <c r="B4379" s="36"/>
      <c r="C4379" s="37" t="s">
        <v>4399</v>
      </c>
      <c r="D4379" s="38">
        <v>6657</v>
      </c>
      <c r="E4379" s="39" t="s">
        <v>4744</v>
      </c>
      <c r="F4379" s="38" t="s">
        <v>157</v>
      </c>
      <c r="G4379" s="40">
        <v>34021</v>
      </c>
      <c r="H4379" s="41" t="s">
        <v>4366</v>
      </c>
    </row>
    <row r="4380" spans="1:8">
      <c r="A4380" s="36"/>
      <c r="B4380" s="36"/>
      <c r="C4380" s="37" t="s">
        <v>4399</v>
      </c>
      <c r="D4380" s="38">
        <v>6658</v>
      </c>
      <c r="E4380" s="39" t="s">
        <v>4745</v>
      </c>
      <c r="F4380" s="38" t="s">
        <v>157</v>
      </c>
      <c r="G4380" s="40">
        <v>45984</v>
      </c>
      <c r="H4380" s="41" t="s">
        <v>4366</v>
      </c>
    </row>
    <row r="4381" spans="1:8">
      <c r="A4381" s="36"/>
      <c r="B4381" s="36"/>
      <c r="C4381" s="37" t="s">
        <v>4399</v>
      </c>
      <c r="D4381" s="38">
        <v>6659</v>
      </c>
      <c r="E4381" s="39" t="s">
        <v>4746</v>
      </c>
      <c r="F4381" s="38" t="s">
        <v>157</v>
      </c>
      <c r="G4381" s="40">
        <v>66234</v>
      </c>
      <c r="H4381" s="41" t="s">
        <v>4366</v>
      </c>
    </row>
    <row r="4382" spans="1:8">
      <c r="A4382" s="36"/>
      <c r="B4382" s="36"/>
      <c r="C4382" s="37" t="s">
        <v>4399</v>
      </c>
      <c r="D4382" s="38">
        <v>6660</v>
      </c>
      <c r="E4382" s="39" t="s">
        <v>4747</v>
      </c>
      <c r="F4382" s="38" t="s">
        <v>157</v>
      </c>
      <c r="G4382" s="40">
        <v>108806</v>
      </c>
      <c r="H4382" s="41" t="s">
        <v>4366</v>
      </c>
    </row>
    <row r="4383" spans="1:8">
      <c r="A4383" s="36"/>
      <c r="B4383" s="36"/>
      <c r="C4383" s="37" t="s">
        <v>4399</v>
      </c>
      <c r="D4383" s="38">
        <v>6661</v>
      </c>
      <c r="E4383" s="39" t="s">
        <v>4748</v>
      </c>
      <c r="F4383" s="38" t="s">
        <v>157</v>
      </c>
      <c r="G4383" s="40">
        <v>267348</v>
      </c>
      <c r="H4383" s="41" t="s">
        <v>4366</v>
      </c>
    </row>
    <row r="4384" spans="1:8">
      <c r="A4384" s="36"/>
      <c r="B4384" s="36"/>
      <c r="C4384" s="37" t="s">
        <v>4399</v>
      </c>
      <c r="D4384" s="38">
        <v>6662</v>
      </c>
      <c r="E4384" s="39" t="s">
        <v>4749</v>
      </c>
      <c r="F4384" s="38" t="s">
        <v>157</v>
      </c>
      <c r="G4384" s="40">
        <v>481950</v>
      </c>
      <c r="H4384" s="41" t="s">
        <v>4366</v>
      </c>
    </row>
    <row r="4385" spans="1:8">
      <c r="A4385" s="36"/>
      <c r="B4385" s="36"/>
      <c r="C4385" s="37" t="s">
        <v>4399</v>
      </c>
      <c r="D4385" s="38">
        <v>6663</v>
      </c>
      <c r="E4385" s="39" t="s">
        <v>4750</v>
      </c>
      <c r="F4385" s="38" t="s">
        <v>157</v>
      </c>
      <c r="G4385" s="40">
        <v>1090040</v>
      </c>
      <c r="H4385" s="41" t="s">
        <v>4366</v>
      </c>
    </row>
    <row r="4386" spans="1:8">
      <c r="A4386" s="36"/>
      <c r="B4386" s="36"/>
      <c r="C4386" s="37" t="s">
        <v>4399</v>
      </c>
      <c r="D4386" s="38">
        <v>6664</v>
      </c>
      <c r="E4386" s="39" t="s">
        <v>4751</v>
      </c>
      <c r="F4386" s="38" t="s">
        <v>157</v>
      </c>
      <c r="G4386" s="40">
        <v>1413720</v>
      </c>
      <c r="H4386" s="41" t="s">
        <v>4366</v>
      </c>
    </row>
    <row r="4387" spans="1:8">
      <c r="A4387" s="36"/>
      <c r="B4387" s="36"/>
      <c r="C4387" s="37" t="s">
        <v>4399</v>
      </c>
      <c r="D4387" s="38">
        <v>6665</v>
      </c>
      <c r="E4387" s="39" t="s">
        <v>4752</v>
      </c>
      <c r="F4387" s="38" t="s">
        <v>157</v>
      </c>
      <c r="G4387" s="40">
        <v>39333</v>
      </c>
      <c r="H4387" s="41" t="s">
        <v>4366</v>
      </c>
    </row>
    <row r="4388" spans="1:8">
      <c r="A4388" s="36"/>
      <c r="B4388" s="36"/>
      <c r="C4388" s="37" t="s">
        <v>4399</v>
      </c>
      <c r="D4388" s="38">
        <v>6666</v>
      </c>
      <c r="E4388" s="39" t="s">
        <v>4753</v>
      </c>
      <c r="F4388" s="38" t="s">
        <v>157</v>
      </c>
      <c r="G4388" s="40">
        <v>43479</v>
      </c>
      <c r="H4388" s="41" t="s">
        <v>4366</v>
      </c>
    </row>
    <row r="4389" spans="1:8">
      <c r="A4389" s="36"/>
      <c r="B4389" s="36"/>
      <c r="C4389" s="37" t="s">
        <v>4399</v>
      </c>
      <c r="D4389" s="38">
        <v>6667</v>
      </c>
      <c r="E4389" s="39" t="s">
        <v>4754</v>
      </c>
      <c r="F4389" s="38" t="s">
        <v>157</v>
      </c>
      <c r="G4389" s="40">
        <v>60370</v>
      </c>
      <c r="H4389" s="41" t="s">
        <v>4366</v>
      </c>
    </row>
    <row r="4390" spans="1:8">
      <c r="A4390" s="36"/>
      <c r="B4390" s="36"/>
      <c r="C4390" s="37" t="s">
        <v>4399</v>
      </c>
      <c r="D4390" s="38">
        <v>6668</v>
      </c>
      <c r="E4390" s="39" t="s">
        <v>4755</v>
      </c>
      <c r="F4390" s="38" t="s">
        <v>157</v>
      </c>
      <c r="G4390" s="40">
        <v>103375</v>
      </c>
      <c r="H4390" s="41" t="s">
        <v>4366</v>
      </c>
    </row>
    <row r="4391" spans="1:8">
      <c r="A4391" s="36"/>
      <c r="B4391" s="36"/>
      <c r="C4391" s="37" t="s">
        <v>4399</v>
      </c>
      <c r="D4391" s="38">
        <v>6669</v>
      </c>
      <c r="E4391" s="39" t="s">
        <v>4756</v>
      </c>
      <c r="F4391" s="38" t="s">
        <v>157</v>
      </c>
      <c r="G4391" s="40">
        <v>239053</v>
      </c>
      <c r="H4391" s="41" t="s">
        <v>4366</v>
      </c>
    </row>
    <row r="4392" spans="1:8">
      <c r="A4392" s="36"/>
      <c r="B4392" s="36"/>
      <c r="C4392" s="37" t="s">
        <v>4399</v>
      </c>
      <c r="D4392" s="38">
        <v>6670</v>
      </c>
      <c r="E4392" s="39" t="s">
        <v>4757</v>
      </c>
      <c r="F4392" s="38" t="s">
        <v>157</v>
      </c>
      <c r="G4392" s="40">
        <v>467670</v>
      </c>
      <c r="H4392" s="41" t="s">
        <v>4366</v>
      </c>
    </row>
    <row r="4393" spans="1:8">
      <c r="A4393" s="36"/>
      <c r="B4393" s="36"/>
      <c r="C4393" s="37" t="s">
        <v>4399</v>
      </c>
      <c r="D4393" s="38">
        <v>6671</v>
      </c>
      <c r="E4393" s="39" t="s">
        <v>4758</v>
      </c>
      <c r="F4393" s="38" t="s">
        <v>157</v>
      </c>
      <c r="G4393" s="40">
        <v>990080</v>
      </c>
      <c r="H4393" s="41" t="s">
        <v>4366</v>
      </c>
    </row>
    <row r="4394" spans="1:8">
      <c r="A4394" s="36"/>
      <c r="B4394" s="36"/>
      <c r="C4394" s="37" t="s">
        <v>4399</v>
      </c>
      <c r="D4394" s="38">
        <v>6672</v>
      </c>
      <c r="E4394" s="39" t="s">
        <v>4759</v>
      </c>
      <c r="F4394" s="38" t="s">
        <v>157</v>
      </c>
      <c r="G4394" s="40">
        <v>1216180</v>
      </c>
      <c r="H4394" s="41" t="s">
        <v>4366</v>
      </c>
    </row>
    <row r="4395" spans="1:8">
      <c r="A4395" s="36"/>
      <c r="B4395" s="36"/>
      <c r="C4395" s="37" t="s">
        <v>4610</v>
      </c>
      <c r="D4395" s="38">
        <v>6673</v>
      </c>
      <c r="E4395" s="39" t="s">
        <v>4760</v>
      </c>
      <c r="F4395" s="38" t="s">
        <v>157</v>
      </c>
      <c r="G4395" s="40">
        <v>3689000</v>
      </c>
      <c r="H4395" s="41" t="s">
        <v>4366</v>
      </c>
    </row>
    <row r="4396" spans="1:8">
      <c r="A4396" s="36"/>
      <c r="B4396" s="36"/>
      <c r="C4396" s="37" t="s">
        <v>4610</v>
      </c>
      <c r="D4396" s="38">
        <v>6674</v>
      </c>
      <c r="E4396" s="39" t="s">
        <v>4761</v>
      </c>
      <c r="F4396" s="38" t="s">
        <v>157</v>
      </c>
      <c r="G4396" s="40">
        <v>8449000</v>
      </c>
      <c r="H4396" s="41" t="s">
        <v>4366</v>
      </c>
    </row>
    <row r="4397" spans="1:8">
      <c r="A4397" s="36"/>
      <c r="B4397" s="36"/>
      <c r="C4397" s="37" t="s">
        <v>4610</v>
      </c>
      <c r="D4397" s="38">
        <v>6675</v>
      </c>
      <c r="E4397" s="39" t="s">
        <v>4762</v>
      </c>
      <c r="F4397" s="38" t="s">
        <v>157</v>
      </c>
      <c r="G4397" s="40">
        <v>642600</v>
      </c>
      <c r="H4397" s="41" t="s">
        <v>4366</v>
      </c>
    </row>
    <row r="4398" spans="1:8">
      <c r="A4398" s="36"/>
      <c r="B4398" s="36"/>
      <c r="C4398" s="37" t="s">
        <v>4610</v>
      </c>
      <c r="D4398" s="38">
        <v>6677</v>
      </c>
      <c r="E4398" s="39" t="s">
        <v>4763</v>
      </c>
      <c r="F4398" s="38" t="s">
        <v>157</v>
      </c>
      <c r="G4398" s="40">
        <v>511700</v>
      </c>
      <c r="H4398" s="41" t="s">
        <v>4366</v>
      </c>
    </row>
    <row r="4399" spans="1:8">
      <c r="A4399" s="36"/>
      <c r="B4399" s="36"/>
      <c r="C4399" s="37" t="s">
        <v>4610</v>
      </c>
      <c r="D4399" s="38">
        <v>6679</v>
      </c>
      <c r="E4399" s="39" t="s">
        <v>4764</v>
      </c>
      <c r="F4399" s="38" t="s">
        <v>157</v>
      </c>
      <c r="G4399" s="40">
        <v>666400</v>
      </c>
      <c r="H4399" s="41" t="s">
        <v>4366</v>
      </c>
    </row>
    <row r="4400" spans="1:8">
      <c r="A4400" s="36"/>
      <c r="B4400" s="36"/>
      <c r="C4400" s="37" t="s">
        <v>4610</v>
      </c>
      <c r="D4400" s="38">
        <v>6680</v>
      </c>
      <c r="E4400" s="39" t="s">
        <v>4765</v>
      </c>
      <c r="F4400" s="38" t="s">
        <v>157</v>
      </c>
      <c r="G4400" s="40">
        <v>190400</v>
      </c>
      <c r="H4400" s="41" t="s">
        <v>4366</v>
      </c>
    </row>
    <row r="4401" spans="1:8">
      <c r="A4401" s="36"/>
      <c r="B4401" s="36"/>
      <c r="C4401" s="37" t="s">
        <v>4610</v>
      </c>
      <c r="D4401" s="38">
        <v>6681</v>
      </c>
      <c r="E4401" s="39" t="s">
        <v>4766</v>
      </c>
      <c r="F4401" s="38" t="s">
        <v>157</v>
      </c>
      <c r="G4401" s="40">
        <v>3751713</v>
      </c>
      <c r="H4401" s="41" t="s">
        <v>4366</v>
      </c>
    </row>
    <row r="4402" spans="1:8">
      <c r="A4402" s="36"/>
      <c r="B4402" s="36"/>
      <c r="C4402" s="37" t="s">
        <v>4610</v>
      </c>
      <c r="D4402" s="38">
        <v>6682</v>
      </c>
      <c r="E4402" s="39" t="s">
        <v>4767</v>
      </c>
      <c r="F4402" s="38" t="s">
        <v>157</v>
      </c>
      <c r="G4402" s="40">
        <v>145180</v>
      </c>
      <c r="H4402" s="41" t="s">
        <v>4366</v>
      </c>
    </row>
    <row r="4403" spans="1:8">
      <c r="A4403" s="36"/>
      <c r="B4403" s="36"/>
      <c r="C4403" s="37" t="s">
        <v>4610</v>
      </c>
      <c r="D4403" s="38">
        <v>6683</v>
      </c>
      <c r="E4403" s="39" t="s">
        <v>4768</v>
      </c>
      <c r="F4403" s="38" t="s">
        <v>157</v>
      </c>
      <c r="G4403" s="40">
        <v>99603</v>
      </c>
      <c r="H4403" s="41" t="s">
        <v>4366</v>
      </c>
    </row>
    <row r="4404" spans="1:8">
      <c r="A4404" s="36"/>
      <c r="B4404" s="36"/>
      <c r="C4404" s="37" t="s">
        <v>4383</v>
      </c>
      <c r="D4404" s="38">
        <v>6684</v>
      </c>
      <c r="E4404" s="39" t="s">
        <v>4769</v>
      </c>
      <c r="F4404" s="38" t="s">
        <v>157</v>
      </c>
      <c r="G4404" s="40">
        <v>4430</v>
      </c>
      <c r="H4404" s="41" t="s">
        <v>4366</v>
      </c>
    </row>
    <row r="4405" spans="1:8">
      <c r="A4405" s="36"/>
      <c r="B4405" s="36"/>
      <c r="C4405" s="37" t="s">
        <v>729</v>
      </c>
      <c r="D4405" s="38">
        <v>6698</v>
      </c>
      <c r="E4405" s="39" t="s">
        <v>4770</v>
      </c>
      <c r="F4405" s="38" t="s">
        <v>182</v>
      </c>
      <c r="G4405" s="40">
        <v>4403</v>
      </c>
      <c r="H4405" s="41" t="s">
        <v>4366</v>
      </c>
    </row>
    <row r="4406" spans="1:8">
      <c r="A4406" s="36"/>
      <c r="B4406" s="36"/>
      <c r="C4406" s="37" t="s">
        <v>729</v>
      </c>
      <c r="D4406" s="38">
        <v>6700</v>
      </c>
      <c r="E4406" s="39" t="s">
        <v>4771</v>
      </c>
      <c r="F4406" s="38" t="s">
        <v>182</v>
      </c>
      <c r="G4406" s="40">
        <v>5831</v>
      </c>
      <c r="H4406" s="41" t="s">
        <v>4366</v>
      </c>
    </row>
    <row r="4407" spans="1:8">
      <c r="A4407" s="36"/>
      <c r="B4407" s="36"/>
      <c r="C4407" s="37" t="s">
        <v>729</v>
      </c>
      <c r="D4407" s="38">
        <v>6701</v>
      </c>
      <c r="E4407" s="39" t="s">
        <v>4772</v>
      </c>
      <c r="F4407" s="38" t="s">
        <v>182</v>
      </c>
      <c r="G4407" s="40">
        <v>7735</v>
      </c>
      <c r="H4407" s="41" t="s">
        <v>4366</v>
      </c>
    </row>
    <row r="4408" spans="1:8">
      <c r="A4408" s="36"/>
      <c r="B4408" s="36"/>
      <c r="C4408" s="37" t="s">
        <v>729</v>
      </c>
      <c r="D4408" s="38">
        <v>6702</v>
      </c>
      <c r="E4408" s="39" t="s">
        <v>4773</v>
      </c>
      <c r="F4408" s="38" t="s">
        <v>182</v>
      </c>
      <c r="G4408" s="40">
        <v>9330</v>
      </c>
      <c r="H4408" s="41" t="s">
        <v>4366</v>
      </c>
    </row>
    <row r="4409" spans="1:8">
      <c r="A4409" s="36"/>
      <c r="B4409" s="36"/>
      <c r="C4409" s="37" t="s">
        <v>729</v>
      </c>
      <c r="D4409" s="38">
        <v>6703</v>
      </c>
      <c r="E4409" s="39" t="s">
        <v>4774</v>
      </c>
      <c r="F4409" s="38" t="s">
        <v>182</v>
      </c>
      <c r="G4409" s="40">
        <v>9330</v>
      </c>
      <c r="H4409" s="41" t="s">
        <v>4366</v>
      </c>
    </row>
    <row r="4410" spans="1:8">
      <c r="A4410" s="36"/>
      <c r="B4410" s="36"/>
      <c r="C4410" s="37" t="s">
        <v>729</v>
      </c>
      <c r="D4410" s="38">
        <v>6704</v>
      </c>
      <c r="E4410" s="39" t="s">
        <v>4775</v>
      </c>
      <c r="F4410" s="38" t="s">
        <v>182</v>
      </c>
      <c r="G4410" s="40">
        <v>16779</v>
      </c>
      <c r="H4410" s="41" t="s">
        <v>4366</v>
      </c>
    </row>
    <row r="4411" spans="1:8">
      <c r="A4411" s="36"/>
      <c r="B4411" s="36"/>
      <c r="C4411" s="37" t="s">
        <v>729</v>
      </c>
      <c r="D4411" s="38">
        <v>6710</v>
      </c>
      <c r="E4411" s="39" t="s">
        <v>4776</v>
      </c>
      <c r="F4411" s="38" t="s">
        <v>182</v>
      </c>
      <c r="G4411" s="40">
        <v>5423</v>
      </c>
      <c r="H4411" s="41" t="s">
        <v>4366</v>
      </c>
    </row>
    <row r="4412" spans="1:8">
      <c r="A4412" s="36"/>
      <c r="B4412" s="36"/>
      <c r="C4412" s="37" t="s">
        <v>4399</v>
      </c>
      <c r="D4412" s="38">
        <v>6715</v>
      </c>
      <c r="E4412" s="39" t="s">
        <v>4777</v>
      </c>
      <c r="F4412" s="38" t="s">
        <v>157</v>
      </c>
      <c r="G4412" s="40">
        <v>20988</v>
      </c>
      <c r="H4412" s="41" t="s">
        <v>4366</v>
      </c>
    </row>
    <row r="4413" spans="1:8">
      <c r="A4413" s="36"/>
      <c r="B4413" s="36"/>
      <c r="C4413" s="37" t="s">
        <v>4385</v>
      </c>
      <c r="D4413" s="38">
        <v>6722</v>
      </c>
      <c r="E4413" s="39" t="s">
        <v>4778</v>
      </c>
      <c r="F4413" s="38" t="s">
        <v>186</v>
      </c>
      <c r="G4413" s="40">
        <v>17850</v>
      </c>
      <c r="H4413" s="41" t="s">
        <v>4366</v>
      </c>
    </row>
    <row r="4414" spans="1:8">
      <c r="A4414" s="36"/>
      <c r="B4414" s="36"/>
      <c r="C4414" s="37" t="s">
        <v>4383</v>
      </c>
      <c r="D4414" s="38">
        <v>6733</v>
      </c>
      <c r="E4414" s="39" t="s">
        <v>4779</v>
      </c>
      <c r="F4414" s="38" t="s">
        <v>157</v>
      </c>
      <c r="G4414" s="40">
        <v>754</v>
      </c>
      <c r="H4414" s="41" t="s">
        <v>4366</v>
      </c>
    </row>
    <row r="4415" spans="1:8">
      <c r="A4415" s="36"/>
      <c r="B4415" s="36"/>
      <c r="C4415" s="37" t="s">
        <v>4374</v>
      </c>
      <c r="D4415" s="38">
        <v>6739</v>
      </c>
      <c r="E4415" s="39" t="s">
        <v>4780</v>
      </c>
      <c r="F4415" s="38" t="s">
        <v>186</v>
      </c>
      <c r="G4415" s="40">
        <v>45220</v>
      </c>
      <c r="H4415" s="41" t="s">
        <v>4366</v>
      </c>
    </row>
    <row r="4416" spans="1:8">
      <c r="A4416" s="36"/>
      <c r="B4416" s="36"/>
      <c r="C4416" s="37" t="s">
        <v>4424</v>
      </c>
      <c r="D4416" s="38">
        <v>6780</v>
      </c>
      <c r="E4416" s="39" t="s">
        <v>4781</v>
      </c>
      <c r="F4416" s="38" t="s">
        <v>4426</v>
      </c>
      <c r="G4416" s="40">
        <v>40047</v>
      </c>
      <c r="H4416" s="41" t="s">
        <v>4366</v>
      </c>
    </row>
    <row r="4417" spans="1:8">
      <c r="A4417" s="36"/>
      <c r="B4417" s="36"/>
      <c r="C4417" s="37" t="s">
        <v>4381</v>
      </c>
      <c r="D4417" s="38">
        <v>6789</v>
      </c>
      <c r="E4417" s="39" t="s">
        <v>4782</v>
      </c>
      <c r="F4417" s="38" t="s">
        <v>564</v>
      </c>
      <c r="G4417" s="40">
        <v>2832</v>
      </c>
      <c r="H4417" s="41" t="s">
        <v>4366</v>
      </c>
    </row>
    <row r="4418" spans="1:8">
      <c r="A4418" s="36"/>
      <c r="B4418" s="36"/>
      <c r="C4418" s="37" t="s">
        <v>4388</v>
      </c>
      <c r="D4418" s="38">
        <v>6792</v>
      </c>
      <c r="E4418" s="39" t="s">
        <v>4783</v>
      </c>
      <c r="F4418" s="38" t="s">
        <v>157</v>
      </c>
      <c r="G4418" s="40">
        <v>375183</v>
      </c>
      <c r="H4418" s="41" t="s">
        <v>4366</v>
      </c>
    </row>
    <row r="4419" spans="1:8">
      <c r="A4419" s="36"/>
      <c r="B4419" s="36"/>
      <c r="C4419" s="37" t="s">
        <v>4388</v>
      </c>
      <c r="D4419" s="38">
        <v>6793</v>
      </c>
      <c r="E4419" s="39" t="s">
        <v>4784</v>
      </c>
      <c r="F4419" s="38" t="s">
        <v>157</v>
      </c>
      <c r="G4419" s="40">
        <v>478447</v>
      </c>
      <c r="H4419" s="41" t="s">
        <v>4366</v>
      </c>
    </row>
    <row r="4420" spans="1:8">
      <c r="A4420" s="36"/>
      <c r="B4420" s="36"/>
      <c r="C4420" s="37" t="s">
        <v>4378</v>
      </c>
      <c r="D4420" s="38">
        <v>6807</v>
      </c>
      <c r="E4420" s="39" t="s">
        <v>4785</v>
      </c>
      <c r="F4420" s="38" t="s">
        <v>182</v>
      </c>
      <c r="G4420" s="40">
        <v>41319</v>
      </c>
      <c r="H4420" s="41" t="s">
        <v>4366</v>
      </c>
    </row>
    <row r="4421" spans="1:8">
      <c r="A4421" s="36"/>
      <c r="B4421" s="36"/>
      <c r="C4421" s="37" t="s">
        <v>4786</v>
      </c>
      <c r="D4421" s="38">
        <v>6824</v>
      </c>
      <c r="E4421" s="39" t="s">
        <v>4787</v>
      </c>
      <c r="F4421" s="38" t="s">
        <v>564</v>
      </c>
      <c r="G4421" s="40">
        <v>32</v>
      </c>
      <c r="H4421" s="41" t="s">
        <v>4366</v>
      </c>
    </row>
    <row r="4422" spans="1:8">
      <c r="A4422" s="36"/>
      <c r="B4422" s="36"/>
      <c r="C4422" s="37" t="s">
        <v>4711</v>
      </c>
      <c r="D4422" s="38">
        <v>6825</v>
      </c>
      <c r="E4422" s="39" t="s">
        <v>4788</v>
      </c>
      <c r="F4422" s="38" t="s">
        <v>157</v>
      </c>
      <c r="G4422" s="40">
        <v>258081</v>
      </c>
      <c r="H4422" s="41" t="s">
        <v>4366</v>
      </c>
    </row>
    <row r="4423" spans="1:8">
      <c r="A4423" s="36"/>
      <c r="B4423" s="36"/>
      <c r="C4423" s="37" t="s">
        <v>4711</v>
      </c>
      <c r="D4423" s="38">
        <v>6826</v>
      </c>
      <c r="E4423" s="39" t="s">
        <v>4789</v>
      </c>
      <c r="F4423" s="38" t="s">
        <v>157</v>
      </c>
      <c r="G4423" s="40">
        <v>398620</v>
      </c>
      <c r="H4423" s="41" t="s">
        <v>4366</v>
      </c>
    </row>
    <row r="4424" spans="1:8">
      <c r="A4424" s="36"/>
      <c r="B4424" s="36"/>
      <c r="C4424" s="37" t="s">
        <v>4364</v>
      </c>
      <c r="D4424" s="38">
        <v>6830</v>
      </c>
      <c r="E4424" s="39" t="s">
        <v>4790</v>
      </c>
      <c r="F4424" s="38" t="s">
        <v>186</v>
      </c>
      <c r="G4424" s="40">
        <v>435540</v>
      </c>
      <c r="H4424" s="41" t="s">
        <v>4366</v>
      </c>
    </row>
    <row r="4425" spans="1:8">
      <c r="A4425" s="36"/>
      <c r="B4425" s="36"/>
      <c r="C4425" s="37" t="s">
        <v>4364</v>
      </c>
      <c r="D4425" s="38">
        <v>6831</v>
      </c>
      <c r="E4425" s="39" t="s">
        <v>4791</v>
      </c>
      <c r="F4425" s="38" t="s">
        <v>186</v>
      </c>
      <c r="G4425" s="40">
        <v>464100</v>
      </c>
      <c r="H4425" s="41" t="s">
        <v>4366</v>
      </c>
    </row>
    <row r="4426" spans="1:8">
      <c r="A4426" s="36"/>
      <c r="B4426" s="36"/>
      <c r="C4426" s="37" t="s">
        <v>4364</v>
      </c>
      <c r="D4426" s="38">
        <v>6832</v>
      </c>
      <c r="E4426" s="39" t="s">
        <v>4792</v>
      </c>
      <c r="F4426" s="38" t="s">
        <v>186</v>
      </c>
      <c r="G4426" s="40">
        <v>481594</v>
      </c>
      <c r="H4426" s="41" t="s">
        <v>4366</v>
      </c>
    </row>
    <row r="4427" spans="1:8">
      <c r="A4427" s="36"/>
      <c r="B4427" s="36"/>
      <c r="C4427" s="37" t="s">
        <v>4399</v>
      </c>
      <c r="D4427" s="38">
        <v>6834</v>
      </c>
      <c r="E4427" s="39" t="s">
        <v>4793</v>
      </c>
      <c r="F4427" s="38" t="s">
        <v>190</v>
      </c>
      <c r="G4427" s="40">
        <v>3290</v>
      </c>
      <c r="H4427" s="41" t="s">
        <v>4366</v>
      </c>
    </row>
    <row r="4428" spans="1:8">
      <c r="A4428" s="36"/>
      <c r="B4428" s="36"/>
      <c r="C4428" s="37" t="s">
        <v>4399</v>
      </c>
      <c r="D4428" s="38">
        <v>6835</v>
      </c>
      <c r="E4428" s="39" t="s">
        <v>4794</v>
      </c>
      <c r="F4428" s="38" t="s">
        <v>157</v>
      </c>
      <c r="G4428" s="40">
        <v>501</v>
      </c>
      <c r="H4428" s="41" t="s">
        <v>4366</v>
      </c>
    </row>
    <row r="4429" spans="1:8">
      <c r="A4429" s="36"/>
      <c r="B4429" s="36"/>
      <c r="C4429" s="37" t="s">
        <v>4383</v>
      </c>
      <c r="D4429" s="38">
        <v>6846</v>
      </c>
      <c r="E4429" s="39" t="s">
        <v>4795</v>
      </c>
      <c r="F4429" s="38" t="s">
        <v>157</v>
      </c>
      <c r="G4429" s="40">
        <v>1247</v>
      </c>
      <c r="H4429" s="41" t="s">
        <v>4366</v>
      </c>
    </row>
    <row r="4430" spans="1:8">
      <c r="A4430" s="36"/>
      <c r="B4430" s="36"/>
      <c r="C4430" s="37" t="s">
        <v>4383</v>
      </c>
      <c r="D4430" s="38">
        <v>6847</v>
      </c>
      <c r="E4430" s="39" t="s">
        <v>4796</v>
      </c>
      <c r="F4430" s="38" t="s">
        <v>157</v>
      </c>
      <c r="G4430" s="40">
        <v>1432</v>
      </c>
      <c r="H4430" s="41" t="s">
        <v>4366</v>
      </c>
    </row>
    <row r="4431" spans="1:8">
      <c r="A4431" s="36"/>
      <c r="B4431" s="36"/>
      <c r="C4431" s="37" t="s">
        <v>4383</v>
      </c>
      <c r="D4431" s="38">
        <v>6853</v>
      </c>
      <c r="E4431" s="39" t="s">
        <v>4797</v>
      </c>
      <c r="F4431" s="38" t="s">
        <v>157</v>
      </c>
      <c r="G4431" s="40">
        <v>1068</v>
      </c>
      <c r="H4431" s="41" t="s">
        <v>4366</v>
      </c>
    </row>
    <row r="4432" spans="1:8">
      <c r="A4432" s="36"/>
      <c r="B4432" s="36"/>
      <c r="C4432" s="37" t="s">
        <v>4364</v>
      </c>
      <c r="D4432" s="38">
        <v>6858</v>
      </c>
      <c r="E4432" s="39" t="s">
        <v>4798</v>
      </c>
      <c r="F4432" s="38" t="s">
        <v>186</v>
      </c>
      <c r="G4432" s="40">
        <v>541926</v>
      </c>
      <c r="H4432" s="41" t="s">
        <v>4366</v>
      </c>
    </row>
    <row r="4433" spans="1:8">
      <c r="A4433" s="36"/>
      <c r="B4433" s="36"/>
      <c r="C4433" s="37" t="s">
        <v>4364</v>
      </c>
      <c r="D4433" s="38">
        <v>6859</v>
      </c>
      <c r="E4433" s="39" t="s">
        <v>4799</v>
      </c>
      <c r="F4433" s="38" t="s">
        <v>186</v>
      </c>
      <c r="G4433" s="40">
        <v>536928</v>
      </c>
      <c r="H4433" s="41" t="s">
        <v>4366</v>
      </c>
    </row>
    <row r="4434" spans="1:8">
      <c r="A4434" s="36"/>
      <c r="B4434" s="36"/>
      <c r="C4434" s="37" t="s">
        <v>4442</v>
      </c>
      <c r="D4434" s="38">
        <v>6861</v>
      </c>
      <c r="E4434" s="39" t="s">
        <v>4800</v>
      </c>
      <c r="F4434" s="38" t="s">
        <v>182</v>
      </c>
      <c r="G4434" s="40">
        <v>46268</v>
      </c>
      <c r="H4434" s="41" t="s">
        <v>4366</v>
      </c>
    </row>
    <row r="4435" spans="1:8">
      <c r="A4435" s="36"/>
      <c r="B4435" s="36"/>
      <c r="C4435" s="37" t="s">
        <v>4442</v>
      </c>
      <c r="D4435" s="38">
        <v>6863</v>
      </c>
      <c r="E4435" s="39" t="s">
        <v>4801</v>
      </c>
      <c r="F4435" s="38" t="s">
        <v>157</v>
      </c>
      <c r="G4435" s="40">
        <v>31966</v>
      </c>
      <c r="H4435" s="41" t="s">
        <v>4366</v>
      </c>
    </row>
    <row r="4436" spans="1:8">
      <c r="A4436" s="36"/>
      <c r="B4436" s="36"/>
      <c r="C4436" s="37" t="s">
        <v>4364</v>
      </c>
      <c r="D4436" s="38">
        <v>6865</v>
      </c>
      <c r="E4436" s="39" t="s">
        <v>4802</v>
      </c>
      <c r="F4436" s="38" t="s">
        <v>186</v>
      </c>
      <c r="G4436" s="40">
        <v>496230</v>
      </c>
      <c r="H4436" s="41" t="s">
        <v>4366</v>
      </c>
    </row>
    <row r="4437" spans="1:8">
      <c r="A4437" s="36"/>
      <c r="B4437" s="36"/>
      <c r="C4437" s="37" t="s">
        <v>4374</v>
      </c>
      <c r="D4437" s="38">
        <v>6867</v>
      </c>
      <c r="E4437" s="39" t="s">
        <v>4803</v>
      </c>
      <c r="F4437" s="38" t="s">
        <v>885</v>
      </c>
      <c r="G4437" s="40">
        <v>547918</v>
      </c>
      <c r="H4437" s="41" t="s">
        <v>4366</v>
      </c>
    </row>
    <row r="4438" spans="1:8">
      <c r="A4438" s="36"/>
      <c r="B4438" s="36"/>
      <c r="C4438" s="37" t="s">
        <v>4804</v>
      </c>
      <c r="D4438" s="38">
        <v>6875</v>
      </c>
      <c r="E4438" s="39" t="s">
        <v>4805</v>
      </c>
      <c r="F4438" s="38" t="s">
        <v>564</v>
      </c>
      <c r="G4438" s="40">
        <v>4213</v>
      </c>
      <c r="H4438" s="41" t="s">
        <v>4366</v>
      </c>
    </row>
    <row r="4439" spans="1:8">
      <c r="A4439" s="36"/>
      <c r="B4439" s="36"/>
      <c r="C4439" s="37" t="s">
        <v>4786</v>
      </c>
      <c r="D4439" s="38">
        <v>6878</v>
      </c>
      <c r="E4439" s="39" t="s">
        <v>4806</v>
      </c>
      <c r="F4439" s="38" t="s">
        <v>2256</v>
      </c>
      <c r="G4439" s="40">
        <v>1428</v>
      </c>
      <c r="H4439" s="41" t="s">
        <v>4366</v>
      </c>
    </row>
    <row r="4440" spans="1:8">
      <c r="A4440" s="36"/>
      <c r="B4440" s="36"/>
      <c r="C4440" s="37" t="s">
        <v>4581</v>
      </c>
      <c r="D4440" s="38">
        <v>6884</v>
      </c>
      <c r="E4440" s="39" t="s">
        <v>4807</v>
      </c>
      <c r="F4440" s="38" t="s">
        <v>157</v>
      </c>
      <c r="G4440" s="40">
        <v>2756637</v>
      </c>
      <c r="H4440" s="41" t="s">
        <v>4366</v>
      </c>
    </row>
    <row r="4441" spans="1:8">
      <c r="A4441" s="36"/>
      <c r="B4441" s="36"/>
      <c r="C4441" s="37" t="s">
        <v>4808</v>
      </c>
      <c r="D4441" s="38">
        <v>6889</v>
      </c>
      <c r="E4441" s="39" t="s">
        <v>4809</v>
      </c>
      <c r="F4441" s="38" t="s">
        <v>190</v>
      </c>
      <c r="G4441" s="40">
        <v>915</v>
      </c>
      <c r="H4441" s="41" t="s">
        <v>4366</v>
      </c>
    </row>
    <row r="4442" spans="1:8">
      <c r="A4442" s="36"/>
      <c r="B4442" s="36"/>
      <c r="C4442" s="37" t="s">
        <v>4808</v>
      </c>
      <c r="D4442" s="38">
        <v>6914</v>
      </c>
      <c r="E4442" s="39" t="s">
        <v>4810</v>
      </c>
      <c r="F4442" s="38" t="s">
        <v>564</v>
      </c>
      <c r="G4442" s="40">
        <v>7053</v>
      </c>
      <c r="H4442" s="41" t="s">
        <v>4366</v>
      </c>
    </row>
    <row r="4443" spans="1:8">
      <c r="A4443" s="36"/>
      <c r="B4443" s="36"/>
      <c r="C4443" s="37" t="s">
        <v>4460</v>
      </c>
      <c r="D4443" s="38">
        <v>6919</v>
      </c>
      <c r="E4443" s="39" t="s">
        <v>4811</v>
      </c>
      <c r="F4443" s="38" t="s">
        <v>4422</v>
      </c>
      <c r="G4443" s="40">
        <v>180000</v>
      </c>
      <c r="H4443" s="41" t="s">
        <v>4366</v>
      </c>
    </row>
    <row r="4444" spans="1:8">
      <c r="A4444" s="36"/>
      <c r="B4444" s="36"/>
      <c r="C4444" s="37" t="s">
        <v>4388</v>
      </c>
      <c r="D4444" s="38">
        <v>6944</v>
      </c>
      <c r="E4444" s="39" t="s">
        <v>4812</v>
      </c>
      <c r="F4444" s="38" t="s">
        <v>157</v>
      </c>
      <c r="G4444" s="40">
        <v>432732</v>
      </c>
      <c r="H4444" s="41" t="s">
        <v>4366</v>
      </c>
    </row>
    <row r="4445" spans="1:8">
      <c r="A4445" s="36"/>
      <c r="B4445" s="36"/>
      <c r="C4445" s="37" t="s">
        <v>729</v>
      </c>
      <c r="D4445" s="38">
        <v>6958</v>
      </c>
      <c r="E4445" s="39" t="s">
        <v>4813</v>
      </c>
      <c r="F4445" s="38" t="s">
        <v>182</v>
      </c>
      <c r="G4445" s="40">
        <v>10472</v>
      </c>
      <c r="H4445" s="41" t="s">
        <v>4366</v>
      </c>
    </row>
    <row r="4446" spans="1:8">
      <c r="A4446" s="36"/>
      <c r="B4446" s="36"/>
      <c r="C4446" s="37" t="s">
        <v>4804</v>
      </c>
      <c r="D4446" s="38">
        <v>6962</v>
      </c>
      <c r="E4446" s="39" t="s">
        <v>4814</v>
      </c>
      <c r="F4446" s="38" t="s">
        <v>4440</v>
      </c>
      <c r="G4446" s="40">
        <v>1949</v>
      </c>
      <c r="H4446" s="41" t="s">
        <v>4366</v>
      </c>
    </row>
    <row r="4447" spans="1:8">
      <c r="A4447" s="36"/>
      <c r="B4447" s="36"/>
      <c r="C4447" s="37" t="s">
        <v>4804</v>
      </c>
      <c r="D4447" s="38">
        <v>6963</v>
      </c>
      <c r="E4447" s="39" t="s">
        <v>4815</v>
      </c>
      <c r="F4447" s="38" t="s">
        <v>4440</v>
      </c>
      <c r="G4447" s="40">
        <v>2067</v>
      </c>
      <c r="H4447" s="41" t="s">
        <v>4366</v>
      </c>
    </row>
    <row r="4448" spans="1:8">
      <c r="A4448" s="36"/>
      <c r="B4448" s="36"/>
      <c r="C4448" s="37" t="s">
        <v>4804</v>
      </c>
      <c r="D4448" s="38">
        <v>6964</v>
      </c>
      <c r="E4448" s="39" t="s">
        <v>4816</v>
      </c>
      <c r="F4448" s="38" t="s">
        <v>4440</v>
      </c>
      <c r="G4448" s="40">
        <v>3511</v>
      </c>
      <c r="H4448" s="41" t="s">
        <v>4366</v>
      </c>
    </row>
    <row r="4449" spans="1:8">
      <c r="A4449" s="36"/>
      <c r="B4449" s="36"/>
      <c r="C4449" s="37" t="s">
        <v>4385</v>
      </c>
      <c r="D4449" s="38">
        <v>7004</v>
      </c>
      <c r="E4449" s="39" t="s">
        <v>4817</v>
      </c>
      <c r="F4449" s="38" t="s">
        <v>186</v>
      </c>
      <c r="G4449" s="40">
        <v>38080</v>
      </c>
      <c r="H4449" s="41" t="s">
        <v>4366</v>
      </c>
    </row>
    <row r="4450" spans="1:8">
      <c r="A4450" s="36"/>
      <c r="B4450" s="36"/>
      <c r="C4450" s="37" t="s">
        <v>4385</v>
      </c>
      <c r="D4450" s="38">
        <v>7005</v>
      </c>
      <c r="E4450" s="39" t="s">
        <v>4818</v>
      </c>
      <c r="F4450" s="38" t="s">
        <v>186</v>
      </c>
      <c r="G4450" s="40">
        <v>12495</v>
      </c>
      <c r="H4450" s="41" t="s">
        <v>4366</v>
      </c>
    </row>
    <row r="4451" spans="1:8">
      <c r="A4451" s="36"/>
      <c r="B4451" s="36"/>
      <c r="C4451" s="37" t="s">
        <v>4424</v>
      </c>
      <c r="D4451" s="38">
        <v>7009</v>
      </c>
      <c r="E4451" s="39" t="s">
        <v>4819</v>
      </c>
      <c r="F4451" s="38" t="s">
        <v>4426</v>
      </c>
      <c r="G4451" s="40">
        <v>62315</v>
      </c>
      <c r="H4451" s="41" t="s">
        <v>4366</v>
      </c>
    </row>
    <row r="4452" spans="1:8">
      <c r="A4452" s="36"/>
      <c r="B4452" s="36"/>
      <c r="C4452" s="37" t="s">
        <v>4383</v>
      </c>
      <c r="D4452" s="38">
        <v>7012</v>
      </c>
      <c r="E4452" s="39" t="s">
        <v>4820</v>
      </c>
      <c r="F4452" s="38" t="s">
        <v>157</v>
      </c>
      <c r="G4452" s="40">
        <v>997</v>
      </c>
      <c r="H4452" s="41" t="s">
        <v>4366</v>
      </c>
    </row>
    <row r="4453" spans="1:8">
      <c r="A4453" s="36"/>
      <c r="B4453" s="36"/>
      <c r="C4453" s="37" t="s">
        <v>4808</v>
      </c>
      <c r="D4453" s="38">
        <v>7018</v>
      </c>
      <c r="E4453" s="39" t="s">
        <v>4821</v>
      </c>
      <c r="F4453" s="38" t="s">
        <v>4422</v>
      </c>
      <c r="G4453" s="40">
        <v>256148</v>
      </c>
      <c r="H4453" s="41" t="s">
        <v>4366</v>
      </c>
    </row>
    <row r="4454" spans="1:8">
      <c r="A4454" s="36"/>
      <c r="B4454" s="36"/>
      <c r="C4454" s="37" t="s">
        <v>4420</v>
      </c>
      <c r="D4454" s="38">
        <v>7019</v>
      </c>
      <c r="E4454" s="39" t="s">
        <v>4822</v>
      </c>
      <c r="F4454" s="38" t="s">
        <v>4422</v>
      </c>
      <c r="G4454" s="40">
        <v>9152</v>
      </c>
      <c r="H4454" s="41" t="s">
        <v>4366</v>
      </c>
    </row>
    <row r="4455" spans="1:8">
      <c r="A4455" s="36"/>
      <c r="B4455" s="36"/>
      <c r="C4455" s="37" t="s">
        <v>4617</v>
      </c>
      <c r="D4455" s="38">
        <v>7020</v>
      </c>
      <c r="E4455" s="39" t="s">
        <v>4823</v>
      </c>
      <c r="F4455" s="38" t="s">
        <v>157</v>
      </c>
      <c r="G4455" s="40">
        <v>140420</v>
      </c>
      <c r="H4455" s="41" t="s">
        <v>4366</v>
      </c>
    </row>
    <row r="4456" spans="1:8">
      <c r="A4456" s="36"/>
      <c r="B4456" s="36"/>
      <c r="C4456" s="37" t="s">
        <v>4617</v>
      </c>
      <c r="D4456" s="38">
        <v>7021</v>
      </c>
      <c r="E4456" s="39" t="s">
        <v>4824</v>
      </c>
      <c r="F4456" s="38" t="s">
        <v>157</v>
      </c>
      <c r="G4456" s="40">
        <v>154700</v>
      </c>
      <c r="H4456" s="41" t="s">
        <v>4366</v>
      </c>
    </row>
    <row r="4457" spans="1:8">
      <c r="A4457" s="36"/>
      <c r="B4457" s="36"/>
      <c r="C4457" s="37" t="s">
        <v>4617</v>
      </c>
      <c r="D4457" s="38">
        <v>7022</v>
      </c>
      <c r="E4457" s="39" t="s">
        <v>4825</v>
      </c>
      <c r="F4457" s="38" t="s">
        <v>157</v>
      </c>
      <c r="G4457" s="40">
        <v>186434</v>
      </c>
      <c r="H4457" s="41" t="s">
        <v>4366</v>
      </c>
    </row>
    <row r="4458" spans="1:8">
      <c r="A4458" s="36"/>
      <c r="B4458" s="36"/>
      <c r="C4458" s="37" t="s">
        <v>4617</v>
      </c>
      <c r="D4458" s="38">
        <v>7023</v>
      </c>
      <c r="E4458" s="39" t="s">
        <v>4826</v>
      </c>
      <c r="F4458" s="38" t="s">
        <v>157</v>
      </c>
      <c r="G4458" s="40">
        <v>275306</v>
      </c>
      <c r="H4458" s="41" t="s">
        <v>4366</v>
      </c>
    </row>
    <row r="4459" spans="1:8">
      <c r="A4459" s="36"/>
      <c r="B4459" s="36"/>
      <c r="C4459" s="37" t="s">
        <v>4617</v>
      </c>
      <c r="D4459" s="38">
        <v>7024</v>
      </c>
      <c r="E4459" s="39" t="s">
        <v>4827</v>
      </c>
      <c r="F4459" s="38" t="s">
        <v>157</v>
      </c>
      <c r="G4459" s="40">
        <v>268412</v>
      </c>
      <c r="H4459" s="41" t="s">
        <v>4366</v>
      </c>
    </row>
    <row r="4460" spans="1:8">
      <c r="A4460" s="36"/>
      <c r="B4460" s="36"/>
      <c r="C4460" s="37" t="s">
        <v>4617</v>
      </c>
      <c r="D4460" s="38">
        <v>7025</v>
      </c>
      <c r="E4460" s="39" t="s">
        <v>4828</v>
      </c>
      <c r="F4460" s="38" t="s">
        <v>157</v>
      </c>
      <c r="G4460" s="40">
        <v>543333</v>
      </c>
      <c r="H4460" s="41" t="s">
        <v>4366</v>
      </c>
    </row>
    <row r="4461" spans="1:8">
      <c r="A4461" s="36"/>
      <c r="B4461" s="36"/>
      <c r="C4461" s="37" t="s">
        <v>4617</v>
      </c>
      <c r="D4461" s="38">
        <v>7026</v>
      </c>
      <c r="E4461" s="39" t="s">
        <v>4829</v>
      </c>
      <c r="F4461" s="38" t="s">
        <v>157</v>
      </c>
      <c r="G4461" s="40">
        <v>798889</v>
      </c>
      <c r="H4461" s="41" t="s">
        <v>4366</v>
      </c>
    </row>
    <row r="4462" spans="1:8">
      <c r="A4462" s="36"/>
      <c r="B4462" s="36"/>
      <c r="C4462" s="37" t="s">
        <v>4388</v>
      </c>
      <c r="D4462" s="38">
        <v>7041</v>
      </c>
      <c r="E4462" s="39" t="s">
        <v>4830</v>
      </c>
      <c r="F4462" s="38" t="s">
        <v>157</v>
      </c>
      <c r="G4462" s="40">
        <v>1393335</v>
      </c>
      <c r="H4462" s="41" t="s">
        <v>4366</v>
      </c>
    </row>
    <row r="4463" spans="1:8">
      <c r="A4463" s="36"/>
      <c r="B4463" s="36"/>
      <c r="C4463" s="37" t="s">
        <v>4435</v>
      </c>
      <c r="D4463" s="38">
        <v>7050</v>
      </c>
      <c r="E4463" s="39" t="s">
        <v>4831</v>
      </c>
      <c r="F4463" s="38" t="s">
        <v>885</v>
      </c>
      <c r="G4463" s="40">
        <v>11464</v>
      </c>
      <c r="H4463" s="41" t="s">
        <v>4366</v>
      </c>
    </row>
    <row r="4464" spans="1:8">
      <c r="A4464" s="36"/>
      <c r="B4464" s="36"/>
      <c r="C4464" s="37" t="s">
        <v>4411</v>
      </c>
      <c r="D4464" s="38">
        <v>7055</v>
      </c>
      <c r="E4464" s="39" t="s">
        <v>4832</v>
      </c>
      <c r="F4464" s="38" t="s">
        <v>564</v>
      </c>
      <c r="G4464" s="40">
        <v>547</v>
      </c>
      <c r="H4464" s="41" t="s">
        <v>4366</v>
      </c>
    </row>
    <row r="4465" spans="1:8">
      <c r="A4465" s="36"/>
      <c r="B4465" s="36"/>
      <c r="C4465" s="37" t="s">
        <v>4435</v>
      </c>
      <c r="D4465" s="38">
        <v>7057</v>
      </c>
      <c r="E4465" s="39" t="s">
        <v>4833</v>
      </c>
      <c r="F4465" s="38" t="s">
        <v>885</v>
      </c>
      <c r="G4465" s="40">
        <v>7965</v>
      </c>
      <c r="H4465" s="41" t="s">
        <v>4366</v>
      </c>
    </row>
    <row r="4466" spans="1:8">
      <c r="A4466" s="36"/>
      <c r="B4466" s="36"/>
      <c r="C4466" s="37" t="s">
        <v>4804</v>
      </c>
      <c r="D4466" s="38">
        <v>7071</v>
      </c>
      <c r="E4466" s="39" t="s">
        <v>4834</v>
      </c>
      <c r="F4466" s="38" t="s">
        <v>4440</v>
      </c>
      <c r="G4466" s="40">
        <v>3094</v>
      </c>
      <c r="H4466" s="41" t="s">
        <v>4366</v>
      </c>
    </row>
    <row r="4467" spans="1:8">
      <c r="A4467" s="36"/>
      <c r="B4467" s="36"/>
      <c r="C4467" s="37" t="s">
        <v>4450</v>
      </c>
      <c r="D4467" s="38">
        <v>7080</v>
      </c>
      <c r="E4467" s="39" t="s">
        <v>4835</v>
      </c>
      <c r="F4467" s="38" t="s">
        <v>190</v>
      </c>
      <c r="G4467" s="40">
        <v>31765</v>
      </c>
      <c r="H4467" s="41" t="s">
        <v>4366</v>
      </c>
    </row>
    <row r="4468" spans="1:8">
      <c r="A4468" s="36"/>
      <c r="B4468" s="36"/>
      <c r="C4468" s="37" t="s">
        <v>4450</v>
      </c>
      <c r="D4468" s="38">
        <v>7081</v>
      </c>
      <c r="E4468" s="39" t="s">
        <v>4836</v>
      </c>
      <c r="F4468" s="38" t="s">
        <v>190</v>
      </c>
      <c r="G4468" s="40">
        <v>66655</v>
      </c>
      <c r="H4468" s="41" t="s">
        <v>4366</v>
      </c>
    </row>
    <row r="4469" spans="1:8">
      <c r="A4469" s="36"/>
      <c r="B4469" s="36"/>
      <c r="C4469" s="37" t="s">
        <v>4837</v>
      </c>
      <c r="D4469" s="38">
        <v>7082</v>
      </c>
      <c r="E4469" s="39" t="s">
        <v>4838</v>
      </c>
      <c r="F4469" s="38" t="s">
        <v>157</v>
      </c>
      <c r="G4469" s="40">
        <v>1059005</v>
      </c>
      <c r="H4469" s="41" t="s">
        <v>4366</v>
      </c>
    </row>
    <row r="4470" spans="1:8">
      <c r="A4470" s="36"/>
      <c r="B4470" s="36"/>
      <c r="C4470" s="37" t="s">
        <v>4837</v>
      </c>
      <c r="D4470" s="38">
        <v>7084</v>
      </c>
      <c r="E4470" s="39" t="s">
        <v>4839</v>
      </c>
      <c r="F4470" s="38" t="s">
        <v>157</v>
      </c>
      <c r="G4470" s="40">
        <v>927453</v>
      </c>
      <c r="H4470" s="41" t="s">
        <v>4366</v>
      </c>
    </row>
    <row r="4471" spans="1:8">
      <c r="A4471" s="36"/>
      <c r="B4471" s="36"/>
      <c r="C4471" s="37" t="s">
        <v>4837</v>
      </c>
      <c r="D4471" s="38">
        <v>7085</v>
      </c>
      <c r="E4471" s="39" t="s">
        <v>4840</v>
      </c>
      <c r="F4471" s="38" t="s">
        <v>157</v>
      </c>
      <c r="G4471" s="40">
        <v>853587</v>
      </c>
      <c r="H4471" s="41" t="s">
        <v>4366</v>
      </c>
    </row>
    <row r="4472" spans="1:8">
      <c r="A4472" s="36"/>
      <c r="B4472" s="36"/>
      <c r="C4472" s="37" t="s">
        <v>4837</v>
      </c>
      <c r="D4472" s="38">
        <v>7086</v>
      </c>
      <c r="E4472" s="39" t="s">
        <v>4841</v>
      </c>
      <c r="F4472" s="38" t="s">
        <v>157</v>
      </c>
      <c r="G4472" s="40">
        <v>432269</v>
      </c>
      <c r="H4472" s="41" t="s">
        <v>4366</v>
      </c>
    </row>
    <row r="4473" spans="1:8">
      <c r="A4473" s="36"/>
      <c r="B4473" s="36"/>
      <c r="C4473" s="37" t="s">
        <v>4837</v>
      </c>
      <c r="D4473" s="38">
        <v>7087</v>
      </c>
      <c r="E4473" s="39" t="s">
        <v>4842</v>
      </c>
      <c r="F4473" s="38" t="s">
        <v>157</v>
      </c>
      <c r="G4473" s="40">
        <v>234866</v>
      </c>
      <c r="H4473" s="41" t="s">
        <v>4366</v>
      </c>
    </row>
    <row r="4474" spans="1:8">
      <c r="A4474" s="36"/>
      <c r="B4474" s="36"/>
      <c r="C4474" s="37" t="s">
        <v>4381</v>
      </c>
      <c r="D4474" s="38">
        <v>7088</v>
      </c>
      <c r="E4474" s="39" t="s">
        <v>4843</v>
      </c>
      <c r="F4474" s="38" t="s">
        <v>564</v>
      </c>
      <c r="G4474" s="40">
        <v>2832</v>
      </c>
      <c r="H4474" s="41" t="s">
        <v>4366</v>
      </c>
    </row>
    <row r="4475" spans="1:8">
      <c r="A4475" s="36"/>
      <c r="B4475" s="36"/>
      <c r="C4475" s="37" t="s">
        <v>4388</v>
      </c>
      <c r="D4475" s="38">
        <v>7089</v>
      </c>
      <c r="E4475" s="39" t="s">
        <v>4844</v>
      </c>
      <c r="F4475" s="38" t="s">
        <v>157</v>
      </c>
      <c r="G4475" s="40">
        <v>441019</v>
      </c>
      <c r="H4475" s="41" t="s">
        <v>4366</v>
      </c>
    </row>
    <row r="4476" spans="1:8">
      <c r="A4476" s="36"/>
      <c r="B4476" s="36"/>
      <c r="C4476" s="37" t="s">
        <v>4845</v>
      </c>
      <c r="D4476" s="38">
        <v>7091</v>
      </c>
      <c r="E4476" s="39" t="s">
        <v>4846</v>
      </c>
      <c r="F4476" s="38" t="s">
        <v>157</v>
      </c>
      <c r="G4476" s="40">
        <v>1370154</v>
      </c>
      <c r="H4476" s="41" t="s">
        <v>4366</v>
      </c>
    </row>
    <row r="4477" spans="1:8">
      <c r="A4477" s="36"/>
      <c r="B4477" s="36"/>
      <c r="C4477" s="37" t="s">
        <v>4845</v>
      </c>
      <c r="D4477" s="38">
        <v>7092</v>
      </c>
      <c r="E4477" s="39" t="s">
        <v>4847</v>
      </c>
      <c r="F4477" s="38" t="s">
        <v>157</v>
      </c>
      <c r="G4477" s="40">
        <v>1839216</v>
      </c>
      <c r="H4477" s="41" t="s">
        <v>4366</v>
      </c>
    </row>
    <row r="4478" spans="1:8">
      <c r="A4478" s="36"/>
      <c r="B4478" s="36"/>
      <c r="C4478" s="37" t="s">
        <v>4845</v>
      </c>
      <c r="D4478" s="38">
        <v>7093</v>
      </c>
      <c r="E4478" s="39" t="s">
        <v>4848</v>
      </c>
      <c r="F4478" s="38" t="s">
        <v>157</v>
      </c>
      <c r="G4478" s="40">
        <v>2129162</v>
      </c>
      <c r="H4478" s="41" t="s">
        <v>4366</v>
      </c>
    </row>
    <row r="4479" spans="1:8">
      <c r="A4479" s="36"/>
      <c r="B4479" s="36"/>
      <c r="C4479" s="37" t="s">
        <v>4845</v>
      </c>
      <c r="D4479" s="38">
        <v>7094</v>
      </c>
      <c r="E4479" s="39" t="s">
        <v>4849</v>
      </c>
      <c r="F4479" s="38" t="s">
        <v>157</v>
      </c>
      <c r="G4479" s="40">
        <v>2947511</v>
      </c>
      <c r="H4479" s="41" t="s">
        <v>4366</v>
      </c>
    </row>
    <row r="4480" spans="1:8">
      <c r="A4480" s="36"/>
      <c r="B4480" s="36"/>
      <c r="C4480" s="37" t="s">
        <v>4845</v>
      </c>
      <c r="D4480" s="38">
        <v>7096</v>
      </c>
      <c r="E4480" s="39" t="s">
        <v>4850</v>
      </c>
      <c r="F4480" s="38" t="s">
        <v>157</v>
      </c>
      <c r="G4480" s="40">
        <v>1391241</v>
      </c>
      <c r="H4480" s="41" t="s">
        <v>4366</v>
      </c>
    </row>
    <row r="4481" spans="1:8">
      <c r="A4481" s="36"/>
      <c r="B4481" s="36"/>
      <c r="C4481" s="37" t="s">
        <v>4845</v>
      </c>
      <c r="D4481" s="38">
        <v>7097</v>
      </c>
      <c r="E4481" s="39" t="s">
        <v>4851</v>
      </c>
      <c r="F4481" s="38" t="s">
        <v>157</v>
      </c>
      <c r="G4481" s="40">
        <v>2149750</v>
      </c>
      <c r="H4481" s="41" t="s">
        <v>4366</v>
      </c>
    </row>
    <row r="4482" spans="1:8">
      <c r="A4482" s="36"/>
      <c r="B4482" s="36"/>
      <c r="C4482" s="37" t="s">
        <v>4845</v>
      </c>
      <c r="D4482" s="38">
        <v>7098</v>
      </c>
      <c r="E4482" s="39" t="s">
        <v>4852</v>
      </c>
      <c r="F4482" s="38" t="s">
        <v>157</v>
      </c>
      <c r="G4482" s="40">
        <v>2731426</v>
      </c>
      <c r="H4482" s="41" t="s">
        <v>4366</v>
      </c>
    </row>
    <row r="4483" spans="1:8">
      <c r="A4483" s="36"/>
      <c r="B4483" s="36"/>
      <c r="C4483" s="37" t="s">
        <v>4845</v>
      </c>
      <c r="D4483" s="38">
        <v>7099</v>
      </c>
      <c r="E4483" s="39" t="s">
        <v>4853</v>
      </c>
      <c r="F4483" s="38" t="s">
        <v>157</v>
      </c>
      <c r="G4483" s="40">
        <v>2826286</v>
      </c>
      <c r="H4483" s="41" t="s">
        <v>4366</v>
      </c>
    </row>
    <row r="4484" spans="1:8">
      <c r="A4484" s="36"/>
      <c r="B4484" s="36"/>
      <c r="C4484" s="37" t="s">
        <v>4845</v>
      </c>
      <c r="D4484" s="38">
        <v>7101</v>
      </c>
      <c r="E4484" s="39" t="s">
        <v>4854</v>
      </c>
      <c r="F4484" s="38" t="s">
        <v>157</v>
      </c>
      <c r="G4484" s="40">
        <v>761507</v>
      </c>
      <c r="H4484" s="41" t="s">
        <v>4366</v>
      </c>
    </row>
    <row r="4485" spans="1:8">
      <c r="A4485" s="36"/>
      <c r="B4485" s="36"/>
      <c r="C4485" s="37" t="s">
        <v>4845</v>
      </c>
      <c r="D4485" s="38">
        <v>7104</v>
      </c>
      <c r="E4485" s="39" t="s">
        <v>4855</v>
      </c>
      <c r="F4485" s="38" t="s">
        <v>157</v>
      </c>
      <c r="G4485" s="40">
        <v>272284</v>
      </c>
      <c r="H4485" s="41" t="s">
        <v>4366</v>
      </c>
    </row>
    <row r="4486" spans="1:8">
      <c r="A4486" s="36"/>
      <c r="B4486" s="36"/>
      <c r="C4486" s="37" t="s">
        <v>4450</v>
      </c>
      <c r="D4486" s="38">
        <v>7105</v>
      </c>
      <c r="E4486" s="39" t="s">
        <v>4856</v>
      </c>
      <c r="F4486" s="38" t="s">
        <v>190</v>
      </c>
      <c r="G4486" s="40">
        <v>12894</v>
      </c>
      <c r="H4486" s="41" t="s">
        <v>4366</v>
      </c>
    </row>
    <row r="4487" spans="1:8">
      <c r="A4487" s="36"/>
      <c r="B4487" s="36"/>
      <c r="C4487" s="37" t="s">
        <v>4450</v>
      </c>
      <c r="D4487" s="38">
        <v>7106</v>
      </c>
      <c r="E4487" s="39" t="s">
        <v>4857</v>
      </c>
      <c r="F4487" s="38" t="s">
        <v>190</v>
      </c>
      <c r="G4487" s="40">
        <v>22050</v>
      </c>
      <c r="H4487" s="41" t="s">
        <v>4366</v>
      </c>
    </row>
    <row r="4488" spans="1:8">
      <c r="A4488" s="36"/>
      <c r="B4488" s="36"/>
      <c r="C4488" s="37" t="s">
        <v>4450</v>
      </c>
      <c r="D4488" s="38">
        <v>7107</v>
      </c>
      <c r="E4488" s="39" t="s">
        <v>4858</v>
      </c>
      <c r="F4488" s="38" t="s">
        <v>190</v>
      </c>
      <c r="G4488" s="40">
        <v>42668</v>
      </c>
      <c r="H4488" s="41" t="s">
        <v>4366</v>
      </c>
    </row>
    <row r="4489" spans="1:8">
      <c r="A4489" s="36"/>
      <c r="B4489" s="36"/>
      <c r="C4489" s="37" t="s">
        <v>4450</v>
      </c>
      <c r="D4489" s="38">
        <v>7109</v>
      </c>
      <c r="E4489" s="39" t="s">
        <v>4859</v>
      </c>
      <c r="F4489" s="38" t="s">
        <v>190</v>
      </c>
      <c r="G4489" s="40">
        <v>16699</v>
      </c>
      <c r="H4489" s="41" t="s">
        <v>4366</v>
      </c>
    </row>
    <row r="4490" spans="1:8">
      <c r="A4490" s="36"/>
      <c r="B4490" s="36"/>
      <c r="C4490" s="37" t="s">
        <v>4450</v>
      </c>
      <c r="D4490" s="38">
        <v>7110</v>
      </c>
      <c r="E4490" s="39" t="s">
        <v>4860</v>
      </c>
      <c r="F4490" s="38" t="s">
        <v>190</v>
      </c>
      <c r="G4490" s="40">
        <v>23779</v>
      </c>
      <c r="H4490" s="41" t="s">
        <v>4366</v>
      </c>
    </row>
    <row r="4491" spans="1:8">
      <c r="A4491" s="36"/>
      <c r="B4491" s="36"/>
      <c r="C4491" s="37" t="s">
        <v>4450</v>
      </c>
      <c r="D4491" s="38">
        <v>7111</v>
      </c>
      <c r="E4491" s="39" t="s">
        <v>4861</v>
      </c>
      <c r="F4491" s="38" t="s">
        <v>190</v>
      </c>
      <c r="G4491" s="40">
        <v>66488</v>
      </c>
      <c r="H4491" s="41" t="s">
        <v>4366</v>
      </c>
    </row>
    <row r="4492" spans="1:8">
      <c r="A4492" s="36"/>
      <c r="B4492" s="36"/>
      <c r="C4492" s="37" t="s">
        <v>4364</v>
      </c>
      <c r="D4492" s="38">
        <v>7114</v>
      </c>
      <c r="E4492" s="39" t="s">
        <v>4862</v>
      </c>
      <c r="F4492" s="38" t="s">
        <v>186</v>
      </c>
      <c r="G4492" s="40">
        <v>510510</v>
      </c>
      <c r="H4492" s="41" t="s">
        <v>4366</v>
      </c>
    </row>
    <row r="4493" spans="1:8">
      <c r="A4493" s="36"/>
      <c r="B4493" s="36"/>
      <c r="C4493" s="37" t="s">
        <v>4808</v>
      </c>
      <c r="D4493" s="38">
        <v>7115</v>
      </c>
      <c r="E4493" s="39" t="s">
        <v>4863</v>
      </c>
      <c r="F4493" s="38" t="s">
        <v>564</v>
      </c>
      <c r="G4493" s="40">
        <v>9127</v>
      </c>
      <c r="H4493" s="41" t="s">
        <v>4366</v>
      </c>
    </row>
    <row r="4494" spans="1:8">
      <c r="A4494" s="36"/>
      <c r="B4494" s="36"/>
      <c r="C4494" s="37" t="s">
        <v>4450</v>
      </c>
      <c r="D4494" s="38">
        <v>7119</v>
      </c>
      <c r="E4494" s="39" t="s">
        <v>4864</v>
      </c>
      <c r="F4494" s="38" t="s">
        <v>190</v>
      </c>
      <c r="G4494" s="40">
        <v>542118</v>
      </c>
      <c r="H4494" s="41" t="s">
        <v>4366</v>
      </c>
    </row>
    <row r="4495" spans="1:8">
      <c r="A4495" s="36"/>
      <c r="B4495" s="36"/>
      <c r="C4495" s="37" t="s">
        <v>4450</v>
      </c>
      <c r="D4495" s="38">
        <v>7120</v>
      </c>
      <c r="E4495" s="39" t="s">
        <v>4865</v>
      </c>
      <c r="F4495" s="38" t="s">
        <v>190</v>
      </c>
      <c r="G4495" s="40">
        <v>649119</v>
      </c>
      <c r="H4495" s="41" t="s">
        <v>4366</v>
      </c>
    </row>
    <row r="4496" spans="1:8">
      <c r="A4496" s="36"/>
      <c r="B4496" s="36"/>
      <c r="C4496" s="37" t="s">
        <v>4450</v>
      </c>
      <c r="D4496" s="38">
        <v>7121</v>
      </c>
      <c r="E4496" s="39" t="s">
        <v>4866</v>
      </c>
      <c r="F4496" s="38" t="s">
        <v>190</v>
      </c>
      <c r="G4496" s="40">
        <v>810038</v>
      </c>
      <c r="H4496" s="41" t="s">
        <v>4366</v>
      </c>
    </row>
    <row r="4497" spans="1:8">
      <c r="A4497" s="36"/>
      <c r="B4497" s="36"/>
      <c r="C4497" s="37" t="s">
        <v>4450</v>
      </c>
      <c r="D4497" s="38">
        <v>7122</v>
      </c>
      <c r="E4497" s="39" t="s">
        <v>4867</v>
      </c>
      <c r="F4497" s="38" t="s">
        <v>190</v>
      </c>
      <c r="G4497" s="40">
        <v>1077829</v>
      </c>
      <c r="H4497" s="41" t="s">
        <v>4366</v>
      </c>
    </row>
    <row r="4498" spans="1:8">
      <c r="A4498" s="36"/>
      <c r="B4498" s="36"/>
      <c r="C4498" s="37" t="s">
        <v>4450</v>
      </c>
      <c r="D4498" s="38">
        <v>7123</v>
      </c>
      <c r="E4498" s="39" t="s">
        <v>4868</v>
      </c>
      <c r="F4498" s="38" t="s">
        <v>190</v>
      </c>
      <c r="G4498" s="40">
        <v>1503529</v>
      </c>
      <c r="H4498" s="41" t="s">
        <v>4366</v>
      </c>
    </row>
    <row r="4499" spans="1:8">
      <c r="A4499" s="36"/>
      <c r="B4499" s="36"/>
      <c r="C4499" s="37" t="s">
        <v>4450</v>
      </c>
      <c r="D4499" s="38">
        <v>7124</v>
      </c>
      <c r="E4499" s="39" t="s">
        <v>4869</v>
      </c>
      <c r="F4499" s="38" t="s">
        <v>190</v>
      </c>
      <c r="G4499" s="40">
        <v>2011658</v>
      </c>
      <c r="H4499" s="41" t="s">
        <v>4366</v>
      </c>
    </row>
    <row r="4500" spans="1:8">
      <c r="A4500" s="36"/>
      <c r="B4500" s="36"/>
      <c r="C4500" s="37" t="s">
        <v>4450</v>
      </c>
      <c r="D4500" s="38">
        <v>7125</v>
      </c>
      <c r="E4500" s="39" t="s">
        <v>4870</v>
      </c>
      <c r="F4500" s="38" t="s">
        <v>190</v>
      </c>
      <c r="G4500" s="40">
        <v>2361667</v>
      </c>
      <c r="H4500" s="41" t="s">
        <v>4366</v>
      </c>
    </row>
    <row r="4501" spans="1:8">
      <c r="A4501" s="36"/>
      <c r="B4501" s="36"/>
      <c r="C4501" s="37" t="s">
        <v>729</v>
      </c>
      <c r="D4501" s="38">
        <v>7131</v>
      </c>
      <c r="E4501" s="39" t="s">
        <v>4871</v>
      </c>
      <c r="F4501" s="38" t="s">
        <v>182</v>
      </c>
      <c r="G4501" s="40">
        <v>5474</v>
      </c>
      <c r="H4501" s="41" t="s">
        <v>4366</v>
      </c>
    </row>
    <row r="4502" spans="1:8">
      <c r="A4502" s="36"/>
      <c r="B4502" s="36"/>
      <c r="C4502" s="37" t="s">
        <v>729</v>
      </c>
      <c r="D4502" s="38">
        <v>7133</v>
      </c>
      <c r="E4502" s="39" t="s">
        <v>4872</v>
      </c>
      <c r="F4502" s="38" t="s">
        <v>182</v>
      </c>
      <c r="G4502" s="40">
        <v>19397</v>
      </c>
      <c r="H4502" s="41" t="s">
        <v>4366</v>
      </c>
    </row>
    <row r="4503" spans="1:8">
      <c r="A4503" s="36"/>
      <c r="B4503" s="36"/>
      <c r="C4503" s="37" t="s">
        <v>729</v>
      </c>
      <c r="D4503" s="38">
        <v>7134</v>
      </c>
      <c r="E4503" s="39" t="s">
        <v>4873</v>
      </c>
      <c r="F4503" s="38" t="s">
        <v>182</v>
      </c>
      <c r="G4503" s="40">
        <v>5236</v>
      </c>
      <c r="H4503" s="41" t="s">
        <v>4366</v>
      </c>
    </row>
    <row r="4504" spans="1:8">
      <c r="A4504" s="36"/>
      <c r="B4504" s="36"/>
      <c r="C4504" s="37" t="s">
        <v>4383</v>
      </c>
      <c r="D4504" s="38">
        <v>7135</v>
      </c>
      <c r="E4504" s="39" t="s">
        <v>4874</v>
      </c>
      <c r="F4504" s="38" t="s">
        <v>157</v>
      </c>
      <c r="G4504" s="40">
        <v>680</v>
      </c>
      <c r="H4504" s="41" t="s">
        <v>4366</v>
      </c>
    </row>
    <row r="4505" spans="1:8">
      <c r="A4505" s="36"/>
      <c r="B4505" s="36"/>
      <c r="C4505" s="37" t="s">
        <v>4442</v>
      </c>
      <c r="D4505" s="38">
        <v>7138</v>
      </c>
      <c r="E4505" s="39" t="s">
        <v>4875</v>
      </c>
      <c r="F4505" s="38" t="s">
        <v>157</v>
      </c>
      <c r="G4505" s="40">
        <v>19700</v>
      </c>
      <c r="H4505" s="41" t="s">
        <v>4366</v>
      </c>
    </row>
    <row r="4506" spans="1:8">
      <c r="A4506" s="36"/>
      <c r="B4506" s="36"/>
      <c r="C4506" s="37" t="s">
        <v>4442</v>
      </c>
      <c r="D4506" s="38">
        <v>7141</v>
      </c>
      <c r="E4506" s="39" t="s">
        <v>4876</v>
      </c>
      <c r="F4506" s="38" t="s">
        <v>157</v>
      </c>
      <c r="G4506" s="40">
        <v>36809</v>
      </c>
      <c r="H4506" s="41" t="s">
        <v>4366</v>
      </c>
    </row>
    <row r="4507" spans="1:8">
      <c r="A4507" s="36"/>
      <c r="B4507" s="36"/>
      <c r="C4507" s="37" t="s">
        <v>4394</v>
      </c>
      <c r="D4507" s="38">
        <v>7142</v>
      </c>
      <c r="E4507" s="39" t="s">
        <v>4877</v>
      </c>
      <c r="F4507" s="38" t="s">
        <v>190</v>
      </c>
      <c r="G4507" s="40">
        <v>52199</v>
      </c>
      <c r="H4507" s="41" t="s">
        <v>4366</v>
      </c>
    </row>
    <row r="4508" spans="1:8">
      <c r="A4508" s="36"/>
      <c r="B4508" s="36"/>
      <c r="C4508" s="37" t="s">
        <v>4388</v>
      </c>
      <c r="D4508" s="38">
        <v>7145</v>
      </c>
      <c r="E4508" s="39" t="s">
        <v>4878</v>
      </c>
      <c r="F4508" s="38" t="s">
        <v>157</v>
      </c>
      <c r="G4508" s="40">
        <v>282482</v>
      </c>
      <c r="H4508" s="41" t="s">
        <v>4366</v>
      </c>
    </row>
    <row r="4509" spans="1:8">
      <c r="A4509" s="36"/>
      <c r="B4509" s="36"/>
      <c r="C4509" s="37" t="s">
        <v>4374</v>
      </c>
      <c r="D4509" s="38">
        <v>7146</v>
      </c>
      <c r="E4509" s="39" t="s">
        <v>4879</v>
      </c>
      <c r="F4509" s="38" t="s">
        <v>885</v>
      </c>
      <c r="G4509" s="40">
        <v>72500</v>
      </c>
      <c r="H4509" s="41" t="s">
        <v>4366</v>
      </c>
    </row>
    <row r="4510" spans="1:8">
      <c r="A4510" s="36"/>
      <c r="B4510" s="36"/>
      <c r="C4510" s="37" t="s">
        <v>4581</v>
      </c>
      <c r="D4510" s="38">
        <v>7147</v>
      </c>
      <c r="E4510" s="39" t="s">
        <v>4880</v>
      </c>
      <c r="F4510" s="38" t="s">
        <v>157</v>
      </c>
      <c r="G4510" s="40">
        <v>500000</v>
      </c>
      <c r="H4510" s="41" t="s">
        <v>4366</v>
      </c>
    </row>
    <row r="4511" spans="1:8">
      <c r="A4511" s="36"/>
      <c r="B4511" s="36"/>
      <c r="C4511" s="37" t="s">
        <v>4388</v>
      </c>
      <c r="D4511" s="38">
        <v>7151</v>
      </c>
      <c r="E4511" s="39" t="s">
        <v>4881</v>
      </c>
      <c r="F4511" s="38" t="s">
        <v>157</v>
      </c>
      <c r="G4511" s="40">
        <v>346371</v>
      </c>
      <c r="H4511" s="41" t="s">
        <v>4366</v>
      </c>
    </row>
    <row r="4512" spans="1:8">
      <c r="A4512" s="36"/>
      <c r="B4512" s="36"/>
      <c r="C4512" s="37" t="s">
        <v>4388</v>
      </c>
      <c r="D4512" s="38">
        <v>7152</v>
      </c>
      <c r="E4512" s="39" t="s">
        <v>4882</v>
      </c>
      <c r="F4512" s="38" t="s">
        <v>157</v>
      </c>
      <c r="G4512" s="40">
        <v>574665</v>
      </c>
      <c r="H4512" s="41" t="s">
        <v>4366</v>
      </c>
    </row>
    <row r="4513" spans="1:8">
      <c r="A4513" s="36"/>
      <c r="B4513" s="36"/>
      <c r="C4513" s="37" t="s">
        <v>4804</v>
      </c>
      <c r="D4513" s="38">
        <v>7153</v>
      </c>
      <c r="E4513" s="39" t="s">
        <v>4883</v>
      </c>
      <c r="F4513" s="38" t="s">
        <v>4440</v>
      </c>
      <c r="G4513" s="40">
        <v>2532</v>
      </c>
      <c r="H4513" s="41" t="s">
        <v>4366</v>
      </c>
    </row>
    <row r="4514" spans="1:8">
      <c r="A4514" s="36"/>
      <c r="B4514" s="36"/>
      <c r="C4514" s="37" t="s">
        <v>4804</v>
      </c>
      <c r="D4514" s="38">
        <v>7154</v>
      </c>
      <c r="E4514" s="39" t="s">
        <v>4884</v>
      </c>
      <c r="F4514" s="38" t="s">
        <v>4440</v>
      </c>
      <c r="G4514" s="40">
        <v>2697</v>
      </c>
      <c r="H4514" s="41" t="s">
        <v>4366</v>
      </c>
    </row>
    <row r="4515" spans="1:8">
      <c r="A4515" s="36"/>
      <c r="B4515" s="36"/>
      <c r="C4515" s="37" t="s">
        <v>4385</v>
      </c>
      <c r="D4515" s="38">
        <v>7157</v>
      </c>
      <c r="E4515" s="39" t="s">
        <v>4885</v>
      </c>
      <c r="F4515" s="38" t="s">
        <v>186</v>
      </c>
      <c r="G4515" s="40">
        <v>64260</v>
      </c>
      <c r="H4515" s="41" t="s">
        <v>4366</v>
      </c>
    </row>
    <row r="4516" spans="1:8">
      <c r="A4516" s="36"/>
      <c r="B4516" s="36"/>
      <c r="C4516" s="37" t="s">
        <v>4385</v>
      </c>
      <c r="D4516" s="38">
        <v>7158</v>
      </c>
      <c r="E4516" s="39" t="s">
        <v>4886</v>
      </c>
      <c r="F4516" s="38" t="s">
        <v>186</v>
      </c>
      <c r="G4516" s="40">
        <v>69020</v>
      </c>
      <c r="H4516" s="41" t="s">
        <v>4366</v>
      </c>
    </row>
    <row r="4517" spans="1:8">
      <c r="A4517" s="36"/>
      <c r="B4517" s="36"/>
      <c r="C4517" s="37" t="s">
        <v>4385</v>
      </c>
      <c r="D4517" s="38">
        <v>7159</v>
      </c>
      <c r="E4517" s="39" t="s">
        <v>4887</v>
      </c>
      <c r="F4517" s="38" t="s">
        <v>186</v>
      </c>
      <c r="G4517" s="40">
        <v>69020</v>
      </c>
      <c r="H4517" s="41" t="s">
        <v>4366</v>
      </c>
    </row>
    <row r="4518" spans="1:8">
      <c r="A4518" s="36"/>
      <c r="B4518" s="36"/>
      <c r="C4518" s="37" t="s">
        <v>4385</v>
      </c>
      <c r="D4518" s="38">
        <v>7160</v>
      </c>
      <c r="E4518" s="39" t="s">
        <v>4888</v>
      </c>
      <c r="F4518" s="38" t="s">
        <v>186</v>
      </c>
      <c r="G4518" s="40">
        <v>55930</v>
      </c>
      <c r="H4518" s="41" t="s">
        <v>4366</v>
      </c>
    </row>
    <row r="4519" spans="1:8">
      <c r="A4519" s="36"/>
      <c r="B4519" s="36"/>
      <c r="C4519" s="37" t="s">
        <v>4385</v>
      </c>
      <c r="D4519" s="38">
        <v>7161</v>
      </c>
      <c r="E4519" s="39" t="s">
        <v>4889</v>
      </c>
      <c r="F4519" s="38" t="s">
        <v>186</v>
      </c>
      <c r="G4519" s="40">
        <v>57120</v>
      </c>
      <c r="H4519" s="41" t="s">
        <v>4366</v>
      </c>
    </row>
    <row r="4520" spans="1:8">
      <c r="A4520" s="36"/>
      <c r="B4520" s="36"/>
      <c r="C4520" s="37" t="s">
        <v>4385</v>
      </c>
      <c r="D4520" s="38">
        <v>7162</v>
      </c>
      <c r="E4520" s="39" t="s">
        <v>4890</v>
      </c>
      <c r="F4520" s="38" t="s">
        <v>186</v>
      </c>
      <c r="G4520" s="40">
        <v>57120</v>
      </c>
      <c r="H4520" s="41" t="s">
        <v>4366</v>
      </c>
    </row>
    <row r="4521" spans="1:8">
      <c r="A4521" s="36"/>
      <c r="B4521" s="36"/>
      <c r="C4521" s="37" t="s">
        <v>4374</v>
      </c>
      <c r="D4521" s="38">
        <v>7166</v>
      </c>
      <c r="E4521" s="39" t="s">
        <v>4891</v>
      </c>
      <c r="F4521" s="38" t="s">
        <v>885</v>
      </c>
      <c r="G4521" s="40">
        <v>550000</v>
      </c>
      <c r="H4521" s="41" t="s">
        <v>4366</v>
      </c>
    </row>
    <row r="4522" spans="1:8">
      <c r="A4522" s="36"/>
      <c r="B4522" s="36"/>
      <c r="C4522" s="37" t="s">
        <v>4804</v>
      </c>
      <c r="D4522" s="38">
        <v>7172</v>
      </c>
      <c r="E4522" s="39" t="s">
        <v>4892</v>
      </c>
      <c r="F4522" s="38" t="s">
        <v>186</v>
      </c>
      <c r="G4522" s="40">
        <v>575960</v>
      </c>
      <c r="H4522" s="41" t="s">
        <v>4366</v>
      </c>
    </row>
    <row r="4523" spans="1:8">
      <c r="A4523" s="36"/>
      <c r="B4523" s="36"/>
      <c r="C4523" s="37" t="s">
        <v>4804</v>
      </c>
      <c r="D4523" s="38">
        <v>7174</v>
      </c>
      <c r="E4523" s="39" t="s">
        <v>4893</v>
      </c>
      <c r="F4523" s="38" t="s">
        <v>186</v>
      </c>
      <c r="G4523" s="40">
        <v>581851</v>
      </c>
      <c r="H4523" s="41" t="s">
        <v>4366</v>
      </c>
    </row>
    <row r="4524" spans="1:8">
      <c r="A4524" s="36"/>
      <c r="B4524" s="36"/>
      <c r="C4524" s="37" t="s">
        <v>4804</v>
      </c>
      <c r="D4524" s="38">
        <v>7181</v>
      </c>
      <c r="E4524" s="39" t="s">
        <v>4894</v>
      </c>
      <c r="F4524" s="38" t="s">
        <v>186</v>
      </c>
      <c r="G4524" s="40">
        <v>620335</v>
      </c>
      <c r="H4524" s="41" t="s">
        <v>4366</v>
      </c>
    </row>
    <row r="4525" spans="1:8">
      <c r="A4525" s="36"/>
      <c r="B4525" s="36"/>
      <c r="C4525" s="37" t="s">
        <v>4364</v>
      </c>
      <c r="D4525" s="38">
        <v>7199</v>
      </c>
      <c r="E4525" s="39" t="s">
        <v>4895</v>
      </c>
      <c r="F4525" s="38" t="s">
        <v>186</v>
      </c>
      <c r="G4525" s="40">
        <v>518364</v>
      </c>
      <c r="H4525" s="41" t="s">
        <v>4366</v>
      </c>
    </row>
    <row r="4526" spans="1:8">
      <c r="A4526" s="36"/>
      <c r="B4526" s="36"/>
      <c r="C4526" s="37" t="s">
        <v>4364</v>
      </c>
      <c r="D4526" s="38">
        <v>7200</v>
      </c>
      <c r="E4526" s="39" t="s">
        <v>4896</v>
      </c>
      <c r="F4526" s="38" t="s">
        <v>186</v>
      </c>
      <c r="G4526" s="40">
        <v>502356</v>
      </c>
      <c r="H4526" s="41" t="s">
        <v>4366</v>
      </c>
    </row>
    <row r="4527" spans="1:8">
      <c r="A4527" s="36"/>
      <c r="B4527" s="36"/>
      <c r="C4527" s="37" t="s">
        <v>4381</v>
      </c>
      <c r="D4527" s="38">
        <v>7202</v>
      </c>
      <c r="E4527" s="39" t="s">
        <v>4897</v>
      </c>
      <c r="F4527" s="38" t="s">
        <v>564</v>
      </c>
      <c r="G4527" s="40">
        <v>3749</v>
      </c>
      <c r="H4527" s="41" t="s">
        <v>4366</v>
      </c>
    </row>
    <row r="4528" spans="1:8">
      <c r="A4528" s="36"/>
      <c r="B4528" s="36"/>
      <c r="C4528" s="37" t="s">
        <v>4381</v>
      </c>
      <c r="D4528" s="38">
        <v>7203</v>
      </c>
      <c r="E4528" s="39" t="s">
        <v>4898</v>
      </c>
      <c r="F4528" s="38" t="s">
        <v>564</v>
      </c>
      <c r="G4528" s="40">
        <v>3749</v>
      </c>
      <c r="H4528" s="41" t="s">
        <v>4366</v>
      </c>
    </row>
    <row r="4529" spans="1:8">
      <c r="A4529" s="36"/>
      <c r="B4529" s="36"/>
      <c r="C4529" s="37" t="s">
        <v>4381</v>
      </c>
      <c r="D4529" s="38">
        <v>7204</v>
      </c>
      <c r="E4529" s="39" t="s">
        <v>4899</v>
      </c>
      <c r="F4529" s="38" t="s">
        <v>564</v>
      </c>
      <c r="G4529" s="40">
        <v>3630</v>
      </c>
      <c r="H4529" s="41" t="s">
        <v>4366</v>
      </c>
    </row>
    <row r="4530" spans="1:8">
      <c r="A4530" s="36"/>
      <c r="B4530" s="36"/>
      <c r="C4530" s="37" t="s">
        <v>4381</v>
      </c>
      <c r="D4530" s="38">
        <v>7205</v>
      </c>
      <c r="E4530" s="39" t="s">
        <v>4900</v>
      </c>
      <c r="F4530" s="38" t="s">
        <v>564</v>
      </c>
      <c r="G4530" s="40">
        <v>3630</v>
      </c>
      <c r="H4530" s="41" t="s">
        <v>4366</v>
      </c>
    </row>
    <row r="4531" spans="1:8">
      <c r="A4531" s="36"/>
      <c r="B4531" s="36"/>
      <c r="C4531" s="37" t="s">
        <v>4381</v>
      </c>
      <c r="D4531" s="38">
        <v>7206</v>
      </c>
      <c r="E4531" s="39" t="s">
        <v>4901</v>
      </c>
      <c r="F4531" s="38" t="s">
        <v>564</v>
      </c>
      <c r="G4531" s="40">
        <v>3630</v>
      </c>
      <c r="H4531" s="41" t="s">
        <v>4366</v>
      </c>
    </row>
    <row r="4532" spans="1:8">
      <c r="A4532" s="36"/>
      <c r="B4532" s="36"/>
      <c r="C4532" s="37" t="s">
        <v>4381</v>
      </c>
      <c r="D4532" s="38">
        <v>7207</v>
      </c>
      <c r="E4532" s="39" t="s">
        <v>4902</v>
      </c>
      <c r="F4532" s="38" t="s">
        <v>564</v>
      </c>
      <c r="G4532" s="40">
        <v>3344</v>
      </c>
      <c r="H4532" s="41" t="s">
        <v>4366</v>
      </c>
    </row>
    <row r="4533" spans="1:8">
      <c r="A4533" s="36"/>
      <c r="B4533" s="36"/>
      <c r="C4533" s="37" t="s">
        <v>4381</v>
      </c>
      <c r="D4533" s="38">
        <v>7208</v>
      </c>
      <c r="E4533" s="39" t="s">
        <v>4903</v>
      </c>
      <c r="F4533" s="38" t="s">
        <v>564</v>
      </c>
      <c r="G4533" s="40">
        <v>3749</v>
      </c>
      <c r="H4533" s="41" t="s">
        <v>4366</v>
      </c>
    </row>
    <row r="4534" spans="1:8">
      <c r="A4534" s="36"/>
      <c r="B4534" s="36"/>
      <c r="C4534" s="37" t="s">
        <v>4460</v>
      </c>
      <c r="D4534" s="38">
        <v>7216</v>
      </c>
      <c r="E4534" s="39" t="s">
        <v>4904</v>
      </c>
      <c r="F4534" s="38" t="s">
        <v>182</v>
      </c>
      <c r="G4534" s="40">
        <v>121085</v>
      </c>
      <c r="H4534" s="41" t="s">
        <v>4366</v>
      </c>
    </row>
    <row r="4535" spans="1:8">
      <c r="A4535" s="36"/>
      <c r="B4535" s="36"/>
      <c r="C4535" s="37" t="s">
        <v>4388</v>
      </c>
      <c r="D4535" s="38">
        <v>7219</v>
      </c>
      <c r="E4535" s="39" t="s">
        <v>4905</v>
      </c>
      <c r="F4535" s="38" t="s">
        <v>157</v>
      </c>
      <c r="G4535" s="40">
        <v>861460</v>
      </c>
      <c r="H4535" s="41" t="s">
        <v>4366</v>
      </c>
    </row>
    <row r="4536" spans="1:8">
      <c r="A4536" s="36"/>
      <c r="B4536" s="36"/>
      <c r="C4536" s="37" t="s">
        <v>4388</v>
      </c>
      <c r="D4536" s="38">
        <v>7224</v>
      </c>
      <c r="E4536" s="39" t="s">
        <v>4906</v>
      </c>
      <c r="F4536" s="38" t="s">
        <v>157</v>
      </c>
      <c r="G4536" s="40">
        <v>318991</v>
      </c>
      <c r="H4536" s="41" t="s">
        <v>4366</v>
      </c>
    </row>
    <row r="4537" spans="1:8">
      <c r="A4537" s="36"/>
      <c r="B4537" s="36"/>
      <c r="C4537" s="37" t="s">
        <v>4442</v>
      </c>
      <c r="D4537" s="38">
        <v>7227</v>
      </c>
      <c r="E4537" s="39" t="s">
        <v>4907</v>
      </c>
      <c r="F4537" s="38" t="s">
        <v>157</v>
      </c>
      <c r="G4537" s="40">
        <v>20411</v>
      </c>
      <c r="H4537" s="41" t="s">
        <v>4366</v>
      </c>
    </row>
    <row r="4538" spans="1:8">
      <c r="A4538" s="36"/>
      <c r="B4538" s="36"/>
      <c r="C4538" s="37" t="s">
        <v>4845</v>
      </c>
      <c r="D4538" s="38">
        <v>7228</v>
      </c>
      <c r="E4538" s="39" t="s">
        <v>4908</v>
      </c>
      <c r="F4538" s="38" t="s">
        <v>157</v>
      </c>
      <c r="G4538" s="40">
        <v>150440</v>
      </c>
      <c r="H4538" s="41" t="s">
        <v>4366</v>
      </c>
    </row>
    <row r="4539" spans="1:8">
      <c r="A4539" s="36"/>
      <c r="B4539" s="36"/>
      <c r="C4539" s="37" t="s">
        <v>4376</v>
      </c>
      <c r="D4539" s="38">
        <v>7229</v>
      </c>
      <c r="E4539" s="39" t="s">
        <v>4909</v>
      </c>
      <c r="F4539" s="38" t="s">
        <v>186</v>
      </c>
      <c r="G4539" s="40">
        <v>50000</v>
      </c>
      <c r="H4539" s="41" t="s">
        <v>4366</v>
      </c>
    </row>
    <row r="4540" spans="1:8">
      <c r="A4540" s="36"/>
      <c r="B4540" s="36"/>
      <c r="C4540" s="37" t="s">
        <v>4786</v>
      </c>
      <c r="D4540" s="38">
        <v>7231</v>
      </c>
      <c r="E4540" s="39" t="s">
        <v>4910</v>
      </c>
      <c r="F4540" s="38" t="s">
        <v>186</v>
      </c>
      <c r="G4540" s="40">
        <v>4467</v>
      </c>
      <c r="H4540" s="41" t="s">
        <v>4366</v>
      </c>
    </row>
    <row r="4541" spans="1:8">
      <c r="A4541" s="36"/>
      <c r="B4541" s="36"/>
      <c r="C4541" s="37" t="s">
        <v>4399</v>
      </c>
      <c r="D4541" s="38">
        <v>7236</v>
      </c>
      <c r="E4541" s="39" t="s">
        <v>4911</v>
      </c>
      <c r="F4541" s="38" t="s">
        <v>157</v>
      </c>
      <c r="G4541" s="40">
        <v>27769</v>
      </c>
      <c r="H4541" s="41" t="s">
        <v>4366</v>
      </c>
    </row>
    <row r="4542" spans="1:8">
      <c r="A4542" s="36"/>
      <c r="B4542" s="36"/>
      <c r="C4542" s="37" t="s">
        <v>4450</v>
      </c>
      <c r="D4542" s="38">
        <v>7244</v>
      </c>
      <c r="E4542" s="39" t="s">
        <v>4912</v>
      </c>
      <c r="F4542" s="38" t="s">
        <v>157</v>
      </c>
      <c r="G4542" s="40">
        <v>12621</v>
      </c>
      <c r="H4542" s="41" t="s">
        <v>4366</v>
      </c>
    </row>
    <row r="4543" spans="1:8">
      <c r="A4543" s="36"/>
      <c r="B4543" s="36"/>
      <c r="C4543" s="37" t="s">
        <v>4450</v>
      </c>
      <c r="D4543" s="38">
        <v>7245</v>
      </c>
      <c r="E4543" s="39" t="s">
        <v>4913</v>
      </c>
      <c r="F4543" s="38" t="s">
        <v>157</v>
      </c>
      <c r="G4543" s="40">
        <v>37991</v>
      </c>
      <c r="H4543" s="41" t="s">
        <v>4366</v>
      </c>
    </row>
    <row r="4544" spans="1:8">
      <c r="A4544" s="36"/>
      <c r="B4544" s="36"/>
      <c r="C4544" s="37" t="s">
        <v>4435</v>
      </c>
      <c r="D4544" s="38">
        <v>7246</v>
      </c>
      <c r="E4544" s="39" t="s">
        <v>4914</v>
      </c>
      <c r="F4544" s="38" t="s">
        <v>590</v>
      </c>
      <c r="G4544" s="40">
        <v>105713</v>
      </c>
      <c r="H4544" s="41" t="s">
        <v>4366</v>
      </c>
    </row>
    <row r="4545" spans="1:8">
      <c r="A4545" s="36"/>
      <c r="B4545" s="36"/>
      <c r="C4545" s="37" t="s">
        <v>4435</v>
      </c>
      <c r="D4545" s="38">
        <v>7247</v>
      </c>
      <c r="E4545" s="39" t="s">
        <v>4915</v>
      </c>
      <c r="F4545" s="38" t="s">
        <v>885</v>
      </c>
      <c r="G4545" s="40">
        <v>13215</v>
      </c>
      <c r="H4545" s="41" t="s">
        <v>4366</v>
      </c>
    </row>
    <row r="4546" spans="1:8">
      <c r="A4546" s="36"/>
      <c r="B4546" s="36"/>
      <c r="C4546" s="37" t="s">
        <v>4435</v>
      </c>
      <c r="D4546" s="38">
        <v>7248</v>
      </c>
      <c r="E4546" s="39" t="s">
        <v>4916</v>
      </c>
      <c r="F4546" s="38" t="s">
        <v>590</v>
      </c>
      <c r="G4546" s="40">
        <v>105713</v>
      </c>
      <c r="H4546" s="41" t="s">
        <v>4366</v>
      </c>
    </row>
    <row r="4547" spans="1:8">
      <c r="A4547" s="36"/>
      <c r="B4547" s="36"/>
      <c r="C4547" s="37" t="s">
        <v>4435</v>
      </c>
      <c r="D4547" s="38">
        <v>7249</v>
      </c>
      <c r="E4547" s="39" t="s">
        <v>4917</v>
      </c>
      <c r="F4547" s="38" t="s">
        <v>885</v>
      </c>
      <c r="G4547" s="40">
        <v>13215</v>
      </c>
      <c r="H4547" s="41" t="s">
        <v>4366</v>
      </c>
    </row>
    <row r="4548" spans="1:8">
      <c r="A4548" s="36"/>
      <c r="B4548" s="36"/>
      <c r="C4548" s="37" t="s">
        <v>2227</v>
      </c>
      <c r="D4548" s="38">
        <v>7252</v>
      </c>
      <c r="E4548" s="39" t="s">
        <v>4918</v>
      </c>
      <c r="F4548" s="38" t="s">
        <v>157</v>
      </c>
      <c r="G4548" s="40">
        <v>27846</v>
      </c>
      <c r="H4548" s="41" t="s">
        <v>4366</v>
      </c>
    </row>
    <row r="4549" spans="1:8">
      <c r="A4549" s="36"/>
      <c r="B4549" s="36"/>
      <c r="C4549" s="37" t="s">
        <v>2227</v>
      </c>
      <c r="D4549" s="38">
        <v>7253</v>
      </c>
      <c r="E4549" s="39" t="s">
        <v>4919</v>
      </c>
      <c r="F4549" s="38" t="s">
        <v>157</v>
      </c>
      <c r="G4549" s="40">
        <v>53550</v>
      </c>
      <c r="H4549" s="41" t="s">
        <v>4366</v>
      </c>
    </row>
    <row r="4550" spans="1:8">
      <c r="A4550" s="36"/>
      <c r="B4550" s="36"/>
      <c r="C4550" s="37" t="s">
        <v>2227</v>
      </c>
      <c r="D4550" s="38">
        <v>7254</v>
      </c>
      <c r="E4550" s="39" t="s">
        <v>4920</v>
      </c>
      <c r="F4550" s="38" t="s">
        <v>157</v>
      </c>
      <c r="G4550" s="40">
        <v>83300</v>
      </c>
      <c r="H4550" s="41" t="s">
        <v>4366</v>
      </c>
    </row>
    <row r="4551" spans="1:8">
      <c r="A4551" s="36"/>
      <c r="B4551" s="36"/>
      <c r="C4551" s="37" t="s">
        <v>2227</v>
      </c>
      <c r="D4551" s="38">
        <v>7255</v>
      </c>
      <c r="E4551" s="39" t="s">
        <v>4921</v>
      </c>
      <c r="F4551" s="38" t="s">
        <v>157</v>
      </c>
      <c r="G4551" s="40">
        <v>107100</v>
      </c>
      <c r="H4551" s="41" t="s">
        <v>4366</v>
      </c>
    </row>
    <row r="4552" spans="1:8">
      <c r="A4552" s="36"/>
      <c r="B4552" s="36"/>
      <c r="C4552" s="37" t="s">
        <v>2227</v>
      </c>
      <c r="D4552" s="38">
        <v>7256</v>
      </c>
      <c r="E4552" s="39" t="s">
        <v>4922</v>
      </c>
      <c r="F4552" s="38" t="s">
        <v>157</v>
      </c>
      <c r="G4552" s="40">
        <v>11424</v>
      </c>
      <c r="H4552" s="41" t="s">
        <v>4366</v>
      </c>
    </row>
    <row r="4553" spans="1:8">
      <c r="A4553" s="36"/>
      <c r="B4553" s="36"/>
      <c r="C4553" s="37" t="s">
        <v>2227</v>
      </c>
      <c r="D4553" s="38">
        <v>7257</v>
      </c>
      <c r="E4553" s="39" t="s">
        <v>4923</v>
      </c>
      <c r="F4553" s="38" t="s">
        <v>157</v>
      </c>
      <c r="G4553" s="40">
        <v>26775</v>
      </c>
      <c r="H4553" s="41" t="s">
        <v>4366</v>
      </c>
    </row>
    <row r="4554" spans="1:8">
      <c r="A4554" s="36"/>
      <c r="B4554" s="36"/>
      <c r="C4554" s="37" t="s">
        <v>2227</v>
      </c>
      <c r="D4554" s="38">
        <v>7258</v>
      </c>
      <c r="E4554" s="39" t="s">
        <v>4924</v>
      </c>
      <c r="F4554" s="38" t="s">
        <v>157</v>
      </c>
      <c r="G4554" s="40">
        <v>41650</v>
      </c>
      <c r="H4554" s="41" t="s">
        <v>4366</v>
      </c>
    </row>
    <row r="4555" spans="1:8">
      <c r="A4555" s="36"/>
      <c r="B4555" s="36"/>
      <c r="C4555" s="37" t="s">
        <v>2227</v>
      </c>
      <c r="D4555" s="38">
        <v>7259</v>
      </c>
      <c r="E4555" s="39" t="s">
        <v>4925</v>
      </c>
      <c r="F4555" s="38" t="s">
        <v>157</v>
      </c>
      <c r="G4555" s="40">
        <v>53550</v>
      </c>
      <c r="H4555" s="41" t="s">
        <v>4366</v>
      </c>
    </row>
    <row r="4556" spans="1:8">
      <c r="A4556" s="36"/>
      <c r="B4556" s="36"/>
      <c r="C4556" s="37" t="s">
        <v>2227</v>
      </c>
      <c r="D4556" s="38">
        <v>7260</v>
      </c>
      <c r="E4556" s="39" t="s">
        <v>4926</v>
      </c>
      <c r="F4556" s="38" t="s">
        <v>157</v>
      </c>
      <c r="G4556" s="40">
        <v>5712</v>
      </c>
      <c r="H4556" s="41" t="s">
        <v>4366</v>
      </c>
    </row>
    <row r="4557" spans="1:8">
      <c r="A4557" s="36"/>
      <c r="B4557" s="36"/>
      <c r="C4557" s="37" t="s">
        <v>2227</v>
      </c>
      <c r="D4557" s="38">
        <v>7261</v>
      </c>
      <c r="E4557" s="39" t="s">
        <v>4927</v>
      </c>
      <c r="F4557" s="38" t="s">
        <v>157</v>
      </c>
      <c r="G4557" s="40">
        <v>13388</v>
      </c>
      <c r="H4557" s="41" t="s">
        <v>4366</v>
      </c>
    </row>
    <row r="4558" spans="1:8">
      <c r="A4558" s="36"/>
      <c r="B4558" s="36"/>
      <c r="C4558" s="37" t="s">
        <v>2227</v>
      </c>
      <c r="D4558" s="38">
        <v>7262</v>
      </c>
      <c r="E4558" s="39" t="s">
        <v>4928</v>
      </c>
      <c r="F4558" s="38" t="s">
        <v>157</v>
      </c>
      <c r="G4558" s="40">
        <v>25109</v>
      </c>
      <c r="H4558" s="41" t="s">
        <v>4366</v>
      </c>
    </row>
    <row r="4559" spans="1:8">
      <c r="A4559" s="36"/>
      <c r="B4559" s="36"/>
      <c r="C4559" s="37" t="s">
        <v>2227</v>
      </c>
      <c r="D4559" s="38">
        <v>7263</v>
      </c>
      <c r="E4559" s="39" t="s">
        <v>4929</v>
      </c>
      <c r="F4559" s="38" t="s">
        <v>157</v>
      </c>
      <c r="G4559" s="40">
        <v>53550</v>
      </c>
      <c r="H4559" s="41" t="s">
        <v>4366</v>
      </c>
    </row>
    <row r="4560" spans="1:8">
      <c r="A4560" s="36"/>
      <c r="B4560" s="36"/>
      <c r="C4560" s="37" t="s">
        <v>2227</v>
      </c>
      <c r="D4560" s="38">
        <v>7264</v>
      </c>
      <c r="E4560" s="39" t="s">
        <v>4930</v>
      </c>
      <c r="F4560" s="38" t="s">
        <v>157</v>
      </c>
      <c r="G4560" s="40">
        <v>83300</v>
      </c>
      <c r="H4560" s="41" t="s">
        <v>4366</v>
      </c>
    </row>
    <row r="4561" spans="1:8">
      <c r="A4561" s="36"/>
      <c r="B4561" s="36"/>
      <c r="C4561" s="37" t="s">
        <v>2227</v>
      </c>
      <c r="D4561" s="38">
        <v>7265</v>
      </c>
      <c r="E4561" s="39" t="s">
        <v>4931</v>
      </c>
      <c r="F4561" s="38" t="s">
        <v>157</v>
      </c>
      <c r="G4561" s="40">
        <v>107100</v>
      </c>
      <c r="H4561" s="41" t="s">
        <v>4366</v>
      </c>
    </row>
    <row r="4562" spans="1:8">
      <c r="A4562" s="36"/>
      <c r="B4562" s="36"/>
      <c r="C4562" s="37" t="s">
        <v>2227</v>
      </c>
      <c r="D4562" s="38">
        <v>7266</v>
      </c>
      <c r="E4562" s="39" t="s">
        <v>4932</v>
      </c>
      <c r="F4562" s="38" t="s">
        <v>157</v>
      </c>
      <c r="G4562" s="40">
        <v>22015</v>
      </c>
      <c r="H4562" s="41" t="s">
        <v>4366</v>
      </c>
    </row>
    <row r="4563" spans="1:8">
      <c r="A4563" s="36"/>
      <c r="B4563" s="36"/>
      <c r="C4563" s="37" t="s">
        <v>2227</v>
      </c>
      <c r="D4563" s="38">
        <v>7267</v>
      </c>
      <c r="E4563" s="39" t="s">
        <v>4933</v>
      </c>
      <c r="F4563" s="38" t="s">
        <v>157</v>
      </c>
      <c r="G4563" s="40">
        <v>18445</v>
      </c>
      <c r="H4563" s="41" t="s">
        <v>4366</v>
      </c>
    </row>
    <row r="4564" spans="1:8">
      <c r="A4564" s="36"/>
      <c r="B4564" s="36"/>
      <c r="C4564" s="37" t="s">
        <v>2227</v>
      </c>
      <c r="D4564" s="38">
        <v>7268</v>
      </c>
      <c r="E4564" s="39" t="s">
        <v>4934</v>
      </c>
      <c r="F4564" s="38" t="s">
        <v>157</v>
      </c>
      <c r="G4564" s="40">
        <v>14994</v>
      </c>
      <c r="H4564" s="41" t="s">
        <v>4366</v>
      </c>
    </row>
    <row r="4565" spans="1:8">
      <c r="A4565" s="36"/>
      <c r="B4565" s="36"/>
      <c r="C4565" s="37" t="s">
        <v>2227</v>
      </c>
      <c r="D4565" s="38">
        <v>7269</v>
      </c>
      <c r="E4565" s="39" t="s">
        <v>4935</v>
      </c>
      <c r="F4565" s="38" t="s">
        <v>157</v>
      </c>
      <c r="G4565" s="40">
        <v>11543</v>
      </c>
      <c r="H4565" s="41" t="s">
        <v>4366</v>
      </c>
    </row>
    <row r="4566" spans="1:8">
      <c r="A4566" s="36"/>
      <c r="B4566" s="36"/>
      <c r="C4566" s="37" t="s">
        <v>2227</v>
      </c>
      <c r="D4566" s="38">
        <v>7270</v>
      </c>
      <c r="E4566" s="39" t="s">
        <v>4936</v>
      </c>
      <c r="F4566" s="38" t="s">
        <v>157</v>
      </c>
      <c r="G4566" s="40">
        <v>17850</v>
      </c>
      <c r="H4566" s="41" t="s">
        <v>4366</v>
      </c>
    </row>
    <row r="4567" spans="1:8">
      <c r="A4567" s="36"/>
      <c r="B4567" s="36"/>
      <c r="C4567" s="37" t="s">
        <v>2227</v>
      </c>
      <c r="D4567" s="38">
        <v>7271</v>
      </c>
      <c r="E4567" s="39" t="s">
        <v>4937</v>
      </c>
      <c r="F4567" s="38" t="s">
        <v>157</v>
      </c>
      <c r="G4567" s="40">
        <v>14994</v>
      </c>
      <c r="H4567" s="41" t="s">
        <v>4366</v>
      </c>
    </row>
    <row r="4568" spans="1:8">
      <c r="A4568" s="36"/>
      <c r="B4568" s="36"/>
      <c r="C4568" s="37" t="s">
        <v>2227</v>
      </c>
      <c r="D4568" s="38">
        <v>7272</v>
      </c>
      <c r="E4568" s="39" t="s">
        <v>4938</v>
      </c>
      <c r="F4568" s="38" t="s">
        <v>157</v>
      </c>
      <c r="G4568" s="40">
        <v>12257</v>
      </c>
      <c r="H4568" s="41" t="s">
        <v>4366</v>
      </c>
    </row>
    <row r="4569" spans="1:8">
      <c r="A4569" s="36"/>
      <c r="B4569" s="36"/>
      <c r="C4569" s="37" t="s">
        <v>2227</v>
      </c>
      <c r="D4569" s="38">
        <v>7273</v>
      </c>
      <c r="E4569" s="39" t="s">
        <v>4939</v>
      </c>
      <c r="F4569" s="38" t="s">
        <v>157</v>
      </c>
      <c r="G4569" s="40">
        <v>9401</v>
      </c>
      <c r="H4569" s="41" t="s">
        <v>4366</v>
      </c>
    </row>
    <row r="4570" spans="1:8">
      <c r="A4570" s="36"/>
      <c r="B4570" s="36"/>
      <c r="C4570" s="37" t="s">
        <v>2227</v>
      </c>
      <c r="D4570" s="38">
        <v>7274</v>
      </c>
      <c r="E4570" s="39" t="s">
        <v>4940</v>
      </c>
      <c r="F4570" s="38" t="s">
        <v>157</v>
      </c>
      <c r="G4570" s="40">
        <v>35700</v>
      </c>
      <c r="H4570" s="41" t="s">
        <v>4366</v>
      </c>
    </row>
    <row r="4571" spans="1:8">
      <c r="A4571" s="36"/>
      <c r="B4571" s="36"/>
      <c r="C4571" s="37" t="s">
        <v>2227</v>
      </c>
      <c r="D4571" s="38">
        <v>7275</v>
      </c>
      <c r="E4571" s="39" t="s">
        <v>4941</v>
      </c>
      <c r="F4571" s="38" t="s">
        <v>157</v>
      </c>
      <c r="G4571" s="40">
        <v>10115</v>
      </c>
      <c r="H4571" s="41" t="s">
        <v>4366</v>
      </c>
    </row>
    <row r="4572" spans="1:8">
      <c r="A4572" s="36"/>
      <c r="B4572" s="36"/>
      <c r="C4572" s="37" t="s">
        <v>2227</v>
      </c>
      <c r="D4572" s="38">
        <v>7276</v>
      </c>
      <c r="E4572" s="39" t="s">
        <v>4942</v>
      </c>
      <c r="F4572" s="38" t="s">
        <v>157</v>
      </c>
      <c r="G4572" s="40">
        <v>17010</v>
      </c>
      <c r="H4572" s="41" t="s">
        <v>4366</v>
      </c>
    </row>
    <row r="4573" spans="1:8">
      <c r="A4573" s="36"/>
      <c r="B4573" s="36"/>
      <c r="C4573" s="37" t="s">
        <v>2227</v>
      </c>
      <c r="D4573" s="38">
        <v>7277</v>
      </c>
      <c r="E4573" s="39" t="s">
        <v>4943</v>
      </c>
      <c r="F4573" s="38" t="s">
        <v>157</v>
      </c>
      <c r="G4573" s="40">
        <v>22680</v>
      </c>
      <c r="H4573" s="41" t="s">
        <v>4366</v>
      </c>
    </row>
    <row r="4574" spans="1:8">
      <c r="A4574" s="36"/>
      <c r="B4574" s="36"/>
      <c r="C4574" s="37" t="s">
        <v>2227</v>
      </c>
      <c r="D4574" s="38">
        <v>7278</v>
      </c>
      <c r="E4574" s="39" t="s">
        <v>4944</v>
      </c>
      <c r="F4574" s="38" t="s">
        <v>157</v>
      </c>
      <c r="G4574" s="40">
        <v>28350</v>
      </c>
      <c r="H4574" s="41" t="s">
        <v>4366</v>
      </c>
    </row>
    <row r="4575" spans="1:8">
      <c r="A4575" s="36"/>
      <c r="B4575" s="36"/>
      <c r="C4575" s="37" t="s">
        <v>2227</v>
      </c>
      <c r="D4575" s="38">
        <v>7279</v>
      </c>
      <c r="E4575" s="39" t="s">
        <v>4945</v>
      </c>
      <c r="F4575" s="38" t="s">
        <v>157</v>
      </c>
      <c r="G4575" s="40">
        <v>31500</v>
      </c>
      <c r="H4575" s="41" t="s">
        <v>4366</v>
      </c>
    </row>
    <row r="4576" spans="1:8">
      <c r="A4576" s="36"/>
      <c r="B4576" s="36"/>
      <c r="C4576" s="37" t="s">
        <v>2227</v>
      </c>
      <c r="D4576" s="38">
        <v>7280</v>
      </c>
      <c r="E4576" s="39" t="s">
        <v>4946</v>
      </c>
      <c r="F4576" s="38" t="s">
        <v>157</v>
      </c>
      <c r="G4576" s="40">
        <v>58800</v>
      </c>
      <c r="H4576" s="41" t="s">
        <v>4366</v>
      </c>
    </row>
    <row r="4577" spans="1:8">
      <c r="A4577" s="36"/>
      <c r="B4577" s="36"/>
      <c r="C4577" s="37" t="s">
        <v>2227</v>
      </c>
      <c r="D4577" s="38">
        <v>7281</v>
      </c>
      <c r="E4577" s="39" t="s">
        <v>4947</v>
      </c>
      <c r="F4577" s="38" t="s">
        <v>157</v>
      </c>
      <c r="G4577" s="40">
        <v>67200</v>
      </c>
      <c r="H4577" s="41" t="s">
        <v>4366</v>
      </c>
    </row>
    <row r="4578" spans="1:8">
      <c r="A4578" s="36"/>
      <c r="B4578" s="36"/>
      <c r="C4578" s="37" t="s">
        <v>2227</v>
      </c>
      <c r="D4578" s="38">
        <v>7282</v>
      </c>
      <c r="E4578" s="39" t="s">
        <v>4948</v>
      </c>
      <c r="F4578" s="38" t="s">
        <v>157</v>
      </c>
      <c r="G4578" s="40">
        <v>8400</v>
      </c>
      <c r="H4578" s="41" t="s">
        <v>4366</v>
      </c>
    </row>
    <row r="4579" spans="1:8">
      <c r="A4579" s="36"/>
      <c r="B4579" s="36"/>
      <c r="C4579" s="37" t="s">
        <v>2227</v>
      </c>
      <c r="D4579" s="38">
        <v>7283</v>
      </c>
      <c r="E4579" s="39" t="s">
        <v>4949</v>
      </c>
      <c r="F4579" s="38" t="s">
        <v>157</v>
      </c>
      <c r="G4579" s="40">
        <v>12075</v>
      </c>
      <c r="H4579" s="41" t="s">
        <v>4366</v>
      </c>
    </row>
    <row r="4580" spans="1:8">
      <c r="A4580" s="36"/>
      <c r="B4580" s="36"/>
      <c r="C4580" s="37" t="s">
        <v>2227</v>
      </c>
      <c r="D4580" s="38">
        <v>7284</v>
      </c>
      <c r="E4580" s="39" t="s">
        <v>4950</v>
      </c>
      <c r="F4580" s="38" t="s">
        <v>157</v>
      </c>
      <c r="G4580" s="40">
        <v>15225</v>
      </c>
      <c r="H4580" s="41" t="s">
        <v>4366</v>
      </c>
    </row>
    <row r="4581" spans="1:8">
      <c r="A4581" s="36"/>
      <c r="B4581" s="36"/>
      <c r="C4581" s="37" t="s">
        <v>2227</v>
      </c>
      <c r="D4581" s="38">
        <v>7285</v>
      </c>
      <c r="E4581" s="39" t="s">
        <v>4951</v>
      </c>
      <c r="F4581" s="38" t="s">
        <v>157</v>
      </c>
      <c r="G4581" s="40">
        <v>12390</v>
      </c>
      <c r="H4581" s="41" t="s">
        <v>4366</v>
      </c>
    </row>
    <row r="4582" spans="1:8">
      <c r="A4582" s="36"/>
      <c r="B4582" s="36"/>
      <c r="C4582" s="37" t="s">
        <v>2227</v>
      </c>
      <c r="D4582" s="38">
        <v>7287</v>
      </c>
      <c r="E4582" s="39" t="s">
        <v>4952</v>
      </c>
      <c r="F4582" s="38" t="s">
        <v>157</v>
      </c>
      <c r="G4582" s="40">
        <v>5775</v>
      </c>
      <c r="H4582" s="41" t="s">
        <v>4366</v>
      </c>
    </row>
    <row r="4583" spans="1:8">
      <c r="A4583" s="36"/>
      <c r="B4583" s="36"/>
      <c r="C4583" s="37" t="s">
        <v>2227</v>
      </c>
      <c r="D4583" s="38">
        <v>7288</v>
      </c>
      <c r="E4583" s="39" t="s">
        <v>4953</v>
      </c>
      <c r="F4583" s="38" t="s">
        <v>157</v>
      </c>
      <c r="G4583" s="40">
        <v>10710</v>
      </c>
      <c r="H4583" s="41" t="s">
        <v>4366</v>
      </c>
    </row>
    <row r="4584" spans="1:8">
      <c r="A4584" s="36"/>
      <c r="B4584" s="36"/>
      <c r="C4584" s="37" t="s">
        <v>4383</v>
      </c>
      <c r="D4584" s="38">
        <v>7289</v>
      </c>
      <c r="E4584" s="39" t="s">
        <v>4954</v>
      </c>
      <c r="F4584" s="38" t="s">
        <v>157</v>
      </c>
      <c r="G4584" s="40">
        <v>4430</v>
      </c>
      <c r="H4584" s="41" t="s">
        <v>4366</v>
      </c>
    </row>
    <row r="4585" spans="1:8">
      <c r="A4585" s="36"/>
      <c r="B4585" s="36"/>
      <c r="C4585" s="37" t="s">
        <v>4388</v>
      </c>
      <c r="D4585" s="38">
        <v>7291</v>
      </c>
      <c r="E4585" s="39" t="s">
        <v>4955</v>
      </c>
      <c r="F4585" s="38" t="s">
        <v>157</v>
      </c>
      <c r="G4585" s="40">
        <v>372351</v>
      </c>
      <c r="H4585" s="41" t="s">
        <v>4366</v>
      </c>
    </row>
    <row r="4586" spans="1:8">
      <c r="A4586" s="36"/>
      <c r="B4586" s="36"/>
      <c r="C4586" s="37" t="s">
        <v>4388</v>
      </c>
      <c r="D4586" s="38">
        <v>7293</v>
      </c>
      <c r="E4586" s="39" t="s">
        <v>4956</v>
      </c>
      <c r="F4586" s="38" t="s">
        <v>157</v>
      </c>
      <c r="G4586" s="40">
        <v>351050</v>
      </c>
      <c r="H4586" s="41" t="s">
        <v>4366</v>
      </c>
    </row>
    <row r="4587" spans="1:8">
      <c r="A4587" s="36"/>
      <c r="B4587" s="36"/>
      <c r="C4587" s="37" t="s">
        <v>4388</v>
      </c>
      <c r="D4587" s="38">
        <v>7295</v>
      </c>
      <c r="E4587" s="39" t="s">
        <v>4957</v>
      </c>
      <c r="F4587" s="38" t="s">
        <v>157</v>
      </c>
      <c r="G4587" s="40">
        <v>511700</v>
      </c>
      <c r="H4587" s="41" t="s">
        <v>4366</v>
      </c>
    </row>
    <row r="4588" spans="1:8">
      <c r="A4588" s="36"/>
      <c r="B4588" s="36"/>
      <c r="C4588" s="37" t="s">
        <v>4388</v>
      </c>
      <c r="D4588" s="38">
        <v>7298</v>
      </c>
      <c r="E4588" s="39" t="s">
        <v>4958</v>
      </c>
      <c r="F4588" s="38" t="s">
        <v>157</v>
      </c>
      <c r="G4588" s="40">
        <v>253113</v>
      </c>
      <c r="H4588" s="41" t="s">
        <v>4366</v>
      </c>
    </row>
    <row r="4589" spans="1:8">
      <c r="A4589" s="36"/>
      <c r="B4589" s="36"/>
      <c r="C4589" s="37" t="s">
        <v>4394</v>
      </c>
      <c r="D4589" s="38">
        <v>7300</v>
      </c>
      <c r="E4589" s="39" t="s">
        <v>4959</v>
      </c>
      <c r="F4589" s="38" t="s">
        <v>190</v>
      </c>
      <c r="G4589" s="40">
        <v>51268</v>
      </c>
      <c r="H4589" s="41" t="s">
        <v>4366</v>
      </c>
    </row>
    <row r="4590" spans="1:8">
      <c r="A4590" s="36"/>
      <c r="B4590" s="36"/>
      <c r="C4590" s="37" t="s">
        <v>4394</v>
      </c>
      <c r="D4590" s="38">
        <v>7302</v>
      </c>
      <c r="E4590" s="39" t="s">
        <v>4960</v>
      </c>
      <c r="F4590" s="38" t="s">
        <v>190</v>
      </c>
      <c r="G4590" s="40">
        <v>9100</v>
      </c>
      <c r="H4590" s="41" t="s">
        <v>4366</v>
      </c>
    </row>
    <row r="4591" spans="1:8">
      <c r="A4591" s="36"/>
      <c r="B4591" s="36"/>
      <c r="C4591" s="37" t="s">
        <v>4394</v>
      </c>
      <c r="D4591" s="38">
        <v>7303</v>
      </c>
      <c r="E4591" s="39" t="s">
        <v>4961</v>
      </c>
      <c r="F4591" s="38" t="s">
        <v>190</v>
      </c>
      <c r="G4591" s="40">
        <v>20147</v>
      </c>
      <c r="H4591" s="41" t="s">
        <v>4366</v>
      </c>
    </row>
    <row r="4592" spans="1:8">
      <c r="A4592" s="36"/>
      <c r="B4592" s="36"/>
      <c r="C4592" s="37" t="s">
        <v>4394</v>
      </c>
      <c r="D4592" s="38">
        <v>7304</v>
      </c>
      <c r="E4592" s="39" t="s">
        <v>4962</v>
      </c>
      <c r="F4592" s="38" t="s">
        <v>190</v>
      </c>
      <c r="G4592" s="40">
        <v>34029</v>
      </c>
      <c r="H4592" s="41" t="s">
        <v>4366</v>
      </c>
    </row>
    <row r="4593" spans="1:8">
      <c r="A4593" s="36"/>
      <c r="B4593" s="36"/>
      <c r="C4593" s="37" t="s">
        <v>4394</v>
      </c>
      <c r="D4593" s="38">
        <v>7305</v>
      </c>
      <c r="E4593" s="39" t="s">
        <v>4963</v>
      </c>
      <c r="F4593" s="38" t="s">
        <v>190</v>
      </c>
      <c r="G4593" s="40">
        <v>70974</v>
      </c>
      <c r="H4593" s="41" t="s">
        <v>4366</v>
      </c>
    </row>
    <row r="4594" spans="1:8">
      <c r="A4594" s="36"/>
      <c r="B4594" s="36"/>
      <c r="C4594" s="37" t="s">
        <v>4711</v>
      </c>
      <c r="D4594" s="38">
        <v>7306</v>
      </c>
      <c r="E4594" s="39" t="s">
        <v>4964</v>
      </c>
      <c r="F4594" s="38" t="s">
        <v>157</v>
      </c>
      <c r="G4594" s="40">
        <v>28649</v>
      </c>
      <c r="H4594" s="41" t="s">
        <v>4366</v>
      </c>
    </row>
    <row r="4595" spans="1:8">
      <c r="A4595" s="36"/>
      <c r="B4595" s="36"/>
      <c r="C4595" s="37" t="s">
        <v>4965</v>
      </c>
      <c r="D4595" s="38">
        <v>7307</v>
      </c>
      <c r="E4595" s="39" t="s">
        <v>4966</v>
      </c>
      <c r="F4595" s="38" t="s">
        <v>157</v>
      </c>
      <c r="G4595" s="40">
        <v>82900</v>
      </c>
      <c r="H4595" s="41" t="s">
        <v>4366</v>
      </c>
    </row>
    <row r="4596" spans="1:8">
      <c r="A4596" s="36"/>
      <c r="B4596" s="36"/>
      <c r="C4596" s="37" t="s">
        <v>4435</v>
      </c>
      <c r="D4596" s="38">
        <v>7308</v>
      </c>
      <c r="E4596" s="39" t="s">
        <v>4967</v>
      </c>
      <c r="F4596" s="38" t="s">
        <v>1904</v>
      </c>
      <c r="G4596" s="40">
        <v>1160000</v>
      </c>
      <c r="H4596" s="41" t="s">
        <v>4366</v>
      </c>
    </row>
    <row r="4597" spans="1:8">
      <c r="A4597" s="36"/>
      <c r="B4597" s="36"/>
      <c r="C4597" s="37" t="s">
        <v>4381</v>
      </c>
      <c r="D4597" s="38">
        <v>7309</v>
      </c>
      <c r="E4597" s="39" t="s">
        <v>4968</v>
      </c>
      <c r="F4597" s="38" t="s">
        <v>564</v>
      </c>
      <c r="G4597" s="40">
        <v>3332</v>
      </c>
      <c r="H4597" s="41" t="s">
        <v>4366</v>
      </c>
    </row>
    <row r="4598" spans="1:8">
      <c r="A4598" s="36"/>
      <c r="B4598" s="36"/>
      <c r="C4598" s="37" t="s">
        <v>4424</v>
      </c>
      <c r="D4598" s="38">
        <v>7313</v>
      </c>
      <c r="E4598" s="39" t="s">
        <v>4969</v>
      </c>
      <c r="F4598" s="38" t="s">
        <v>4426</v>
      </c>
      <c r="G4598" s="40">
        <v>26180</v>
      </c>
      <c r="H4598" s="41" t="s">
        <v>4366</v>
      </c>
    </row>
    <row r="4599" spans="1:8">
      <c r="A4599" s="36"/>
      <c r="B4599" s="36"/>
      <c r="C4599" s="37" t="s">
        <v>729</v>
      </c>
      <c r="D4599" s="38">
        <v>7317</v>
      </c>
      <c r="E4599" s="39" t="s">
        <v>4970</v>
      </c>
      <c r="F4599" s="38" t="s">
        <v>182</v>
      </c>
      <c r="G4599" s="40">
        <v>4998</v>
      </c>
      <c r="H4599" s="41" t="s">
        <v>4366</v>
      </c>
    </row>
    <row r="4600" spans="1:8">
      <c r="A4600" s="36"/>
      <c r="B4600" s="36"/>
      <c r="C4600" s="37" t="s">
        <v>729</v>
      </c>
      <c r="D4600" s="38">
        <v>7325</v>
      </c>
      <c r="E4600" s="39" t="s">
        <v>4971</v>
      </c>
      <c r="F4600" s="38" t="s">
        <v>182</v>
      </c>
      <c r="G4600" s="40">
        <v>6831</v>
      </c>
      <c r="H4600" s="41" t="s">
        <v>4366</v>
      </c>
    </row>
    <row r="4601" spans="1:8">
      <c r="A4601" s="36"/>
      <c r="B4601" s="36"/>
      <c r="C4601" s="37" t="s">
        <v>4965</v>
      </c>
      <c r="D4601" s="38">
        <v>7336</v>
      </c>
      <c r="E4601" s="39" t="s">
        <v>4972</v>
      </c>
      <c r="F4601" s="38" t="s">
        <v>157</v>
      </c>
      <c r="G4601" s="40">
        <v>36388</v>
      </c>
      <c r="H4601" s="41" t="s">
        <v>4366</v>
      </c>
    </row>
    <row r="4602" spans="1:8">
      <c r="A4602" s="36"/>
      <c r="B4602" s="36"/>
      <c r="C4602" s="37" t="s">
        <v>4808</v>
      </c>
      <c r="D4602" s="38">
        <v>7337</v>
      </c>
      <c r="E4602" s="39" t="s">
        <v>4973</v>
      </c>
      <c r="F4602" s="38" t="s">
        <v>564</v>
      </c>
      <c r="G4602" s="40">
        <v>117778</v>
      </c>
      <c r="H4602" s="41" t="s">
        <v>4366</v>
      </c>
    </row>
    <row r="4603" spans="1:8">
      <c r="A4603" s="36"/>
      <c r="B4603" s="36"/>
      <c r="C4603" s="37" t="s">
        <v>4808</v>
      </c>
      <c r="D4603" s="38">
        <v>7338</v>
      </c>
      <c r="E4603" s="39" t="s">
        <v>4974</v>
      </c>
      <c r="F4603" s="38" t="s">
        <v>190</v>
      </c>
      <c r="G4603" s="40">
        <v>32950</v>
      </c>
      <c r="H4603" s="41" t="s">
        <v>4366</v>
      </c>
    </row>
    <row r="4604" spans="1:8">
      <c r="A4604" s="36"/>
      <c r="B4604" s="36"/>
      <c r="C4604" s="37" t="s">
        <v>4610</v>
      </c>
      <c r="D4604" s="38">
        <v>7343</v>
      </c>
      <c r="E4604" s="39" t="s">
        <v>4975</v>
      </c>
      <c r="F4604" s="38" t="s">
        <v>190</v>
      </c>
      <c r="G4604" s="40">
        <v>248710</v>
      </c>
      <c r="H4604" s="41" t="s">
        <v>4366</v>
      </c>
    </row>
    <row r="4605" spans="1:8">
      <c r="A4605" s="36"/>
      <c r="B4605" s="36"/>
      <c r="C4605" s="37" t="s">
        <v>4610</v>
      </c>
      <c r="D4605" s="38">
        <v>7344</v>
      </c>
      <c r="E4605" s="39" t="s">
        <v>4976</v>
      </c>
      <c r="F4605" s="38" t="s">
        <v>190</v>
      </c>
      <c r="G4605" s="40">
        <v>273700</v>
      </c>
      <c r="H4605" s="41" t="s">
        <v>4366</v>
      </c>
    </row>
    <row r="4606" spans="1:8">
      <c r="A4606" s="36"/>
      <c r="B4606" s="36"/>
      <c r="C4606" s="37" t="s">
        <v>4610</v>
      </c>
      <c r="D4606" s="38">
        <v>7345</v>
      </c>
      <c r="E4606" s="39" t="s">
        <v>4977</v>
      </c>
      <c r="F4606" s="38" t="s">
        <v>157</v>
      </c>
      <c r="G4606" s="40">
        <v>547400</v>
      </c>
      <c r="H4606" s="41" t="s">
        <v>4366</v>
      </c>
    </row>
    <row r="4607" spans="1:8">
      <c r="A4607" s="36"/>
      <c r="B4607" s="36"/>
      <c r="C4607" s="37" t="s">
        <v>4610</v>
      </c>
      <c r="D4607" s="38">
        <v>7346</v>
      </c>
      <c r="E4607" s="39" t="s">
        <v>4978</v>
      </c>
      <c r="F4607" s="38" t="s">
        <v>157</v>
      </c>
      <c r="G4607" s="40">
        <v>4105500</v>
      </c>
      <c r="H4607" s="41" t="s">
        <v>4366</v>
      </c>
    </row>
    <row r="4608" spans="1:8">
      <c r="A4608" s="36"/>
      <c r="B4608" s="36"/>
      <c r="C4608" s="37" t="s">
        <v>4617</v>
      </c>
      <c r="D4608" s="38">
        <v>7351</v>
      </c>
      <c r="E4608" s="39" t="s">
        <v>4979</v>
      </c>
      <c r="F4608" s="38" t="s">
        <v>157</v>
      </c>
      <c r="G4608" s="40">
        <v>110670</v>
      </c>
      <c r="H4608" s="41" t="s">
        <v>4366</v>
      </c>
    </row>
    <row r="4609" spans="1:8">
      <c r="A4609" s="36"/>
      <c r="B4609" s="36"/>
      <c r="C4609" s="37" t="s">
        <v>4617</v>
      </c>
      <c r="D4609" s="38">
        <v>7352</v>
      </c>
      <c r="E4609" s="39" t="s">
        <v>4980</v>
      </c>
      <c r="F4609" s="38" t="s">
        <v>157</v>
      </c>
      <c r="G4609" s="40">
        <v>136850</v>
      </c>
      <c r="H4609" s="41" t="s">
        <v>4366</v>
      </c>
    </row>
    <row r="4610" spans="1:8">
      <c r="A4610" s="36"/>
      <c r="B4610" s="36"/>
      <c r="C4610" s="37" t="s">
        <v>4617</v>
      </c>
      <c r="D4610" s="38">
        <v>7353</v>
      </c>
      <c r="E4610" s="39" t="s">
        <v>4981</v>
      </c>
      <c r="F4610" s="38" t="s">
        <v>157</v>
      </c>
      <c r="G4610" s="40">
        <v>220244</v>
      </c>
      <c r="H4610" s="41" t="s">
        <v>4366</v>
      </c>
    </row>
    <row r="4611" spans="1:8">
      <c r="A4611" s="36"/>
      <c r="B4611" s="36"/>
      <c r="C4611" s="37" t="s">
        <v>4617</v>
      </c>
      <c r="D4611" s="38">
        <v>7354</v>
      </c>
      <c r="E4611" s="39" t="s">
        <v>4982</v>
      </c>
      <c r="F4611" s="38" t="s">
        <v>157</v>
      </c>
      <c r="G4611" s="40">
        <v>357000</v>
      </c>
      <c r="H4611" s="41" t="s">
        <v>4366</v>
      </c>
    </row>
    <row r="4612" spans="1:8">
      <c r="A4612" s="36"/>
      <c r="B4612" s="36"/>
      <c r="C4612" s="37" t="s">
        <v>4617</v>
      </c>
      <c r="D4612" s="38">
        <v>7355</v>
      </c>
      <c r="E4612" s="39" t="s">
        <v>4983</v>
      </c>
      <c r="F4612" s="38" t="s">
        <v>157</v>
      </c>
      <c r="G4612" s="40">
        <v>548590</v>
      </c>
      <c r="H4612" s="41" t="s">
        <v>4366</v>
      </c>
    </row>
    <row r="4613" spans="1:8">
      <c r="A4613" s="36"/>
      <c r="B4613" s="36"/>
      <c r="C4613" s="37" t="s">
        <v>4617</v>
      </c>
      <c r="D4613" s="38">
        <v>7356</v>
      </c>
      <c r="E4613" s="39" t="s">
        <v>4984</v>
      </c>
      <c r="F4613" s="38" t="s">
        <v>157</v>
      </c>
      <c r="G4613" s="40">
        <v>810390</v>
      </c>
      <c r="H4613" s="41" t="s">
        <v>4366</v>
      </c>
    </row>
    <row r="4614" spans="1:8">
      <c r="A4614" s="36"/>
      <c r="B4614" s="36"/>
      <c r="C4614" s="37" t="s">
        <v>4711</v>
      </c>
      <c r="D4614" s="38">
        <v>7359</v>
      </c>
      <c r="E4614" s="39" t="s">
        <v>4985</v>
      </c>
      <c r="F4614" s="38" t="s">
        <v>157</v>
      </c>
      <c r="G4614" s="40">
        <v>148167</v>
      </c>
      <c r="H4614" s="41" t="s">
        <v>4366</v>
      </c>
    </row>
    <row r="4615" spans="1:8">
      <c r="A4615" s="36"/>
      <c r="B4615" s="36"/>
      <c r="C4615" s="37" t="s">
        <v>4711</v>
      </c>
      <c r="D4615" s="38">
        <v>7360</v>
      </c>
      <c r="E4615" s="39" t="s">
        <v>4986</v>
      </c>
      <c r="F4615" s="38" t="s">
        <v>157</v>
      </c>
      <c r="G4615" s="40">
        <v>374850</v>
      </c>
      <c r="H4615" s="41" t="s">
        <v>4366</v>
      </c>
    </row>
    <row r="4616" spans="1:8">
      <c r="A4616" s="36"/>
      <c r="B4616" s="36"/>
      <c r="C4616" s="37" t="s">
        <v>4383</v>
      </c>
      <c r="D4616" s="38">
        <v>7361</v>
      </c>
      <c r="E4616" s="39" t="s">
        <v>4987</v>
      </c>
      <c r="F4616" s="38" t="s">
        <v>157</v>
      </c>
      <c r="G4616" s="40">
        <v>1000</v>
      </c>
      <c r="H4616" s="41" t="s">
        <v>4366</v>
      </c>
    </row>
    <row r="4617" spans="1:8">
      <c r="A4617" s="36"/>
      <c r="B4617" s="36"/>
      <c r="C4617" s="37" t="s">
        <v>4383</v>
      </c>
      <c r="D4617" s="38">
        <v>7362</v>
      </c>
      <c r="E4617" s="39" t="s">
        <v>4988</v>
      </c>
      <c r="F4617" s="38" t="s">
        <v>157</v>
      </c>
      <c r="G4617" s="40">
        <v>1000</v>
      </c>
      <c r="H4617" s="41" t="s">
        <v>4366</v>
      </c>
    </row>
    <row r="4618" spans="1:8">
      <c r="A4618" s="36"/>
      <c r="B4618" s="36"/>
      <c r="C4618" s="37" t="s">
        <v>4837</v>
      </c>
      <c r="D4618" s="38">
        <v>7363</v>
      </c>
      <c r="E4618" s="39" t="s">
        <v>4989</v>
      </c>
      <c r="F4618" s="38" t="s">
        <v>157</v>
      </c>
      <c r="G4618" s="40">
        <v>184003</v>
      </c>
      <c r="H4618" s="41" t="s">
        <v>4366</v>
      </c>
    </row>
    <row r="4619" spans="1:8">
      <c r="A4619" s="36"/>
      <c r="B4619" s="36"/>
      <c r="C4619" s="37" t="s">
        <v>4845</v>
      </c>
      <c r="D4619" s="38">
        <v>7364</v>
      </c>
      <c r="E4619" s="39" t="s">
        <v>4990</v>
      </c>
      <c r="F4619" s="38" t="s">
        <v>157</v>
      </c>
      <c r="G4619" s="40">
        <v>303486</v>
      </c>
      <c r="H4619" s="41" t="s">
        <v>4366</v>
      </c>
    </row>
    <row r="4620" spans="1:8">
      <c r="A4620" s="36"/>
      <c r="B4620" s="36"/>
      <c r="C4620" s="37" t="s">
        <v>4450</v>
      </c>
      <c r="D4620" s="38">
        <v>7366</v>
      </c>
      <c r="E4620" s="39" t="s">
        <v>4991</v>
      </c>
      <c r="F4620" s="38" t="s">
        <v>190</v>
      </c>
      <c r="G4620" s="40">
        <v>63771</v>
      </c>
      <c r="H4620" s="41" t="s">
        <v>4366</v>
      </c>
    </row>
    <row r="4621" spans="1:8">
      <c r="A4621" s="36"/>
      <c r="B4621" s="36"/>
      <c r="C4621" s="37" t="s">
        <v>4450</v>
      </c>
      <c r="D4621" s="38">
        <v>7367</v>
      </c>
      <c r="E4621" s="39" t="s">
        <v>4992</v>
      </c>
      <c r="F4621" s="38" t="s">
        <v>190</v>
      </c>
      <c r="G4621" s="40">
        <v>181138</v>
      </c>
      <c r="H4621" s="41" t="s">
        <v>4366</v>
      </c>
    </row>
    <row r="4622" spans="1:8">
      <c r="A4622" s="36"/>
      <c r="B4622" s="36"/>
      <c r="C4622" s="37" t="s">
        <v>4450</v>
      </c>
      <c r="D4622" s="38">
        <v>7368</v>
      </c>
      <c r="E4622" s="39" t="s">
        <v>4993</v>
      </c>
      <c r="F4622" s="38" t="s">
        <v>190</v>
      </c>
      <c r="G4622" s="40">
        <v>309932</v>
      </c>
      <c r="H4622" s="41" t="s">
        <v>4366</v>
      </c>
    </row>
    <row r="4623" spans="1:8">
      <c r="A4623" s="36"/>
      <c r="B4623" s="36"/>
      <c r="C4623" s="37" t="s">
        <v>4450</v>
      </c>
      <c r="D4623" s="38">
        <v>7369</v>
      </c>
      <c r="E4623" s="39" t="s">
        <v>4994</v>
      </c>
      <c r="F4623" s="38" t="s">
        <v>190</v>
      </c>
      <c r="G4623" s="40">
        <v>472541</v>
      </c>
      <c r="H4623" s="41" t="s">
        <v>4366</v>
      </c>
    </row>
    <row r="4624" spans="1:8">
      <c r="A4624" s="36"/>
      <c r="B4624" s="36"/>
      <c r="C4624" s="37" t="s">
        <v>4450</v>
      </c>
      <c r="D4624" s="38">
        <v>7370</v>
      </c>
      <c r="E4624" s="39" t="s">
        <v>4995</v>
      </c>
      <c r="F4624" s="38" t="s">
        <v>190</v>
      </c>
      <c r="G4624" s="40">
        <v>497053</v>
      </c>
      <c r="H4624" s="41" t="s">
        <v>4366</v>
      </c>
    </row>
    <row r="4625" spans="1:8">
      <c r="A4625" s="36"/>
      <c r="B4625" s="36"/>
      <c r="C4625" s="37" t="s">
        <v>4450</v>
      </c>
      <c r="D4625" s="38">
        <v>7371</v>
      </c>
      <c r="E4625" s="39" t="s">
        <v>4996</v>
      </c>
      <c r="F4625" s="38" t="s">
        <v>190</v>
      </c>
      <c r="G4625" s="40">
        <v>558432</v>
      </c>
      <c r="H4625" s="41" t="s">
        <v>4366</v>
      </c>
    </row>
    <row r="4626" spans="1:8">
      <c r="A4626" s="36"/>
      <c r="B4626" s="36"/>
      <c r="C4626" s="37" t="s">
        <v>4617</v>
      </c>
      <c r="D4626" s="38">
        <v>7372</v>
      </c>
      <c r="E4626" s="39" t="s">
        <v>4997</v>
      </c>
      <c r="F4626" s="38" t="s">
        <v>157</v>
      </c>
      <c r="G4626" s="40">
        <v>482612</v>
      </c>
      <c r="H4626" s="41" t="s">
        <v>4366</v>
      </c>
    </row>
    <row r="4627" spans="1:8">
      <c r="A4627" s="36"/>
      <c r="B4627" s="36"/>
      <c r="C4627" s="37" t="s">
        <v>4617</v>
      </c>
      <c r="D4627" s="38">
        <v>7373</v>
      </c>
      <c r="E4627" s="39" t="s">
        <v>4998</v>
      </c>
      <c r="F4627" s="38" t="s">
        <v>157</v>
      </c>
      <c r="G4627" s="40">
        <v>125612</v>
      </c>
      <c r="H4627" s="41" t="s">
        <v>4366</v>
      </c>
    </row>
    <row r="4628" spans="1:8">
      <c r="A4628" s="36"/>
      <c r="B4628" s="36"/>
      <c r="C4628" s="37" t="s">
        <v>4617</v>
      </c>
      <c r="D4628" s="38">
        <v>7374</v>
      </c>
      <c r="E4628" s="39" t="s">
        <v>4999</v>
      </c>
      <c r="F4628" s="38" t="s">
        <v>157</v>
      </c>
      <c r="G4628" s="40">
        <v>938910</v>
      </c>
      <c r="H4628" s="41" t="s">
        <v>4366</v>
      </c>
    </row>
    <row r="4629" spans="1:8">
      <c r="A4629" s="36"/>
      <c r="B4629" s="36"/>
      <c r="C4629" s="37" t="s">
        <v>4617</v>
      </c>
      <c r="D4629" s="38">
        <v>7375</v>
      </c>
      <c r="E4629" s="39" t="s">
        <v>5000</v>
      </c>
      <c r="F4629" s="38" t="s">
        <v>157</v>
      </c>
      <c r="G4629" s="40">
        <v>3886090</v>
      </c>
      <c r="H4629" s="41" t="s">
        <v>4366</v>
      </c>
    </row>
    <row r="4630" spans="1:8">
      <c r="A4630" s="36"/>
      <c r="B4630" s="36"/>
      <c r="C4630" s="37" t="s">
        <v>4617</v>
      </c>
      <c r="D4630" s="38">
        <v>7376</v>
      </c>
      <c r="E4630" s="39" t="s">
        <v>5001</v>
      </c>
      <c r="F4630" s="38" t="s">
        <v>157</v>
      </c>
      <c r="G4630" s="40">
        <v>4600661</v>
      </c>
      <c r="H4630" s="41" t="s">
        <v>4366</v>
      </c>
    </row>
    <row r="4631" spans="1:8">
      <c r="A4631" s="36"/>
      <c r="B4631" s="36"/>
      <c r="C4631" s="37" t="s">
        <v>4617</v>
      </c>
      <c r="D4631" s="38">
        <v>7377</v>
      </c>
      <c r="E4631" s="39" t="s">
        <v>5002</v>
      </c>
      <c r="F4631" s="38" t="s">
        <v>157</v>
      </c>
      <c r="G4631" s="40">
        <v>96390</v>
      </c>
      <c r="H4631" s="41" t="s">
        <v>4366</v>
      </c>
    </row>
    <row r="4632" spans="1:8">
      <c r="A4632" s="36"/>
      <c r="B4632" s="36"/>
      <c r="C4632" s="37" t="s">
        <v>4617</v>
      </c>
      <c r="D4632" s="38">
        <v>7378</v>
      </c>
      <c r="E4632" s="39" t="s">
        <v>5003</v>
      </c>
      <c r="F4632" s="38" t="s">
        <v>157</v>
      </c>
      <c r="G4632" s="40">
        <v>142800</v>
      </c>
      <c r="H4632" s="41" t="s">
        <v>4366</v>
      </c>
    </row>
    <row r="4633" spans="1:8">
      <c r="A4633" s="36"/>
      <c r="B4633" s="36"/>
      <c r="C4633" s="37" t="s">
        <v>4617</v>
      </c>
      <c r="D4633" s="38">
        <v>7379</v>
      </c>
      <c r="E4633" s="39" t="s">
        <v>5004</v>
      </c>
      <c r="F4633" s="38" t="s">
        <v>157</v>
      </c>
      <c r="G4633" s="40">
        <v>188020</v>
      </c>
      <c r="H4633" s="41" t="s">
        <v>4366</v>
      </c>
    </row>
    <row r="4634" spans="1:8">
      <c r="A4634" s="36"/>
      <c r="B4634" s="36"/>
      <c r="C4634" s="37" t="s">
        <v>4617</v>
      </c>
      <c r="D4634" s="38">
        <v>7380</v>
      </c>
      <c r="E4634" s="39" t="s">
        <v>5005</v>
      </c>
      <c r="F4634" s="38" t="s">
        <v>157</v>
      </c>
      <c r="G4634" s="40">
        <v>346290</v>
      </c>
      <c r="H4634" s="41" t="s">
        <v>4366</v>
      </c>
    </row>
    <row r="4635" spans="1:8">
      <c r="A4635" s="36"/>
      <c r="B4635" s="36"/>
      <c r="C4635" s="37" t="s">
        <v>4617</v>
      </c>
      <c r="D4635" s="38">
        <v>7381</v>
      </c>
      <c r="E4635" s="39" t="s">
        <v>5006</v>
      </c>
      <c r="F4635" s="38" t="s">
        <v>157</v>
      </c>
      <c r="G4635" s="40">
        <v>584290</v>
      </c>
      <c r="H4635" s="41" t="s">
        <v>4366</v>
      </c>
    </row>
    <row r="4636" spans="1:8">
      <c r="A4636" s="36"/>
      <c r="B4636" s="36"/>
      <c r="C4636" s="37" t="s">
        <v>4399</v>
      </c>
      <c r="D4636" s="38">
        <v>7382</v>
      </c>
      <c r="E4636" s="39" t="s">
        <v>5007</v>
      </c>
      <c r="F4636" s="38" t="s">
        <v>157</v>
      </c>
      <c r="G4636" s="40">
        <v>116620</v>
      </c>
      <c r="H4636" s="41" t="s">
        <v>4366</v>
      </c>
    </row>
    <row r="4637" spans="1:8">
      <c r="A4637" s="36"/>
      <c r="B4637" s="36"/>
      <c r="C4637" s="37" t="s">
        <v>4399</v>
      </c>
      <c r="D4637" s="38">
        <v>7384</v>
      </c>
      <c r="E4637" s="39" t="s">
        <v>5008</v>
      </c>
      <c r="F4637" s="38" t="s">
        <v>157</v>
      </c>
      <c r="G4637" s="40">
        <v>135660</v>
      </c>
      <c r="H4637" s="41" t="s">
        <v>4366</v>
      </c>
    </row>
    <row r="4638" spans="1:8">
      <c r="A4638" s="36"/>
      <c r="B4638" s="36"/>
      <c r="C4638" s="37" t="s">
        <v>4399</v>
      </c>
      <c r="D4638" s="38">
        <v>7385</v>
      </c>
      <c r="E4638" s="39" t="s">
        <v>5009</v>
      </c>
      <c r="F4638" s="38" t="s">
        <v>157</v>
      </c>
      <c r="G4638" s="40">
        <v>326060</v>
      </c>
      <c r="H4638" s="41" t="s">
        <v>4366</v>
      </c>
    </row>
    <row r="4639" spans="1:8">
      <c r="A4639" s="36"/>
      <c r="B4639" s="36"/>
      <c r="C4639" s="37" t="s">
        <v>4399</v>
      </c>
      <c r="D4639" s="38">
        <v>7386</v>
      </c>
      <c r="E4639" s="39" t="s">
        <v>5010</v>
      </c>
      <c r="F4639" s="38" t="s">
        <v>157</v>
      </c>
      <c r="G4639" s="40">
        <v>439110</v>
      </c>
      <c r="H4639" s="41" t="s">
        <v>4366</v>
      </c>
    </row>
    <row r="4640" spans="1:8">
      <c r="A4640" s="36"/>
      <c r="B4640" s="36"/>
      <c r="C4640" s="37" t="s">
        <v>4399</v>
      </c>
      <c r="D4640" s="38">
        <v>7387</v>
      </c>
      <c r="E4640" s="39" t="s">
        <v>5011</v>
      </c>
      <c r="F4640" s="38" t="s">
        <v>157</v>
      </c>
      <c r="G4640" s="40">
        <v>35842</v>
      </c>
      <c r="H4640" s="41" t="s">
        <v>4366</v>
      </c>
    </row>
    <row r="4641" spans="1:8">
      <c r="A4641" s="36"/>
      <c r="B4641" s="36"/>
      <c r="C4641" s="37" t="s">
        <v>4399</v>
      </c>
      <c r="D4641" s="38">
        <v>7388</v>
      </c>
      <c r="E4641" s="39" t="s">
        <v>5012</v>
      </c>
      <c r="F4641" s="38" t="s">
        <v>157</v>
      </c>
      <c r="G4641" s="40">
        <v>66174</v>
      </c>
      <c r="H4641" s="41" t="s">
        <v>4366</v>
      </c>
    </row>
    <row r="4642" spans="1:8">
      <c r="A4642" s="36"/>
      <c r="B4642" s="36"/>
      <c r="C4642" s="37" t="s">
        <v>4399</v>
      </c>
      <c r="D4642" s="38">
        <v>7389</v>
      </c>
      <c r="E4642" s="39" t="s">
        <v>5013</v>
      </c>
      <c r="F4642" s="38" t="s">
        <v>157</v>
      </c>
      <c r="G4642" s="40">
        <v>170251</v>
      </c>
      <c r="H4642" s="41" t="s">
        <v>4366</v>
      </c>
    </row>
    <row r="4643" spans="1:8">
      <c r="A4643" s="36"/>
      <c r="B4643" s="36"/>
      <c r="C4643" s="37" t="s">
        <v>4399</v>
      </c>
      <c r="D4643" s="38">
        <v>7390</v>
      </c>
      <c r="E4643" s="39" t="s">
        <v>5014</v>
      </c>
      <c r="F4643" s="38" t="s">
        <v>157</v>
      </c>
      <c r="G4643" s="40">
        <v>460336</v>
      </c>
      <c r="H4643" s="41" t="s">
        <v>4366</v>
      </c>
    </row>
    <row r="4644" spans="1:8">
      <c r="A4644" s="36"/>
      <c r="B4644" s="36"/>
      <c r="C4644" s="37" t="s">
        <v>4617</v>
      </c>
      <c r="D4644" s="38">
        <v>7391</v>
      </c>
      <c r="E4644" s="39" t="s">
        <v>5015</v>
      </c>
      <c r="F4644" s="38" t="s">
        <v>157</v>
      </c>
      <c r="G4644" s="40">
        <v>231388</v>
      </c>
      <c r="H4644" s="41" t="s">
        <v>4366</v>
      </c>
    </row>
    <row r="4645" spans="1:8">
      <c r="A4645" s="36"/>
      <c r="B4645" s="36"/>
      <c r="C4645" s="37" t="s">
        <v>4617</v>
      </c>
      <c r="D4645" s="38">
        <v>7392</v>
      </c>
      <c r="E4645" s="39" t="s">
        <v>5016</v>
      </c>
      <c r="F4645" s="38" t="s">
        <v>157</v>
      </c>
      <c r="G4645" s="40">
        <v>310722</v>
      </c>
      <c r="H4645" s="41" t="s">
        <v>4366</v>
      </c>
    </row>
    <row r="4646" spans="1:8">
      <c r="A4646" s="36"/>
      <c r="B4646" s="36"/>
      <c r="C4646" s="37" t="s">
        <v>4617</v>
      </c>
      <c r="D4646" s="38">
        <v>7393</v>
      </c>
      <c r="E4646" s="39" t="s">
        <v>5017</v>
      </c>
      <c r="F4646" s="38" t="s">
        <v>157</v>
      </c>
      <c r="G4646" s="40">
        <v>317334</v>
      </c>
      <c r="H4646" s="41" t="s">
        <v>4366</v>
      </c>
    </row>
    <row r="4647" spans="1:8">
      <c r="A4647" s="36"/>
      <c r="B4647" s="36"/>
      <c r="C4647" s="37" t="s">
        <v>4617</v>
      </c>
      <c r="D4647" s="38">
        <v>7396</v>
      </c>
      <c r="E4647" s="39" t="s">
        <v>5018</v>
      </c>
      <c r="F4647" s="38" t="s">
        <v>157</v>
      </c>
      <c r="G4647" s="40">
        <v>383444</v>
      </c>
      <c r="H4647" s="41" t="s">
        <v>4366</v>
      </c>
    </row>
    <row r="4648" spans="1:8">
      <c r="A4648" s="36"/>
      <c r="B4648" s="36"/>
      <c r="C4648" s="37" t="s">
        <v>4617</v>
      </c>
      <c r="D4648" s="38">
        <v>7397</v>
      </c>
      <c r="E4648" s="39" t="s">
        <v>5019</v>
      </c>
      <c r="F4648" s="38" t="s">
        <v>157</v>
      </c>
      <c r="G4648" s="40">
        <v>429722</v>
      </c>
      <c r="H4648" s="41" t="s">
        <v>4366</v>
      </c>
    </row>
    <row r="4649" spans="1:8">
      <c r="A4649" s="36"/>
      <c r="B4649" s="36"/>
      <c r="C4649" s="37" t="s">
        <v>4617</v>
      </c>
      <c r="D4649" s="38">
        <v>7398</v>
      </c>
      <c r="E4649" s="39" t="s">
        <v>5020</v>
      </c>
      <c r="F4649" s="38" t="s">
        <v>157</v>
      </c>
      <c r="G4649" s="40">
        <v>601612</v>
      </c>
      <c r="H4649" s="41" t="s">
        <v>4366</v>
      </c>
    </row>
    <row r="4650" spans="1:8">
      <c r="A4650" s="36"/>
      <c r="B4650" s="36"/>
      <c r="C4650" s="37" t="s">
        <v>4617</v>
      </c>
      <c r="D4650" s="38">
        <v>7399</v>
      </c>
      <c r="E4650" s="39" t="s">
        <v>5021</v>
      </c>
      <c r="F4650" s="38" t="s">
        <v>157</v>
      </c>
      <c r="G4650" s="40">
        <v>647888</v>
      </c>
      <c r="H4650" s="41" t="s">
        <v>4366</v>
      </c>
    </row>
    <row r="4651" spans="1:8">
      <c r="A4651" s="36"/>
      <c r="B4651" s="36"/>
      <c r="C4651" s="37" t="s">
        <v>4617</v>
      </c>
      <c r="D4651" s="38">
        <v>7400</v>
      </c>
      <c r="E4651" s="39" t="s">
        <v>5022</v>
      </c>
      <c r="F4651" s="38" t="s">
        <v>157</v>
      </c>
      <c r="G4651" s="40">
        <v>674334</v>
      </c>
      <c r="H4651" s="41" t="s">
        <v>4366</v>
      </c>
    </row>
    <row r="4652" spans="1:8">
      <c r="A4652" s="36"/>
      <c r="B4652" s="36"/>
      <c r="C4652" s="37" t="s">
        <v>4617</v>
      </c>
      <c r="D4652" s="38">
        <v>7401</v>
      </c>
      <c r="E4652" s="39" t="s">
        <v>5023</v>
      </c>
      <c r="F4652" s="38" t="s">
        <v>157</v>
      </c>
      <c r="G4652" s="40">
        <v>766888</v>
      </c>
      <c r="H4652" s="41" t="s">
        <v>4366</v>
      </c>
    </row>
    <row r="4653" spans="1:8">
      <c r="A4653" s="36"/>
      <c r="B4653" s="36"/>
      <c r="C4653" s="37" t="s">
        <v>4617</v>
      </c>
      <c r="D4653" s="38">
        <v>7403</v>
      </c>
      <c r="E4653" s="39" t="s">
        <v>5024</v>
      </c>
      <c r="F4653" s="38" t="s">
        <v>157</v>
      </c>
      <c r="G4653" s="40">
        <v>1031334</v>
      </c>
      <c r="H4653" s="41" t="s">
        <v>4366</v>
      </c>
    </row>
    <row r="4654" spans="1:8">
      <c r="A4654" s="36"/>
      <c r="B4654" s="36"/>
      <c r="C4654" s="37" t="s">
        <v>4617</v>
      </c>
      <c r="D4654" s="38">
        <v>7404</v>
      </c>
      <c r="E4654" s="39" t="s">
        <v>5025</v>
      </c>
      <c r="F4654" s="38" t="s">
        <v>157</v>
      </c>
      <c r="G4654" s="40">
        <v>1150334</v>
      </c>
      <c r="H4654" s="41" t="s">
        <v>4366</v>
      </c>
    </row>
    <row r="4655" spans="1:8">
      <c r="A4655" s="36"/>
      <c r="B4655" s="36"/>
      <c r="C4655" s="37" t="s">
        <v>4617</v>
      </c>
      <c r="D4655" s="38">
        <v>7405</v>
      </c>
      <c r="E4655" s="39" t="s">
        <v>5026</v>
      </c>
      <c r="F4655" s="38" t="s">
        <v>157</v>
      </c>
      <c r="G4655" s="40">
        <v>1150334</v>
      </c>
      <c r="H4655" s="41" t="s">
        <v>4366</v>
      </c>
    </row>
    <row r="4656" spans="1:8">
      <c r="A4656" s="36"/>
      <c r="B4656" s="36"/>
      <c r="C4656" s="37" t="s">
        <v>4617</v>
      </c>
      <c r="D4656" s="38">
        <v>7406</v>
      </c>
      <c r="E4656" s="39" t="s">
        <v>5027</v>
      </c>
      <c r="F4656" s="38" t="s">
        <v>157</v>
      </c>
      <c r="G4656" s="40">
        <v>1553612</v>
      </c>
      <c r="H4656" s="41" t="s">
        <v>4366</v>
      </c>
    </row>
    <row r="4657" spans="1:8">
      <c r="A4657" s="36"/>
      <c r="B4657" s="36"/>
      <c r="C4657" s="37" t="s">
        <v>4399</v>
      </c>
      <c r="D4657" s="38">
        <v>7407</v>
      </c>
      <c r="E4657" s="39" t="s">
        <v>5028</v>
      </c>
      <c r="F4657" s="38" t="s">
        <v>157</v>
      </c>
      <c r="G4657" s="40">
        <v>38995</v>
      </c>
      <c r="H4657" s="41" t="s">
        <v>4366</v>
      </c>
    </row>
    <row r="4658" spans="1:8">
      <c r="A4658" s="36"/>
      <c r="B4658" s="36"/>
      <c r="C4658" s="37" t="s">
        <v>4399</v>
      </c>
      <c r="D4658" s="38">
        <v>7409</v>
      </c>
      <c r="E4658" s="39" t="s">
        <v>5029</v>
      </c>
      <c r="F4658" s="38" t="s">
        <v>157</v>
      </c>
      <c r="G4658" s="40">
        <v>62113</v>
      </c>
      <c r="H4658" s="41" t="s">
        <v>4366</v>
      </c>
    </row>
    <row r="4659" spans="1:8">
      <c r="A4659" s="36"/>
      <c r="B4659" s="36"/>
      <c r="C4659" s="37" t="s">
        <v>4399</v>
      </c>
      <c r="D4659" s="38">
        <v>7410</v>
      </c>
      <c r="E4659" s="39" t="s">
        <v>5030</v>
      </c>
      <c r="F4659" s="38" t="s">
        <v>157</v>
      </c>
      <c r="G4659" s="40">
        <v>95432</v>
      </c>
      <c r="H4659" s="41" t="s">
        <v>4366</v>
      </c>
    </row>
    <row r="4660" spans="1:8">
      <c r="A4660" s="36"/>
      <c r="B4660" s="36"/>
      <c r="C4660" s="37" t="s">
        <v>4399</v>
      </c>
      <c r="D4660" s="38">
        <v>7411</v>
      </c>
      <c r="E4660" s="39" t="s">
        <v>5031</v>
      </c>
      <c r="F4660" s="38" t="s">
        <v>157</v>
      </c>
      <c r="G4660" s="40">
        <v>694016</v>
      </c>
      <c r="H4660" s="41" t="s">
        <v>4366</v>
      </c>
    </row>
    <row r="4661" spans="1:8">
      <c r="A4661" s="36"/>
      <c r="B4661" s="36"/>
      <c r="C4661" s="37" t="s">
        <v>4617</v>
      </c>
      <c r="D4661" s="38">
        <v>7412</v>
      </c>
      <c r="E4661" s="39" t="s">
        <v>5032</v>
      </c>
      <c r="F4661" s="38" t="s">
        <v>157</v>
      </c>
      <c r="G4661" s="40">
        <v>155890</v>
      </c>
      <c r="H4661" s="41" t="s">
        <v>4366</v>
      </c>
    </row>
    <row r="4662" spans="1:8">
      <c r="A4662" s="36"/>
      <c r="B4662" s="36"/>
      <c r="C4662" s="37" t="s">
        <v>4617</v>
      </c>
      <c r="D4662" s="38">
        <v>7413</v>
      </c>
      <c r="E4662" s="39" t="s">
        <v>5033</v>
      </c>
      <c r="F4662" s="38" t="s">
        <v>157</v>
      </c>
      <c r="G4662" s="40">
        <v>172550</v>
      </c>
      <c r="H4662" s="41" t="s">
        <v>4366</v>
      </c>
    </row>
    <row r="4663" spans="1:8">
      <c r="A4663" s="36"/>
      <c r="B4663" s="36"/>
      <c r="C4663" s="37" t="s">
        <v>4617</v>
      </c>
      <c r="D4663" s="38">
        <v>7414</v>
      </c>
      <c r="E4663" s="39" t="s">
        <v>5034</v>
      </c>
      <c r="F4663" s="38" t="s">
        <v>157</v>
      </c>
      <c r="G4663" s="40">
        <v>327250</v>
      </c>
      <c r="H4663" s="41" t="s">
        <v>4366</v>
      </c>
    </row>
    <row r="4664" spans="1:8">
      <c r="A4664" s="36"/>
      <c r="B4664" s="36"/>
      <c r="C4664" s="37" t="s">
        <v>4617</v>
      </c>
      <c r="D4664" s="38">
        <v>7415</v>
      </c>
      <c r="E4664" s="39" t="s">
        <v>5035</v>
      </c>
      <c r="F4664" s="38" t="s">
        <v>157</v>
      </c>
      <c r="G4664" s="40">
        <v>506940</v>
      </c>
      <c r="H4664" s="41" t="s">
        <v>4366</v>
      </c>
    </row>
    <row r="4665" spans="1:8">
      <c r="A4665" s="36"/>
      <c r="B4665" s="36"/>
      <c r="C4665" s="37" t="s">
        <v>4617</v>
      </c>
      <c r="D4665" s="38">
        <v>7416</v>
      </c>
      <c r="E4665" s="39" t="s">
        <v>5036</v>
      </c>
      <c r="F4665" s="38" t="s">
        <v>157</v>
      </c>
      <c r="G4665" s="40">
        <v>860370</v>
      </c>
      <c r="H4665" s="41" t="s">
        <v>4366</v>
      </c>
    </row>
    <row r="4666" spans="1:8">
      <c r="A4666" s="36"/>
      <c r="B4666" s="36"/>
      <c r="C4666" s="37" t="s">
        <v>4617</v>
      </c>
      <c r="D4666" s="38">
        <v>7417</v>
      </c>
      <c r="E4666" s="39" t="s">
        <v>5037</v>
      </c>
      <c r="F4666" s="38" t="s">
        <v>157</v>
      </c>
      <c r="G4666" s="40">
        <v>899640</v>
      </c>
      <c r="H4666" s="41" t="s">
        <v>4366</v>
      </c>
    </row>
    <row r="4667" spans="1:8">
      <c r="A4667" s="36"/>
      <c r="B4667" s="36"/>
      <c r="C4667" s="37" t="s">
        <v>4435</v>
      </c>
      <c r="D4667" s="38">
        <v>7418</v>
      </c>
      <c r="E4667" s="39" t="s">
        <v>5038</v>
      </c>
      <c r="F4667" s="38" t="s">
        <v>1904</v>
      </c>
      <c r="G4667" s="40">
        <v>140606</v>
      </c>
      <c r="H4667" s="41" t="s">
        <v>4366</v>
      </c>
    </row>
    <row r="4668" spans="1:8">
      <c r="A4668" s="36"/>
      <c r="B4668" s="36"/>
      <c r="C4668" s="37" t="s">
        <v>4364</v>
      </c>
      <c r="D4668" s="38">
        <v>7419</v>
      </c>
      <c r="E4668" s="39" t="s">
        <v>5039</v>
      </c>
      <c r="F4668" s="38" t="s">
        <v>186</v>
      </c>
      <c r="G4668" s="40">
        <v>507654</v>
      </c>
      <c r="H4668" s="41" t="s">
        <v>4366</v>
      </c>
    </row>
    <row r="4669" spans="1:8">
      <c r="A4669" s="36"/>
      <c r="B4669" s="36"/>
      <c r="C4669" s="37" t="s">
        <v>4364</v>
      </c>
      <c r="D4669" s="38">
        <v>7420</v>
      </c>
      <c r="E4669" s="39" t="s">
        <v>5040</v>
      </c>
      <c r="F4669" s="38" t="s">
        <v>186</v>
      </c>
      <c r="G4669" s="40">
        <v>484307</v>
      </c>
      <c r="H4669" s="41" t="s">
        <v>4366</v>
      </c>
    </row>
    <row r="4670" spans="1:8">
      <c r="A4670" s="36"/>
      <c r="B4670" s="36"/>
      <c r="C4670" s="37" t="s">
        <v>4364</v>
      </c>
      <c r="D4670" s="38">
        <v>7421</v>
      </c>
      <c r="E4670" s="39" t="s">
        <v>5041</v>
      </c>
      <c r="F4670" s="38" t="s">
        <v>186</v>
      </c>
      <c r="G4670" s="40">
        <v>494802</v>
      </c>
      <c r="H4670" s="41" t="s">
        <v>4366</v>
      </c>
    </row>
    <row r="4671" spans="1:8">
      <c r="A4671" s="36"/>
      <c r="B4671" s="36"/>
      <c r="C4671" s="37" t="s">
        <v>4364</v>
      </c>
      <c r="D4671" s="38">
        <v>7422</v>
      </c>
      <c r="E4671" s="39" t="s">
        <v>5042</v>
      </c>
      <c r="F4671" s="38" t="s">
        <v>186</v>
      </c>
      <c r="G4671" s="40">
        <v>503798</v>
      </c>
      <c r="H4671" s="41" t="s">
        <v>4366</v>
      </c>
    </row>
    <row r="4672" spans="1:8">
      <c r="A4672" s="36"/>
      <c r="B4672" s="36"/>
      <c r="C4672" s="37" t="s">
        <v>4381</v>
      </c>
      <c r="D4672" s="38">
        <v>7423</v>
      </c>
      <c r="E4672" s="39" t="s">
        <v>5043</v>
      </c>
      <c r="F4672" s="38" t="s">
        <v>564</v>
      </c>
      <c r="G4672" s="40">
        <v>452</v>
      </c>
      <c r="H4672" s="41" t="s">
        <v>4366</v>
      </c>
    </row>
    <row r="4673" spans="1:8">
      <c r="A4673" s="36"/>
      <c r="B4673" s="36"/>
      <c r="C4673" s="37" t="s">
        <v>729</v>
      </c>
      <c r="D4673" s="38">
        <v>7426</v>
      </c>
      <c r="E4673" s="39" t="s">
        <v>5044</v>
      </c>
      <c r="F4673" s="38" t="s">
        <v>190</v>
      </c>
      <c r="G4673" s="40">
        <v>38080</v>
      </c>
      <c r="H4673" s="41" t="s">
        <v>4366</v>
      </c>
    </row>
    <row r="4674" spans="1:8">
      <c r="A4674" s="36"/>
      <c r="B4674" s="36"/>
      <c r="C4674" s="37" t="s">
        <v>729</v>
      </c>
      <c r="D4674" s="38">
        <v>7427</v>
      </c>
      <c r="E4674" s="39" t="s">
        <v>5045</v>
      </c>
      <c r="F4674" s="38" t="s">
        <v>190</v>
      </c>
      <c r="G4674" s="40">
        <v>81015</v>
      </c>
      <c r="H4674" s="41" t="s">
        <v>4366</v>
      </c>
    </row>
    <row r="4675" spans="1:8">
      <c r="A4675" s="36"/>
      <c r="B4675" s="36"/>
      <c r="C4675" s="37" t="s">
        <v>729</v>
      </c>
      <c r="D4675" s="38">
        <v>7428</v>
      </c>
      <c r="E4675" s="39" t="s">
        <v>5046</v>
      </c>
      <c r="F4675" s="38" t="s">
        <v>190</v>
      </c>
      <c r="G4675" s="40">
        <v>33320</v>
      </c>
      <c r="H4675" s="41" t="s">
        <v>4366</v>
      </c>
    </row>
    <row r="4676" spans="1:8">
      <c r="A4676" s="36"/>
      <c r="B4676" s="36"/>
      <c r="C4676" s="37" t="s">
        <v>729</v>
      </c>
      <c r="D4676" s="38">
        <v>7429</v>
      </c>
      <c r="E4676" s="39" t="s">
        <v>5047</v>
      </c>
      <c r="F4676" s="38" t="s">
        <v>190</v>
      </c>
      <c r="G4676" s="40">
        <v>49980</v>
      </c>
      <c r="H4676" s="41" t="s">
        <v>4366</v>
      </c>
    </row>
    <row r="4677" spans="1:8">
      <c r="A4677" s="36"/>
      <c r="B4677" s="36"/>
      <c r="C4677" s="37" t="s">
        <v>729</v>
      </c>
      <c r="D4677" s="38">
        <v>7430</v>
      </c>
      <c r="E4677" s="39" t="s">
        <v>5048</v>
      </c>
      <c r="F4677" s="38" t="s">
        <v>190</v>
      </c>
      <c r="G4677" s="40">
        <v>92820</v>
      </c>
      <c r="H4677" s="41" t="s">
        <v>4366</v>
      </c>
    </row>
    <row r="4678" spans="1:8">
      <c r="A4678" s="36"/>
      <c r="B4678" s="36"/>
      <c r="C4678" s="37" t="s">
        <v>5049</v>
      </c>
      <c r="D4678" s="38">
        <v>7434</v>
      </c>
      <c r="E4678" s="39" t="s">
        <v>5050</v>
      </c>
      <c r="F4678" s="38" t="s">
        <v>157</v>
      </c>
      <c r="G4678" s="40">
        <v>535000</v>
      </c>
      <c r="H4678" s="41" t="s">
        <v>4366</v>
      </c>
    </row>
    <row r="4679" spans="1:8">
      <c r="A4679" s="36"/>
      <c r="B4679" s="36"/>
      <c r="C4679" s="37" t="s">
        <v>4424</v>
      </c>
      <c r="D4679" s="38">
        <v>7436</v>
      </c>
      <c r="E4679" s="39" t="s">
        <v>5051</v>
      </c>
      <c r="F4679" s="38" t="s">
        <v>4426</v>
      </c>
      <c r="G4679" s="40">
        <v>70732</v>
      </c>
      <c r="H4679" s="41" t="s">
        <v>4366</v>
      </c>
    </row>
    <row r="4680" spans="1:8">
      <c r="A4680" s="36"/>
      <c r="B4680" s="36"/>
      <c r="C4680" s="37" t="s">
        <v>4424</v>
      </c>
      <c r="D4680" s="38">
        <v>7437</v>
      </c>
      <c r="E4680" s="39" t="s">
        <v>5052</v>
      </c>
      <c r="F4680" s="38" t="s">
        <v>4426</v>
      </c>
      <c r="G4680" s="40">
        <v>23800</v>
      </c>
      <c r="H4680" s="41" t="s">
        <v>4366</v>
      </c>
    </row>
    <row r="4681" spans="1:8">
      <c r="A4681" s="36"/>
      <c r="B4681" s="36"/>
      <c r="C4681" s="37" t="s">
        <v>4374</v>
      </c>
      <c r="D4681" s="38">
        <v>7438</v>
      </c>
      <c r="E4681" s="39" t="s">
        <v>5053</v>
      </c>
      <c r="F4681" s="38" t="s">
        <v>4426</v>
      </c>
      <c r="G4681" s="40">
        <v>161158</v>
      </c>
      <c r="H4681" s="41" t="s">
        <v>4366</v>
      </c>
    </row>
    <row r="4682" spans="1:8">
      <c r="A4682" s="36"/>
      <c r="B4682" s="36"/>
      <c r="C4682" s="37" t="s">
        <v>4424</v>
      </c>
      <c r="D4682" s="38">
        <v>7439</v>
      </c>
      <c r="E4682" s="39" t="s">
        <v>5054</v>
      </c>
      <c r="F4682" s="38" t="s">
        <v>885</v>
      </c>
      <c r="G4682" s="40">
        <v>4983</v>
      </c>
      <c r="H4682" s="41" t="s">
        <v>4366</v>
      </c>
    </row>
    <row r="4683" spans="1:8">
      <c r="A4683" s="36"/>
      <c r="B4683" s="36"/>
      <c r="C4683" s="37" t="s">
        <v>4808</v>
      </c>
      <c r="D4683" s="38">
        <v>7442</v>
      </c>
      <c r="E4683" s="39" t="s">
        <v>5055</v>
      </c>
      <c r="F4683" s="38" t="s">
        <v>190</v>
      </c>
      <c r="G4683" s="40">
        <v>1571</v>
      </c>
      <c r="H4683" s="41" t="s">
        <v>4366</v>
      </c>
    </row>
    <row r="4684" spans="1:8">
      <c r="A4684" s="36"/>
      <c r="B4684" s="36"/>
      <c r="C4684" s="37" t="s">
        <v>4808</v>
      </c>
      <c r="D4684" s="38">
        <v>7443</v>
      </c>
      <c r="E4684" s="39" t="s">
        <v>5056</v>
      </c>
      <c r="F4684" s="38" t="s">
        <v>190</v>
      </c>
      <c r="G4684" s="40">
        <v>3123</v>
      </c>
      <c r="H4684" s="41" t="s">
        <v>4366</v>
      </c>
    </row>
    <row r="4685" spans="1:8">
      <c r="A4685" s="36"/>
      <c r="B4685" s="36"/>
      <c r="C4685" s="37" t="s">
        <v>4450</v>
      </c>
      <c r="D4685" s="38">
        <v>7444</v>
      </c>
      <c r="E4685" s="39" t="s">
        <v>5057</v>
      </c>
      <c r="F4685" s="38" t="s">
        <v>190</v>
      </c>
      <c r="G4685" s="40">
        <v>10080</v>
      </c>
      <c r="H4685" s="41" t="s">
        <v>4366</v>
      </c>
    </row>
    <row r="4686" spans="1:8">
      <c r="A4686" s="36"/>
      <c r="B4686" s="36"/>
      <c r="C4686" s="37" t="s">
        <v>4617</v>
      </c>
      <c r="D4686" s="38">
        <v>7445</v>
      </c>
      <c r="E4686" s="39" t="s">
        <v>5058</v>
      </c>
      <c r="F4686" s="38" t="s">
        <v>157</v>
      </c>
      <c r="G4686" s="40">
        <v>254660</v>
      </c>
      <c r="H4686" s="41" t="s">
        <v>4366</v>
      </c>
    </row>
    <row r="4687" spans="1:8">
      <c r="A4687" s="36"/>
      <c r="B4687" s="36"/>
      <c r="C4687" s="37" t="s">
        <v>4617</v>
      </c>
      <c r="D4687" s="38">
        <v>7446</v>
      </c>
      <c r="E4687" s="39" t="s">
        <v>5059</v>
      </c>
      <c r="F4687" s="38" t="s">
        <v>157</v>
      </c>
      <c r="G4687" s="40">
        <v>402220</v>
      </c>
      <c r="H4687" s="41" t="s">
        <v>4366</v>
      </c>
    </row>
    <row r="4688" spans="1:8">
      <c r="A4688" s="36"/>
      <c r="B4688" s="36"/>
      <c r="C4688" s="37" t="s">
        <v>4617</v>
      </c>
      <c r="D4688" s="38">
        <v>7448</v>
      </c>
      <c r="E4688" s="39" t="s">
        <v>5060</v>
      </c>
      <c r="F4688" s="38" t="s">
        <v>157</v>
      </c>
      <c r="G4688" s="40">
        <v>736610</v>
      </c>
      <c r="H4688" s="41" t="s">
        <v>4366</v>
      </c>
    </row>
    <row r="4689" spans="1:8">
      <c r="A4689" s="36"/>
      <c r="B4689" s="36"/>
      <c r="C4689" s="37" t="s">
        <v>4381</v>
      </c>
      <c r="D4689" s="38">
        <v>7451</v>
      </c>
      <c r="E4689" s="39" t="s">
        <v>5061</v>
      </c>
      <c r="F4689" s="38" t="s">
        <v>564</v>
      </c>
      <c r="G4689" s="40">
        <v>2832</v>
      </c>
      <c r="H4689" s="41" t="s">
        <v>4366</v>
      </c>
    </row>
    <row r="4690" spans="1:8">
      <c r="A4690" s="36"/>
      <c r="B4690" s="36"/>
      <c r="C4690" s="37" t="s">
        <v>4381</v>
      </c>
      <c r="D4690" s="38">
        <v>7452</v>
      </c>
      <c r="E4690" s="39" t="s">
        <v>5062</v>
      </c>
      <c r="F4690" s="38" t="s">
        <v>564</v>
      </c>
      <c r="G4690" s="40">
        <v>3332</v>
      </c>
      <c r="H4690" s="41" t="s">
        <v>4366</v>
      </c>
    </row>
    <row r="4691" spans="1:8">
      <c r="A4691" s="36"/>
      <c r="B4691" s="36"/>
      <c r="C4691" s="37" t="s">
        <v>4617</v>
      </c>
      <c r="D4691" s="38">
        <v>7453</v>
      </c>
      <c r="E4691" s="39" t="s">
        <v>5063</v>
      </c>
      <c r="F4691" s="38" t="s">
        <v>157</v>
      </c>
      <c r="G4691" s="40">
        <v>155890</v>
      </c>
      <c r="H4691" s="41" t="s">
        <v>4366</v>
      </c>
    </row>
    <row r="4692" spans="1:8">
      <c r="A4692" s="36"/>
      <c r="B4692" s="36"/>
      <c r="C4692" s="37" t="s">
        <v>4617</v>
      </c>
      <c r="D4692" s="38">
        <v>7455</v>
      </c>
      <c r="E4692" s="39" t="s">
        <v>5064</v>
      </c>
      <c r="F4692" s="38" t="s">
        <v>157</v>
      </c>
      <c r="G4692" s="40">
        <v>495834</v>
      </c>
      <c r="H4692" s="41" t="s">
        <v>4366</v>
      </c>
    </row>
    <row r="4693" spans="1:8">
      <c r="A4693" s="36"/>
      <c r="B4693" s="36"/>
      <c r="C4693" s="37" t="s">
        <v>4413</v>
      </c>
      <c r="D4693" s="38">
        <v>7457</v>
      </c>
      <c r="E4693" s="39" t="s">
        <v>5065</v>
      </c>
      <c r="F4693" s="38" t="s">
        <v>190</v>
      </c>
      <c r="G4693" s="40">
        <v>17433</v>
      </c>
      <c r="H4693" s="41" t="s">
        <v>4366</v>
      </c>
    </row>
    <row r="4694" spans="1:8">
      <c r="A4694" s="36"/>
      <c r="B4694" s="36"/>
      <c r="C4694" s="37" t="s">
        <v>4413</v>
      </c>
      <c r="D4694" s="38">
        <v>7458</v>
      </c>
      <c r="E4694" s="39" t="s">
        <v>5066</v>
      </c>
      <c r="F4694" s="38" t="s">
        <v>190</v>
      </c>
      <c r="G4694" s="40">
        <v>32205</v>
      </c>
      <c r="H4694" s="41" t="s">
        <v>4366</v>
      </c>
    </row>
    <row r="4695" spans="1:8">
      <c r="A4695" s="36"/>
      <c r="B4695" s="36"/>
      <c r="C4695" s="37" t="s">
        <v>4413</v>
      </c>
      <c r="D4695" s="38">
        <v>7460</v>
      </c>
      <c r="E4695" s="39" t="s">
        <v>5067</v>
      </c>
      <c r="F4695" s="38" t="s">
        <v>190</v>
      </c>
      <c r="G4695" s="40">
        <v>36050</v>
      </c>
      <c r="H4695" s="41" t="s">
        <v>4366</v>
      </c>
    </row>
    <row r="4696" spans="1:8">
      <c r="A4696" s="36"/>
      <c r="B4696" s="36"/>
      <c r="C4696" s="37" t="s">
        <v>4385</v>
      </c>
      <c r="D4696" s="38">
        <v>7461</v>
      </c>
      <c r="E4696" s="39" t="s">
        <v>5068</v>
      </c>
      <c r="F4696" s="38" t="s">
        <v>186</v>
      </c>
      <c r="G4696" s="40">
        <v>81086</v>
      </c>
      <c r="H4696" s="41" t="s">
        <v>4366</v>
      </c>
    </row>
    <row r="4697" spans="1:8">
      <c r="A4697" s="36"/>
      <c r="B4697" s="36"/>
      <c r="C4697" s="37" t="s">
        <v>4786</v>
      </c>
      <c r="D4697" s="38">
        <v>7462</v>
      </c>
      <c r="E4697" s="39" t="s">
        <v>5069</v>
      </c>
      <c r="F4697" s="38" t="s">
        <v>2256</v>
      </c>
      <c r="G4697" s="40">
        <v>1449</v>
      </c>
      <c r="H4697" s="41" t="s">
        <v>4366</v>
      </c>
    </row>
    <row r="4698" spans="1:8">
      <c r="A4698" s="36"/>
      <c r="B4698" s="36"/>
      <c r="C4698" s="37" t="s">
        <v>729</v>
      </c>
      <c r="D4698" s="38">
        <v>7463</v>
      </c>
      <c r="E4698" s="39" t="s">
        <v>5070</v>
      </c>
      <c r="F4698" s="38" t="s">
        <v>182</v>
      </c>
      <c r="G4698" s="40">
        <v>3213</v>
      </c>
      <c r="H4698" s="41" t="s">
        <v>4366</v>
      </c>
    </row>
    <row r="4699" spans="1:8">
      <c r="A4699" s="36"/>
      <c r="B4699" s="36"/>
      <c r="C4699" s="37" t="s">
        <v>729</v>
      </c>
      <c r="D4699" s="38">
        <v>7464</v>
      </c>
      <c r="E4699" s="39" t="s">
        <v>5071</v>
      </c>
      <c r="F4699" s="38" t="s">
        <v>182</v>
      </c>
      <c r="G4699" s="40">
        <v>4046</v>
      </c>
      <c r="H4699" s="41" t="s">
        <v>4366</v>
      </c>
    </row>
    <row r="4700" spans="1:8">
      <c r="A4700" s="36"/>
      <c r="B4700" s="36"/>
      <c r="C4700" s="37" t="s">
        <v>729</v>
      </c>
      <c r="D4700" s="38">
        <v>7465</v>
      </c>
      <c r="E4700" s="39" t="s">
        <v>5072</v>
      </c>
      <c r="F4700" s="38" t="s">
        <v>182</v>
      </c>
      <c r="G4700" s="40">
        <v>4522</v>
      </c>
      <c r="H4700" s="41" t="s">
        <v>4366</v>
      </c>
    </row>
    <row r="4701" spans="1:8">
      <c r="A4701" s="36"/>
      <c r="B4701" s="36"/>
      <c r="C4701" s="37" t="s">
        <v>729</v>
      </c>
      <c r="D4701" s="38">
        <v>7466</v>
      </c>
      <c r="E4701" s="39" t="s">
        <v>5073</v>
      </c>
      <c r="F4701" s="38" t="s">
        <v>182</v>
      </c>
      <c r="G4701" s="40">
        <v>5888</v>
      </c>
      <c r="H4701" s="41" t="s">
        <v>4366</v>
      </c>
    </row>
    <row r="4702" spans="1:8">
      <c r="A4702" s="36"/>
      <c r="B4702" s="36"/>
      <c r="C4702" s="37" t="s">
        <v>729</v>
      </c>
      <c r="D4702" s="38">
        <v>7467</v>
      </c>
      <c r="E4702" s="39" t="s">
        <v>5074</v>
      </c>
      <c r="F4702" s="38" t="s">
        <v>182</v>
      </c>
      <c r="G4702" s="40">
        <v>4578</v>
      </c>
      <c r="H4702" s="41" t="s">
        <v>4366</v>
      </c>
    </row>
    <row r="4703" spans="1:8">
      <c r="A4703" s="36"/>
      <c r="B4703" s="36"/>
      <c r="C4703" s="37" t="s">
        <v>729</v>
      </c>
      <c r="D4703" s="38">
        <v>7468</v>
      </c>
      <c r="E4703" s="39" t="s">
        <v>5075</v>
      </c>
      <c r="F4703" s="38" t="s">
        <v>182</v>
      </c>
      <c r="G4703" s="40">
        <v>3451</v>
      </c>
      <c r="H4703" s="41" t="s">
        <v>4366</v>
      </c>
    </row>
    <row r="4704" spans="1:8">
      <c r="A4704" s="36"/>
      <c r="B4704" s="36"/>
      <c r="C4704" s="37" t="s">
        <v>5076</v>
      </c>
      <c r="D4704" s="38">
        <v>7471</v>
      </c>
      <c r="E4704" s="39" t="s">
        <v>5077</v>
      </c>
      <c r="F4704" s="38" t="s">
        <v>157</v>
      </c>
      <c r="G4704" s="40">
        <v>71421</v>
      </c>
      <c r="H4704" s="41" t="s">
        <v>4366</v>
      </c>
    </row>
    <row r="4705" spans="1:8">
      <c r="A4705" s="36"/>
      <c r="B4705" s="36"/>
      <c r="C4705" s="37" t="s">
        <v>5076</v>
      </c>
      <c r="D4705" s="38">
        <v>7472</v>
      </c>
      <c r="E4705" s="39" t="s">
        <v>5078</v>
      </c>
      <c r="F4705" s="38" t="s">
        <v>157</v>
      </c>
      <c r="G4705" s="40">
        <v>57120</v>
      </c>
      <c r="H4705" s="41" t="s">
        <v>4366</v>
      </c>
    </row>
    <row r="4706" spans="1:8">
      <c r="A4706" s="36"/>
      <c r="B4706" s="36"/>
      <c r="C4706" s="37" t="s">
        <v>5079</v>
      </c>
      <c r="D4706" s="38">
        <v>7482</v>
      </c>
      <c r="E4706" s="39" t="s">
        <v>5080</v>
      </c>
      <c r="F4706" s="38" t="s">
        <v>157</v>
      </c>
      <c r="G4706" s="40">
        <v>92000</v>
      </c>
      <c r="H4706" s="41" t="s">
        <v>4366</v>
      </c>
    </row>
    <row r="4707" spans="1:8">
      <c r="A4707" s="36"/>
      <c r="B4707" s="36"/>
      <c r="C4707" s="37" t="s">
        <v>5081</v>
      </c>
      <c r="D4707" s="38">
        <v>7485</v>
      </c>
      <c r="E4707" s="39" t="s">
        <v>5082</v>
      </c>
      <c r="F4707" s="38" t="s">
        <v>157</v>
      </c>
      <c r="G4707" s="40">
        <v>111265</v>
      </c>
      <c r="H4707" s="41" t="s">
        <v>4366</v>
      </c>
    </row>
    <row r="4708" spans="1:8">
      <c r="A4708" s="36"/>
      <c r="B4708" s="36"/>
      <c r="C4708" s="37" t="s">
        <v>5081</v>
      </c>
      <c r="D4708" s="38">
        <v>7487</v>
      </c>
      <c r="E4708" s="39" t="s">
        <v>5083</v>
      </c>
      <c r="F4708" s="38" t="s">
        <v>157</v>
      </c>
      <c r="G4708" s="40">
        <v>155000</v>
      </c>
      <c r="H4708" s="41" t="s">
        <v>4366</v>
      </c>
    </row>
    <row r="4709" spans="1:8">
      <c r="A4709" s="36"/>
      <c r="B4709" s="36"/>
      <c r="C4709" s="37" t="s">
        <v>5079</v>
      </c>
      <c r="D4709" s="38">
        <v>7488</v>
      </c>
      <c r="E4709" s="39" t="s">
        <v>5084</v>
      </c>
      <c r="F4709" s="38" t="s">
        <v>157</v>
      </c>
      <c r="G4709" s="40">
        <v>10115</v>
      </c>
      <c r="H4709" s="41" t="s">
        <v>4366</v>
      </c>
    </row>
    <row r="4710" spans="1:8">
      <c r="A4710" s="36"/>
      <c r="B4710" s="36"/>
      <c r="C4710" s="37" t="s">
        <v>5079</v>
      </c>
      <c r="D4710" s="38">
        <v>7489</v>
      </c>
      <c r="E4710" s="39" t="s">
        <v>5085</v>
      </c>
      <c r="F4710" s="38" t="s">
        <v>157</v>
      </c>
      <c r="G4710" s="40">
        <v>32000</v>
      </c>
      <c r="H4710" s="41" t="s">
        <v>4366</v>
      </c>
    </row>
    <row r="4711" spans="1:8">
      <c r="A4711" s="36"/>
      <c r="B4711" s="36"/>
      <c r="C4711" s="37" t="s">
        <v>5079</v>
      </c>
      <c r="D4711" s="38">
        <v>7490</v>
      </c>
      <c r="E4711" s="39" t="s">
        <v>5086</v>
      </c>
      <c r="F4711" s="38" t="s">
        <v>157</v>
      </c>
      <c r="G4711" s="40">
        <v>148750</v>
      </c>
      <c r="H4711" s="41" t="s">
        <v>4366</v>
      </c>
    </row>
    <row r="4712" spans="1:8">
      <c r="A4712" s="36"/>
      <c r="B4712" s="36"/>
      <c r="C4712" s="37" t="s">
        <v>5081</v>
      </c>
      <c r="D4712" s="38">
        <v>7493</v>
      </c>
      <c r="E4712" s="39" t="s">
        <v>5087</v>
      </c>
      <c r="F4712" s="38" t="s">
        <v>157</v>
      </c>
      <c r="G4712" s="40">
        <v>42364</v>
      </c>
      <c r="H4712" s="41" t="s">
        <v>4366</v>
      </c>
    </row>
    <row r="4713" spans="1:8">
      <c r="A4713" s="36"/>
      <c r="B4713" s="36"/>
      <c r="C4713" s="37" t="s">
        <v>5079</v>
      </c>
      <c r="D4713" s="38">
        <v>7494</v>
      </c>
      <c r="E4713" s="39" t="s">
        <v>5088</v>
      </c>
      <c r="F4713" s="38" t="s">
        <v>157</v>
      </c>
      <c r="G4713" s="40">
        <v>51765</v>
      </c>
      <c r="H4713" s="41" t="s">
        <v>4366</v>
      </c>
    </row>
    <row r="4714" spans="1:8">
      <c r="A4714" s="36"/>
      <c r="B4714" s="36"/>
      <c r="C4714" s="37" t="s">
        <v>5079</v>
      </c>
      <c r="D4714" s="38">
        <v>7496</v>
      </c>
      <c r="E4714" s="39" t="s">
        <v>5089</v>
      </c>
      <c r="F4714" s="38" t="s">
        <v>157</v>
      </c>
      <c r="G4714" s="40">
        <v>77945</v>
      </c>
      <c r="H4714" s="41" t="s">
        <v>4366</v>
      </c>
    </row>
    <row r="4715" spans="1:8">
      <c r="A4715" s="36"/>
      <c r="B4715" s="36"/>
      <c r="C4715" s="37" t="s">
        <v>5079</v>
      </c>
      <c r="D4715" s="38">
        <v>7497</v>
      </c>
      <c r="E4715" s="39" t="s">
        <v>5090</v>
      </c>
      <c r="F4715" s="38" t="s">
        <v>157</v>
      </c>
      <c r="G4715" s="40">
        <v>62713</v>
      </c>
      <c r="H4715" s="41" t="s">
        <v>4366</v>
      </c>
    </row>
    <row r="4716" spans="1:8">
      <c r="A4716" s="36"/>
      <c r="B4716" s="36"/>
      <c r="C4716" s="37" t="s">
        <v>5079</v>
      </c>
      <c r="D4716" s="38">
        <v>7501</v>
      </c>
      <c r="E4716" s="39" t="s">
        <v>5091</v>
      </c>
      <c r="F4716" s="38" t="s">
        <v>157</v>
      </c>
      <c r="G4716" s="40">
        <v>268940</v>
      </c>
      <c r="H4716" s="41" t="s">
        <v>4366</v>
      </c>
    </row>
    <row r="4717" spans="1:8">
      <c r="A4717" s="36"/>
      <c r="B4717" s="36"/>
      <c r="C4717" s="37" t="s">
        <v>5079</v>
      </c>
      <c r="D4717" s="38">
        <v>7502</v>
      </c>
      <c r="E4717" s="39" t="s">
        <v>5092</v>
      </c>
      <c r="F4717" s="38" t="s">
        <v>157</v>
      </c>
      <c r="G4717" s="40">
        <v>600000</v>
      </c>
      <c r="H4717" s="41" t="s">
        <v>4366</v>
      </c>
    </row>
    <row r="4718" spans="1:8">
      <c r="A4718" s="36"/>
      <c r="B4718" s="36"/>
      <c r="C4718" s="37" t="s">
        <v>5079</v>
      </c>
      <c r="D4718" s="38">
        <v>7503</v>
      </c>
      <c r="E4718" s="39" t="s">
        <v>5093</v>
      </c>
      <c r="F4718" s="38" t="s">
        <v>157</v>
      </c>
      <c r="G4718" s="40">
        <v>596428</v>
      </c>
      <c r="H4718" s="41" t="s">
        <v>4366</v>
      </c>
    </row>
    <row r="4719" spans="1:8">
      <c r="A4719" s="36"/>
      <c r="B4719" s="36"/>
      <c r="C4719" s="37" t="s">
        <v>5079</v>
      </c>
      <c r="D4719" s="38">
        <v>7511</v>
      </c>
      <c r="E4719" s="39" t="s">
        <v>5094</v>
      </c>
      <c r="F4719" s="38" t="s">
        <v>157</v>
      </c>
      <c r="G4719" s="40">
        <v>280840</v>
      </c>
      <c r="H4719" s="41" t="s">
        <v>4366</v>
      </c>
    </row>
    <row r="4720" spans="1:8">
      <c r="A4720" s="36"/>
      <c r="B4720" s="36"/>
      <c r="C4720" s="37" t="s">
        <v>5079</v>
      </c>
      <c r="D4720" s="38">
        <v>7520</v>
      </c>
      <c r="E4720" s="39" t="s">
        <v>5095</v>
      </c>
      <c r="F4720" s="38" t="s">
        <v>157</v>
      </c>
      <c r="G4720" s="40">
        <v>120190</v>
      </c>
      <c r="H4720" s="41" t="s">
        <v>4366</v>
      </c>
    </row>
    <row r="4721" spans="1:8">
      <c r="A4721" s="36"/>
      <c r="B4721" s="36"/>
      <c r="C4721" s="37" t="s">
        <v>5096</v>
      </c>
      <c r="D4721" s="38">
        <v>7523</v>
      </c>
      <c r="E4721" s="39" t="s">
        <v>5097</v>
      </c>
      <c r="F4721" s="38" t="s">
        <v>157</v>
      </c>
      <c r="G4721" s="40">
        <v>164792</v>
      </c>
      <c r="H4721" s="41" t="s">
        <v>4366</v>
      </c>
    </row>
    <row r="4722" spans="1:8">
      <c r="A4722" s="36"/>
      <c r="B4722" s="36"/>
      <c r="C4722" s="37" t="s">
        <v>5096</v>
      </c>
      <c r="D4722" s="38">
        <v>7524</v>
      </c>
      <c r="E4722" s="39" t="s">
        <v>5098</v>
      </c>
      <c r="F4722" s="38" t="s">
        <v>157</v>
      </c>
      <c r="G4722" s="40">
        <v>196350</v>
      </c>
      <c r="H4722" s="41" t="s">
        <v>4366</v>
      </c>
    </row>
    <row r="4723" spans="1:8">
      <c r="A4723" s="36"/>
      <c r="B4723" s="36"/>
      <c r="C4723" s="37" t="s">
        <v>5099</v>
      </c>
      <c r="D4723" s="38">
        <v>7530</v>
      </c>
      <c r="E4723" s="39" t="s">
        <v>5100</v>
      </c>
      <c r="F4723" s="38" t="s">
        <v>157</v>
      </c>
      <c r="G4723" s="40">
        <v>92106</v>
      </c>
      <c r="H4723" s="41" t="s">
        <v>4366</v>
      </c>
    </row>
    <row r="4724" spans="1:8">
      <c r="A4724" s="36"/>
      <c r="B4724" s="36"/>
      <c r="C4724" s="37" t="s">
        <v>5101</v>
      </c>
      <c r="D4724" s="38">
        <v>7542</v>
      </c>
      <c r="E4724" s="39" t="s">
        <v>5102</v>
      </c>
      <c r="F4724" s="38" t="s">
        <v>157</v>
      </c>
      <c r="G4724" s="40">
        <v>5236</v>
      </c>
      <c r="H4724" s="41" t="s">
        <v>4366</v>
      </c>
    </row>
    <row r="4725" spans="1:8">
      <c r="A4725" s="36"/>
      <c r="B4725" s="36"/>
      <c r="C4725" s="37" t="s">
        <v>5101</v>
      </c>
      <c r="D4725" s="38">
        <v>7544</v>
      </c>
      <c r="E4725" s="39" t="s">
        <v>5103</v>
      </c>
      <c r="F4725" s="38" t="s">
        <v>157</v>
      </c>
      <c r="G4725" s="40">
        <v>17374</v>
      </c>
      <c r="H4725" s="41" t="s">
        <v>4366</v>
      </c>
    </row>
    <row r="4726" spans="1:8">
      <c r="A4726" s="36"/>
      <c r="B4726" s="36"/>
      <c r="C4726" s="37" t="s">
        <v>5104</v>
      </c>
      <c r="D4726" s="38">
        <v>7550</v>
      </c>
      <c r="E4726" s="39" t="s">
        <v>5105</v>
      </c>
      <c r="F4726" s="38" t="s">
        <v>157</v>
      </c>
      <c r="G4726" s="40">
        <v>134600</v>
      </c>
      <c r="H4726" s="41" t="s">
        <v>4366</v>
      </c>
    </row>
    <row r="4727" spans="1:8">
      <c r="A4727" s="36"/>
      <c r="B4727" s="36"/>
      <c r="C4727" s="37" t="s">
        <v>5106</v>
      </c>
      <c r="D4727" s="38">
        <v>7551</v>
      </c>
      <c r="E4727" s="39" t="s">
        <v>5107</v>
      </c>
      <c r="F4727" s="38" t="s">
        <v>157</v>
      </c>
      <c r="G4727" s="40">
        <v>47600</v>
      </c>
      <c r="H4727" s="41" t="s">
        <v>4366</v>
      </c>
    </row>
    <row r="4728" spans="1:8">
      <c r="A4728" s="36"/>
      <c r="B4728" s="36"/>
      <c r="C4728" s="37" t="s">
        <v>4711</v>
      </c>
      <c r="D4728" s="38">
        <v>7554</v>
      </c>
      <c r="E4728" s="39" t="s">
        <v>5108</v>
      </c>
      <c r="F4728" s="38" t="s">
        <v>157</v>
      </c>
      <c r="G4728" s="40">
        <v>43962</v>
      </c>
      <c r="H4728" s="41" t="s">
        <v>4366</v>
      </c>
    </row>
    <row r="4729" spans="1:8">
      <c r="A4729" s="36"/>
      <c r="B4729" s="36"/>
      <c r="C4729" s="37" t="s">
        <v>4711</v>
      </c>
      <c r="D4729" s="38">
        <v>7555</v>
      </c>
      <c r="E4729" s="39" t="s">
        <v>5109</v>
      </c>
      <c r="F4729" s="38" t="s">
        <v>157</v>
      </c>
      <c r="G4729" s="40">
        <v>37188</v>
      </c>
      <c r="H4729" s="41" t="s">
        <v>4366</v>
      </c>
    </row>
    <row r="4730" spans="1:8">
      <c r="A4730" s="36"/>
      <c r="B4730" s="36"/>
      <c r="C4730" s="37" t="s">
        <v>5049</v>
      </c>
      <c r="D4730" s="38">
        <v>7556</v>
      </c>
      <c r="E4730" s="39" t="s">
        <v>5110</v>
      </c>
      <c r="F4730" s="38" t="s">
        <v>182</v>
      </c>
      <c r="G4730" s="40">
        <v>1312</v>
      </c>
      <c r="H4730" s="41" t="s">
        <v>4366</v>
      </c>
    </row>
    <row r="4731" spans="1:8">
      <c r="A4731" s="36"/>
      <c r="B4731" s="36"/>
      <c r="C4731" s="37" t="s">
        <v>5049</v>
      </c>
      <c r="D4731" s="38">
        <v>7557</v>
      </c>
      <c r="E4731" s="39" t="s">
        <v>5111</v>
      </c>
      <c r="F4731" s="38" t="s">
        <v>157</v>
      </c>
      <c r="G4731" s="40">
        <v>1018</v>
      </c>
      <c r="H4731" s="41" t="s">
        <v>4366</v>
      </c>
    </row>
    <row r="4732" spans="1:8">
      <c r="A4732" s="36"/>
      <c r="B4732" s="36"/>
      <c r="C4732" s="37" t="s">
        <v>2694</v>
      </c>
      <c r="D4732" s="38">
        <v>7558</v>
      </c>
      <c r="E4732" s="39" t="s">
        <v>5112</v>
      </c>
      <c r="F4732" s="38" t="s">
        <v>1319</v>
      </c>
      <c r="G4732" s="40">
        <v>465433</v>
      </c>
      <c r="H4732" s="41" t="s">
        <v>4366</v>
      </c>
    </row>
    <row r="4733" spans="1:8">
      <c r="A4733" s="36"/>
      <c r="B4733" s="36"/>
      <c r="C4733" s="37" t="s">
        <v>4711</v>
      </c>
      <c r="D4733" s="38">
        <v>7559</v>
      </c>
      <c r="E4733" s="39" t="s">
        <v>5113</v>
      </c>
      <c r="F4733" s="38" t="s">
        <v>182</v>
      </c>
      <c r="G4733" s="40">
        <v>793</v>
      </c>
      <c r="H4733" s="41" t="s">
        <v>4366</v>
      </c>
    </row>
    <row r="4734" spans="1:8">
      <c r="A4734" s="36"/>
      <c r="B4734" s="36"/>
      <c r="C4734" s="37" t="s">
        <v>4711</v>
      </c>
      <c r="D4734" s="38">
        <v>7560</v>
      </c>
      <c r="E4734" s="39" t="s">
        <v>5114</v>
      </c>
      <c r="F4734" s="38" t="s">
        <v>182</v>
      </c>
      <c r="G4734" s="40">
        <v>1687</v>
      </c>
      <c r="H4734" s="41" t="s">
        <v>4366</v>
      </c>
    </row>
    <row r="4735" spans="1:8">
      <c r="A4735" s="36"/>
      <c r="B4735" s="36"/>
      <c r="C4735" s="37" t="s">
        <v>4711</v>
      </c>
      <c r="D4735" s="38">
        <v>7561</v>
      </c>
      <c r="E4735" s="39" t="s">
        <v>5115</v>
      </c>
      <c r="F4735" s="38" t="s">
        <v>182</v>
      </c>
      <c r="G4735" s="40">
        <v>1112</v>
      </c>
      <c r="H4735" s="41" t="s">
        <v>4366</v>
      </c>
    </row>
    <row r="4736" spans="1:8">
      <c r="A4736" s="36"/>
      <c r="B4736" s="36"/>
      <c r="C4736" s="37" t="s">
        <v>2227</v>
      </c>
      <c r="D4736" s="38">
        <v>7562</v>
      </c>
      <c r="E4736" s="39" t="s">
        <v>5116</v>
      </c>
      <c r="F4736" s="38" t="s">
        <v>190</v>
      </c>
      <c r="G4736" s="40">
        <v>8715</v>
      </c>
      <c r="H4736" s="41" t="s">
        <v>4366</v>
      </c>
    </row>
    <row r="4737" spans="1:8">
      <c r="A4737" s="36"/>
      <c r="B4737" s="36"/>
      <c r="C4737" s="37" t="s">
        <v>4711</v>
      </c>
      <c r="D4737" s="38">
        <v>7567</v>
      </c>
      <c r="E4737" s="39" t="s">
        <v>5117</v>
      </c>
      <c r="F4737" s="38" t="s">
        <v>157</v>
      </c>
      <c r="G4737" s="40">
        <v>85680</v>
      </c>
      <c r="H4737" s="41" t="s">
        <v>4366</v>
      </c>
    </row>
    <row r="4738" spans="1:8">
      <c r="A4738" s="36"/>
      <c r="B4738" s="36"/>
      <c r="C4738" s="37" t="s">
        <v>5049</v>
      </c>
      <c r="D4738" s="38">
        <v>7568</v>
      </c>
      <c r="E4738" s="39" t="s">
        <v>5118</v>
      </c>
      <c r="F4738" s="38" t="s">
        <v>157</v>
      </c>
      <c r="G4738" s="40">
        <v>27000</v>
      </c>
      <c r="H4738" s="41" t="s">
        <v>4366</v>
      </c>
    </row>
    <row r="4739" spans="1:8">
      <c r="A4739" s="36"/>
      <c r="B4739" s="36"/>
      <c r="C4739" s="37" t="s">
        <v>5049</v>
      </c>
      <c r="D4739" s="38">
        <v>7569</v>
      </c>
      <c r="E4739" s="39" t="s">
        <v>5119</v>
      </c>
      <c r="F4739" s="38" t="s">
        <v>157</v>
      </c>
      <c r="G4739" s="40">
        <v>51308</v>
      </c>
      <c r="H4739" s="41" t="s">
        <v>4366</v>
      </c>
    </row>
    <row r="4740" spans="1:8">
      <c r="A4740" s="36"/>
      <c r="B4740" s="36"/>
      <c r="C4740" s="37" t="s">
        <v>4378</v>
      </c>
      <c r="D4740" s="38">
        <v>7570</v>
      </c>
      <c r="E4740" s="39" t="s">
        <v>5120</v>
      </c>
      <c r="F4740" s="38" t="s">
        <v>4426</v>
      </c>
      <c r="G4740" s="40">
        <v>250</v>
      </c>
      <c r="H4740" s="41" t="s">
        <v>4366</v>
      </c>
    </row>
    <row r="4741" spans="1:8">
      <c r="A4741" s="36"/>
      <c r="B4741" s="36"/>
      <c r="C4741" s="37" t="s">
        <v>4711</v>
      </c>
      <c r="D4741" s="38">
        <v>7571</v>
      </c>
      <c r="E4741" s="39" t="s">
        <v>5121</v>
      </c>
      <c r="F4741" s="38" t="s">
        <v>157</v>
      </c>
      <c r="G4741" s="40">
        <v>89250</v>
      </c>
      <c r="H4741" s="41" t="s">
        <v>4366</v>
      </c>
    </row>
    <row r="4742" spans="1:8">
      <c r="A4742" s="36"/>
      <c r="B4742" s="36"/>
      <c r="C4742" s="37" t="s">
        <v>5122</v>
      </c>
      <c r="D4742" s="38">
        <v>7575</v>
      </c>
      <c r="E4742" s="39" t="s">
        <v>5123</v>
      </c>
      <c r="F4742" s="38" t="s">
        <v>157</v>
      </c>
      <c r="G4742" s="40">
        <v>31300</v>
      </c>
      <c r="H4742" s="41" t="s">
        <v>4366</v>
      </c>
    </row>
    <row r="4743" spans="1:8">
      <c r="A4743" s="36"/>
      <c r="B4743" s="36"/>
      <c r="C4743" s="37" t="s">
        <v>5122</v>
      </c>
      <c r="D4743" s="38">
        <v>7576</v>
      </c>
      <c r="E4743" s="39" t="s">
        <v>5124</v>
      </c>
      <c r="F4743" s="38" t="s">
        <v>157</v>
      </c>
      <c r="G4743" s="40">
        <v>630</v>
      </c>
      <c r="H4743" s="41" t="s">
        <v>4366</v>
      </c>
    </row>
    <row r="4744" spans="1:8">
      <c r="A4744" s="36"/>
      <c r="B4744" s="36"/>
      <c r="C4744" s="37" t="s">
        <v>5122</v>
      </c>
      <c r="D4744" s="38">
        <v>7577</v>
      </c>
      <c r="E4744" s="39" t="s">
        <v>5125</v>
      </c>
      <c r="F4744" s="38" t="s">
        <v>157</v>
      </c>
      <c r="G4744" s="40">
        <v>4641</v>
      </c>
      <c r="H4744" s="41" t="s">
        <v>4366</v>
      </c>
    </row>
    <row r="4745" spans="1:8">
      <c r="A4745" s="36"/>
      <c r="B4745" s="36"/>
      <c r="C4745" s="37" t="s">
        <v>5122</v>
      </c>
      <c r="D4745" s="38">
        <v>7578</v>
      </c>
      <c r="E4745" s="39" t="s">
        <v>5126</v>
      </c>
      <c r="F4745" s="38" t="s">
        <v>157</v>
      </c>
      <c r="G4745" s="40">
        <v>5831</v>
      </c>
      <c r="H4745" s="41" t="s">
        <v>4366</v>
      </c>
    </row>
    <row r="4746" spans="1:8">
      <c r="A4746" s="36"/>
      <c r="B4746" s="36"/>
      <c r="C4746" s="37" t="s">
        <v>5122</v>
      </c>
      <c r="D4746" s="38">
        <v>7579</v>
      </c>
      <c r="E4746" s="39" t="s">
        <v>5127</v>
      </c>
      <c r="F4746" s="38" t="s">
        <v>157</v>
      </c>
      <c r="G4746" s="40">
        <v>620</v>
      </c>
      <c r="H4746" s="41" t="s">
        <v>4366</v>
      </c>
    </row>
    <row r="4747" spans="1:8">
      <c r="A4747" s="36"/>
      <c r="B4747" s="36"/>
      <c r="C4747" s="37" t="s">
        <v>5122</v>
      </c>
      <c r="D4747" s="38">
        <v>7580</v>
      </c>
      <c r="E4747" s="39" t="s">
        <v>5128</v>
      </c>
      <c r="F4747" s="38" t="s">
        <v>157</v>
      </c>
      <c r="G4747" s="40">
        <v>20111</v>
      </c>
      <c r="H4747" s="41" t="s">
        <v>4366</v>
      </c>
    </row>
    <row r="4748" spans="1:8">
      <c r="A4748" s="36"/>
      <c r="B4748" s="36"/>
      <c r="C4748" s="37" t="s">
        <v>5122</v>
      </c>
      <c r="D4748" s="38">
        <v>7582</v>
      </c>
      <c r="E4748" s="39" t="s">
        <v>5129</v>
      </c>
      <c r="F4748" s="38" t="s">
        <v>157</v>
      </c>
      <c r="G4748" s="40">
        <v>17850</v>
      </c>
      <c r="H4748" s="41" t="s">
        <v>4366</v>
      </c>
    </row>
    <row r="4749" spans="1:8">
      <c r="A4749" s="36"/>
      <c r="B4749" s="36"/>
      <c r="C4749" s="37" t="s">
        <v>5122</v>
      </c>
      <c r="D4749" s="38">
        <v>7583</v>
      </c>
      <c r="E4749" s="39" t="s">
        <v>5130</v>
      </c>
      <c r="F4749" s="38" t="s">
        <v>157</v>
      </c>
      <c r="G4749" s="40">
        <v>18921</v>
      </c>
      <c r="H4749" s="41" t="s">
        <v>4366</v>
      </c>
    </row>
    <row r="4750" spans="1:8">
      <c r="A4750" s="36"/>
      <c r="B4750" s="36"/>
      <c r="C4750" s="37" t="s">
        <v>4442</v>
      </c>
      <c r="D4750" s="38">
        <v>7585</v>
      </c>
      <c r="E4750" s="39" t="s">
        <v>5131</v>
      </c>
      <c r="F4750" s="38" t="s">
        <v>190</v>
      </c>
      <c r="G4750" s="40">
        <v>37404</v>
      </c>
      <c r="H4750" s="41" t="s">
        <v>4366</v>
      </c>
    </row>
    <row r="4751" spans="1:8">
      <c r="A4751" s="36"/>
      <c r="B4751" s="36"/>
      <c r="C4751" s="37" t="s">
        <v>4711</v>
      </c>
      <c r="D4751" s="38">
        <v>7586</v>
      </c>
      <c r="E4751" s="39" t="s">
        <v>5132</v>
      </c>
      <c r="F4751" s="38" t="s">
        <v>157</v>
      </c>
      <c r="G4751" s="40">
        <v>2380</v>
      </c>
      <c r="H4751" s="41" t="s">
        <v>4366</v>
      </c>
    </row>
    <row r="4752" spans="1:8">
      <c r="A4752" s="36"/>
      <c r="B4752" s="36"/>
      <c r="C4752" s="37" t="s">
        <v>4965</v>
      </c>
      <c r="D4752" s="38">
        <v>7587</v>
      </c>
      <c r="E4752" s="39" t="s">
        <v>5133</v>
      </c>
      <c r="F4752" s="38" t="s">
        <v>564</v>
      </c>
      <c r="G4752" s="40">
        <v>109868</v>
      </c>
      <c r="H4752" s="41" t="s">
        <v>4366</v>
      </c>
    </row>
    <row r="4753" spans="1:8">
      <c r="A4753" s="36"/>
      <c r="B4753" s="36"/>
      <c r="C4753" s="37" t="s">
        <v>4424</v>
      </c>
      <c r="D4753" s="38">
        <v>7596</v>
      </c>
      <c r="E4753" s="39" t="s">
        <v>5134</v>
      </c>
      <c r="F4753" s="38" t="s">
        <v>4426</v>
      </c>
      <c r="G4753" s="40">
        <v>29163</v>
      </c>
      <c r="H4753" s="41" t="s">
        <v>4366</v>
      </c>
    </row>
    <row r="4754" spans="1:8">
      <c r="A4754" s="36"/>
      <c r="B4754" s="36"/>
      <c r="C4754" s="37" t="s">
        <v>4385</v>
      </c>
      <c r="D4754" s="38">
        <v>7598</v>
      </c>
      <c r="E4754" s="39" t="s">
        <v>5135</v>
      </c>
      <c r="F4754" s="38" t="s">
        <v>186</v>
      </c>
      <c r="G4754" s="40">
        <v>61642</v>
      </c>
      <c r="H4754" s="41" t="s">
        <v>4366</v>
      </c>
    </row>
    <row r="4755" spans="1:8">
      <c r="A4755" s="36"/>
      <c r="B4755" s="36"/>
      <c r="C4755" s="37" t="s">
        <v>5136</v>
      </c>
      <c r="D4755" s="38">
        <v>7603</v>
      </c>
      <c r="E4755" s="39" t="s">
        <v>5137</v>
      </c>
      <c r="F4755" s="38" t="s">
        <v>190</v>
      </c>
      <c r="G4755" s="40">
        <v>446112</v>
      </c>
      <c r="H4755" s="41" t="s">
        <v>4366</v>
      </c>
    </row>
    <row r="4756" spans="1:8">
      <c r="A4756" s="36"/>
      <c r="B4756" s="36"/>
      <c r="C4756" s="37" t="s">
        <v>5136</v>
      </c>
      <c r="D4756" s="38">
        <v>7604</v>
      </c>
      <c r="E4756" s="39" t="s">
        <v>5138</v>
      </c>
      <c r="F4756" s="38" t="s">
        <v>190</v>
      </c>
      <c r="G4756" s="40">
        <v>585902</v>
      </c>
      <c r="H4756" s="41" t="s">
        <v>4366</v>
      </c>
    </row>
    <row r="4757" spans="1:8">
      <c r="A4757" s="36"/>
      <c r="B4757" s="36"/>
      <c r="C4757" s="37" t="s">
        <v>5136</v>
      </c>
      <c r="D4757" s="38">
        <v>7606</v>
      </c>
      <c r="E4757" s="39" t="s">
        <v>5139</v>
      </c>
      <c r="F4757" s="38" t="s">
        <v>190</v>
      </c>
      <c r="G4757" s="40">
        <v>769129</v>
      </c>
      <c r="H4757" s="41" t="s">
        <v>4366</v>
      </c>
    </row>
    <row r="4758" spans="1:8">
      <c r="A4758" s="36"/>
      <c r="B4758" s="36"/>
      <c r="C4758" s="37" t="s">
        <v>5136</v>
      </c>
      <c r="D4758" s="38">
        <v>7607</v>
      </c>
      <c r="E4758" s="39" t="s">
        <v>5140</v>
      </c>
      <c r="F4758" s="38" t="s">
        <v>190</v>
      </c>
      <c r="G4758" s="40">
        <v>903352</v>
      </c>
      <c r="H4758" s="41" t="s">
        <v>4366</v>
      </c>
    </row>
    <row r="4759" spans="1:8">
      <c r="A4759" s="36"/>
      <c r="B4759" s="36"/>
      <c r="C4759" s="37" t="s">
        <v>5136</v>
      </c>
      <c r="D4759" s="38">
        <v>7608</v>
      </c>
      <c r="E4759" s="39" t="s">
        <v>5141</v>
      </c>
      <c r="F4759" s="38" t="s">
        <v>190</v>
      </c>
      <c r="G4759" s="40">
        <v>1127487</v>
      </c>
      <c r="H4759" s="41" t="s">
        <v>4366</v>
      </c>
    </row>
    <row r="4760" spans="1:8">
      <c r="A4760" s="36"/>
      <c r="B4760" s="36"/>
      <c r="C4760" s="37" t="s">
        <v>729</v>
      </c>
      <c r="D4760" s="38">
        <v>7610</v>
      </c>
      <c r="E4760" s="39" t="s">
        <v>5142</v>
      </c>
      <c r="F4760" s="38" t="s">
        <v>182</v>
      </c>
      <c r="G4760" s="40">
        <v>8996</v>
      </c>
      <c r="H4760" s="41" t="s">
        <v>4366</v>
      </c>
    </row>
    <row r="4761" spans="1:8">
      <c r="A4761" s="36"/>
      <c r="B4761" s="36"/>
      <c r="C4761" s="37" t="s">
        <v>729</v>
      </c>
      <c r="D4761" s="38">
        <v>7611</v>
      </c>
      <c r="E4761" s="39" t="s">
        <v>5143</v>
      </c>
      <c r="F4761" s="38" t="s">
        <v>182</v>
      </c>
      <c r="G4761" s="40">
        <v>13828</v>
      </c>
      <c r="H4761" s="41" t="s">
        <v>4366</v>
      </c>
    </row>
    <row r="4762" spans="1:8">
      <c r="A4762" s="36"/>
      <c r="B4762" s="36"/>
      <c r="C4762" s="37" t="s">
        <v>5136</v>
      </c>
      <c r="D4762" s="38">
        <v>7613</v>
      </c>
      <c r="E4762" s="39" t="s">
        <v>5144</v>
      </c>
      <c r="F4762" s="38" t="s">
        <v>190</v>
      </c>
      <c r="G4762" s="40">
        <v>1387591</v>
      </c>
      <c r="H4762" s="41" t="s">
        <v>4366</v>
      </c>
    </row>
    <row r="4763" spans="1:8">
      <c r="A4763" s="36"/>
      <c r="B4763" s="36"/>
      <c r="C4763" s="37" t="s">
        <v>5136</v>
      </c>
      <c r="D4763" s="38">
        <v>7614</v>
      </c>
      <c r="E4763" s="39" t="s">
        <v>5145</v>
      </c>
      <c r="F4763" s="38" t="s">
        <v>190</v>
      </c>
      <c r="G4763" s="40">
        <v>1687539</v>
      </c>
      <c r="H4763" s="41" t="s">
        <v>4366</v>
      </c>
    </row>
    <row r="4764" spans="1:8">
      <c r="A4764" s="36"/>
      <c r="B4764" s="36"/>
      <c r="C4764" s="37" t="s">
        <v>5136</v>
      </c>
      <c r="D4764" s="38">
        <v>7615</v>
      </c>
      <c r="E4764" s="39" t="s">
        <v>5146</v>
      </c>
      <c r="F4764" s="38" t="s">
        <v>190</v>
      </c>
      <c r="G4764" s="40">
        <v>1906296</v>
      </c>
      <c r="H4764" s="41" t="s">
        <v>4366</v>
      </c>
    </row>
    <row r="4765" spans="1:8">
      <c r="A4765" s="36"/>
      <c r="B4765" s="36"/>
      <c r="C4765" s="37" t="s">
        <v>5136</v>
      </c>
      <c r="D4765" s="38">
        <v>7616</v>
      </c>
      <c r="E4765" s="39" t="s">
        <v>5147</v>
      </c>
      <c r="F4765" s="38" t="s">
        <v>190</v>
      </c>
      <c r="G4765" s="40">
        <v>2237315</v>
      </c>
      <c r="H4765" s="41" t="s">
        <v>4366</v>
      </c>
    </row>
    <row r="4766" spans="1:8">
      <c r="A4766" s="36"/>
      <c r="B4766" s="36"/>
      <c r="C4766" s="37" t="s">
        <v>5136</v>
      </c>
      <c r="D4766" s="38">
        <v>7617</v>
      </c>
      <c r="E4766" s="39" t="s">
        <v>5148</v>
      </c>
      <c r="F4766" s="38" t="s">
        <v>190</v>
      </c>
      <c r="G4766" s="40">
        <v>2622132</v>
      </c>
      <c r="H4766" s="41" t="s">
        <v>4366</v>
      </c>
    </row>
    <row r="4767" spans="1:8">
      <c r="A4767" s="36"/>
      <c r="B4767" s="36"/>
      <c r="C4767" s="37" t="s">
        <v>5136</v>
      </c>
      <c r="D4767" s="38">
        <v>7618</v>
      </c>
      <c r="E4767" s="39" t="s">
        <v>5149</v>
      </c>
      <c r="F4767" s="38" t="s">
        <v>190</v>
      </c>
      <c r="G4767" s="40">
        <v>3015790</v>
      </c>
      <c r="H4767" s="41" t="s">
        <v>4366</v>
      </c>
    </row>
    <row r="4768" spans="1:8">
      <c r="A4768" s="36"/>
      <c r="B4768" s="36"/>
      <c r="C4768" s="37" t="s">
        <v>5136</v>
      </c>
      <c r="D4768" s="38">
        <v>7619</v>
      </c>
      <c r="E4768" s="39" t="s">
        <v>5150</v>
      </c>
      <c r="F4768" s="38" t="s">
        <v>190</v>
      </c>
      <c r="G4768" s="40">
        <v>3417054</v>
      </c>
      <c r="H4768" s="41" t="s">
        <v>4366</v>
      </c>
    </row>
    <row r="4769" spans="1:8">
      <c r="A4769" s="36"/>
      <c r="B4769" s="36"/>
      <c r="C4769" s="37" t="s">
        <v>5136</v>
      </c>
      <c r="D4769" s="38">
        <v>7620</v>
      </c>
      <c r="E4769" s="39" t="s">
        <v>5151</v>
      </c>
      <c r="F4769" s="38" t="s">
        <v>190</v>
      </c>
      <c r="G4769" s="40">
        <v>3890795</v>
      </c>
      <c r="H4769" s="41" t="s">
        <v>4366</v>
      </c>
    </row>
    <row r="4770" spans="1:8">
      <c r="A4770" s="36"/>
      <c r="B4770" s="36"/>
      <c r="C4770" s="37" t="s">
        <v>5136</v>
      </c>
      <c r="D4770" s="38">
        <v>7621</v>
      </c>
      <c r="E4770" s="39" t="s">
        <v>5152</v>
      </c>
      <c r="F4770" s="38" t="s">
        <v>190</v>
      </c>
      <c r="G4770" s="40">
        <v>4388982</v>
      </c>
      <c r="H4770" s="41" t="s">
        <v>4366</v>
      </c>
    </row>
    <row r="4771" spans="1:8">
      <c r="A4771" s="36"/>
      <c r="B4771" s="36"/>
      <c r="C4771" s="37" t="s">
        <v>5136</v>
      </c>
      <c r="D4771" s="38">
        <v>7622</v>
      </c>
      <c r="E4771" s="39" t="s">
        <v>5153</v>
      </c>
      <c r="F4771" s="38" t="s">
        <v>190</v>
      </c>
      <c r="G4771" s="40">
        <v>4911760</v>
      </c>
      <c r="H4771" s="41" t="s">
        <v>4366</v>
      </c>
    </row>
    <row r="4772" spans="1:8">
      <c r="A4772" s="36"/>
      <c r="B4772" s="36"/>
      <c r="C4772" s="37" t="s">
        <v>5136</v>
      </c>
      <c r="D4772" s="38">
        <v>7626</v>
      </c>
      <c r="E4772" s="39" t="s">
        <v>5154</v>
      </c>
      <c r="F4772" s="38" t="s">
        <v>157</v>
      </c>
      <c r="G4772" s="40">
        <v>693590</v>
      </c>
      <c r="H4772" s="41" t="s">
        <v>4366</v>
      </c>
    </row>
    <row r="4773" spans="1:8">
      <c r="A4773" s="36"/>
      <c r="B4773" s="36"/>
      <c r="C4773" s="37" t="s">
        <v>5136</v>
      </c>
      <c r="D4773" s="38">
        <v>7627</v>
      </c>
      <c r="E4773" s="39" t="s">
        <v>5155</v>
      </c>
      <c r="F4773" s="38" t="s">
        <v>157</v>
      </c>
      <c r="G4773" s="40">
        <v>737466</v>
      </c>
      <c r="H4773" s="41" t="s">
        <v>4366</v>
      </c>
    </row>
    <row r="4774" spans="1:8">
      <c r="A4774" s="36"/>
      <c r="B4774" s="36"/>
      <c r="C4774" s="37" t="s">
        <v>5136</v>
      </c>
      <c r="D4774" s="38">
        <v>7628</v>
      </c>
      <c r="E4774" s="39" t="s">
        <v>5156</v>
      </c>
      <c r="F4774" s="38" t="s">
        <v>157</v>
      </c>
      <c r="G4774" s="40">
        <v>781342</v>
      </c>
      <c r="H4774" s="41" t="s">
        <v>4366</v>
      </c>
    </row>
    <row r="4775" spans="1:8">
      <c r="A4775" s="36"/>
      <c r="B4775" s="36"/>
      <c r="C4775" s="37" t="s">
        <v>5136</v>
      </c>
      <c r="D4775" s="38">
        <v>7630</v>
      </c>
      <c r="E4775" s="39" t="s">
        <v>5157</v>
      </c>
      <c r="F4775" s="38" t="s">
        <v>157</v>
      </c>
      <c r="G4775" s="40">
        <v>849070</v>
      </c>
      <c r="H4775" s="41" t="s">
        <v>4366</v>
      </c>
    </row>
    <row r="4776" spans="1:8">
      <c r="A4776" s="36"/>
      <c r="B4776" s="36"/>
      <c r="C4776" s="37" t="s">
        <v>5136</v>
      </c>
      <c r="D4776" s="38">
        <v>7631</v>
      </c>
      <c r="E4776" s="39" t="s">
        <v>5158</v>
      </c>
      <c r="F4776" s="38" t="s">
        <v>157</v>
      </c>
      <c r="G4776" s="40">
        <v>1164657</v>
      </c>
      <c r="H4776" s="41" t="s">
        <v>4366</v>
      </c>
    </row>
    <row r="4777" spans="1:8">
      <c r="A4777" s="36"/>
      <c r="B4777" s="36"/>
      <c r="C4777" s="37" t="s">
        <v>5136</v>
      </c>
      <c r="D4777" s="38">
        <v>7632</v>
      </c>
      <c r="E4777" s="39" t="s">
        <v>5159</v>
      </c>
      <c r="F4777" s="38" t="s">
        <v>157</v>
      </c>
      <c r="G4777" s="40">
        <v>1284961</v>
      </c>
      <c r="H4777" s="41" t="s">
        <v>4366</v>
      </c>
    </row>
    <row r="4778" spans="1:8">
      <c r="A4778" s="36"/>
      <c r="B4778" s="36"/>
      <c r="C4778" s="37" t="s">
        <v>5136</v>
      </c>
      <c r="D4778" s="38">
        <v>7633</v>
      </c>
      <c r="E4778" s="39" t="s">
        <v>5160</v>
      </c>
      <c r="F4778" s="38" t="s">
        <v>157</v>
      </c>
      <c r="G4778" s="40">
        <v>1437720</v>
      </c>
      <c r="H4778" s="41" t="s">
        <v>4366</v>
      </c>
    </row>
    <row r="4779" spans="1:8">
      <c r="A4779" s="36"/>
      <c r="B4779" s="36"/>
      <c r="C4779" s="37" t="s">
        <v>5136</v>
      </c>
      <c r="D4779" s="38">
        <v>7634</v>
      </c>
      <c r="E4779" s="39" t="s">
        <v>5161</v>
      </c>
      <c r="F4779" s="38" t="s">
        <v>157</v>
      </c>
      <c r="G4779" s="40">
        <v>1594970</v>
      </c>
      <c r="H4779" s="41" t="s">
        <v>4366</v>
      </c>
    </row>
    <row r="4780" spans="1:8">
      <c r="A4780" s="36"/>
      <c r="B4780" s="36"/>
      <c r="C4780" s="37" t="s">
        <v>5136</v>
      </c>
      <c r="D4780" s="38">
        <v>7635</v>
      </c>
      <c r="E4780" s="39" t="s">
        <v>5162</v>
      </c>
      <c r="F4780" s="38" t="s">
        <v>157</v>
      </c>
      <c r="G4780" s="40">
        <v>949851</v>
      </c>
      <c r="H4780" s="41" t="s">
        <v>4366</v>
      </c>
    </row>
    <row r="4781" spans="1:8">
      <c r="A4781" s="36"/>
      <c r="B4781" s="36"/>
      <c r="C4781" s="37" t="s">
        <v>5136</v>
      </c>
      <c r="D4781" s="38">
        <v>7636</v>
      </c>
      <c r="E4781" s="39" t="s">
        <v>5163</v>
      </c>
      <c r="F4781" s="38" t="s">
        <v>157</v>
      </c>
      <c r="G4781" s="40">
        <v>1015727</v>
      </c>
      <c r="H4781" s="41" t="s">
        <v>4366</v>
      </c>
    </row>
    <row r="4782" spans="1:8">
      <c r="A4782" s="36"/>
      <c r="B4782" s="36"/>
      <c r="C4782" s="37" t="s">
        <v>5136</v>
      </c>
      <c r="D4782" s="38">
        <v>7637</v>
      </c>
      <c r="E4782" s="39" t="s">
        <v>5164</v>
      </c>
      <c r="F4782" s="38" t="s">
        <v>157</v>
      </c>
      <c r="G4782" s="40">
        <v>1200393</v>
      </c>
      <c r="H4782" s="41" t="s">
        <v>4366</v>
      </c>
    </row>
    <row r="4783" spans="1:8">
      <c r="A4783" s="36"/>
      <c r="B4783" s="36"/>
      <c r="C4783" s="37" t="s">
        <v>5136</v>
      </c>
      <c r="D4783" s="38">
        <v>7638</v>
      </c>
      <c r="E4783" s="39" t="s">
        <v>5165</v>
      </c>
      <c r="F4783" s="38" t="s">
        <v>157</v>
      </c>
      <c r="G4783" s="40">
        <v>1591932</v>
      </c>
      <c r="H4783" s="41" t="s">
        <v>4366</v>
      </c>
    </row>
    <row r="4784" spans="1:8">
      <c r="A4784" s="36"/>
      <c r="B4784" s="36"/>
      <c r="C4784" s="37" t="s">
        <v>5136</v>
      </c>
      <c r="D4784" s="38">
        <v>7639</v>
      </c>
      <c r="E4784" s="39" t="s">
        <v>5166</v>
      </c>
      <c r="F4784" s="38" t="s">
        <v>157</v>
      </c>
      <c r="G4784" s="40">
        <v>1697812</v>
      </c>
      <c r="H4784" s="41" t="s">
        <v>4366</v>
      </c>
    </row>
    <row r="4785" spans="1:8">
      <c r="A4785" s="36"/>
      <c r="B4785" s="36"/>
      <c r="C4785" s="37" t="s">
        <v>5136</v>
      </c>
      <c r="D4785" s="38">
        <v>7640</v>
      </c>
      <c r="E4785" s="39" t="s">
        <v>5167</v>
      </c>
      <c r="F4785" s="38" t="s">
        <v>157</v>
      </c>
      <c r="G4785" s="40">
        <v>1828085</v>
      </c>
      <c r="H4785" s="41" t="s">
        <v>4366</v>
      </c>
    </row>
    <row r="4786" spans="1:8">
      <c r="A4786" s="36"/>
      <c r="B4786" s="36"/>
      <c r="C4786" s="37" t="s">
        <v>5136</v>
      </c>
      <c r="D4786" s="38">
        <v>7641</v>
      </c>
      <c r="E4786" s="39" t="s">
        <v>5168</v>
      </c>
      <c r="F4786" s="38" t="s">
        <v>157</v>
      </c>
      <c r="G4786" s="40">
        <v>2018415</v>
      </c>
      <c r="H4786" s="41" t="s">
        <v>4366</v>
      </c>
    </row>
    <row r="4787" spans="1:8">
      <c r="A4787" s="36"/>
      <c r="B4787" s="36"/>
      <c r="C4787" s="37" t="s">
        <v>5136</v>
      </c>
      <c r="D4787" s="38">
        <v>7642</v>
      </c>
      <c r="E4787" s="39" t="s">
        <v>5169</v>
      </c>
      <c r="F4787" s="38" t="s">
        <v>157</v>
      </c>
      <c r="G4787" s="40">
        <v>2128441</v>
      </c>
      <c r="H4787" s="41" t="s">
        <v>4366</v>
      </c>
    </row>
    <row r="4788" spans="1:8">
      <c r="A4788" s="36"/>
      <c r="B4788" s="36"/>
      <c r="C4788" s="37" t="s">
        <v>5136</v>
      </c>
      <c r="D4788" s="38">
        <v>7643</v>
      </c>
      <c r="E4788" s="39" t="s">
        <v>5170</v>
      </c>
      <c r="F4788" s="38" t="s">
        <v>157</v>
      </c>
      <c r="G4788" s="40">
        <v>2367983</v>
      </c>
      <c r="H4788" s="41" t="s">
        <v>4366</v>
      </c>
    </row>
    <row r="4789" spans="1:8">
      <c r="A4789" s="36"/>
      <c r="B4789" s="36"/>
      <c r="C4789" s="37" t="s">
        <v>5136</v>
      </c>
      <c r="D4789" s="38">
        <v>7644</v>
      </c>
      <c r="E4789" s="39" t="s">
        <v>5171</v>
      </c>
      <c r="F4789" s="38" t="s">
        <v>157</v>
      </c>
      <c r="G4789" s="40">
        <v>2596806</v>
      </c>
      <c r="H4789" s="41" t="s">
        <v>4366</v>
      </c>
    </row>
    <row r="4790" spans="1:8">
      <c r="A4790" s="36"/>
      <c r="B4790" s="36"/>
      <c r="C4790" s="37" t="s">
        <v>5136</v>
      </c>
      <c r="D4790" s="38">
        <v>7645</v>
      </c>
      <c r="E4790" s="39" t="s">
        <v>5172</v>
      </c>
      <c r="F4790" s="38" t="s">
        <v>190</v>
      </c>
      <c r="G4790" s="40">
        <v>5484880</v>
      </c>
      <c r="H4790" s="41" t="s">
        <v>4366</v>
      </c>
    </row>
    <row r="4791" spans="1:8">
      <c r="A4791" s="36"/>
      <c r="B4791" s="36"/>
      <c r="C4791" s="37" t="s">
        <v>5136</v>
      </c>
      <c r="D4791" s="38">
        <v>7646</v>
      </c>
      <c r="E4791" s="39" t="s">
        <v>5173</v>
      </c>
      <c r="F4791" s="38" t="s">
        <v>190</v>
      </c>
      <c r="G4791" s="40">
        <v>6679631</v>
      </c>
      <c r="H4791" s="41" t="s">
        <v>4366</v>
      </c>
    </row>
    <row r="4792" spans="1:8">
      <c r="A4792" s="36"/>
      <c r="B4792" s="36"/>
      <c r="C4792" s="37" t="s">
        <v>5136</v>
      </c>
      <c r="D4792" s="38">
        <v>7647</v>
      </c>
      <c r="E4792" s="39" t="s">
        <v>5174</v>
      </c>
      <c r="F4792" s="38" t="s">
        <v>157</v>
      </c>
      <c r="G4792" s="40">
        <v>3109876</v>
      </c>
      <c r="H4792" s="41" t="s">
        <v>4366</v>
      </c>
    </row>
    <row r="4793" spans="1:8">
      <c r="A4793" s="36"/>
      <c r="B4793" s="36"/>
      <c r="C4793" s="37" t="s">
        <v>5136</v>
      </c>
      <c r="D4793" s="38">
        <v>7648</v>
      </c>
      <c r="E4793" s="39" t="s">
        <v>5175</v>
      </c>
      <c r="F4793" s="38" t="s">
        <v>190</v>
      </c>
      <c r="G4793" s="40">
        <v>9469343</v>
      </c>
      <c r="H4793" s="41" t="s">
        <v>4366</v>
      </c>
    </row>
    <row r="4794" spans="1:8">
      <c r="A4794" s="36"/>
      <c r="B4794" s="36"/>
      <c r="C4794" s="37" t="s">
        <v>4965</v>
      </c>
      <c r="D4794" s="38">
        <v>7650</v>
      </c>
      <c r="E4794" s="39" t="s">
        <v>5176</v>
      </c>
      <c r="F4794" s="38" t="s">
        <v>4422</v>
      </c>
      <c r="G4794" s="40">
        <v>171785</v>
      </c>
      <c r="H4794" s="41" t="s">
        <v>4366</v>
      </c>
    </row>
    <row r="4795" spans="1:8">
      <c r="A4795" s="36"/>
      <c r="B4795" s="36"/>
      <c r="C4795" s="37" t="s">
        <v>4460</v>
      </c>
      <c r="D4795" s="38">
        <v>7651</v>
      </c>
      <c r="E4795" s="39" t="s">
        <v>5177</v>
      </c>
      <c r="F4795" s="38" t="s">
        <v>4422</v>
      </c>
      <c r="G4795" s="40">
        <v>110509</v>
      </c>
      <c r="H4795" s="41" t="s">
        <v>4366</v>
      </c>
    </row>
    <row r="4796" spans="1:8">
      <c r="A4796" s="36"/>
      <c r="B4796" s="36"/>
      <c r="C4796" s="37" t="s">
        <v>4460</v>
      </c>
      <c r="D4796" s="38">
        <v>7652</v>
      </c>
      <c r="E4796" s="39" t="s">
        <v>5178</v>
      </c>
      <c r="F4796" s="38" t="s">
        <v>4422</v>
      </c>
      <c r="G4796" s="40">
        <v>226271</v>
      </c>
      <c r="H4796" s="41" t="s">
        <v>4366</v>
      </c>
    </row>
    <row r="4797" spans="1:8">
      <c r="A4797" s="36"/>
      <c r="B4797" s="36"/>
      <c r="C4797" s="37" t="s">
        <v>4460</v>
      </c>
      <c r="D4797" s="38">
        <v>7653</v>
      </c>
      <c r="E4797" s="39" t="s">
        <v>5179</v>
      </c>
      <c r="F4797" s="38" t="s">
        <v>4422</v>
      </c>
      <c r="G4797" s="40">
        <v>360000</v>
      </c>
      <c r="H4797" s="41" t="s">
        <v>4366</v>
      </c>
    </row>
    <row r="4798" spans="1:8">
      <c r="A4798" s="36"/>
      <c r="B4798" s="36"/>
      <c r="C4798" s="37" t="s">
        <v>4460</v>
      </c>
      <c r="D4798" s="38">
        <v>7654</v>
      </c>
      <c r="E4798" s="39" t="s">
        <v>5180</v>
      </c>
      <c r="F4798" s="38" t="s">
        <v>4422</v>
      </c>
      <c r="G4798" s="40">
        <v>48000</v>
      </c>
      <c r="H4798" s="41" t="s">
        <v>4366</v>
      </c>
    </row>
    <row r="4799" spans="1:8">
      <c r="A4799" s="36"/>
      <c r="B4799" s="36"/>
      <c r="C4799" s="37" t="s">
        <v>4460</v>
      </c>
      <c r="D4799" s="38">
        <v>7655</v>
      </c>
      <c r="E4799" s="39" t="s">
        <v>5181</v>
      </c>
      <c r="F4799" s="38" t="s">
        <v>4422</v>
      </c>
      <c r="G4799" s="40">
        <v>44000</v>
      </c>
      <c r="H4799" s="41" t="s">
        <v>4366</v>
      </c>
    </row>
    <row r="4800" spans="1:8">
      <c r="A4800" s="36"/>
      <c r="B4800" s="36"/>
      <c r="C4800" s="37" t="s">
        <v>4460</v>
      </c>
      <c r="D4800" s="38">
        <v>7656</v>
      </c>
      <c r="E4800" s="39" t="s">
        <v>5182</v>
      </c>
      <c r="F4800" s="38" t="s">
        <v>4422</v>
      </c>
      <c r="G4800" s="40">
        <v>145000</v>
      </c>
      <c r="H4800" s="41" t="s">
        <v>4366</v>
      </c>
    </row>
    <row r="4801" spans="1:8">
      <c r="A4801" s="36"/>
      <c r="B4801" s="36"/>
      <c r="C4801" s="37" t="s">
        <v>4460</v>
      </c>
      <c r="D4801" s="38">
        <v>7657</v>
      </c>
      <c r="E4801" s="39" t="s">
        <v>5183</v>
      </c>
      <c r="F4801" s="38" t="s">
        <v>4422</v>
      </c>
      <c r="G4801" s="40">
        <v>122505</v>
      </c>
      <c r="H4801" s="41" t="s">
        <v>4366</v>
      </c>
    </row>
    <row r="4802" spans="1:8">
      <c r="A4802" s="36"/>
      <c r="B4802" s="36"/>
      <c r="C4802" s="37" t="s">
        <v>4804</v>
      </c>
      <c r="D4802" s="38">
        <v>7658</v>
      </c>
      <c r="E4802" s="39" t="s">
        <v>5184</v>
      </c>
      <c r="F4802" s="38" t="s">
        <v>186</v>
      </c>
      <c r="G4802" s="40">
        <v>821100</v>
      </c>
      <c r="H4802" s="41" t="s">
        <v>4366</v>
      </c>
    </row>
    <row r="4803" spans="1:8">
      <c r="A4803" s="36"/>
      <c r="B4803" s="36"/>
      <c r="C4803" s="37" t="s">
        <v>4711</v>
      </c>
      <c r="D4803" s="38">
        <v>7664</v>
      </c>
      <c r="E4803" s="39" t="s">
        <v>5185</v>
      </c>
      <c r="F4803" s="38" t="s">
        <v>157</v>
      </c>
      <c r="G4803" s="40">
        <v>1026607</v>
      </c>
      <c r="H4803" s="41" t="s">
        <v>4366</v>
      </c>
    </row>
    <row r="4804" spans="1:8">
      <c r="A4804" s="36"/>
      <c r="B4804" s="36"/>
      <c r="C4804" s="37" t="s">
        <v>4460</v>
      </c>
      <c r="D4804" s="38">
        <v>7680</v>
      </c>
      <c r="E4804" s="39" t="s">
        <v>5186</v>
      </c>
      <c r="F4804" s="38" t="s">
        <v>4422</v>
      </c>
      <c r="G4804" s="40">
        <v>55330</v>
      </c>
      <c r="H4804" s="41" t="s">
        <v>4366</v>
      </c>
    </row>
    <row r="4805" spans="1:8">
      <c r="A4805" s="36"/>
      <c r="B4805" s="36"/>
      <c r="C4805" s="37" t="s">
        <v>4385</v>
      </c>
      <c r="D4805" s="38">
        <v>7686</v>
      </c>
      <c r="E4805" s="39" t="s">
        <v>5187</v>
      </c>
      <c r="F4805" s="38" t="s">
        <v>186</v>
      </c>
      <c r="G4805" s="40">
        <v>67949</v>
      </c>
      <c r="H4805" s="41" t="s">
        <v>4366</v>
      </c>
    </row>
    <row r="4806" spans="1:8">
      <c r="A4806" s="36"/>
      <c r="B4806" s="36"/>
      <c r="C4806" s="37" t="s">
        <v>4385</v>
      </c>
      <c r="D4806" s="38">
        <v>7687</v>
      </c>
      <c r="E4806" s="39" t="s">
        <v>5188</v>
      </c>
      <c r="F4806" s="38" t="s">
        <v>186</v>
      </c>
      <c r="G4806" s="40">
        <v>80742</v>
      </c>
      <c r="H4806" s="41" t="s">
        <v>4366</v>
      </c>
    </row>
    <row r="4807" spans="1:8">
      <c r="A4807" s="36"/>
      <c r="B4807" s="36"/>
      <c r="C4807" s="37" t="s">
        <v>4385</v>
      </c>
      <c r="D4807" s="38">
        <v>7688</v>
      </c>
      <c r="E4807" s="39" t="s">
        <v>5189</v>
      </c>
      <c r="F4807" s="38" t="s">
        <v>186</v>
      </c>
      <c r="G4807" s="40">
        <v>66045</v>
      </c>
      <c r="H4807" s="41" t="s">
        <v>4366</v>
      </c>
    </row>
    <row r="4808" spans="1:8">
      <c r="A4808" s="36"/>
      <c r="B4808" s="36"/>
      <c r="C4808" s="37" t="s">
        <v>4385</v>
      </c>
      <c r="D4808" s="38">
        <v>7689</v>
      </c>
      <c r="E4808" s="39" t="s">
        <v>5190</v>
      </c>
      <c r="F4808" s="38" t="s">
        <v>186</v>
      </c>
      <c r="G4808" s="40">
        <v>68663</v>
      </c>
      <c r="H4808" s="41" t="s">
        <v>4366</v>
      </c>
    </row>
    <row r="4809" spans="1:8">
      <c r="A4809" s="36"/>
      <c r="B4809" s="36"/>
      <c r="C4809" s="37" t="s">
        <v>4385</v>
      </c>
      <c r="D4809" s="38">
        <v>7690</v>
      </c>
      <c r="E4809" s="39" t="s">
        <v>5191</v>
      </c>
      <c r="F4809" s="38" t="s">
        <v>186</v>
      </c>
      <c r="G4809" s="40">
        <v>61523</v>
      </c>
      <c r="H4809" s="41" t="s">
        <v>4366</v>
      </c>
    </row>
    <row r="4810" spans="1:8">
      <c r="A4810" s="36"/>
      <c r="B4810" s="36"/>
      <c r="C4810" s="37" t="s">
        <v>4385</v>
      </c>
      <c r="D4810" s="38">
        <v>7691</v>
      </c>
      <c r="E4810" s="39" t="s">
        <v>5192</v>
      </c>
      <c r="F4810" s="38" t="s">
        <v>186</v>
      </c>
      <c r="G4810" s="40">
        <v>61523</v>
      </c>
      <c r="H4810" s="41" t="s">
        <v>4366</v>
      </c>
    </row>
    <row r="4811" spans="1:8">
      <c r="A4811" s="36"/>
      <c r="B4811" s="36"/>
      <c r="C4811" s="37" t="s">
        <v>4385</v>
      </c>
      <c r="D4811" s="38">
        <v>7692</v>
      </c>
      <c r="E4811" s="39" t="s">
        <v>5193</v>
      </c>
      <c r="F4811" s="38" t="s">
        <v>186</v>
      </c>
      <c r="G4811" s="40">
        <v>59500</v>
      </c>
      <c r="H4811" s="41" t="s">
        <v>4366</v>
      </c>
    </row>
    <row r="4812" spans="1:8">
      <c r="A4812" s="36"/>
      <c r="B4812" s="36"/>
      <c r="C4812" s="37" t="s">
        <v>4424</v>
      </c>
      <c r="D4812" s="38">
        <v>7695</v>
      </c>
      <c r="E4812" s="39" t="s">
        <v>5194</v>
      </c>
      <c r="F4812" s="38" t="s">
        <v>885</v>
      </c>
      <c r="G4812" s="40">
        <v>1413</v>
      </c>
      <c r="H4812" s="41" t="s">
        <v>4366</v>
      </c>
    </row>
    <row r="4813" spans="1:8">
      <c r="A4813" s="36"/>
      <c r="B4813" s="36"/>
      <c r="C4813" s="37" t="s">
        <v>4424</v>
      </c>
      <c r="D4813" s="38">
        <v>7696</v>
      </c>
      <c r="E4813" s="39" t="s">
        <v>5195</v>
      </c>
      <c r="F4813" s="38" t="s">
        <v>885</v>
      </c>
      <c r="G4813" s="40">
        <v>1636</v>
      </c>
      <c r="H4813" s="41" t="s">
        <v>4366</v>
      </c>
    </row>
    <row r="4814" spans="1:8">
      <c r="A4814" s="36"/>
      <c r="B4814" s="36"/>
      <c r="C4814" s="37" t="s">
        <v>4424</v>
      </c>
      <c r="D4814" s="38">
        <v>7697</v>
      </c>
      <c r="E4814" s="39" t="s">
        <v>5196</v>
      </c>
      <c r="F4814" s="38" t="s">
        <v>885</v>
      </c>
      <c r="G4814" s="40">
        <v>6464</v>
      </c>
      <c r="H4814" s="41" t="s">
        <v>4366</v>
      </c>
    </row>
    <row r="4815" spans="1:8">
      <c r="A4815" s="36"/>
      <c r="B4815" s="36"/>
      <c r="C4815" s="37" t="s">
        <v>4424</v>
      </c>
      <c r="D4815" s="38">
        <v>7698</v>
      </c>
      <c r="E4815" s="39" t="s">
        <v>5197</v>
      </c>
      <c r="F4815" s="38" t="s">
        <v>885</v>
      </c>
      <c r="G4815" s="40">
        <v>1636</v>
      </c>
      <c r="H4815" s="41" t="s">
        <v>4366</v>
      </c>
    </row>
    <row r="4816" spans="1:8">
      <c r="A4816" s="36"/>
      <c r="B4816" s="36"/>
      <c r="C4816" s="37" t="s">
        <v>5049</v>
      </c>
      <c r="D4816" s="38">
        <v>7699</v>
      </c>
      <c r="E4816" s="39" t="s">
        <v>5198</v>
      </c>
      <c r="F4816" s="38" t="s">
        <v>157</v>
      </c>
      <c r="G4816" s="40">
        <v>4640</v>
      </c>
      <c r="H4816" s="41" t="s">
        <v>4366</v>
      </c>
    </row>
    <row r="4817" spans="1:8">
      <c r="A4817" s="36"/>
      <c r="B4817" s="36"/>
      <c r="C4817" s="37" t="s">
        <v>5049</v>
      </c>
      <c r="D4817" s="38">
        <v>7700</v>
      </c>
      <c r="E4817" s="39" t="s">
        <v>5199</v>
      </c>
      <c r="F4817" s="38" t="s">
        <v>157</v>
      </c>
      <c r="G4817" s="40">
        <v>7600</v>
      </c>
      <c r="H4817" s="41" t="s">
        <v>4366</v>
      </c>
    </row>
    <row r="4818" spans="1:8">
      <c r="A4818" s="36"/>
      <c r="B4818" s="36"/>
      <c r="C4818" s="37" t="s">
        <v>4424</v>
      </c>
      <c r="D4818" s="38">
        <v>7701</v>
      </c>
      <c r="E4818" s="39" t="s">
        <v>5200</v>
      </c>
      <c r="F4818" s="38" t="s">
        <v>885</v>
      </c>
      <c r="G4818" s="40">
        <v>3421</v>
      </c>
      <c r="H4818" s="41" t="s">
        <v>4366</v>
      </c>
    </row>
    <row r="4819" spans="1:8">
      <c r="A4819" s="36"/>
      <c r="B4819" s="36"/>
      <c r="C4819" s="37" t="s">
        <v>1473</v>
      </c>
      <c r="D4819" s="38">
        <v>7702</v>
      </c>
      <c r="E4819" s="39" t="s">
        <v>5201</v>
      </c>
      <c r="F4819" s="38" t="s">
        <v>182</v>
      </c>
      <c r="G4819" s="40">
        <v>389546</v>
      </c>
      <c r="H4819" s="41" t="s">
        <v>4366</v>
      </c>
    </row>
    <row r="4820" spans="1:8">
      <c r="A4820" s="36"/>
      <c r="B4820" s="36"/>
      <c r="C4820" s="37" t="s">
        <v>4424</v>
      </c>
      <c r="D4820" s="38">
        <v>7707</v>
      </c>
      <c r="E4820" s="39" t="s">
        <v>5202</v>
      </c>
      <c r="F4820" s="38" t="s">
        <v>4426</v>
      </c>
      <c r="G4820" s="40">
        <v>31900</v>
      </c>
      <c r="H4820" s="41" t="s">
        <v>4366</v>
      </c>
    </row>
    <row r="4821" spans="1:8">
      <c r="A4821" s="36"/>
      <c r="B4821" s="36"/>
      <c r="C4821" s="37" t="s">
        <v>4388</v>
      </c>
      <c r="D4821" s="38">
        <v>7710</v>
      </c>
      <c r="E4821" s="39" t="s">
        <v>5203</v>
      </c>
      <c r="F4821" s="38" t="s">
        <v>157</v>
      </c>
      <c r="G4821" s="40">
        <v>77916</v>
      </c>
      <c r="H4821" s="41" t="s">
        <v>4366</v>
      </c>
    </row>
    <row r="4822" spans="1:8">
      <c r="A4822" s="36"/>
      <c r="B4822" s="36"/>
      <c r="C4822" s="37" t="s">
        <v>4399</v>
      </c>
      <c r="D4822" s="38">
        <v>7713</v>
      </c>
      <c r="E4822" s="39" t="s">
        <v>5204</v>
      </c>
      <c r="F4822" s="38" t="s">
        <v>157</v>
      </c>
      <c r="G4822" s="40">
        <v>8115</v>
      </c>
      <c r="H4822" s="41" t="s">
        <v>4366</v>
      </c>
    </row>
    <row r="4823" spans="1:8">
      <c r="A4823" s="36"/>
      <c r="B4823" s="36"/>
      <c r="C4823" s="37" t="s">
        <v>4376</v>
      </c>
      <c r="D4823" s="38">
        <v>7714</v>
      </c>
      <c r="E4823" s="39" t="s">
        <v>5205</v>
      </c>
      <c r="F4823" s="38" t="s">
        <v>182</v>
      </c>
      <c r="G4823" s="40">
        <v>38000</v>
      </c>
      <c r="H4823" s="41" t="s">
        <v>4366</v>
      </c>
    </row>
    <row r="4824" spans="1:8">
      <c r="A4824" s="36"/>
      <c r="B4824" s="36"/>
      <c r="C4824" s="37" t="s">
        <v>4376</v>
      </c>
      <c r="D4824" s="38">
        <v>7715</v>
      </c>
      <c r="E4824" s="39" t="s">
        <v>5206</v>
      </c>
      <c r="F4824" s="38" t="s">
        <v>182</v>
      </c>
      <c r="G4824" s="40">
        <v>48000</v>
      </c>
      <c r="H4824" s="41" t="s">
        <v>4366</v>
      </c>
    </row>
    <row r="4825" spans="1:8">
      <c r="A4825" s="36"/>
      <c r="B4825" s="36"/>
      <c r="C4825" s="37" t="s">
        <v>4376</v>
      </c>
      <c r="D4825" s="38">
        <v>7717</v>
      </c>
      <c r="E4825" s="39" t="s">
        <v>5207</v>
      </c>
      <c r="F4825" s="38" t="s">
        <v>157</v>
      </c>
      <c r="G4825" s="40">
        <v>138000</v>
      </c>
      <c r="H4825" s="41" t="s">
        <v>4366</v>
      </c>
    </row>
    <row r="4826" spans="1:8">
      <c r="A4826" s="36"/>
      <c r="B4826" s="36"/>
      <c r="C4826" s="37" t="s">
        <v>4376</v>
      </c>
      <c r="D4826" s="38">
        <v>7718</v>
      </c>
      <c r="E4826" s="39" t="s">
        <v>5208</v>
      </c>
      <c r="F4826" s="38" t="s">
        <v>157</v>
      </c>
      <c r="G4826" s="40">
        <v>97500</v>
      </c>
      <c r="H4826" s="41" t="s">
        <v>4366</v>
      </c>
    </row>
    <row r="4827" spans="1:8">
      <c r="A4827" s="36"/>
      <c r="B4827" s="36"/>
      <c r="C4827" s="37" t="s">
        <v>4376</v>
      </c>
      <c r="D4827" s="38">
        <v>7720</v>
      </c>
      <c r="E4827" s="39" t="s">
        <v>5209</v>
      </c>
      <c r="F4827" s="38" t="s">
        <v>157</v>
      </c>
      <c r="G4827" s="40">
        <v>122500</v>
      </c>
      <c r="H4827" s="41" t="s">
        <v>4366</v>
      </c>
    </row>
    <row r="4828" spans="1:8">
      <c r="A4828" s="36"/>
      <c r="B4828" s="36"/>
      <c r="C4828" s="37" t="s">
        <v>4399</v>
      </c>
      <c r="D4828" s="38">
        <v>7722</v>
      </c>
      <c r="E4828" s="39" t="s">
        <v>5210</v>
      </c>
      <c r="F4828" s="38" t="s">
        <v>190</v>
      </c>
      <c r="G4828" s="40">
        <v>13783</v>
      </c>
      <c r="H4828" s="41" t="s">
        <v>4366</v>
      </c>
    </row>
    <row r="4829" spans="1:8">
      <c r="A4829" s="36"/>
      <c r="B4829" s="36"/>
      <c r="C4829" s="37" t="s">
        <v>4376</v>
      </c>
      <c r="D4829" s="38">
        <v>7723</v>
      </c>
      <c r="E4829" s="39" t="s">
        <v>5211</v>
      </c>
      <c r="F4829" s="38" t="s">
        <v>157</v>
      </c>
      <c r="G4829" s="40">
        <v>1000000</v>
      </c>
      <c r="H4829" s="41" t="s">
        <v>4366</v>
      </c>
    </row>
    <row r="4830" spans="1:8">
      <c r="A4830" s="36"/>
      <c r="B4830" s="36"/>
      <c r="C4830" s="37" t="s">
        <v>4376</v>
      </c>
      <c r="D4830" s="38">
        <v>7724</v>
      </c>
      <c r="E4830" s="39" t="s">
        <v>5212</v>
      </c>
      <c r="F4830" s="38" t="s">
        <v>157</v>
      </c>
      <c r="G4830" s="40">
        <v>1500000</v>
      </c>
      <c r="H4830" s="41" t="s">
        <v>4366</v>
      </c>
    </row>
    <row r="4831" spans="1:8">
      <c r="A4831" s="36"/>
      <c r="B4831" s="36"/>
      <c r="C4831" s="37" t="s">
        <v>4376</v>
      </c>
      <c r="D4831" s="38">
        <v>7725</v>
      </c>
      <c r="E4831" s="39" t="s">
        <v>5213</v>
      </c>
      <c r="F4831" s="38" t="s">
        <v>157</v>
      </c>
      <c r="G4831" s="40">
        <v>2000000</v>
      </c>
      <c r="H4831" s="41" t="s">
        <v>4366</v>
      </c>
    </row>
    <row r="4832" spans="1:8">
      <c r="A4832" s="36"/>
      <c r="B4832" s="36"/>
      <c r="C4832" s="37" t="s">
        <v>5214</v>
      </c>
      <c r="D4832" s="38">
        <v>7727</v>
      </c>
      <c r="E4832" s="39" t="s">
        <v>5215</v>
      </c>
      <c r="F4832" s="38" t="s">
        <v>190</v>
      </c>
      <c r="G4832" s="40">
        <v>64647</v>
      </c>
      <c r="H4832" s="41" t="s">
        <v>4366</v>
      </c>
    </row>
    <row r="4833" spans="1:8">
      <c r="A4833" s="36"/>
      <c r="B4833" s="36"/>
      <c r="C4833" s="37" t="s">
        <v>5214</v>
      </c>
      <c r="D4833" s="38">
        <v>7728</v>
      </c>
      <c r="E4833" s="39" t="s">
        <v>5216</v>
      </c>
      <c r="F4833" s="38" t="s">
        <v>190</v>
      </c>
      <c r="G4833" s="40">
        <v>102108</v>
      </c>
      <c r="H4833" s="41" t="s">
        <v>4366</v>
      </c>
    </row>
    <row r="4834" spans="1:8">
      <c r="A4834" s="36"/>
      <c r="B4834" s="36"/>
      <c r="C4834" s="37" t="s">
        <v>5214</v>
      </c>
      <c r="D4834" s="38">
        <v>7729</v>
      </c>
      <c r="E4834" s="39" t="s">
        <v>5217</v>
      </c>
      <c r="F4834" s="38" t="s">
        <v>190</v>
      </c>
      <c r="G4834" s="40">
        <v>176663</v>
      </c>
      <c r="H4834" s="41" t="s">
        <v>4366</v>
      </c>
    </row>
    <row r="4835" spans="1:8">
      <c r="A4835" s="36"/>
      <c r="B4835" s="36"/>
      <c r="C4835" s="37" t="s">
        <v>5214</v>
      </c>
      <c r="D4835" s="38">
        <v>7730</v>
      </c>
      <c r="E4835" s="39" t="s">
        <v>5218</v>
      </c>
      <c r="F4835" s="38" t="s">
        <v>190</v>
      </c>
      <c r="G4835" s="40">
        <v>249783</v>
      </c>
      <c r="H4835" s="41" t="s">
        <v>4366</v>
      </c>
    </row>
    <row r="4836" spans="1:8">
      <c r="A4836" s="36"/>
      <c r="B4836" s="36"/>
      <c r="C4836" s="37" t="s">
        <v>4786</v>
      </c>
      <c r="D4836" s="38">
        <v>7733</v>
      </c>
      <c r="E4836" s="39" t="s">
        <v>5219</v>
      </c>
      <c r="F4836" s="38" t="s">
        <v>564</v>
      </c>
      <c r="G4836" s="40">
        <v>32</v>
      </c>
      <c r="H4836" s="41" t="s">
        <v>4366</v>
      </c>
    </row>
    <row r="4837" spans="1:8">
      <c r="A4837" s="36"/>
      <c r="B4837" s="36"/>
      <c r="C4837" s="37" t="s">
        <v>5081</v>
      </c>
      <c r="D4837" s="38">
        <v>7737</v>
      </c>
      <c r="E4837" s="39" t="s">
        <v>5220</v>
      </c>
      <c r="F4837" s="38" t="s">
        <v>157</v>
      </c>
      <c r="G4837" s="40">
        <v>85085</v>
      </c>
      <c r="H4837" s="41" t="s">
        <v>4366</v>
      </c>
    </row>
    <row r="4838" spans="1:8">
      <c r="A4838" s="36"/>
      <c r="B4838" s="36"/>
      <c r="C4838" s="37" t="s">
        <v>5081</v>
      </c>
      <c r="D4838" s="38">
        <v>7738</v>
      </c>
      <c r="E4838" s="39" t="s">
        <v>5221</v>
      </c>
      <c r="F4838" s="38" t="s">
        <v>157</v>
      </c>
      <c r="G4838" s="40">
        <v>111265</v>
      </c>
      <c r="H4838" s="41" t="s">
        <v>4366</v>
      </c>
    </row>
    <row r="4839" spans="1:8">
      <c r="A4839" s="36"/>
      <c r="B4839" s="36"/>
      <c r="C4839" s="37" t="s">
        <v>5081</v>
      </c>
      <c r="D4839" s="38">
        <v>7743</v>
      </c>
      <c r="E4839" s="39" t="s">
        <v>5222</v>
      </c>
      <c r="F4839" s="38" t="s">
        <v>157</v>
      </c>
      <c r="G4839" s="40">
        <v>54978</v>
      </c>
      <c r="H4839" s="41" t="s">
        <v>4366</v>
      </c>
    </row>
    <row r="4840" spans="1:8">
      <c r="A4840" s="36"/>
      <c r="B4840" s="36"/>
      <c r="C4840" s="37" t="s">
        <v>5081</v>
      </c>
      <c r="D4840" s="38">
        <v>7744</v>
      </c>
      <c r="E4840" s="39" t="s">
        <v>5223</v>
      </c>
      <c r="F4840" s="38" t="s">
        <v>157</v>
      </c>
      <c r="G4840" s="40">
        <v>95200</v>
      </c>
      <c r="H4840" s="41" t="s">
        <v>4366</v>
      </c>
    </row>
    <row r="4841" spans="1:8">
      <c r="A4841" s="36"/>
      <c r="B4841" s="36"/>
      <c r="C4841" s="37" t="s">
        <v>5081</v>
      </c>
      <c r="D4841" s="38">
        <v>7750</v>
      </c>
      <c r="E4841" s="39" t="s">
        <v>5224</v>
      </c>
      <c r="F4841" s="38" t="s">
        <v>157</v>
      </c>
      <c r="G4841" s="40">
        <v>75565</v>
      </c>
      <c r="H4841" s="41" t="s">
        <v>4366</v>
      </c>
    </row>
    <row r="4842" spans="1:8">
      <c r="A4842" s="36"/>
      <c r="B4842" s="36"/>
      <c r="C4842" s="37" t="s">
        <v>5104</v>
      </c>
      <c r="D4842" s="38">
        <v>7752</v>
      </c>
      <c r="E4842" s="39" t="s">
        <v>5225</v>
      </c>
      <c r="F4842" s="38" t="s">
        <v>157</v>
      </c>
      <c r="G4842" s="40">
        <v>107100</v>
      </c>
      <c r="H4842" s="41" t="s">
        <v>4366</v>
      </c>
    </row>
    <row r="4843" spans="1:8">
      <c r="A4843" s="36"/>
      <c r="B4843" s="36"/>
      <c r="C4843" s="37" t="s">
        <v>5104</v>
      </c>
      <c r="D4843" s="38">
        <v>7754</v>
      </c>
      <c r="E4843" s="39" t="s">
        <v>5226</v>
      </c>
      <c r="F4843" s="38" t="s">
        <v>157</v>
      </c>
      <c r="G4843" s="40">
        <v>108000</v>
      </c>
      <c r="H4843" s="41" t="s">
        <v>4366</v>
      </c>
    </row>
    <row r="4844" spans="1:8">
      <c r="A4844" s="36"/>
      <c r="B4844" s="36"/>
      <c r="C4844" s="37" t="s">
        <v>5106</v>
      </c>
      <c r="D4844" s="38">
        <v>7755</v>
      </c>
      <c r="E4844" s="39" t="s">
        <v>5227</v>
      </c>
      <c r="F4844" s="38" t="s">
        <v>157</v>
      </c>
      <c r="G4844" s="40">
        <v>804700</v>
      </c>
      <c r="H4844" s="41" t="s">
        <v>4366</v>
      </c>
    </row>
    <row r="4845" spans="1:8">
      <c r="A4845" s="36"/>
      <c r="B4845" s="36"/>
      <c r="C4845" s="37" t="s">
        <v>5106</v>
      </c>
      <c r="D4845" s="38">
        <v>7758</v>
      </c>
      <c r="E4845" s="39" t="s">
        <v>5228</v>
      </c>
      <c r="F4845" s="38" t="s">
        <v>157</v>
      </c>
      <c r="G4845" s="40">
        <v>1300000</v>
      </c>
      <c r="H4845" s="41" t="s">
        <v>4366</v>
      </c>
    </row>
    <row r="4846" spans="1:8">
      <c r="A4846" s="36"/>
      <c r="B4846" s="36"/>
      <c r="C4846" s="37" t="s">
        <v>5101</v>
      </c>
      <c r="D4846" s="38">
        <v>7762</v>
      </c>
      <c r="E4846" s="39" t="s">
        <v>5229</v>
      </c>
      <c r="F4846" s="38" t="s">
        <v>157</v>
      </c>
      <c r="G4846" s="40">
        <v>215895</v>
      </c>
      <c r="H4846" s="41" t="s">
        <v>4366</v>
      </c>
    </row>
    <row r="4847" spans="1:8">
      <c r="A4847" s="36"/>
      <c r="B4847" s="36"/>
      <c r="C4847" s="37" t="s">
        <v>5104</v>
      </c>
      <c r="D4847" s="38">
        <v>7766</v>
      </c>
      <c r="E4847" s="39" t="s">
        <v>5230</v>
      </c>
      <c r="F4847" s="38" t="s">
        <v>157</v>
      </c>
      <c r="G4847" s="40">
        <v>145180</v>
      </c>
      <c r="H4847" s="41" t="s">
        <v>4366</v>
      </c>
    </row>
    <row r="4848" spans="1:8">
      <c r="A4848" s="36"/>
      <c r="B4848" s="36"/>
      <c r="C4848" s="37" t="s">
        <v>4378</v>
      </c>
      <c r="D4848" s="38">
        <v>7767</v>
      </c>
      <c r="E4848" s="39" t="s">
        <v>5231</v>
      </c>
      <c r="F4848" s="38" t="s">
        <v>4426</v>
      </c>
      <c r="G4848" s="40">
        <v>916</v>
      </c>
      <c r="H4848" s="41" t="s">
        <v>4366</v>
      </c>
    </row>
    <row r="4849" spans="1:8">
      <c r="A4849" s="36"/>
      <c r="B4849" s="36"/>
      <c r="C4849" s="37" t="s">
        <v>4378</v>
      </c>
      <c r="D4849" s="38">
        <v>7769</v>
      </c>
      <c r="E4849" s="39" t="s">
        <v>5232</v>
      </c>
      <c r="F4849" s="38" t="s">
        <v>4426</v>
      </c>
      <c r="G4849" s="40">
        <v>357</v>
      </c>
      <c r="H4849" s="41" t="s">
        <v>4366</v>
      </c>
    </row>
    <row r="4850" spans="1:8">
      <c r="A4850" s="36"/>
      <c r="B4850" s="36"/>
      <c r="C4850" s="37" t="s">
        <v>5106</v>
      </c>
      <c r="D4850" s="38">
        <v>7770</v>
      </c>
      <c r="E4850" s="39" t="s">
        <v>5233</v>
      </c>
      <c r="F4850" s="38" t="s">
        <v>157</v>
      </c>
      <c r="G4850" s="40">
        <v>1290400</v>
      </c>
      <c r="H4850" s="41" t="s">
        <v>4366</v>
      </c>
    </row>
    <row r="4851" spans="1:8">
      <c r="A4851" s="36"/>
      <c r="B4851" s="36"/>
      <c r="C4851" s="37" t="s">
        <v>5234</v>
      </c>
      <c r="D4851" s="38">
        <v>7772</v>
      </c>
      <c r="E4851" s="39" t="s">
        <v>5235</v>
      </c>
      <c r="F4851" s="38" t="s">
        <v>157</v>
      </c>
      <c r="G4851" s="40">
        <v>38080</v>
      </c>
      <c r="H4851" s="41" t="s">
        <v>4366</v>
      </c>
    </row>
    <row r="4852" spans="1:8">
      <c r="A4852" s="36"/>
      <c r="B4852" s="36"/>
      <c r="C4852" s="37" t="s">
        <v>5234</v>
      </c>
      <c r="D4852" s="38">
        <v>7773</v>
      </c>
      <c r="E4852" s="39" t="s">
        <v>5236</v>
      </c>
      <c r="F4852" s="38" t="s">
        <v>157</v>
      </c>
      <c r="G4852" s="40">
        <v>38080</v>
      </c>
      <c r="H4852" s="41" t="s">
        <v>4366</v>
      </c>
    </row>
    <row r="4853" spans="1:8">
      <c r="A4853" s="36"/>
      <c r="B4853" s="36"/>
      <c r="C4853" s="37" t="s">
        <v>5234</v>
      </c>
      <c r="D4853" s="38">
        <v>7774</v>
      </c>
      <c r="E4853" s="39" t="s">
        <v>5237</v>
      </c>
      <c r="F4853" s="38" t="s">
        <v>157</v>
      </c>
      <c r="G4853" s="40">
        <v>7140</v>
      </c>
      <c r="H4853" s="41" t="s">
        <v>4366</v>
      </c>
    </row>
    <row r="4854" spans="1:8">
      <c r="A4854" s="36"/>
      <c r="B4854" s="36"/>
      <c r="C4854" s="37" t="s">
        <v>5234</v>
      </c>
      <c r="D4854" s="38">
        <v>7775</v>
      </c>
      <c r="E4854" s="39" t="s">
        <v>5238</v>
      </c>
      <c r="F4854" s="38" t="s">
        <v>157</v>
      </c>
      <c r="G4854" s="40">
        <v>52320</v>
      </c>
      <c r="H4854" s="41" t="s">
        <v>4366</v>
      </c>
    </row>
    <row r="4855" spans="1:8">
      <c r="A4855" s="36"/>
      <c r="B4855" s="36"/>
      <c r="C4855" s="37" t="s">
        <v>5234</v>
      </c>
      <c r="D4855" s="38">
        <v>7776</v>
      </c>
      <c r="E4855" s="39" t="s">
        <v>5239</v>
      </c>
      <c r="F4855" s="38" t="s">
        <v>157</v>
      </c>
      <c r="G4855" s="40">
        <v>21777</v>
      </c>
      <c r="H4855" s="41" t="s">
        <v>4366</v>
      </c>
    </row>
    <row r="4856" spans="1:8">
      <c r="A4856" s="36"/>
      <c r="B4856" s="36"/>
      <c r="C4856" s="37" t="s">
        <v>5234</v>
      </c>
      <c r="D4856" s="38">
        <v>7777</v>
      </c>
      <c r="E4856" s="39" t="s">
        <v>5240</v>
      </c>
      <c r="F4856" s="38" t="s">
        <v>157</v>
      </c>
      <c r="G4856" s="40">
        <v>39270</v>
      </c>
      <c r="H4856" s="41" t="s">
        <v>4366</v>
      </c>
    </row>
    <row r="4857" spans="1:8">
      <c r="A4857" s="36"/>
      <c r="B4857" s="36"/>
      <c r="C4857" s="37" t="s">
        <v>5234</v>
      </c>
      <c r="D4857" s="38">
        <v>7778</v>
      </c>
      <c r="E4857" s="39" t="s">
        <v>5241</v>
      </c>
      <c r="F4857" s="38" t="s">
        <v>157</v>
      </c>
      <c r="G4857" s="40">
        <v>41650</v>
      </c>
      <c r="H4857" s="41" t="s">
        <v>4366</v>
      </c>
    </row>
    <row r="4858" spans="1:8">
      <c r="A4858" s="36"/>
      <c r="B4858" s="36"/>
      <c r="C4858" s="37" t="s">
        <v>5234</v>
      </c>
      <c r="D4858" s="38">
        <v>7780</v>
      </c>
      <c r="E4858" s="39" t="s">
        <v>5242</v>
      </c>
      <c r="F4858" s="38" t="s">
        <v>157</v>
      </c>
      <c r="G4858" s="40">
        <v>28560</v>
      </c>
      <c r="H4858" s="41" t="s">
        <v>4366</v>
      </c>
    </row>
    <row r="4859" spans="1:8">
      <c r="A4859" s="36"/>
      <c r="B4859" s="36"/>
      <c r="C4859" s="37" t="s">
        <v>5234</v>
      </c>
      <c r="D4859" s="38">
        <v>7781</v>
      </c>
      <c r="E4859" s="39" t="s">
        <v>5243</v>
      </c>
      <c r="F4859" s="38" t="s">
        <v>157</v>
      </c>
      <c r="G4859" s="40">
        <v>10091</v>
      </c>
      <c r="H4859" s="41" t="s">
        <v>4366</v>
      </c>
    </row>
    <row r="4860" spans="1:8">
      <c r="A4860" s="36"/>
      <c r="B4860" s="36"/>
      <c r="C4860" s="37" t="s">
        <v>5234</v>
      </c>
      <c r="D4860" s="38">
        <v>7782</v>
      </c>
      <c r="E4860" s="39" t="s">
        <v>5244</v>
      </c>
      <c r="F4860" s="38" t="s">
        <v>157</v>
      </c>
      <c r="G4860" s="40">
        <v>11662</v>
      </c>
      <c r="H4860" s="41" t="s">
        <v>4366</v>
      </c>
    </row>
    <row r="4861" spans="1:8">
      <c r="A4861" s="36"/>
      <c r="B4861" s="36"/>
      <c r="C4861" s="37" t="s">
        <v>5234</v>
      </c>
      <c r="D4861" s="38">
        <v>7783</v>
      </c>
      <c r="E4861" s="39" t="s">
        <v>5245</v>
      </c>
      <c r="F4861" s="38" t="s">
        <v>157</v>
      </c>
      <c r="G4861" s="40">
        <v>6466</v>
      </c>
      <c r="H4861" s="41" t="s">
        <v>4366</v>
      </c>
    </row>
    <row r="4862" spans="1:8">
      <c r="A4862" s="36"/>
      <c r="B4862" s="36"/>
      <c r="C4862" s="37" t="s">
        <v>5234</v>
      </c>
      <c r="D4862" s="38">
        <v>7784</v>
      </c>
      <c r="E4862" s="39" t="s">
        <v>5246</v>
      </c>
      <c r="F4862" s="38" t="s">
        <v>157</v>
      </c>
      <c r="G4862" s="40">
        <v>42840</v>
      </c>
      <c r="H4862" s="41" t="s">
        <v>4366</v>
      </c>
    </row>
    <row r="4863" spans="1:8">
      <c r="A4863" s="36"/>
      <c r="B4863" s="36"/>
      <c r="C4863" s="37" t="s">
        <v>5234</v>
      </c>
      <c r="D4863" s="38">
        <v>7785</v>
      </c>
      <c r="E4863" s="39" t="s">
        <v>5247</v>
      </c>
      <c r="F4863" s="38" t="s">
        <v>157</v>
      </c>
      <c r="G4863" s="40">
        <v>20230</v>
      </c>
      <c r="H4863" s="41" t="s">
        <v>4366</v>
      </c>
    </row>
    <row r="4864" spans="1:8">
      <c r="A4864" s="36"/>
      <c r="B4864" s="36"/>
      <c r="C4864" s="37" t="s">
        <v>5234</v>
      </c>
      <c r="D4864" s="38">
        <v>7786</v>
      </c>
      <c r="E4864" s="39" t="s">
        <v>5248</v>
      </c>
      <c r="F4864" s="38" t="s">
        <v>157</v>
      </c>
      <c r="G4864" s="40">
        <v>20230</v>
      </c>
      <c r="H4864" s="41" t="s">
        <v>4366</v>
      </c>
    </row>
    <row r="4865" spans="1:8">
      <c r="A4865" s="36"/>
      <c r="B4865" s="36"/>
      <c r="C4865" s="37" t="s">
        <v>5234</v>
      </c>
      <c r="D4865" s="38">
        <v>7787</v>
      </c>
      <c r="E4865" s="39" t="s">
        <v>5249</v>
      </c>
      <c r="F4865" s="38" t="s">
        <v>157</v>
      </c>
      <c r="G4865" s="40">
        <v>20230</v>
      </c>
      <c r="H4865" s="41" t="s">
        <v>4366</v>
      </c>
    </row>
    <row r="4866" spans="1:8">
      <c r="A4866" s="36"/>
      <c r="B4866" s="36"/>
      <c r="C4866" s="37" t="s">
        <v>5234</v>
      </c>
      <c r="D4866" s="38">
        <v>7788</v>
      </c>
      <c r="E4866" s="39" t="s">
        <v>5250</v>
      </c>
      <c r="F4866" s="38" t="s">
        <v>157</v>
      </c>
      <c r="G4866" s="40">
        <v>8330</v>
      </c>
      <c r="H4866" s="41" t="s">
        <v>4366</v>
      </c>
    </row>
    <row r="4867" spans="1:8">
      <c r="A4867" s="36"/>
      <c r="B4867" s="36"/>
      <c r="C4867" s="37" t="s">
        <v>5234</v>
      </c>
      <c r="D4867" s="38">
        <v>7798</v>
      </c>
      <c r="E4867" s="39" t="s">
        <v>5251</v>
      </c>
      <c r="F4867" s="38" t="s">
        <v>157</v>
      </c>
      <c r="G4867" s="40">
        <v>3332</v>
      </c>
      <c r="H4867" s="41" t="s">
        <v>4366</v>
      </c>
    </row>
    <row r="4868" spans="1:8">
      <c r="A4868" s="36"/>
      <c r="B4868" s="36"/>
      <c r="C4868" s="37" t="s">
        <v>5234</v>
      </c>
      <c r="D4868" s="38">
        <v>7800</v>
      </c>
      <c r="E4868" s="39" t="s">
        <v>5252</v>
      </c>
      <c r="F4868" s="38" t="s">
        <v>157</v>
      </c>
      <c r="G4868" s="40">
        <v>2775</v>
      </c>
      <c r="H4868" s="41" t="s">
        <v>4366</v>
      </c>
    </row>
    <row r="4869" spans="1:8">
      <c r="A4869" s="36"/>
      <c r="B4869" s="36"/>
      <c r="C4869" s="37" t="s">
        <v>5234</v>
      </c>
      <c r="D4869" s="38">
        <v>7801</v>
      </c>
      <c r="E4869" s="39" t="s">
        <v>5253</v>
      </c>
      <c r="F4869" s="38" t="s">
        <v>157</v>
      </c>
      <c r="G4869" s="40">
        <v>10390</v>
      </c>
      <c r="H4869" s="41" t="s">
        <v>4366</v>
      </c>
    </row>
    <row r="4870" spans="1:8">
      <c r="A4870" s="36"/>
      <c r="B4870" s="36"/>
      <c r="C4870" s="37" t="s">
        <v>5049</v>
      </c>
      <c r="D4870" s="38">
        <v>7811</v>
      </c>
      <c r="E4870" s="39" t="s">
        <v>5254</v>
      </c>
      <c r="F4870" s="38" t="s">
        <v>157</v>
      </c>
      <c r="G4870" s="40">
        <v>13978</v>
      </c>
      <c r="H4870" s="41" t="s">
        <v>4366</v>
      </c>
    </row>
    <row r="4871" spans="1:8">
      <c r="A4871" s="36"/>
      <c r="B4871" s="36"/>
      <c r="C4871" s="37" t="s">
        <v>5049</v>
      </c>
      <c r="D4871" s="38">
        <v>7812</v>
      </c>
      <c r="E4871" s="39" t="s">
        <v>5255</v>
      </c>
      <c r="F4871" s="38" t="s">
        <v>157</v>
      </c>
      <c r="G4871" s="40">
        <v>201100</v>
      </c>
      <c r="H4871" s="41" t="s">
        <v>4366</v>
      </c>
    </row>
    <row r="4872" spans="1:8">
      <c r="A4872" s="36"/>
      <c r="B4872" s="36"/>
      <c r="C4872" s="37" t="s">
        <v>5049</v>
      </c>
      <c r="D4872" s="38">
        <v>7813</v>
      </c>
      <c r="E4872" s="39" t="s">
        <v>5256</v>
      </c>
      <c r="F4872" s="38" t="s">
        <v>157</v>
      </c>
      <c r="G4872" s="40">
        <v>64260</v>
      </c>
      <c r="H4872" s="41" t="s">
        <v>4366</v>
      </c>
    </row>
    <row r="4873" spans="1:8">
      <c r="A4873" s="36"/>
      <c r="B4873" s="36"/>
      <c r="C4873" s="37" t="s">
        <v>5049</v>
      </c>
      <c r="D4873" s="38">
        <v>7814</v>
      </c>
      <c r="E4873" s="39" t="s">
        <v>5257</v>
      </c>
      <c r="F4873" s="38" t="s">
        <v>157</v>
      </c>
      <c r="G4873" s="40">
        <v>37900</v>
      </c>
      <c r="H4873" s="41" t="s">
        <v>4366</v>
      </c>
    </row>
    <row r="4874" spans="1:8">
      <c r="A4874" s="36"/>
      <c r="B4874" s="36"/>
      <c r="C4874" s="37" t="s">
        <v>5049</v>
      </c>
      <c r="D4874" s="38">
        <v>7818</v>
      </c>
      <c r="E4874" s="39" t="s">
        <v>5258</v>
      </c>
      <c r="F4874" s="38" t="s">
        <v>157</v>
      </c>
      <c r="G4874" s="40">
        <v>205195</v>
      </c>
      <c r="H4874" s="41" t="s">
        <v>4366</v>
      </c>
    </row>
    <row r="4875" spans="1:8">
      <c r="A4875" s="36"/>
      <c r="B4875" s="36"/>
      <c r="C4875" s="37" t="s">
        <v>5049</v>
      </c>
      <c r="D4875" s="38">
        <v>7819</v>
      </c>
      <c r="E4875" s="39" t="s">
        <v>5259</v>
      </c>
      <c r="F4875" s="38" t="s">
        <v>157</v>
      </c>
      <c r="G4875" s="40">
        <v>56287</v>
      </c>
      <c r="H4875" s="41" t="s">
        <v>4366</v>
      </c>
    </row>
    <row r="4876" spans="1:8">
      <c r="A4876" s="36"/>
      <c r="B4876" s="36"/>
      <c r="C4876" s="37" t="s">
        <v>5122</v>
      </c>
      <c r="D4876" s="38">
        <v>7821</v>
      </c>
      <c r="E4876" s="39" t="s">
        <v>5260</v>
      </c>
      <c r="F4876" s="38" t="s">
        <v>2004</v>
      </c>
      <c r="G4876" s="40">
        <v>66521</v>
      </c>
      <c r="H4876" s="41" t="s">
        <v>4366</v>
      </c>
    </row>
    <row r="4877" spans="1:8">
      <c r="A4877" s="36"/>
      <c r="B4877" s="36"/>
      <c r="C4877" s="37" t="s">
        <v>5122</v>
      </c>
      <c r="D4877" s="38">
        <v>7822</v>
      </c>
      <c r="E4877" s="39" t="s">
        <v>5261</v>
      </c>
      <c r="F4877" s="38" t="s">
        <v>2004</v>
      </c>
      <c r="G4877" s="40">
        <v>45101</v>
      </c>
      <c r="H4877" s="41" t="s">
        <v>4366</v>
      </c>
    </row>
    <row r="4878" spans="1:8">
      <c r="A4878" s="36"/>
      <c r="B4878" s="36"/>
      <c r="C4878" s="37" t="s">
        <v>5122</v>
      </c>
      <c r="D4878" s="38">
        <v>7823</v>
      </c>
      <c r="E4878" s="39" t="s">
        <v>5262</v>
      </c>
      <c r="F4878" s="38" t="s">
        <v>2004</v>
      </c>
      <c r="G4878" s="40">
        <v>105910</v>
      </c>
      <c r="H4878" s="41" t="s">
        <v>4366</v>
      </c>
    </row>
    <row r="4879" spans="1:8">
      <c r="A4879" s="36"/>
      <c r="B4879" s="36"/>
      <c r="C4879" s="37" t="s">
        <v>5122</v>
      </c>
      <c r="D4879" s="38">
        <v>7824</v>
      </c>
      <c r="E4879" s="39" t="s">
        <v>5263</v>
      </c>
      <c r="F4879" s="38" t="s">
        <v>2004</v>
      </c>
      <c r="G4879" s="40">
        <v>476</v>
      </c>
      <c r="H4879" s="41" t="s">
        <v>4366</v>
      </c>
    </row>
    <row r="4880" spans="1:8">
      <c r="A4880" s="36"/>
      <c r="B4880" s="36"/>
      <c r="C4880" s="37" t="s">
        <v>5122</v>
      </c>
      <c r="D4880" s="38">
        <v>7825</v>
      </c>
      <c r="E4880" s="39" t="s">
        <v>5264</v>
      </c>
      <c r="F4880" s="38" t="s">
        <v>157</v>
      </c>
      <c r="G4880" s="40">
        <v>1785</v>
      </c>
      <c r="H4880" s="41" t="s">
        <v>4366</v>
      </c>
    </row>
    <row r="4881" spans="1:8">
      <c r="A4881" s="36"/>
      <c r="B4881" s="36"/>
      <c r="C4881" s="37" t="s">
        <v>5122</v>
      </c>
      <c r="D4881" s="38">
        <v>7826</v>
      </c>
      <c r="E4881" s="39" t="s">
        <v>5265</v>
      </c>
      <c r="F4881" s="38" t="s">
        <v>157</v>
      </c>
      <c r="G4881" s="40">
        <v>4641</v>
      </c>
      <c r="H4881" s="41" t="s">
        <v>4366</v>
      </c>
    </row>
    <row r="4882" spans="1:8">
      <c r="A4882" s="36"/>
      <c r="B4882" s="36"/>
      <c r="C4882" s="37" t="s">
        <v>5122</v>
      </c>
      <c r="D4882" s="38">
        <v>7827</v>
      </c>
      <c r="E4882" s="39" t="s">
        <v>5266</v>
      </c>
      <c r="F4882" s="38" t="s">
        <v>2004</v>
      </c>
      <c r="G4882" s="40">
        <v>2023</v>
      </c>
      <c r="H4882" s="41" t="s">
        <v>4366</v>
      </c>
    </row>
    <row r="4883" spans="1:8">
      <c r="A4883" s="36"/>
      <c r="B4883" s="36"/>
      <c r="C4883" s="37" t="s">
        <v>5122</v>
      </c>
      <c r="D4883" s="38">
        <v>7832</v>
      </c>
      <c r="E4883" s="39" t="s">
        <v>5267</v>
      </c>
      <c r="F4883" s="38" t="s">
        <v>157</v>
      </c>
      <c r="G4883" s="40">
        <v>4165</v>
      </c>
      <c r="H4883" s="41" t="s">
        <v>4366</v>
      </c>
    </row>
    <row r="4884" spans="1:8">
      <c r="A4884" s="36"/>
      <c r="B4884" s="36"/>
      <c r="C4884" s="37" t="s">
        <v>5122</v>
      </c>
      <c r="D4884" s="38">
        <v>7836</v>
      </c>
      <c r="E4884" s="39" t="s">
        <v>5268</v>
      </c>
      <c r="F4884" s="38" t="s">
        <v>157</v>
      </c>
      <c r="G4884" s="40">
        <v>140000</v>
      </c>
      <c r="H4884" s="41" t="s">
        <v>4366</v>
      </c>
    </row>
    <row r="4885" spans="1:8">
      <c r="A4885" s="36"/>
      <c r="B4885" s="36"/>
      <c r="C4885" s="37" t="s">
        <v>5122</v>
      </c>
      <c r="D4885" s="38">
        <v>7837</v>
      </c>
      <c r="E4885" s="39" t="s">
        <v>5269</v>
      </c>
      <c r="F4885" s="38" t="s">
        <v>157</v>
      </c>
      <c r="G4885" s="40">
        <v>136850</v>
      </c>
      <c r="H4885" s="41" t="s">
        <v>4366</v>
      </c>
    </row>
    <row r="4886" spans="1:8">
      <c r="A4886" s="36"/>
      <c r="B4886" s="36"/>
      <c r="C4886" s="37" t="s">
        <v>5122</v>
      </c>
      <c r="D4886" s="38">
        <v>7838</v>
      </c>
      <c r="E4886" s="39" t="s">
        <v>5270</v>
      </c>
      <c r="F4886" s="38" t="s">
        <v>157</v>
      </c>
      <c r="G4886" s="40">
        <v>33100</v>
      </c>
      <c r="H4886" s="41" t="s">
        <v>4366</v>
      </c>
    </row>
    <row r="4887" spans="1:8">
      <c r="A4887" s="36"/>
      <c r="B4887" s="36"/>
      <c r="C4887" s="37" t="s">
        <v>5122</v>
      </c>
      <c r="D4887" s="38">
        <v>7839</v>
      </c>
      <c r="E4887" s="39" t="s">
        <v>5271</v>
      </c>
      <c r="F4887" s="38" t="s">
        <v>157</v>
      </c>
      <c r="G4887" s="40">
        <v>49980</v>
      </c>
      <c r="H4887" s="41" t="s">
        <v>4366</v>
      </c>
    </row>
    <row r="4888" spans="1:8">
      <c r="A4888" s="36"/>
      <c r="B4888" s="36"/>
      <c r="C4888" s="37" t="s">
        <v>5122</v>
      </c>
      <c r="D4888" s="38">
        <v>7844</v>
      </c>
      <c r="E4888" s="39" t="s">
        <v>5272</v>
      </c>
      <c r="F4888" s="38" t="s">
        <v>2004</v>
      </c>
      <c r="G4888" s="40">
        <v>7021</v>
      </c>
      <c r="H4888" s="41" t="s">
        <v>4366</v>
      </c>
    </row>
    <row r="4889" spans="1:8">
      <c r="A4889" s="36"/>
      <c r="B4889" s="36"/>
      <c r="C4889" s="37" t="s">
        <v>5122</v>
      </c>
      <c r="D4889" s="38">
        <v>7846</v>
      </c>
      <c r="E4889" s="39" t="s">
        <v>5273</v>
      </c>
      <c r="F4889" s="38" t="s">
        <v>2004</v>
      </c>
      <c r="G4889" s="40">
        <v>7735</v>
      </c>
      <c r="H4889" s="41" t="s">
        <v>4366</v>
      </c>
    </row>
    <row r="4890" spans="1:8">
      <c r="A4890" s="36"/>
      <c r="B4890" s="36"/>
      <c r="C4890" s="37" t="s">
        <v>5049</v>
      </c>
      <c r="D4890" s="38">
        <v>7850</v>
      </c>
      <c r="E4890" s="39" t="s">
        <v>5274</v>
      </c>
      <c r="F4890" s="38" t="s">
        <v>5275</v>
      </c>
      <c r="G4890" s="40">
        <v>24285</v>
      </c>
      <c r="H4890" s="41" t="s">
        <v>4366</v>
      </c>
    </row>
    <row r="4891" spans="1:8">
      <c r="A4891" s="36"/>
      <c r="B4891" s="36"/>
      <c r="C4891" s="37" t="s">
        <v>5122</v>
      </c>
      <c r="D4891" s="38">
        <v>7851</v>
      </c>
      <c r="E4891" s="39" t="s">
        <v>5276</v>
      </c>
      <c r="F4891" s="38" t="s">
        <v>157</v>
      </c>
      <c r="G4891" s="40">
        <v>42840</v>
      </c>
      <c r="H4891" s="41" t="s">
        <v>4366</v>
      </c>
    </row>
    <row r="4892" spans="1:8">
      <c r="A4892" s="36"/>
      <c r="B4892" s="36"/>
      <c r="C4892" s="37" t="s">
        <v>5049</v>
      </c>
      <c r="D4892" s="38">
        <v>7852</v>
      </c>
      <c r="E4892" s="39" t="s">
        <v>5277</v>
      </c>
      <c r="F4892" s="38" t="s">
        <v>190</v>
      </c>
      <c r="G4892" s="40">
        <v>2214</v>
      </c>
      <c r="H4892" s="41" t="s">
        <v>4366</v>
      </c>
    </row>
    <row r="4893" spans="1:8">
      <c r="A4893" s="36"/>
      <c r="B4893" s="36"/>
      <c r="C4893" s="37" t="s">
        <v>5278</v>
      </c>
      <c r="D4893" s="38">
        <v>7870</v>
      </c>
      <c r="E4893" s="39" t="s">
        <v>5279</v>
      </c>
      <c r="F4893" s="38" t="s">
        <v>4426</v>
      </c>
      <c r="G4893" s="40">
        <v>107100</v>
      </c>
      <c r="H4893" s="41" t="s">
        <v>4366</v>
      </c>
    </row>
    <row r="4894" spans="1:8">
      <c r="A4894" s="36"/>
      <c r="B4894" s="36"/>
      <c r="C4894" s="37" t="s">
        <v>5106</v>
      </c>
      <c r="D4894" s="38">
        <v>7874</v>
      </c>
      <c r="E4894" s="39" t="s">
        <v>5280</v>
      </c>
      <c r="F4894" s="38" t="s">
        <v>157</v>
      </c>
      <c r="G4894" s="40">
        <v>35581</v>
      </c>
      <c r="H4894" s="41" t="s">
        <v>4366</v>
      </c>
    </row>
    <row r="4895" spans="1:8">
      <c r="A4895" s="36"/>
      <c r="B4895" s="36"/>
      <c r="C4895" s="37" t="s">
        <v>5106</v>
      </c>
      <c r="D4895" s="38">
        <v>7876</v>
      </c>
      <c r="E4895" s="39" t="s">
        <v>5281</v>
      </c>
      <c r="F4895" s="38" t="s">
        <v>157</v>
      </c>
      <c r="G4895" s="40">
        <v>130900</v>
      </c>
      <c r="H4895" s="41" t="s">
        <v>4366</v>
      </c>
    </row>
    <row r="4896" spans="1:8">
      <c r="A4896" s="36"/>
      <c r="B4896" s="36"/>
      <c r="C4896" s="37" t="s">
        <v>5101</v>
      </c>
      <c r="D4896" s="38">
        <v>7877</v>
      </c>
      <c r="E4896" s="39" t="s">
        <v>5282</v>
      </c>
      <c r="F4896" s="38" t="s">
        <v>157</v>
      </c>
      <c r="G4896" s="40">
        <v>36890</v>
      </c>
      <c r="H4896" s="41" t="s">
        <v>4366</v>
      </c>
    </row>
    <row r="4897" spans="1:8">
      <c r="A4897" s="36"/>
      <c r="B4897" s="36"/>
      <c r="C4897" s="37" t="s">
        <v>4442</v>
      </c>
      <c r="D4897" s="38">
        <v>7884</v>
      </c>
      <c r="E4897" s="39" t="s">
        <v>5283</v>
      </c>
      <c r="F4897" s="38" t="s">
        <v>157</v>
      </c>
      <c r="G4897" s="40">
        <v>61718</v>
      </c>
      <c r="H4897" s="41" t="s">
        <v>4366</v>
      </c>
    </row>
    <row r="4898" spans="1:8">
      <c r="A4898" s="36"/>
      <c r="B4898" s="36"/>
      <c r="C4898" s="37" t="s">
        <v>4460</v>
      </c>
      <c r="D4898" s="38">
        <v>7891</v>
      </c>
      <c r="E4898" s="39" t="s">
        <v>5284</v>
      </c>
      <c r="F4898" s="38" t="s">
        <v>4422</v>
      </c>
      <c r="G4898" s="40">
        <v>68483</v>
      </c>
      <c r="H4898" s="41" t="s">
        <v>4366</v>
      </c>
    </row>
    <row r="4899" spans="1:8">
      <c r="A4899" s="36"/>
      <c r="B4899" s="36"/>
      <c r="C4899" s="37" t="s">
        <v>5285</v>
      </c>
      <c r="D4899" s="38">
        <v>7892</v>
      </c>
      <c r="E4899" s="39" t="s">
        <v>5286</v>
      </c>
      <c r="F4899" s="38" t="s">
        <v>885</v>
      </c>
      <c r="G4899" s="40">
        <v>273700</v>
      </c>
      <c r="H4899" s="41" t="s">
        <v>4366</v>
      </c>
    </row>
    <row r="4900" spans="1:8">
      <c r="A4900" s="36"/>
      <c r="B4900" s="36"/>
      <c r="C4900" s="37" t="s">
        <v>5287</v>
      </c>
      <c r="D4900" s="38">
        <v>7896</v>
      </c>
      <c r="E4900" s="39" t="s">
        <v>5288</v>
      </c>
      <c r="F4900" s="38" t="s">
        <v>157</v>
      </c>
      <c r="G4900" s="40">
        <v>95</v>
      </c>
      <c r="H4900" s="41" t="s">
        <v>4366</v>
      </c>
    </row>
    <row r="4901" spans="1:8">
      <c r="A4901" s="36"/>
      <c r="B4901" s="36"/>
      <c r="C4901" s="37" t="s">
        <v>5287</v>
      </c>
      <c r="D4901" s="38">
        <v>7897</v>
      </c>
      <c r="E4901" s="39" t="s">
        <v>5289</v>
      </c>
      <c r="F4901" s="38" t="s">
        <v>157</v>
      </c>
      <c r="G4901" s="40">
        <v>1309</v>
      </c>
      <c r="H4901" s="41" t="s">
        <v>4366</v>
      </c>
    </row>
    <row r="4902" spans="1:8">
      <c r="A4902" s="36"/>
      <c r="B4902" s="36"/>
      <c r="C4902" s="37" t="s">
        <v>5287</v>
      </c>
      <c r="D4902" s="38">
        <v>7898</v>
      </c>
      <c r="E4902" s="39" t="s">
        <v>5290</v>
      </c>
      <c r="F4902" s="38" t="s">
        <v>157</v>
      </c>
      <c r="G4902" s="40">
        <v>500</v>
      </c>
      <c r="H4902" s="41" t="s">
        <v>4366</v>
      </c>
    </row>
    <row r="4903" spans="1:8">
      <c r="A4903" s="36"/>
      <c r="B4903" s="36"/>
      <c r="C4903" s="37" t="s">
        <v>5287</v>
      </c>
      <c r="D4903" s="38">
        <v>7900</v>
      </c>
      <c r="E4903" s="39" t="s">
        <v>5291</v>
      </c>
      <c r="F4903" s="38" t="s">
        <v>157</v>
      </c>
      <c r="G4903" s="40">
        <v>167</v>
      </c>
      <c r="H4903" s="41" t="s">
        <v>4366</v>
      </c>
    </row>
    <row r="4904" spans="1:8">
      <c r="A4904" s="36"/>
      <c r="B4904" s="36"/>
      <c r="C4904" s="37" t="s">
        <v>5287</v>
      </c>
      <c r="D4904" s="38">
        <v>7901</v>
      </c>
      <c r="E4904" s="39" t="s">
        <v>5292</v>
      </c>
      <c r="F4904" s="38" t="s">
        <v>157</v>
      </c>
      <c r="G4904" s="40">
        <v>83</v>
      </c>
      <c r="H4904" s="41" t="s">
        <v>4366</v>
      </c>
    </row>
    <row r="4905" spans="1:8">
      <c r="A4905" s="36"/>
      <c r="B4905" s="36"/>
      <c r="C4905" s="37" t="s">
        <v>5293</v>
      </c>
      <c r="D4905" s="38">
        <v>7904</v>
      </c>
      <c r="E4905" s="39" t="s">
        <v>5294</v>
      </c>
      <c r="F4905" s="38" t="s">
        <v>157</v>
      </c>
      <c r="G4905" s="40">
        <v>28000</v>
      </c>
      <c r="H4905" s="41" t="s">
        <v>4366</v>
      </c>
    </row>
    <row r="4906" spans="1:8">
      <c r="A4906" s="36"/>
      <c r="B4906" s="36"/>
      <c r="C4906" s="37" t="s">
        <v>5293</v>
      </c>
      <c r="D4906" s="38">
        <v>7906</v>
      </c>
      <c r="E4906" s="39" t="s">
        <v>5295</v>
      </c>
      <c r="F4906" s="38" t="s">
        <v>157</v>
      </c>
      <c r="G4906" s="40">
        <v>15500</v>
      </c>
      <c r="H4906" s="41" t="s">
        <v>4366</v>
      </c>
    </row>
    <row r="4907" spans="1:8">
      <c r="A4907" s="36"/>
      <c r="B4907" s="36"/>
      <c r="C4907" s="37" t="s">
        <v>5293</v>
      </c>
      <c r="D4907" s="38">
        <v>7908</v>
      </c>
      <c r="E4907" s="39" t="s">
        <v>5296</v>
      </c>
      <c r="F4907" s="38" t="s">
        <v>157</v>
      </c>
      <c r="G4907" s="40">
        <v>20000</v>
      </c>
      <c r="H4907" s="41" t="s">
        <v>4366</v>
      </c>
    </row>
    <row r="4908" spans="1:8">
      <c r="A4908" s="36"/>
      <c r="B4908" s="36"/>
      <c r="C4908" s="37" t="s">
        <v>5293</v>
      </c>
      <c r="D4908" s="38">
        <v>7910</v>
      </c>
      <c r="E4908" s="39" t="s">
        <v>5297</v>
      </c>
      <c r="F4908" s="38" t="s">
        <v>157</v>
      </c>
      <c r="G4908" s="40">
        <v>17500</v>
      </c>
      <c r="H4908" s="41" t="s">
        <v>4366</v>
      </c>
    </row>
    <row r="4909" spans="1:8">
      <c r="A4909" s="36"/>
      <c r="B4909" s="36"/>
      <c r="C4909" s="37" t="s">
        <v>4424</v>
      </c>
      <c r="D4909" s="38">
        <v>7919</v>
      </c>
      <c r="E4909" s="39" t="s">
        <v>5298</v>
      </c>
      <c r="F4909" s="38" t="s">
        <v>4426</v>
      </c>
      <c r="G4909" s="40">
        <v>41650</v>
      </c>
      <c r="H4909" s="41" t="s">
        <v>4366</v>
      </c>
    </row>
    <row r="4910" spans="1:8">
      <c r="A4910" s="36"/>
      <c r="B4910" s="36"/>
      <c r="C4910" s="37" t="s">
        <v>4364</v>
      </c>
      <c r="D4910" s="38">
        <v>7921</v>
      </c>
      <c r="E4910" s="39" t="s">
        <v>5299</v>
      </c>
      <c r="F4910" s="38" t="s">
        <v>186</v>
      </c>
      <c r="G4910" s="40">
        <v>572753</v>
      </c>
      <c r="H4910" s="41" t="s">
        <v>4366</v>
      </c>
    </row>
    <row r="4911" spans="1:8">
      <c r="A4911" s="36"/>
      <c r="B4911" s="36"/>
      <c r="C4911" s="37" t="s">
        <v>4424</v>
      </c>
      <c r="D4911" s="38">
        <v>7922</v>
      </c>
      <c r="E4911" s="39" t="s">
        <v>5300</v>
      </c>
      <c r="F4911" s="38" t="s">
        <v>885</v>
      </c>
      <c r="G4911" s="40">
        <v>5554</v>
      </c>
      <c r="H4911" s="41" t="s">
        <v>4366</v>
      </c>
    </row>
    <row r="4912" spans="1:8">
      <c r="A4912" s="36"/>
      <c r="B4912" s="36"/>
      <c r="C4912" s="37" t="s">
        <v>5301</v>
      </c>
      <c r="D4912" s="38">
        <v>7923</v>
      </c>
      <c r="E4912" s="39" t="s">
        <v>5302</v>
      </c>
      <c r="F4912" s="38" t="s">
        <v>564</v>
      </c>
      <c r="G4912" s="40">
        <v>8111</v>
      </c>
      <c r="H4912" s="41" t="s">
        <v>4366</v>
      </c>
    </row>
    <row r="4913" spans="1:8">
      <c r="A4913" s="36"/>
      <c r="B4913" s="36"/>
      <c r="C4913" s="37" t="s">
        <v>4711</v>
      </c>
      <c r="D4913" s="38">
        <v>7926</v>
      </c>
      <c r="E4913" s="39" t="s">
        <v>5303</v>
      </c>
      <c r="F4913" s="38" t="s">
        <v>157</v>
      </c>
      <c r="G4913" s="40">
        <v>29750</v>
      </c>
      <c r="H4913" s="41" t="s">
        <v>4366</v>
      </c>
    </row>
    <row r="4914" spans="1:8">
      <c r="A4914" s="36"/>
      <c r="B4914" s="36"/>
      <c r="C4914" s="37" t="s">
        <v>4399</v>
      </c>
      <c r="D4914" s="38">
        <v>7932</v>
      </c>
      <c r="E4914" s="39" t="s">
        <v>5304</v>
      </c>
      <c r="F4914" s="38" t="s">
        <v>190</v>
      </c>
      <c r="G4914" s="40">
        <v>4019</v>
      </c>
      <c r="H4914" s="41" t="s">
        <v>4366</v>
      </c>
    </row>
    <row r="4915" spans="1:8">
      <c r="A4915" s="36"/>
      <c r="B4915" s="36"/>
      <c r="C4915" s="37" t="s">
        <v>4617</v>
      </c>
      <c r="D4915" s="38">
        <v>7934</v>
      </c>
      <c r="E4915" s="39" t="s">
        <v>5305</v>
      </c>
      <c r="F4915" s="38" t="s">
        <v>157</v>
      </c>
      <c r="G4915" s="40">
        <v>903210</v>
      </c>
      <c r="H4915" s="41" t="s">
        <v>4366</v>
      </c>
    </row>
    <row r="4916" spans="1:8">
      <c r="A4916" s="36"/>
      <c r="B4916" s="36"/>
      <c r="C4916" s="37" t="s">
        <v>4617</v>
      </c>
      <c r="D4916" s="38">
        <v>7939</v>
      </c>
      <c r="E4916" s="39" t="s">
        <v>5306</v>
      </c>
      <c r="F4916" s="38" t="s">
        <v>157</v>
      </c>
      <c r="G4916" s="40">
        <v>138834</v>
      </c>
      <c r="H4916" s="41" t="s">
        <v>4366</v>
      </c>
    </row>
    <row r="4917" spans="1:8">
      <c r="A4917" s="36"/>
      <c r="B4917" s="36"/>
      <c r="C4917" s="37" t="s">
        <v>4617</v>
      </c>
      <c r="D4917" s="38">
        <v>7941</v>
      </c>
      <c r="E4917" s="39" t="s">
        <v>5307</v>
      </c>
      <c r="F4917" s="38" t="s">
        <v>157</v>
      </c>
      <c r="G4917" s="40">
        <v>408170</v>
      </c>
      <c r="H4917" s="41" t="s">
        <v>4366</v>
      </c>
    </row>
    <row r="4918" spans="1:8">
      <c r="A4918" s="36"/>
      <c r="B4918" s="36"/>
      <c r="C4918" s="37" t="s">
        <v>4617</v>
      </c>
      <c r="D4918" s="38">
        <v>7942</v>
      </c>
      <c r="E4918" s="39" t="s">
        <v>5308</v>
      </c>
      <c r="F4918" s="38" t="s">
        <v>157</v>
      </c>
      <c r="G4918" s="40">
        <v>146370</v>
      </c>
      <c r="H4918" s="41" t="s">
        <v>4366</v>
      </c>
    </row>
    <row r="4919" spans="1:8">
      <c r="A4919" s="36"/>
      <c r="B4919" s="36"/>
      <c r="C4919" s="37" t="s">
        <v>5049</v>
      </c>
      <c r="D4919" s="38">
        <v>7945</v>
      </c>
      <c r="E4919" s="39" t="s">
        <v>5309</v>
      </c>
      <c r="F4919" s="38" t="s">
        <v>190</v>
      </c>
      <c r="G4919" s="40">
        <v>105</v>
      </c>
      <c r="H4919" s="41" t="s">
        <v>4366</v>
      </c>
    </row>
    <row r="4920" spans="1:8">
      <c r="A4920" s="36"/>
      <c r="B4920" s="36"/>
      <c r="C4920" s="37" t="s">
        <v>4965</v>
      </c>
      <c r="D4920" s="38">
        <v>7946</v>
      </c>
      <c r="E4920" s="39" t="s">
        <v>5310</v>
      </c>
      <c r="F4920" s="38" t="s">
        <v>5311</v>
      </c>
      <c r="G4920" s="40">
        <v>57500</v>
      </c>
      <c r="H4920" s="41" t="s">
        <v>4366</v>
      </c>
    </row>
    <row r="4921" spans="1:8">
      <c r="A4921" s="36"/>
      <c r="B4921" s="36"/>
      <c r="C4921" s="37" t="s">
        <v>4388</v>
      </c>
      <c r="D4921" s="38">
        <v>7947</v>
      </c>
      <c r="E4921" s="39" t="s">
        <v>5312</v>
      </c>
      <c r="F4921" s="38" t="s">
        <v>157</v>
      </c>
      <c r="G4921" s="40">
        <v>237215</v>
      </c>
      <c r="H4921" s="41" t="s">
        <v>4366</v>
      </c>
    </row>
    <row r="4922" spans="1:8">
      <c r="A4922" s="36"/>
      <c r="B4922" s="36"/>
      <c r="C4922" s="37" t="s">
        <v>5313</v>
      </c>
      <c r="D4922" s="38">
        <v>7948</v>
      </c>
      <c r="E4922" s="39" t="s">
        <v>5314</v>
      </c>
      <c r="F4922" s="38" t="s">
        <v>190</v>
      </c>
      <c r="G4922" s="40">
        <v>23895</v>
      </c>
      <c r="H4922" s="41" t="s">
        <v>4366</v>
      </c>
    </row>
    <row r="4923" spans="1:8">
      <c r="A4923" s="36"/>
      <c r="B4923" s="36"/>
      <c r="C4923" s="37" t="s">
        <v>4450</v>
      </c>
      <c r="D4923" s="38">
        <v>7949</v>
      </c>
      <c r="E4923" s="39" t="s">
        <v>5315</v>
      </c>
      <c r="F4923" s="38" t="s">
        <v>157</v>
      </c>
      <c r="G4923" s="40">
        <v>115025</v>
      </c>
      <c r="H4923" s="41" t="s">
        <v>4366</v>
      </c>
    </row>
    <row r="4924" spans="1:8">
      <c r="A4924" s="36"/>
      <c r="B4924" s="36"/>
      <c r="C4924" s="37" t="s">
        <v>4450</v>
      </c>
      <c r="D4924" s="38">
        <v>7950</v>
      </c>
      <c r="E4924" s="39" t="s">
        <v>5316</v>
      </c>
      <c r="F4924" s="38" t="s">
        <v>157</v>
      </c>
      <c r="G4924" s="40">
        <v>206786</v>
      </c>
      <c r="H4924" s="41" t="s">
        <v>4366</v>
      </c>
    </row>
    <row r="4925" spans="1:8">
      <c r="A4925" s="36"/>
      <c r="B4925" s="36"/>
      <c r="C4925" s="37" t="s">
        <v>4376</v>
      </c>
      <c r="D4925" s="38">
        <v>7953</v>
      </c>
      <c r="E4925" s="39" t="s">
        <v>5317</v>
      </c>
      <c r="F4925" s="38" t="s">
        <v>182</v>
      </c>
      <c r="G4925" s="40">
        <v>10500</v>
      </c>
      <c r="H4925" s="41" t="s">
        <v>4366</v>
      </c>
    </row>
    <row r="4926" spans="1:8">
      <c r="A4926" s="36"/>
      <c r="B4926" s="36"/>
      <c r="C4926" s="37" t="s">
        <v>4376</v>
      </c>
      <c r="D4926" s="38">
        <v>7955</v>
      </c>
      <c r="E4926" s="39" t="s">
        <v>5318</v>
      </c>
      <c r="F4926" s="38" t="s">
        <v>157</v>
      </c>
      <c r="G4926" s="40">
        <v>128900</v>
      </c>
      <c r="H4926" s="41" t="s">
        <v>4366</v>
      </c>
    </row>
    <row r="4927" spans="1:8">
      <c r="A4927" s="36"/>
      <c r="B4927" s="36"/>
      <c r="C4927" s="37" t="s">
        <v>4376</v>
      </c>
      <c r="D4927" s="38">
        <v>7956</v>
      </c>
      <c r="E4927" s="39" t="s">
        <v>5319</v>
      </c>
      <c r="F4927" s="38" t="s">
        <v>157</v>
      </c>
      <c r="G4927" s="40">
        <v>135500</v>
      </c>
      <c r="H4927" s="41" t="s">
        <v>4366</v>
      </c>
    </row>
    <row r="4928" spans="1:8">
      <c r="A4928" s="36"/>
      <c r="B4928" s="36"/>
      <c r="C4928" s="37" t="s">
        <v>4376</v>
      </c>
      <c r="D4928" s="38">
        <v>7957</v>
      </c>
      <c r="E4928" s="39" t="s">
        <v>5320</v>
      </c>
      <c r="F4928" s="38" t="s">
        <v>157</v>
      </c>
      <c r="G4928" s="40">
        <v>128000</v>
      </c>
      <c r="H4928" s="41" t="s">
        <v>4366</v>
      </c>
    </row>
    <row r="4929" spans="1:8">
      <c r="A4929" s="36"/>
      <c r="B4929" s="36"/>
      <c r="C4929" s="37" t="s">
        <v>4376</v>
      </c>
      <c r="D4929" s="38">
        <v>7958</v>
      </c>
      <c r="E4929" s="39" t="s">
        <v>5321</v>
      </c>
      <c r="F4929" s="38" t="s">
        <v>157</v>
      </c>
      <c r="G4929" s="40">
        <v>425000</v>
      </c>
      <c r="H4929" s="41" t="s">
        <v>4366</v>
      </c>
    </row>
    <row r="4930" spans="1:8">
      <c r="A4930" s="36"/>
      <c r="B4930" s="36"/>
      <c r="C4930" s="37" t="s">
        <v>4376</v>
      </c>
      <c r="D4930" s="38">
        <v>7959</v>
      </c>
      <c r="E4930" s="39" t="s">
        <v>5322</v>
      </c>
      <c r="F4930" s="38" t="s">
        <v>157</v>
      </c>
      <c r="G4930" s="40">
        <v>130500</v>
      </c>
      <c r="H4930" s="41" t="s">
        <v>4366</v>
      </c>
    </row>
    <row r="4931" spans="1:8">
      <c r="A4931" s="36"/>
      <c r="B4931" s="36"/>
      <c r="C4931" s="37" t="s">
        <v>4462</v>
      </c>
      <c r="D4931" s="38">
        <v>7961</v>
      </c>
      <c r="E4931" s="39" t="s">
        <v>5323</v>
      </c>
      <c r="F4931" s="38" t="s">
        <v>190</v>
      </c>
      <c r="G4931" s="40">
        <v>246276</v>
      </c>
      <c r="H4931" s="41" t="s">
        <v>4366</v>
      </c>
    </row>
    <row r="4932" spans="1:8">
      <c r="A4932" s="36"/>
      <c r="B4932" s="36"/>
      <c r="C4932" s="37" t="s">
        <v>4462</v>
      </c>
      <c r="D4932" s="38">
        <v>7962</v>
      </c>
      <c r="E4932" s="39" t="s">
        <v>5324</v>
      </c>
      <c r="F4932" s="38" t="s">
        <v>190</v>
      </c>
      <c r="G4932" s="40">
        <v>298804</v>
      </c>
      <c r="H4932" s="41" t="s">
        <v>4366</v>
      </c>
    </row>
    <row r="4933" spans="1:8">
      <c r="A4933" s="36"/>
      <c r="B4933" s="36"/>
      <c r="C4933" s="37" t="s">
        <v>4462</v>
      </c>
      <c r="D4933" s="38">
        <v>7963</v>
      </c>
      <c r="E4933" s="39" t="s">
        <v>5325</v>
      </c>
      <c r="F4933" s="38" t="s">
        <v>190</v>
      </c>
      <c r="G4933" s="40">
        <v>338851</v>
      </c>
      <c r="H4933" s="41" t="s">
        <v>4366</v>
      </c>
    </row>
    <row r="4934" spans="1:8">
      <c r="A4934" s="36"/>
      <c r="B4934" s="36"/>
      <c r="C4934" s="37" t="s">
        <v>4617</v>
      </c>
      <c r="D4934" s="38">
        <v>7965</v>
      </c>
      <c r="E4934" s="39" t="s">
        <v>5326</v>
      </c>
      <c r="F4934" s="38" t="s">
        <v>157</v>
      </c>
      <c r="G4934" s="40">
        <v>170170</v>
      </c>
      <c r="H4934" s="41" t="s">
        <v>4366</v>
      </c>
    </row>
    <row r="4935" spans="1:8">
      <c r="A4935" s="36"/>
      <c r="B4935" s="36"/>
      <c r="C4935" s="37" t="s">
        <v>4617</v>
      </c>
      <c r="D4935" s="38">
        <v>7966</v>
      </c>
      <c r="E4935" s="39" t="s">
        <v>5327</v>
      </c>
      <c r="F4935" s="38" t="s">
        <v>157</v>
      </c>
      <c r="G4935" s="40">
        <v>548590</v>
      </c>
      <c r="H4935" s="41" t="s">
        <v>4366</v>
      </c>
    </row>
    <row r="4936" spans="1:8">
      <c r="A4936" s="36"/>
      <c r="B4936" s="36"/>
      <c r="C4936" s="37" t="s">
        <v>4617</v>
      </c>
      <c r="D4936" s="38">
        <v>7967</v>
      </c>
      <c r="E4936" s="39" t="s">
        <v>5328</v>
      </c>
      <c r="F4936" s="38" t="s">
        <v>157</v>
      </c>
      <c r="G4936" s="40">
        <v>779450</v>
      </c>
      <c r="H4936" s="41" t="s">
        <v>4366</v>
      </c>
    </row>
    <row r="4937" spans="1:8">
      <c r="A4937" s="36"/>
      <c r="B4937" s="36"/>
      <c r="C4937" s="37" t="s">
        <v>4378</v>
      </c>
      <c r="D4937" s="38">
        <v>7968</v>
      </c>
      <c r="E4937" s="39" t="s">
        <v>5329</v>
      </c>
      <c r="F4937" s="38" t="s">
        <v>157</v>
      </c>
      <c r="G4937" s="40">
        <v>285600</v>
      </c>
      <c r="H4937" s="41" t="s">
        <v>4366</v>
      </c>
    </row>
    <row r="4938" spans="1:8">
      <c r="A4938" s="36"/>
      <c r="B4938" s="36"/>
      <c r="C4938" s="37" t="s">
        <v>4808</v>
      </c>
      <c r="D4938" s="38">
        <v>7969</v>
      </c>
      <c r="E4938" s="39" t="s">
        <v>5330</v>
      </c>
      <c r="F4938" s="38" t="s">
        <v>182</v>
      </c>
      <c r="G4938" s="40">
        <v>6496</v>
      </c>
      <c r="H4938" s="41" t="s">
        <v>4366</v>
      </c>
    </row>
    <row r="4939" spans="1:8">
      <c r="A4939" s="36"/>
      <c r="B4939" s="36"/>
      <c r="C4939" s="37" t="s">
        <v>5049</v>
      </c>
      <c r="D4939" s="38">
        <v>7970</v>
      </c>
      <c r="E4939" s="39" t="s">
        <v>5331</v>
      </c>
      <c r="F4939" s="38" t="s">
        <v>182</v>
      </c>
      <c r="G4939" s="40">
        <v>4312</v>
      </c>
      <c r="H4939" s="41" t="s">
        <v>4366</v>
      </c>
    </row>
    <row r="4940" spans="1:8">
      <c r="A4940" s="36"/>
      <c r="B4940" s="36"/>
      <c r="C4940" s="37" t="s">
        <v>5049</v>
      </c>
      <c r="D4940" s="38">
        <v>7971</v>
      </c>
      <c r="E4940" s="39" t="s">
        <v>5332</v>
      </c>
      <c r="F4940" s="38" t="s">
        <v>182</v>
      </c>
      <c r="G4940" s="40">
        <v>5477</v>
      </c>
      <c r="H4940" s="41" t="s">
        <v>4366</v>
      </c>
    </row>
    <row r="4941" spans="1:8">
      <c r="A4941" s="36"/>
      <c r="B4941" s="36"/>
      <c r="C4941" s="37" t="s">
        <v>4808</v>
      </c>
      <c r="D4941" s="38">
        <v>7973</v>
      </c>
      <c r="E4941" s="39" t="s">
        <v>5333</v>
      </c>
      <c r="F4941" s="38" t="s">
        <v>564</v>
      </c>
      <c r="G4941" s="40">
        <v>33490</v>
      </c>
      <c r="H4941" s="41" t="s">
        <v>4366</v>
      </c>
    </row>
    <row r="4942" spans="1:8">
      <c r="A4942" s="36"/>
      <c r="B4942" s="36"/>
      <c r="C4942" s="37" t="s">
        <v>4808</v>
      </c>
      <c r="D4942" s="38">
        <v>7974</v>
      </c>
      <c r="E4942" s="39" t="s">
        <v>5334</v>
      </c>
      <c r="F4942" s="38" t="s">
        <v>4422</v>
      </c>
      <c r="G4942" s="40">
        <v>106900</v>
      </c>
      <c r="H4942" s="41" t="s">
        <v>4366</v>
      </c>
    </row>
    <row r="4943" spans="1:8">
      <c r="A4943" s="36"/>
      <c r="B4943" s="36"/>
      <c r="C4943" s="37" t="s">
        <v>4385</v>
      </c>
      <c r="D4943" s="38">
        <v>7976</v>
      </c>
      <c r="E4943" s="39" t="s">
        <v>5335</v>
      </c>
      <c r="F4943" s="38" t="s">
        <v>186</v>
      </c>
      <c r="G4943" s="40">
        <v>46172</v>
      </c>
      <c r="H4943" s="41" t="s">
        <v>4366</v>
      </c>
    </row>
    <row r="4944" spans="1:8">
      <c r="A4944" s="36"/>
      <c r="B4944" s="36"/>
      <c r="C4944" s="37" t="s">
        <v>4385</v>
      </c>
      <c r="D4944" s="38">
        <v>7977</v>
      </c>
      <c r="E4944" s="39" t="s">
        <v>5336</v>
      </c>
      <c r="F4944" s="38" t="s">
        <v>186</v>
      </c>
      <c r="G4944" s="40">
        <v>17850</v>
      </c>
      <c r="H4944" s="41" t="s">
        <v>4366</v>
      </c>
    </row>
    <row r="4945" spans="1:8">
      <c r="A4945" s="36"/>
      <c r="B4945" s="36"/>
      <c r="C4945" s="37" t="s">
        <v>5049</v>
      </c>
      <c r="D4945" s="38">
        <v>7979</v>
      </c>
      <c r="E4945" s="39" t="s">
        <v>5337</v>
      </c>
      <c r="F4945" s="38" t="s">
        <v>157</v>
      </c>
      <c r="G4945" s="40">
        <v>39790</v>
      </c>
      <c r="H4945" s="41" t="s">
        <v>4366</v>
      </c>
    </row>
    <row r="4946" spans="1:8">
      <c r="A4946" s="36"/>
      <c r="B4946" s="36"/>
      <c r="C4946" s="37" t="s">
        <v>5338</v>
      </c>
      <c r="D4946" s="38">
        <v>7981</v>
      </c>
      <c r="E4946" s="39" t="s">
        <v>5339</v>
      </c>
      <c r="F4946" s="38" t="s">
        <v>190</v>
      </c>
      <c r="G4946" s="40">
        <v>69020</v>
      </c>
      <c r="H4946" s="41" t="s">
        <v>4366</v>
      </c>
    </row>
    <row r="4947" spans="1:8">
      <c r="A4947" s="36"/>
      <c r="B4947" s="36"/>
      <c r="C4947" s="37" t="s">
        <v>5340</v>
      </c>
      <c r="D4947" s="38">
        <v>7983</v>
      </c>
      <c r="E4947" s="39" t="s">
        <v>5341</v>
      </c>
      <c r="F4947" s="38" t="s">
        <v>4426</v>
      </c>
      <c r="G4947" s="40">
        <v>181500</v>
      </c>
      <c r="H4947" s="41" t="s">
        <v>4366</v>
      </c>
    </row>
    <row r="4948" spans="1:8">
      <c r="A4948" s="36"/>
      <c r="B4948" s="36"/>
      <c r="C4948" s="37" t="s">
        <v>4374</v>
      </c>
      <c r="D4948" s="38">
        <v>7984</v>
      </c>
      <c r="E4948" s="39" t="s">
        <v>5342</v>
      </c>
      <c r="F4948" s="38" t="s">
        <v>885</v>
      </c>
      <c r="G4948" s="40">
        <v>101091</v>
      </c>
      <c r="H4948" s="41" t="s">
        <v>4366</v>
      </c>
    </row>
    <row r="4949" spans="1:8">
      <c r="A4949" s="36"/>
      <c r="B4949" s="36"/>
      <c r="C4949" s="37" t="s">
        <v>5340</v>
      </c>
      <c r="D4949" s="38">
        <v>7989</v>
      </c>
      <c r="E4949" s="39" t="s">
        <v>5343</v>
      </c>
      <c r="F4949" s="38" t="s">
        <v>1904</v>
      </c>
      <c r="G4949" s="40">
        <v>10590750</v>
      </c>
      <c r="H4949" s="41" t="s">
        <v>4366</v>
      </c>
    </row>
    <row r="4950" spans="1:8">
      <c r="A4950" s="36"/>
      <c r="B4950" s="36"/>
      <c r="C4950" s="37" t="s">
        <v>5344</v>
      </c>
      <c r="D4950" s="38">
        <v>7992</v>
      </c>
      <c r="E4950" s="39" t="s">
        <v>5345</v>
      </c>
      <c r="F4950" s="38" t="s">
        <v>157</v>
      </c>
      <c r="G4950" s="40">
        <v>500000</v>
      </c>
      <c r="H4950" s="41" t="s">
        <v>4366</v>
      </c>
    </row>
    <row r="4951" spans="1:8">
      <c r="A4951" s="36"/>
      <c r="B4951" s="36"/>
      <c r="C4951" s="37" t="s">
        <v>5346</v>
      </c>
      <c r="D4951" s="38">
        <v>7993</v>
      </c>
      <c r="E4951" s="39" t="s">
        <v>5347</v>
      </c>
      <c r="F4951" s="38" t="s">
        <v>157</v>
      </c>
      <c r="G4951" s="40">
        <v>1249500</v>
      </c>
      <c r="H4951" s="41" t="s">
        <v>4366</v>
      </c>
    </row>
    <row r="4952" spans="1:8">
      <c r="A4952" s="36"/>
      <c r="B4952" s="36"/>
      <c r="C4952" s="37" t="s">
        <v>5049</v>
      </c>
      <c r="D4952" s="38">
        <v>7994</v>
      </c>
      <c r="E4952" s="39" t="s">
        <v>5348</v>
      </c>
      <c r="F4952" s="38" t="s">
        <v>182</v>
      </c>
      <c r="G4952" s="40">
        <v>2470</v>
      </c>
      <c r="H4952" s="41" t="s">
        <v>4366</v>
      </c>
    </row>
    <row r="4953" spans="1:8">
      <c r="A4953" s="36"/>
      <c r="B4953" s="36"/>
      <c r="C4953" s="37" t="s">
        <v>4808</v>
      </c>
      <c r="D4953" s="38">
        <v>7999</v>
      </c>
      <c r="E4953" s="39" t="s">
        <v>5349</v>
      </c>
      <c r="F4953" s="38" t="s">
        <v>564</v>
      </c>
      <c r="G4953" s="40">
        <v>180880</v>
      </c>
      <c r="H4953" s="41" t="s">
        <v>4366</v>
      </c>
    </row>
    <row r="4954" spans="1:8">
      <c r="A4954" s="36"/>
      <c r="B4954" s="36"/>
      <c r="C4954" s="37" t="s">
        <v>5285</v>
      </c>
      <c r="D4954" s="38">
        <v>8000</v>
      </c>
      <c r="E4954" s="39" t="s">
        <v>5350</v>
      </c>
      <c r="F4954" s="38" t="s">
        <v>190</v>
      </c>
      <c r="G4954" s="40">
        <v>10710</v>
      </c>
      <c r="H4954" s="41" t="s">
        <v>4366</v>
      </c>
    </row>
    <row r="4955" spans="1:8">
      <c r="A4955" s="36"/>
      <c r="B4955" s="36"/>
      <c r="C4955" s="37" t="s">
        <v>5285</v>
      </c>
      <c r="D4955" s="38">
        <v>8001</v>
      </c>
      <c r="E4955" s="39" t="s">
        <v>5351</v>
      </c>
      <c r="F4955" s="38" t="s">
        <v>190</v>
      </c>
      <c r="G4955" s="40">
        <v>10710</v>
      </c>
      <c r="H4955" s="41" t="s">
        <v>4366</v>
      </c>
    </row>
    <row r="4956" spans="1:8">
      <c r="A4956" s="36"/>
      <c r="B4956" s="36"/>
      <c r="C4956" s="37" t="s">
        <v>5285</v>
      </c>
      <c r="D4956" s="38">
        <v>8002</v>
      </c>
      <c r="E4956" s="39" t="s">
        <v>2236</v>
      </c>
      <c r="F4956" s="38" t="s">
        <v>190</v>
      </c>
      <c r="G4956" s="40">
        <v>14875</v>
      </c>
      <c r="H4956" s="41" t="s">
        <v>4366</v>
      </c>
    </row>
    <row r="4957" spans="1:8">
      <c r="A4957" s="36"/>
      <c r="B4957" s="36"/>
      <c r="C4957" s="37" t="s">
        <v>5285</v>
      </c>
      <c r="D4957" s="38">
        <v>8003</v>
      </c>
      <c r="E4957" s="39" t="s">
        <v>2237</v>
      </c>
      <c r="F4957" s="38" t="s">
        <v>190</v>
      </c>
      <c r="G4957" s="40">
        <v>16065</v>
      </c>
      <c r="H4957" s="41" t="s">
        <v>4366</v>
      </c>
    </row>
    <row r="4958" spans="1:8">
      <c r="A4958" s="36"/>
      <c r="B4958" s="36"/>
      <c r="C4958" s="37" t="s">
        <v>5079</v>
      </c>
      <c r="D4958" s="38">
        <v>8011</v>
      </c>
      <c r="E4958" s="39" t="s">
        <v>5352</v>
      </c>
      <c r="F4958" s="38" t="s">
        <v>157</v>
      </c>
      <c r="G4958" s="40">
        <v>2036600</v>
      </c>
      <c r="H4958" s="41" t="s">
        <v>4366</v>
      </c>
    </row>
    <row r="4959" spans="1:8">
      <c r="A4959" s="36"/>
      <c r="B4959" s="36"/>
      <c r="C4959" s="37" t="s">
        <v>5079</v>
      </c>
      <c r="D4959" s="38">
        <v>8012</v>
      </c>
      <c r="E4959" s="39" t="s">
        <v>5353</v>
      </c>
      <c r="F4959" s="38" t="s">
        <v>157</v>
      </c>
      <c r="G4959" s="40">
        <v>142800</v>
      </c>
      <c r="H4959" s="41" t="s">
        <v>4366</v>
      </c>
    </row>
    <row r="4960" spans="1:8">
      <c r="A4960" s="36"/>
      <c r="B4960" s="36"/>
      <c r="C4960" s="37" t="s">
        <v>5079</v>
      </c>
      <c r="D4960" s="38">
        <v>8015</v>
      </c>
      <c r="E4960" s="39" t="s">
        <v>5354</v>
      </c>
      <c r="F4960" s="38" t="s">
        <v>157</v>
      </c>
      <c r="G4960" s="40">
        <v>69000</v>
      </c>
      <c r="H4960" s="41" t="s">
        <v>4366</v>
      </c>
    </row>
    <row r="4961" spans="1:8">
      <c r="A4961" s="36"/>
      <c r="B4961" s="36"/>
      <c r="C4961" s="37" t="s">
        <v>5079</v>
      </c>
      <c r="D4961" s="38">
        <v>8019</v>
      </c>
      <c r="E4961" s="39" t="s">
        <v>5355</v>
      </c>
      <c r="F4961" s="38" t="s">
        <v>157</v>
      </c>
      <c r="G4961" s="40">
        <v>142800</v>
      </c>
      <c r="H4961" s="41" t="s">
        <v>4366</v>
      </c>
    </row>
    <row r="4962" spans="1:8">
      <c r="A4962" s="36"/>
      <c r="B4962" s="36"/>
      <c r="C4962" s="37" t="s">
        <v>5096</v>
      </c>
      <c r="D4962" s="38">
        <v>8025</v>
      </c>
      <c r="E4962" s="39" t="s">
        <v>5356</v>
      </c>
      <c r="F4962" s="38" t="s">
        <v>4426</v>
      </c>
      <c r="G4962" s="40">
        <v>874000</v>
      </c>
      <c r="H4962" s="41" t="s">
        <v>4366</v>
      </c>
    </row>
    <row r="4963" spans="1:8">
      <c r="A4963" s="36"/>
      <c r="B4963" s="36"/>
      <c r="C4963" s="37" t="s">
        <v>5096</v>
      </c>
      <c r="D4963" s="38">
        <v>8026</v>
      </c>
      <c r="E4963" s="39" t="s">
        <v>5357</v>
      </c>
      <c r="F4963" s="38" t="s">
        <v>157</v>
      </c>
      <c r="G4963" s="40">
        <v>53550</v>
      </c>
      <c r="H4963" s="41" t="s">
        <v>4366</v>
      </c>
    </row>
    <row r="4964" spans="1:8">
      <c r="A4964" s="36"/>
      <c r="B4964" s="36"/>
      <c r="C4964" s="37" t="s">
        <v>5096</v>
      </c>
      <c r="D4964" s="38">
        <v>8028</v>
      </c>
      <c r="E4964" s="39" t="s">
        <v>5358</v>
      </c>
      <c r="F4964" s="38" t="s">
        <v>157</v>
      </c>
      <c r="G4964" s="40">
        <v>91392</v>
      </c>
      <c r="H4964" s="41" t="s">
        <v>4366</v>
      </c>
    </row>
    <row r="4965" spans="1:8">
      <c r="A4965" s="36"/>
      <c r="B4965" s="36"/>
      <c r="C4965" s="37" t="s">
        <v>5359</v>
      </c>
      <c r="D4965" s="38">
        <v>8033</v>
      </c>
      <c r="E4965" s="39" t="s">
        <v>5360</v>
      </c>
      <c r="F4965" s="38" t="s">
        <v>157</v>
      </c>
      <c r="G4965" s="40">
        <v>4376187</v>
      </c>
      <c r="H4965" s="41" t="s">
        <v>4366</v>
      </c>
    </row>
    <row r="4966" spans="1:8">
      <c r="A4966" s="36"/>
      <c r="B4966" s="36"/>
      <c r="C4966" s="37" t="s">
        <v>5359</v>
      </c>
      <c r="D4966" s="38">
        <v>8034</v>
      </c>
      <c r="E4966" s="39" t="s">
        <v>5361</v>
      </c>
      <c r="F4966" s="38" t="s">
        <v>157</v>
      </c>
      <c r="G4966" s="40">
        <v>3093046</v>
      </c>
      <c r="H4966" s="41" t="s">
        <v>4366</v>
      </c>
    </row>
    <row r="4967" spans="1:8">
      <c r="A4967" s="36"/>
      <c r="B4967" s="36"/>
      <c r="C4967" s="37" t="s">
        <v>5359</v>
      </c>
      <c r="D4967" s="38">
        <v>8035</v>
      </c>
      <c r="E4967" s="39" t="s">
        <v>5362</v>
      </c>
      <c r="F4967" s="38" t="s">
        <v>157</v>
      </c>
      <c r="G4967" s="40">
        <v>2556001</v>
      </c>
      <c r="H4967" s="41" t="s">
        <v>4366</v>
      </c>
    </row>
    <row r="4968" spans="1:8">
      <c r="A4968" s="36"/>
      <c r="B4968" s="36"/>
      <c r="C4968" s="37" t="s">
        <v>5359</v>
      </c>
      <c r="D4968" s="38">
        <v>8036</v>
      </c>
      <c r="E4968" s="39" t="s">
        <v>5363</v>
      </c>
      <c r="F4968" s="38" t="s">
        <v>157</v>
      </c>
      <c r="G4968" s="40">
        <v>4830924</v>
      </c>
      <c r="H4968" s="41" t="s">
        <v>4366</v>
      </c>
    </row>
    <row r="4969" spans="1:8">
      <c r="A4969" s="36"/>
      <c r="B4969" s="36"/>
      <c r="C4969" s="37" t="s">
        <v>5359</v>
      </c>
      <c r="D4969" s="38">
        <v>8037</v>
      </c>
      <c r="E4969" s="39" t="s">
        <v>5364</v>
      </c>
      <c r="F4969" s="38" t="s">
        <v>190</v>
      </c>
      <c r="G4969" s="40">
        <v>19873</v>
      </c>
      <c r="H4969" s="41" t="s">
        <v>4366</v>
      </c>
    </row>
    <row r="4970" spans="1:8">
      <c r="A4970" s="36"/>
      <c r="B4970" s="36"/>
      <c r="C4970" s="37" t="s">
        <v>5359</v>
      </c>
      <c r="D4970" s="38">
        <v>8038</v>
      </c>
      <c r="E4970" s="39" t="s">
        <v>5365</v>
      </c>
      <c r="F4970" s="38" t="s">
        <v>190</v>
      </c>
      <c r="G4970" s="40">
        <v>17136</v>
      </c>
      <c r="H4970" s="41" t="s">
        <v>4366</v>
      </c>
    </row>
    <row r="4971" spans="1:8">
      <c r="A4971" s="36"/>
      <c r="B4971" s="36"/>
      <c r="C4971" s="37" t="s">
        <v>5366</v>
      </c>
      <c r="D4971" s="38">
        <v>8039</v>
      </c>
      <c r="E4971" s="39" t="s">
        <v>5367</v>
      </c>
      <c r="F4971" s="38" t="s">
        <v>190</v>
      </c>
      <c r="G4971" s="40">
        <v>12485</v>
      </c>
      <c r="H4971" s="41" t="s">
        <v>4366</v>
      </c>
    </row>
    <row r="4972" spans="1:8">
      <c r="A4972" s="36"/>
      <c r="B4972" s="36"/>
      <c r="C4972" s="37" t="s">
        <v>4381</v>
      </c>
      <c r="D4972" s="38">
        <v>8041</v>
      </c>
      <c r="E4972" s="39" t="s">
        <v>5368</v>
      </c>
      <c r="F4972" s="38" t="s">
        <v>564</v>
      </c>
      <c r="G4972" s="40">
        <v>2651</v>
      </c>
      <c r="H4972" s="41" t="s">
        <v>4366</v>
      </c>
    </row>
    <row r="4973" spans="1:8">
      <c r="A4973" s="36"/>
      <c r="B4973" s="36"/>
      <c r="C4973" s="37" t="s">
        <v>5338</v>
      </c>
      <c r="D4973" s="38">
        <v>8043</v>
      </c>
      <c r="E4973" s="39" t="s">
        <v>5369</v>
      </c>
      <c r="F4973" s="38" t="s">
        <v>2405</v>
      </c>
      <c r="G4973" s="40">
        <v>58251</v>
      </c>
      <c r="H4973" s="41" t="s">
        <v>4366</v>
      </c>
    </row>
    <row r="4974" spans="1:8">
      <c r="A4974" s="36"/>
      <c r="B4974" s="36"/>
      <c r="C4974" s="37" t="s">
        <v>4378</v>
      </c>
      <c r="D4974" s="38">
        <v>8044</v>
      </c>
      <c r="E4974" s="39" t="s">
        <v>5370</v>
      </c>
      <c r="F4974" s="38" t="s">
        <v>4426</v>
      </c>
      <c r="G4974" s="40">
        <v>3570</v>
      </c>
      <c r="H4974" s="41" t="s">
        <v>4366</v>
      </c>
    </row>
    <row r="4975" spans="1:8">
      <c r="A4975" s="36"/>
      <c r="B4975" s="36"/>
      <c r="C4975" s="37" t="s">
        <v>4617</v>
      </c>
      <c r="D4975" s="38">
        <v>8046</v>
      </c>
      <c r="E4975" s="39" t="s">
        <v>5371</v>
      </c>
      <c r="F4975" s="38" t="s">
        <v>157</v>
      </c>
      <c r="G4975" s="40">
        <v>780473</v>
      </c>
      <c r="H4975" s="41" t="s">
        <v>4366</v>
      </c>
    </row>
    <row r="4976" spans="1:8">
      <c r="A4976" s="36"/>
      <c r="B4976" s="36"/>
      <c r="C4976" s="37" t="s">
        <v>4617</v>
      </c>
      <c r="D4976" s="38">
        <v>8047</v>
      </c>
      <c r="E4976" s="39" t="s">
        <v>5372</v>
      </c>
      <c r="F4976" s="38" t="s">
        <v>157</v>
      </c>
      <c r="G4976" s="40">
        <v>506940</v>
      </c>
      <c r="H4976" s="41" t="s">
        <v>4366</v>
      </c>
    </row>
    <row r="4977" spans="1:8">
      <c r="A4977" s="36"/>
      <c r="B4977" s="36"/>
      <c r="C4977" s="37" t="s">
        <v>4617</v>
      </c>
      <c r="D4977" s="38">
        <v>8048</v>
      </c>
      <c r="E4977" s="39" t="s">
        <v>5373</v>
      </c>
      <c r="F4977" s="38" t="s">
        <v>157</v>
      </c>
      <c r="G4977" s="40">
        <v>974610</v>
      </c>
      <c r="H4977" s="41" t="s">
        <v>4366</v>
      </c>
    </row>
    <row r="4978" spans="1:8">
      <c r="A4978" s="36"/>
      <c r="B4978" s="36"/>
      <c r="C4978" s="37" t="s">
        <v>4617</v>
      </c>
      <c r="D4978" s="38">
        <v>8049</v>
      </c>
      <c r="E4978" s="39" t="s">
        <v>5374</v>
      </c>
      <c r="F4978" s="38" t="s">
        <v>157</v>
      </c>
      <c r="G4978" s="40">
        <v>233886</v>
      </c>
      <c r="H4978" s="41" t="s">
        <v>4366</v>
      </c>
    </row>
    <row r="4979" spans="1:8">
      <c r="A4979" s="36"/>
      <c r="B4979" s="36"/>
      <c r="C4979" s="37" t="s">
        <v>4378</v>
      </c>
      <c r="D4979" s="38">
        <v>8050</v>
      </c>
      <c r="E4979" s="39" t="s">
        <v>5375</v>
      </c>
      <c r="F4979" s="38" t="s">
        <v>4426</v>
      </c>
      <c r="G4979" s="40">
        <v>196</v>
      </c>
      <c r="H4979" s="41" t="s">
        <v>4366</v>
      </c>
    </row>
    <row r="4980" spans="1:8">
      <c r="A4980" s="36"/>
      <c r="B4980" s="36"/>
      <c r="C4980" s="37" t="s">
        <v>1473</v>
      </c>
      <c r="D4980" s="38">
        <v>8051</v>
      </c>
      <c r="E4980" s="39" t="s">
        <v>5376</v>
      </c>
      <c r="F4980" s="38" t="s">
        <v>157</v>
      </c>
      <c r="G4980" s="40">
        <v>65899</v>
      </c>
      <c r="H4980" s="41" t="s">
        <v>4366</v>
      </c>
    </row>
    <row r="4981" spans="1:8">
      <c r="A4981" s="36"/>
      <c r="B4981" s="36"/>
      <c r="C4981" s="37" t="s">
        <v>4617</v>
      </c>
      <c r="D4981" s="38">
        <v>8052</v>
      </c>
      <c r="E4981" s="39" t="s">
        <v>5377</v>
      </c>
      <c r="F4981" s="38" t="s">
        <v>157</v>
      </c>
      <c r="G4981" s="40">
        <v>31544</v>
      </c>
      <c r="H4981" s="41" t="s">
        <v>4366</v>
      </c>
    </row>
    <row r="4982" spans="1:8">
      <c r="A4982" s="36"/>
      <c r="B4982" s="36"/>
      <c r="C4982" s="37" t="s">
        <v>4617</v>
      </c>
      <c r="D4982" s="38">
        <v>8053</v>
      </c>
      <c r="E4982" s="39" t="s">
        <v>5378</v>
      </c>
      <c r="F4982" s="38" t="s">
        <v>157</v>
      </c>
      <c r="G4982" s="40">
        <v>18606</v>
      </c>
      <c r="H4982" s="41" t="s">
        <v>4366</v>
      </c>
    </row>
    <row r="4983" spans="1:8">
      <c r="A4983" s="36"/>
      <c r="B4983" s="36"/>
      <c r="C4983" s="37" t="s">
        <v>4399</v>
      </c>
      <c r="D4983" s="38">
        <v>8054</v>
      </c>
      <c r="E4983" s="39" t="s">
        <v>5379</v>
      </c>
      <c r="F4983" s="38" t="s">
        <v>157</v>
      </c>
      <c r="G4983" s="40">
        <v>540</v>
      </c>
      <c r="H4983" s="41" t="s">
        <v>4366</v>
      </c>
    </row>
    <row r="4984" spans="1:8">
      <c r="A4984" s="36"/>
      <c r="B4984" s="36"/>
      <c r="C4984" s="37" t="s">
        <v>4617</v>
      </c>
      <c r="D4984" s="38">
        <v>8055</v>
      </c>
      <c r="E4984" s="39" t="s">
        <v>5380</v>
      </c>
      <c r="F4984" s="38" t="s">
        <v>157</v>
      </c>
      <c r="G4984" s="40">
        <v>59500</v>
      </c>
      <c r="H4984" s="41" t="s">
        <v>4366</v>
      </c>
    </row>
    <row r="4985" spans="1:8">
      <c r="A4985" s="36"/>
      <c r="B4985" s="36"/>
      <c r="C4985" s="37" t="s">
        <v>4450</v>
      </c>
      <c r="D4985" s="38">
        <v>8056</v>
      </c>
      <c r="E4985" s="39" t="s">
        <v>5381</v>
      </c>
      <c r="F4985" s="38" t="s">
        <v>190</v>
      </c>
      <c r="G4985" s="40">
        <v>15122</v>
      </c>
      <c r="H4985" s="41" t="s">
        <v>4366</v>
      </c>
    </row>
    <row r="4986" spans="1:8">
      <c r="A4986" s="36"/>
      <c r="B4986" s="36"/>
      <c r="C4986" s="37" t="s">
        <v>5313</v>
      </c>
      <c r="D4986" s="38">
        <v>8057</v>
      </c>
      <c r="E4986" s="39" t="s">
        <v>5382</v>
      </c>
      <c r="F4986" s="38" t="s">
        <v>190</v>
      </c>
      <c r="G4986" s="40">
        <v>11852</v>
      </c>
      <c r="H4986" s="41" t="s">
        <v>4366</v>
      </c>
    </row>
    <row r="4987" spans="1:8">
      <c r="A4987" s="36"/>
      <c r="B4987" s="36"/>
      <c r="C4987" s="37" t="s">
        <v>4786</v>
      </c>
      <c r="D4987" s="38">
        <v>8060</v>
      </c>
      <c r="E4987" s="39" t="s">
        <v>5383</v>
      </c>
      <c r="F4987" s="38" t="s">
        <v>1366</v>
      </c>
      <c r="G4987" s="40">
        <v>888145</v>
      </c>
      <c r="H4987" s="41" t="s">
        <v>4366</v>
      </c>
    </row>
    <row r="4988" spans="1:8">
      <c r="A4988" s="36"/>
      <c r="B4988" s="36"/>
      <c r="C4988" s="37" t="s">
        <v>5106</v>
      </c>
      <c r="D4988" s="38">
        <v>8061</v>
      </c>
      <c r="E4988" s="39" t="s">
        <v>5384</v>
      </c>
      <c r="F4988" s="38" t="s">
        <v>157</v>
      </c>
      <c r="G4988" s="40">
        <v>1218000</v>
      </c>
      <c r="H4988" s="41" t="s">
        <v>4366</v>
      </c>
    </row>
    <row r="4989" spans="1:8">
      <c r="A4989" s="36"/>
      <c r="B4989" s="36"/>
      <c r="C4989" s="37" t="s">
        <v>5079</v>
      </c>
      <c r="D4989" s="38">
        <v>8062</v>
      </c>
      <c r="E4989" s="39" t="s">
        <v>5385</v>
      </c>
      <c r="F4989" s="38" t="s">
        <v>157</v>
      </c>
      <c r="G4989" s="40">
        <v>1208683</v>
      </c>
      <c r="H4989" s="41" t="s">
        <v>4366</v>
      </c>
    </row>
    <row r="4990" spans="1:8">
      <c r="A4990" s="36"/>
      <c r="B4990" s="36"/>
      <c r="C4990" s="37" t="s">
        <v>4581</v>
      </c>
      <c r="D4990" s="38">
        <v>8070</v>
      </c>
      <c r="E4990" s="39" t="s">
        <v>5386</v>
      </c>
      <c r="F4990" s="38" t="s">
        <v>157</v>
      </c>
      <c r="G4990" s="40">
        <v>148390</v>
      </c>
      <c r="H4990" s="41" t="s">
        <v>4366</v>
      </c>
    </row>
    <row r="4991" spans="1:8">
      <c r="A4991" s="36"/>
      <c r="B4991" s="36"/>
      <c r="C4991" s="37" t="s">
        <v>4424</v>
      </c>
      <c r="D4991" s="38">
        <v>8077</v>
      </c>
      <c r="E4991" s="39" t="s">
        <v>5387</v>
      </c>
      <c r="F4991" s="38" t="s">
        <v>4426</v>
      </c>
      <c r="G4991" s="40">
        <v>85628</v>
      </c>
      <c r="H4991" s="41" t="s">
        <v>4366</v>
      </c>
    </row>
    <row r="4992" spans="1:8">
      <c r="A4992" s="36"/>
      <c r="B4992" s="36"/>
      <c r="C4992" s="37" t="s">
        <v>4450</v>
      </c>
      <c r="D4992" s="38">
        <v>8078</v>
      </c>
      <c r="E4992" s="39" t="s">
        <v>5388</v>
      </c>
      <c r="F4992" s="38" t="s">
        <v>157</v>
      </c>
      <c r="G4992" s="40">
        <v>25900</v>
      </c>
      <c r="H4992" s="41" t="s">
        <v>4366</v>
      </c>
    </row>
    <row r="4993" spans="1:8">
      <c r="A4993" s="36"/>
      <c r="B4993" s="36"/>
      <c r="C4993" s="37" t="s">
        <v>4617</v>
      </c>
      <c r="D4993" s="38">
        <v>8079</v>
      </c>
      <c r="E4993" s="39" t="s">
        <v>5389</v>
      </c>
      <c r="F4993" s="38" t="s">
        <v>157</v>
      </c>
      <c r="G4993" s="40">
        <v>198334</v>
      </c>
      <c r="H4993" s="41" t="s">
        <v>4366</v>
      </c>
    </row>
    <row r="4994" spans="1:8">
      <c r="A4994" s="36"/>
      <c r="B4994" s="36"/>
      <c r="C4994" s="37" t="s">
        <v>5214</v>
      </c>
      <c r="D4994" s="38">
        <v>8080</v>
      </c>
      <c r="E4994" s="39" t="s">
        <v>1919</v>
      </c>
      <c r="F4994" s="38" t="s">
        <v>190</v>
      </c>
      <c r="G4994" s="40">
        <v>461063</v>
      </c>
      <c r="H4994" s="41" t="s">
        <v>4366</v>
      </c>
    </row>
    <row r="4995" spans="1:8">
      <c r="A4995" s="36"/>
      <c r="B4995" s="36"/>
      <c r="C4995" s="37" t="s">
        <v>4376</v>
      </c>
      <c r="D4995" s="38">
        <v>8085</v>
      </c>
      <c r="E4995" s="39" t="s">
        <v>5390</v>
      </c>
      <c r="F4995" s="38" t="s">
        <v>157</v>
      </c>
      <c r="G4995" s="40">
        <v>128000</v>
      </c>
      <c r="H4995" s="41" t="s">
        <v>4366</v>
      </c>
    </row>
    <row r="4996" spans="1:8">
      <c r="A4996" s="36"/>
      <c r="B4996" s="36"/>
      <c r="C4996" s="37" t="s">
        <v>4376</v>
      </c>
      <c r="D4996" s="38">
        <v>8086</v>
      </c>
      <c r="E4996" s="39" t="s">
        <v>5391</v>
      </c>
      <c r="F4996" s="38" t="s">
        <v>157</v>
      </c>
      <c r="G4996" s="40">
        <v>148000</v>
      </c>
      <c r="H4996" s="41" t="s">
        <v>4366</v>
      </c>
    </row>
    <row r="4997" spans="1:8">
      <c r="A4997" s="36"/>
      <c r="B4997" s="36"/>
      <c r="C4997" s="37" t="s">
        <v>4376</v>
      </c>
      <c r="D4997" s="38">
        <v>8089</v>
      </c>
      <c r="E4997" s="39" t="s">
        <v>5392</v>
      </c>
      <c r="F4997" s="38" t="s">
        <v>157</v>
      </c>
      <c r="G4997" s="40">
        <v>139000</v>
      </c>
      <c r="H4997" s="41" t="s">
        <v>4366</v>
      </c>
    </row>
    <row r="4998" spans="1:8">
      <c r="A4998" s="36"/>
      <c r="B4998" s="36"/>
      <c r="C4998" s="37" t="s">
        <v>4376</v>
      </c>
      <c r="D4998" s="38">
        <v>8090</v>
      </c>
      <c r="E4998" s="39" t="s">
        <v>5393</v>
      </c>
      <c r="F4998" s="38" t="s">
        <v>157</v>
      </c>
      <c r="G4998" s="40">
        <v>82000</v>
      </c>
      <c r="H4998" s="41" t="s">
        <v>4366</v>
      </c>
    </row>
    <row r="4999" spans="1:8">
      <c r="A4999" s="36"/>
      <c r="B4999" s="36"/>
      <c r="C4999" s="37" t="s">
        <v>4376</v>
      </c>
      <c r="D4999" s="38">
        <v>8091</v>
      </c>
      <c r="E4999" s="39" t="s">
        <v>5394</v>
      </c>
      <c r="F4999" s="38" t="s">
        <v>157</v>
      </c>
      <c r="G4999" s="40">
        <v>132000</v>
      </c>
      <c r="H4999" s="41" t="s">
        <v>4366</v>
      </c>
    </row>
    <row r="5000" spans="1:8">
      <c r="A5000" s="36"/>
      <c r="B5000" s="36"/>
      <c r="C5000" s="37" t="s">
        <v>4376</v>
      </c>
      <c r="D5000" s="38">
        <v>8094</v>
      </c>
      <c r="E5000" s="39" t="s">
        <v>5395</v>
      </c>
      <c r="F5000" s="38" t="s">
        <v>157</v>
      </c>
      <c r="G5000" s="40">
        <v>128500</v>
      </c>
      <c r="H5000" s="41" t="s">
        <v>4366</v>
      </c>
    </row>
    <row r="5001" spans="1:8">
      <c r="A5001" s="36"/>
      <c r="B5001" s="36"/>
      <c r="C5001" s="37" t="s">
        <v>4376</v>
      </c>
      <c r="D5001" s="38">
        <v>8097</v>
      </c>
      <c r="E5001" s="39" t="s">
        <v>5396</v>
      </c>
      <c r="F5001" s="38" t="s">
        <v>182</v>
      </c>
      <c r="G5001" s="40">
        <v>48000</v>
      </c>
      <c r="H5001" s="41" t="s">
        <v>4366</v>
      </c>
    </row>
    <row r="5002" spans="1:8">
      <c r="A5002" s="36"/>
      <c r="B5002" s="36"/>
      <c r="C5002" s="37" t="s">
        <v>4383</v>
      </c>
      <c r="D5002" s="38">
        <v>8099</v>
      </c>
      <c r="E5002" s="39" t="s">
        <v>5397</v>
      </c>
      <c r="F5002" s="38" t="s">
        <v>182</v>
      </c>
      <c r="G5002" s="40">
        <v>57640</v>
      </c>
      <c r="H5002" s="41" t="s">
        <v>4366</v>
      </c>
    </row>
    <row r="5003" spans="1:8">
      <c r="A5003" s="36"/>
      <c r="B5003" s="36"/>
      <c r="C5003" s="37" t="s">
        <v>4383</v>
      </c>
      <c r="D5003" s="38">
        <v>8100</v>
      </c>
      <c r="E5003" s="39" t="s">
        <v>5398</v>
      </c>
      <c r="F5003" s="38" t="s">
        <v>182</v>
      </c>
      <c r="G5003" s="40">
        <v>42892</v>
      </c>
      <c r="H5003" s="41" t="s">
        <v>4366</v>
      </c>
    </row>
    <row r="5004" spans="1:8">
      <c r="A5004" s="36"/>
      <c r="B5004" s="36"/>
      <c r="C5004" s="37" t="s">
        <v>4808</v>
      </c>
      <c r="D5004" s="38">
        <v>8101</v>
      </c>
      <c r="E5004" s="39" t="s">
        <v>5399</v>
      </c>
      <c r="F5004" s="38" t="s">
        <v>564</v>
      </c>
      <c r="G5004" s="40">
        <v>11704</v>
      </c>
      <c r="H5004" s="41" t="s">
        <v>4366</v>
      </c>
    </row>
    <row r="5005" spans="1:8">
      <c r="A5005" s="36"/>
      <c r="B5005" s="36"/>
      <c r="C5005" s="37" t="s">
        <v>4435</v>
      </c>
      <c r="D5005" s="38">
        <v>8102</v>
      </c>
      <c r="E5005" s="39" t="s">
        <v>5400</v>
      </c>
      <c r="F5005" s="38" t="s">
        <v>1904</v>
      </c>
      <c r="G5005" s="40">
        <v>2650098</v>
      </c>
      <c r="H5005" s="41" t="s">
        <v>4366</v>
      </c>
    </row>
    <row r="5006" spans="1:8">
      <c r="A5006" s="36"/>
      <c r="B5006" s="36"/>
      <c r="C5006" s="37" t="s">
        <v>4374</v>
      </c>
      <c r="D5006" s="38">
        <v>8103</v>
      </c>
      <c r="E5006" s="39" t="s">
        <v>5401</v>
      </c>
      <c r="F5006" s="38" t="s">
        <v>4426</v>
      </c>
      <c r="G5006" s="40">
        <v>2142000</v>
      </c>
      <c r="H5006" s="41" t="s">
        <v>4366</v>
      </c>
    </row>
    <row r="5007" spans="1:8">
      <c r="A5007" s="36"/>
      <c r="B5007" s="36"/>
      <c r="C5007" s="37" t="s">
        <v>5402</v>
      </c>
      <c r="D5007" s="38">
        <v>8113</v>
      </c>
      <c r="E5007" s="39" t="s">
        <v>5403</v>
      </c>
      <c r="F5007" s="38" t="s">
        <v>157</v>
      </c>
      <c r="G5007" s="40">
        <v>101150</v>
      </c>
      <c r="H5007" s="41" t="s">
        <v>4366</v>
      </c>
    </row>
    <row r="5008" spans="1:8">
      <c r="A5008" s="36"/>
      <c r="B5008" s="36"/>
      <c r="C5008" s="37" t="s">
        <v>5106</v>
      </c>
      <c r="D5008" s="38">
        <v>8116</v>
      </c>
      <c r="E5008" s="39" t="s">
        <v>5404</v>
      </c>
      <c r="F5008" s="38" t="s">
        <v>157</v>
      </c>
      <c r="G5008" s="40">
        <v>2300000</v>
      </c>
      <c r="H5008" s="41" t="s">
        <v>4366</v>
      </c>
    </row>
    <row r="5009" spans="1:8">
      <c r="A5009" s="36"/>
      <c r="B5009" s="36"/>
      <c r="C5009" s="37" t="s">
        <v>5405</v>
      </c>
      <c r="D5009" s="38">
        <v>8139</v>
      </c>
      <c r="E5009" s="39" t="s">
        <v>5406</v>
      </c>
      <c r="F5009" s="38" t="s">
        <v>182</v>
      </c>
      <c r="G5009" s="40">
        <v>237308</v>
      </c>
      <c r="H5009" s="41" t="s">
        <v>4366</v>
      </c>
    </row>
    <row r="5010" spans="1:8">
      <c r="A5010" s="36"/>
      <c r="B5010" s="36"/>
      <c r="C5010" s="37" t="s">
        <v>4460</v>
      </c>
      <c r="D5010" s="38">
        <v>8141</v>
      </c>
      <c r="E5010" s="39" t="s">
        <v>5407</v>
      </c>
      <c r="F5010" s="38" t="s">
        <v>4422</v>
      </c>
      <c r="G5010" s="40">
        <v>55000</v>
      </c>
      <c r="H5010" s="41" t="s">
        <v>4366</v>
      </c>
    </row>
    <row r="5011" spans="1:8">
      <c r="A5011" s="36"/>
      <c r="B5011" s="36"/>
      <c r="C5011" s="37" t="s">
        <v>4442</v>
      </c>
      <c r="D5011" s="38">
        <v>8142</v>
      </c>
      <c r="E5011" s="39" t="s">
        <v>5408</v>
      </c>
      <c r="F5011" s="38" t="s">
        <v>182</v>
      </c>
      <c r="G5011" s="40">
        <v>67496</v>
      </c>
      <c r="H5011" s="41" t="s">
        <v>4366</v>
      </c>
    </row>
    <row r="5012" spans="1:8">
      <c r="A5012" s="36"/>
      <c r="B5012" s="36"/>
      <c r="C5012" s="37" t="s">
        <v>4808</v>
      </c>
      <c r="D5012" s="38">
        <v>8143</v>
      </c>
      <c r="E5012" s="39" t="s">
        <v>5409</v>
      </c>
      <c r="F5012" s="38" t="s">
        <v>564</v>
      </c>
      <c r="G5012" s="40">
        <v>1540</v>
      </c>
      <c r="H5012" s="41" t="s">
        <v>4366</v>
      </c>
    </row>
    <row r="5013" spans="1:8">
      <c r="A5013" s="36"/>
      <c r="B5013" s="36"/>
      <c r="C5013" s="37" t="s">
        <v>5049</v>
      </c>
      <c r="D5013" s="38">
        <v>8144</v>
      </c>
      <c r="E5013" s="39" t="s">
        <v>5410</v>
      </c>
      <c r="F5013" s="38" t="s">
        <v>564</v>
      </c>
      <c r="G5013" s="40">
        <v>4880</v>
      </c>
      <c r="H5013" s="41" t="s">
        <v>4366</v>
      </c>
    </row>
    <row r="5014" spans="1:8">
      <c r="A5014" s="36"/>
      <c r="B5014" s="36"/>
      <c r="C5014" s="37" t="s">
        <v>4442</v>
      </c>
      <c r="D5014" s="38">
        <v>8145</v>
      </c>
      <c r="E5014" s="39" t="s">
        <v>5411</v>
      </c>
      <c r="F5014" s="38" t="s">
        <v>190</v>
      </c>
      <c r="G5014" s="40">
        <v>18654</v>
      </c>
      <c r="H5014" s="41" t="s">
        <v>4366</v>
      </c>
    </row>
    <row r="5015" spans="1:8">
      <c r="A5015" s="36"/>
      <c r="B5015" s="36"/>
      <c r="C5015" s="37" t="s">
        <v>4442</v>
      </c>
      <c r="D5015" s="38">
        <v>8146</v>
      </c>
      <c r="E5015" s="39" t="s">
        <v>5412</v>
      </c>
      <c r="F5015" s="38" t="s">
        <v>182</v>
      </c>
      <c r="G5015" s="40">
        <v>66900</v>
      </c>
      <c r="H5015" s="41" t="s">
        <v>4366</v>
      </c>
    </row>
    <row r="5016" spans="1:8">
      <c r="A5016" s="36"/>
      <c r="B5016" s="36"/>
      <c r="C5016" s="37" t="s">
        <v>4460</v>
      </c>
      <c r="D5016" s="38">
        <v>8149</v>
      </c>
      <c r="E5016" s="39" t="s">
        <v>5413</v>
      </c>
      <c r="F5016" s="38" t="s">
        <v>4422</v>
      </c>
      <c r="G5016" s="40">
        <v>146520</v>
      </c>
      <c r="H5016" s="41" t="s">
        <v>4366</v>
      </c>
    </row>
    <row r="5017" spans="1:8">
      <c r="A5017" s="36"/>
      <c r="B5017" s="36"/>
      <c r="C5017" s="37" t="s">
        <v>5049</v>
      </c>
      <c r="D5017" s="38">
        <v>8150</v>
      </c>
      <c r="E5017" s="39" t="s">
        <v>5414</v>
      </c>
      <c r="F5017" s="38" t="s">
        <v>157</v>
      </c>
      <c r="G5017" s="40">
        <v>99900</v>
      </c>
      <c r="H5017" s="41" t="s">
        <v>4366</v>
      </c>
    </row>
    <row r="5018" spans="1:8">
      <c r="A5018" s="36"/>
      <c r="B5018" s="36"/>
      <c r="C5018" s="37" t="s">
        <v>5049</v>
      </c>
      <c r="D5018" s="38">
        <v>8151</v>
      </c>
      <c r="E5018" s="39" t="s">
        <v>5415</v>
      </c>
      <c r="F5018" s="38" t="s">
        <v>157</v>
      </c>
      <c r="G5018" s="40">
        <v>22900</v>
      </c>
      <c r="H5018" s="41" t="s">
        <v>4366</v>
      </c>
    </row>
    <row r="5019" spans="1:8">
      <c r="A5019" s="36"/>
      <c r="B5019" s="36"/>
      <c r="C5019" s="37" t="s">
        <v>5049</v>
      </c>
      <c r="D5019" s="38">
        <v>8152</v>
      </c>
      <c r="E5019" s="39" t="s">
        <v>5416</v>
      </c>
      <c r="F5019" s="38" t="s">
        <v>157</v>
      </c>
      <c r="G5019" s="40">
        <v>17000</v>
      </c>
      <c r="H5019" s="41" t="s">
        <v>4366</v>
      </c>
    </row>
    <row r="5020" spans="1:8">
      <c r="A5020" s="36"/>
      <c r="B5020" s="36"/>
      <c r="C5020" s="37" t="s">
        <v>5049</v>
      </c>
      <c r="D5020" s="38">
        <v>8153</v>
      </c>
      <c r="E5020" s="39" t="s">
        <v>5417</v>
      </c>
      <c r="F5020" s="38" t="s">
        <v>157</v>
      </c>
      <c r="G5020" s="40">
        <v>88257</v>
      </c>
      <c r="H5020" s="41" t="s">
        <v>4366</v>
      </c>
    </row>
    <row r="5021" spans="1:8">
      <c r="A5021" s="36"/>
      <c r="B5021" s="36"/>
      <c r="C5021" s="37" t="s">
        <v>5049</v>
      </c>
      <c r="D5021" s="38">
        <v>8154</v>
      </c>
      <c r="E5021" s="39" t="s">
        <v>5418</v>
      </c>
      <c r="F5021" s="38" t="s">
        <v>157</v>
      </c>
      <c r="G5021" s="40">
        <v>132761</v>
      </c>
      <c r="H5021" s="41" t="s">
        <v>4366</v>
      </c>
    </row>
    <row r="5022" spans="1:8">
      <c r="A5022" s="36"/>
      <c r="B5022" s="36"/>
      <c r="C5022" s="37" t="s">
        <v>5049</v>
      </c>
      <c r="D5022" s="38">
        <v>8155</v>
      </c>
      <c r="E5022" s="39" t="s">
        <v>5419</v>
      </c>
      <c r="F5022" s="38" t="s">
        <v>157</v>
      </c>
      <c r="G5022" s="40">
        <v>8628</v>
      </c>
      <c r="H5022" s="41" t="s">
        <v>4366</v>
      </c>
    </row>
    <row r="5023" spans="1:8">
      <c r="A5023" s="36"/>
      <c r="B5023" s="36"/>
      <c r="C5023" s="37" t="s">
        <v>4450</v>
      </c>
      <c r="D5023" s="38">
        <v>8156</v>
      </c>
      <c r="E5023" s="39" t="s">
        <v>5420</v>
      </c>
      <c r="F5023" s="38" t="s">
        <v>190</v>
      </c>
      <c r="G5023" s="40">
        <v>15121</v>
      </c>
      <c r="H5023" s="41" t="s">
        <v>4366</v>
      </c>
    </row>
    <row r="5024" spans="1:8">
      <c r="A5024" s="36"/>
      <c r="B5024" s="36"/>
      <c r="C5024" s="37" t="s">
        <v>4450</v>
      </c>
      <c r="D5024" s="38">
        <v>8157</v>
      </c>
      <c r="E5024" s="39" t="s">
        <v>5421</v>
      </c>
      <c r="F5024" s="38" t="s">
        <v>157</v>
      </c>
      <c r="G5024" s="40">
        <v>1266</v>
      </c>
      <c r="H5024" s="41" t="s">
        <v>4366</v>
      </c>
    </row>
    <row r="5025" spans="1:8">
      <c r="A5025" s="36"/>
      <c r="B5025" s="36"/>
      <c r="C5025" s="37" t="s">
        <v>4450</v>
      </c>
      <c r="D5025" s="38">
        <v>8158</v>
      </c>
      <c r="E5025" s="39" t="s">
        <v>5422</v>
      </c>
      <c r="F5025" s="38" t="s">
        <v>157</v>
      </c>
      <c r="G5025" s="40">
        <v>3164</v>
      </c>
      <c r="H5025" s="41" t="s">
        <v>4366</v>
      </c>
    </row>
    <row r="5026" spans="1:8">
      <c r="A5026" s="36"/>
      <c r="B5026" s="36"/>
      <c r="C5026" s="37" t="s">
        <v>4450</v>
      </c>
      <c r="D5026" s="38">
        <v>8159</v>
      </c>
      <c r="E5026" s="39" t="s">
        <v>5423</v>
      </c>
      <c r="F5026" s="38" t="s">
        <v>157</v>
      </c>
      <c r="G5026" s="40">
        <v>15374</v>
      </c>
      <c r="H5026" s="41" t="s">
        <v>4366</v>
      </c>
    </row>
    <row r="5027" spans="1:8">
      <c r="A5027" s="36"/>
      <c r="B5027" s="36"/>
      <c r="C5027" s="37" t="s">
        <v>4450</v>
      </c>
      <c r="D5027" s="38">
        <v>8160</v>
      </c>
      <c r="E5027" s="39" t="s">
        <v>5424</v>
      </c>
      <c r="F5027" s="38" t="s">
        <v>157</v>
      </c>
      <c r="G5027" s="40">
        <v>4098</v>
      </c>
      <c r="H5027" s="41" t="s">
        <v>4366</v>
      </c>
    </row>
    <row r="5028" spans="1:8">
      <c r="A5028" s="36"/>
      <c r="B5028" s="36"/>
      <c r="C5028" s="37" t="s">
        <v>4450</v>
      </c>
      <c r="D5028" s="38">
        <v>8161</v>
      </c>
      <c r="E5028" s="39" t="s">
        <v>5425</v>
      </c>
      <c r="F5028" s="38" t="s">
        <v>157</v>
      </c>
      <c r="G5028" s="40">
        <v>16847</v>
      </c>
      <c r="H5028" s="41" t="s">
        <v>4366</v>
      </c>
    </row>
    <row r="5029" spans="1:8">
      <c r="A5029" s="36"/>
      <c r="B5029" s="36"/>
      <c r="C5029" s="37" t="s">
        <v>4450</v>
      </c>
      <c r="D5029" s="38">
        <v>8162</v>
      </c>
      <c r="E5029" s="39" t="s">
        <v>5426</v>
      </c>
      <c r="F5029" s="38" t="s">
        <v>157</v>
      </c>
      <c r="G5029" s="40">
        <v>9247</v>
      </c>
      <c r="H5029" s="41" t="s">
        <v>4366</v>
      </c>
    </row>
    <row r="5030" spans="1:8">
      <c r="A5030" s="36"/>
      <c r="B5030" s="36"/>
      <c r="C5030" s="37" t="s">
        <v>4450</v>
      </c>
      <c r="D5030" s="38">
        <v>8164</v>
      </c>
      <c r="E5030" s="39" t="s">
        <v>5427</v>
      </c>
      <c r="F5030" s="38" t="s">
        <v>157</v>
      </c>
      <c r="G5030" s="40">
        <v>58255</v>
      </c>
      <c r="H5030" s="41" t="s">
        <v>4366</v>
      </c>
    </row>
    <row r="5031" spans="1:8">
      <c r="A5031" s="36"/>
      <c r="B5031" s="36"/>
      <c r="C5031" s="37" t="s">
        <v>4450</v>
      </c>
      <c r="D5031" s="38">
        <v>8165</v>
      </c>
      <c r="E5031" s="39" t="s">
        <v>5428</v>
      </c>
      <c r="F5031" s="38" t="s">
        <v>157</v>
      </c>
      <c r="G5031" s="40">
        <v>28371</v>
      </c>
      <c r="H5031" s="41" t="s">
        <v>4366</v>
      </c>
    </row>
    <row r="5032" spans="1:8">
      <c r="A5032" s="36"/>
      <c r="B5032" s="36"/>
      <c r="C5032" s="37" t="s">
        <v>4450</v>
      </c>
      <c r="D5032" s="38">
        <v>8166</v>
      </c>
      <c r="E5032" s="39" t="s">
        <v>5429</v>
      </c>
      <c r="F5032" s="38" t="s">
        <v>157</v>
      </c>
      <c r="G5032" s="40">
        <v>15374</v>
      </c>
      <c r="H5032" s="41" t="s">
        <v>4366</v>
      </c>
    </row>
    <row r="5033" spans="1:8">
      <c r="A5033" s="36"/>
      <c r="B5033" s="36"/>
      <c r="C5033" s="37" t="s">
        <v>4450</v>
      </c>
      <c r="D5033" s="38">
        <v>8167</v>
      </c>
      <c r="E5033" s="39" t="s">
        <v>5430</v>
      </c>
      <c r="F5033" s="38" t="s">
        <v>157</v>
      </c>
      <c r="G5033" s="40">
        <v>7700</v>
      </c>
      <c r="H5033" s="41" t="s">
        <v>4366</v>
      </c>
    </row>
    <row r="5034" spans="1:8">
      <c r="A5034" s="36"/>
      <c r="B5034" s="36"/>
      <c r="C5034" s="37" t="s">
        <v>4450</v>
      </c>
      <c r="D5034" s="38">
        <v>8169</v>
      </c>
      <c r="E5034" s="39" t="s">
        <v>5431</v>
      </c>
      <c r="F5034" s="38" t="s">
        <v>157</v>
      </c>
      <c r="G5034" s="40">
        <v>4098</v>
      </c>
      <c r="H5034" s="41" t="s">
        <v>4366</v>
      </c>
    </row>
    <row r="5035" spans="1:8">
      <c r="A5035" s="36"/>
      <c r="B5035" s="36"/>
      <c r="C5035" s="37" t="s">
        <v>4450</v>
      </c>
      <c r="D5035" s="38">
        <v>8170</v>
      </c>
      <c r="E5035" s="39" t="s">
        <v>5432</v>
      </c>
      <c r="F5035" s="38" t="s">
        <v>157</v>
      </c>
      <c r="G5035" s="40">
        <v>6671</v>
      </c>
      <c r="H5035" s="41" t="s">
        <v>4366</v>
      </c>
    </row>
    <row r="5036" spans="1:8">
      <c r="A5036" s="36"/>
      <c r="B5036" s="36"/>
      <c r="C5036" s="37" t="s">
        <v>4450</v>
      </c>
      <c r="D5036" s="38">
        <v>8171</v>
      </c>
      <c r="E5036" s="39" t="s">
        <v>5433</v>
      </c>
      <c r="F5036" s="38" t="s">
        <v>157</v>
      </c>
      <c r="G5036" s="40">
        <v>3251</v>
      </c>
      <c r="H5036" s="41" t="s">
        <v>4366</v>
      </c>
    </row>
    <row r="5037" spans="1:8">
      <c r="A5037" s="36"/>
      <c r="B5037" s="36"/>
      <c r="C5037" s="37" t="s">
        <v>4399</v>
      </c>
      <c r="D5037" s="38">
        <v>8172</v>
      </c>
      <c r="E5037" s="39" t="s">
        <v>5434</v>
      </c>
      <c r="F5037" s="38" t="s">
        <v>190</v>
      </c>
      <c r="G5037" s="40">
        <v>10525</v>
      </c>
      <c r="H5037" s="41" t="s">
        <v>4366</v>
      </c>
    </row>
    <row r="5038" spans="1:8">
      <c r="A5038" s="36"/>
      <c r="B5038" s="36"/>
      <c r="C5038" s="37" t="s">
        <v>4399</v>
      </c>
      <c r="D5038" s="38">
        <v>8173</v>
      </c>
      <c r="E5038" s="39" t="s">
        <v>5435</v>
      </c>
      <c r="F5038" s="38" t="s">
        <v>190</v>
      </c>
      <c r="G5038" s="40">
        <v>7220</v>
      </c>
      <c r="H5038" s="41" t="s">
        <v>4366</v>
      </c>
    </row>
    <row r="5039" spans="1:8">
      <c r="A5039" s="36"/>
      <c r="B5039" s="36"/>
      <c r="C5039" s="37" t="s">
        <v>4399</v>
      </c>
      <c r="D5039" s="38">
        <v>8174</v>
      </c>
      <c r="E5039" s="39" t="s">
        <v>5436</v>
      </c>
      <c r="F5039" s="38" t="s">
        <v>157</v>
      </c>
      <c r="G5039" s="40">
        <v>11570</v>
      </c>
      <c r="H5039" s="41" t="s">
        <v>4366</v>
      </c>
    </row>
    <row r="5040" spans="1:8">
      <c r="A5040" s="36"/>
      <c r="B5040" s="36"/>
      <c r="C5040" s="37" t="s">
        <v>4399</v>
      </c>
      <c r="D5040" s="38">
        <v>8175</v>
      </c>
      <c r="E5040" s="39" t="s">
        <v>5437</v>
      </c>
      <c r="F5040" s="38" t="s">
        <v>157</v>
      </c>
      <c r="G5040" s="40">
        <v>8814</v>
      </c>
      <c r="H5040" s="41" t="s">
        <v>4366</v>
      </c>
    </row>
    <row r="5041" spans="1:8">
      <c r="A5041" s="36"/>
      <c r="B5041" s="36"/>
      <c r="C5041" s="37" t="s">
        <v>4399</v>
      </c>
      <c r="D5041" s="38">
        <v>8177</v>
      </c>
      <c r="E5041" s="39" t="s">
        <v>5438</v>
      </c>
      <c r="F5041" s="38" t="s">
        <v>157</v>
      </c>
      <c r="G5041" s="40">
        <v>4002</v>
      </c>
      <c r="H5041" s="41" t="s">
        <v>4366</v>
      </c>
    </row>
    <row r="5042" spans="1:8">
      <c r="A5042" s="36"/>
      <c r="B5042" s="36"/>
      <c r="C5042" s="37" t="s">
        <v>4399</v>
      </c>
      <c r="D5042" s="38">
        <v>8178</v>
      </c>
      <c r="E5042" s="39" t="s">
        <v>5439</v>
      </c>
      <c r="F5042" s="38" t="s">
        <v>157</v>
      </c>
      <c r="G5042" s="40">
        <v>2083</v>
      </c>
      <c r="H5042" s="41" t="s">
        <v>4366</v>
      </c>
    </row>
    <row r="5043" spans="1:8">
      <c r="A5043" s="36"/>
      <c r="B5043" s="36"/>
      <c r="C5043" s="37" t="s">
        <v>4399</v>
      </c>
      <c r="D5043" s="38">
        <v>8179</v>
      </c>
      <c r="E5043" s="39" t="s">
        <v>5440</v>
      </c>
      <c r="F5043" s="38" t="s">
        <v>157</v>
      </c>
      <c r="G5043" s="40">
        <v>7473</v>
      </c>
      <c r="H5043" s="41" t="s">
        <v>4366</v>
      </c>
    </row>
    <row r="5044" spans="1:8">
      <c r="A5044" s="36"/>
      <c r="B5044" s="36"/>
      <c r="C5044" s="37" t="s">
        <v>4399</v>
      </c>
      <c r="D5044" s="38">
        <v>8180</v>
      </c>
      <c r="E5044" s="39" t="s">
        <v>5441</v>
      </c>
      <c r="F5044" s="38" t="s">
        <v>157</v>
      </c>
      <c r="G5044" s="40">
        <v>3804</v>
      </c>
      <c r="H5044" s="41" t="s">
        <v>4366</v>
      </c>
    </row>
    <row r="5045" spans="1:8">
      <c r="A5045" s="36"/>
      <c r="B5045" s="36"/>
      <c r="C5045" s="37" t="s">
        <v>4399</v>
      </c>
      <c r="D5045" s="38">
        <v>8181</v>
      </c>
      <c r="E5045" s="39" t="s">
        <v>5442</v>
      </c>
      <c r="F5045" s="38" t="s">
        <v>157</v>
      </c>
      <c r="G5045" s="40">
        <v>2464</v>
      </c>
      <c r="H5045" s="41" t="s">
        <v>4366</v>
      </c>
    </row>
    <row r="5046" spans="1:8">
      <c r="A5046" s="36"/>
      <c r="B5046" s="36"/>
      <c r="C5046" s="37" t="s">
        <v>4399</v>
      </c>
      <c r="D5046" s="38">
        <v>8182</v>
      </c>
      <c r="E5046" s="39" t="s">
        <v>5443</v>
      </c>
      <c r="F5046" s="38" t="s">
        <v>157</v>
      </c>
      <c r="G5046" s="40">
        <v>1510</v>
      </c>
      <c r="H5046" s="41" t="s">
        <v>4366</v>
      </c>
    </row>
    <row r="5047" spans="1:8">
      <c r="A5047" s="36"/>
      <c r="B5047" s="36"/>
      <c r="C5047" s="37" t="s">
        <v>4399</v>
      </c>
      <c r="D5047" s="38">
        <v>8183</v>
      </c>
      <c r="E5047" s="39" t="s">
        <v>5444</v>
      </c>
      <c r="F5047" s="38" t="s">
        <v>157</v>
      </c>
      <c r="G5047" s="40">
        <v>644</v>
      </c>
      <c r="H5047" s="41" t="s">
        <v>4366</v>
      </c>
    </row>
    <row r="5048" spans="1:8">
      <c r="A5048" s="36"/>
      <c r="B5048" s="36"/>
      <c r="C5048" s="37" t="s">
        <v>4399</v>
      </c>
      <c r="D5048" s="38">
        <v>8185</v>
      </c>
      <c r="E5048" s="39" t="s">
        <v>5445</v>
      </c>
      <c r="F5048" s="38" t="s">
        <v>157</v>
      </c>
      <c r="G5048" s="40">
        <v>17200</v>
      </c>
      <c r="H5048" s="41" t="s">
        <v>4366</v>
      </c>
    </row>
    <row r="5049" spans="1:8">
      <c r="A5049" s="36"/>
      <c r="B5049" s="36"/>
      <c r="C5049" s="37" t="s">
        <v>4399</v>
      </c>
      <c r="D5049" s="38">
        <v>8186</v>
      </c>
      <c r="E5049" s="39" t="s">
        <v>5446</v>
      </c>
      <c r="F5049" s="38" t="s">
        <v>157</v>
      </c>
      <c r="G5049" s="40">
        <v>33529</v>
      </c>
      <c r="H5049" s="41" t="s">
        <v>4366</v>
      </c>
    </row>
    <row r="5050" spans="1:8">
      <c r="A5050" s="36"/>
      <c r="B5050" s="36"/>
      <c r="C5050" s="37" t="s">
        <v>4399</v>
      </c>
      <c r="D5050" s="38">
        <v>8187</v>
      </c>
      <c r="E5050" s="39" t="s">
        <v>5447</v>
      </c>
      <c r="F5050" s="38" t="s">
        <v>157</v>
      </c>
      <c r="G5050" s="40">
        <v>3346</v>
      </c>
      <c r="H5050" s="41" t="s">
        <v>4366</v>
      </c>
    </row>
    <row r="5051" spans="1:8">
      <c r="A5051" s="36"/>
      <c r="B5051" s="36"/>
      <c r="C5051" s="37" t="s">
        <v>4399</v>
      </c>
      <c r="D5051" s="38">
        <v>8188</v>
      </c>
      <c r="E5051" s="39" t="s">
        <v>5448</v>
      </c>
      <c r="F5051" s="38" t="s">
        <v>157</v>
      </c>
      <c r="G5051" s="40">
        <v>3411</v>
      </c>
      <c r="H5051" s="41" t="s">
        <v>4366</v>
      </c>
    </row>
    <row r="5052" spans="1:8">
      <c r="A5052" s="36"/>
      <c r="B5052" s="36"/>
      <c r="C5052" s="37" t="s">
        <v>4399</v>
      </c>
      <c r="D5052" s="38">
        <v>8189</v>
      </c>
      <c r="E5052" s="39" t="s">
        <v>5449</v>
      </c>
      <c r="F5052" s="38" t="s">
        <v>157</v>
      </c>
      <c r="G5052" s="40">
        <v>1501</v>
      </c>
      <c r="H5052" s="41" t="s">
        <v>4366</v>
      </c>
    </row>
    <row r="5053" spans="1:8">
      <c r="A5053" s="36"/>
      <c r="B5053" s="36"/>
      <c r="C5053" s="37" t="s">
        <v>4399</v>
      </c>
      <c r="D5053" s="38">
        <v>8190</v>
      </c>
      <c r="E5053" s="39" t="s">
        <v>5450</v>
      </c>
      <c r="F5053" s="38" t="s">
        <v>157</v>
      </c>
      <c r="G5053" s="40">
        <v>1098</v>
      </c>
      <c r="H5053" s="41" t="s">
        <v>4366</v>
      </c>
    </row>
    <row r="5054" spans="1:8">
      <c r="A5054" s="36"/>
      <c r="B5054" s="36"/>
      <c r="C5054" s="37" t="s">
        <v>4399</v>
      </c>
      <c r="D5054" s="38">
        <v>8191</v>
      </c>
      <c r="E5054" s="39" t="s">
        <v>5451</v>
      </c>
      <c r="F5054" s="38" t="s">
        <v>190</v>
      </c>
      <c r="G5054" s="40">
        <v>2868</v>
      </c>
      <c r="H5054" s="41" t="s">
        <v>4366</v>
      </c>
    </row>
    <row r="5055" spans="1:8">
      <c r="A5055" s="36"/>
      <c r="B5055" s="36"/>
      <c r="C5055" s="37" t="s">
        <v>4399</v>
      </c>
      <c r="D5055" s="38">
        <v>8192</v>
      </c>
      <c r="E5055" s="39" t="s">
        <v>5452</v>
      </c>
      <c r="F5055" s="38" t="s">
        <v>157</v>
      </c>
      <c r="G5055" s="40">
        <v>1040</v>
      </c>
      <c r="H5055" s="41" t="s">
        <v>4366</v>
      </c>
    </row>
    <row r="5056" spans="1:8">
      <c r="A5056" s="36"/>
      <c r="B5056" s="36"/>
      <c r="C5056" s="37" t="s">
        <v>4399</v>
      </c>
      <c r="D5056" s="38">
        <v>8193</v>
      </c>
      <c r="E5056" s="39" t="s">
        <v>5453</v>
      </c>
      <c r="F5056" s="38" t="s">
        <v>157</v>
      </c>
      <c r="G5056" s="40">
        <v>447</v>
      </c>
      <c r="H5056" s="41" t="s">
        <v>4366</v>
      </c>
    </row>
    <row r="5057" spans="1:8">
      <c r="A5057" s="36"/>
      <c r="B5057" s="36"/>
      <c r="C5057" s="37" t="s">
        <v>5366</v>
      </c>
      <c r="D5057" s="38">
        <v>8195</v>
      </c>
      <c r="E5057" s="39" t="s">
        <v>5454</v>
      </c>
      <c r="F5057" s="38" t="s">
        <v>190</v>
      </c>
      <c r="G5057" s="40">
        <v>21182</v>
      </c>
      <c r="H5057" s="41" t="s">
        <v>4366</v>
      </c>
    </row>
    <row r="5058" spans="1:8">
      <c r="A5058" s="36"/>
      <c r="B5058" s="36"/>
      <c r="C5058" s="37" t="s">
        <v>5366</v>
      </c>
      <c r="D5058" s="38">
        <v>8199</v>
      </c>
      <c r="E5058" s="39" t="s">
        <v>5455</v>
      </c>
      <c r="F5058" s="38" t="s">
        <v>190</v>
      </c>
      <c r="G5058" s="40">
        <v>13602</v>
      </c>
      <c r="H5058" s="41" t="s">
        <v>4366</v>
      </c>
    </row>
    <row r="5059" spans="1:8">
      <c r="A5059" s="36"/>
      <c r="B5059" s="36"/>
      <c r="C5059" s="37" t="s">
        <v>5366</v>
      </c>
      <c r="D5059" s="38">
        <v>8202</v>
      </c>
      <c r="E5059" s="39" t="s">
        <v>5456</v>
      </c>
      <c r="F5059" s="38" t="s">
        <v>157</v>
      </c>
      <c r="G5059" s="40">
        <v>193375</v>
      </c>
      <c r="H5059" s="41" t="s">
        <v>4366</v>
      </c>
    </row>
    <row r="5060" spans="1:8">
      <c r="A5060" s="36"/>
      <c r="B5060" s="36"/>
      <c r="C5060" s="37" t="s">
        <v>5366</v>
      </c>
      <c r="D5060" s="38">
        <v>8203</v>
      </c>
      <c r="E5060" s="39" t="s">
        <v>5457</v>
      </c>
      <c r="F5060" s="38" t="s">
        <v>157</v>
      </c>
      <c r="G5060" s="40">
        <v>14511</v>
      </c>
      <c r="H5060" s="41" t="s">
        <v>4366</v>
      </c>
    </row>
    <row r="5061" spans="1:8">
      <c r="A5061" s="36"/>
      <c r="B5061" s="36"/>
      <c r="C5061" s="37" t="s">
        <v>5366</v>
      </c>
      <c r="D5061" s="38">
        <v>8204</v>
      </c>
      <c r="E5061" s="39" t="s">
        <v>5458</v>
      </c>
      <c r="F5061" s="38" t="s">
        <v>157</v>
      </c>
      <c r="G5061" s="40">
        <v>22000</v>
      </c>
      <c r="H5061" s="41" t="s">
        <v>4366</v>
      </c>
    </row>
    <row r="5062" spans="1:8">
      <c r="A5062" s="36"/>
      <c r="B5062" s="36"/>
      <c r="C5062" s="37" t="s">
        <v>4965</v>
      </c>
      <c r="D5062" s="38">
        <v>8205</v>
      </c>
      <c r="E5062" s="39" t="s">
        <v>5459</v>
      </c>
      <c r="F5062" s="38" t="s">
        <v>5460</v>
      </c>
      <c r="G5062" s="40">
        <v>134</v>
      </c>
      <c r="H5062" s="41" t="s">
        <v>4366</v>
      </c>
    </row>
    <row r="5063" spans="1:8">
      <c r="A5063" s="36"/>
      <c r="B5063" s="36"/>
      <c r="C5063" s="37" t="s">
        <v>5366</v>
      </c>
      <c r="D5063" s="38">
        <v>8206</v>
      </c>
      <c r="E5063" s="39" t="s">
        <v>5461</v>
      </c>
      <c r="F5063" s="38" t="s">
        <v>190</v>
      </c>
      <c r="G5063" s="40">
        <v>22987</v>
      </c>
      <c r="H5063" s="41" t="s">
        <v>4366</v>
      </c>
    </row>
    <row r="5064" spans="1:8">
      <c r="A5064" s="36"/>
      <c r="B5064" s="36"/>
      <c r="C5064" s="37" t="s">
        <v>5366</v>
      </c>
      <c r="D5064" s="38">
        <v>8207</v>
      </c>
      <c r="E5064" s="39" t="s">
        <v>5462</v>
      </c>
      <c r="F5064" s="38" t="s">
        <v>190</v>
      </c>
      <c r="G5064" s="40">
        <v>22610</v>
      </c>
      <c r="H5064" s="41" t="s">
        <v>4366</v>
      </c>
    </row>
    <row r="5065" spans="1:8">
      <c r="A5065" s="36"/>
      <c r="B5065" s="36"/>
      <c r="C5065" s="37" t="s">
        <v>4413</v>
      </c>
      <c r="D5065" s="38">
        <v>8208</v>
      </c>
      <c r="E5065" s="39" t="s">
        <v>5463</v>
      </c>
      <c r="F5065" s="38" t="s">
        <v>190</v>
      </c>
      <c r="G5065" s="40">
        <v>45796</v>
      </c>
      <c r="H5065" s="41" t="s">
        <v>4366</v>
      </c>
    </row>
    <row r="5066" spans="1:8">
      <c r="A5066" s="36"/>
      <c r="B5066" s="36"/>
      <c r="C5066" s="37" t="s">
        <v>5366</v>
      </c>
      <c r="D5066" s="38">
        <v>8209</v>
      </c>
      <c r="E5066" s="39" t="s">
        <v>5464</v>
      </c>
      <c r="F5066" s="38" t="s">
        <v>157</v>
      </c>
      <c r="G5066" s="40">
        <v>1012</v>
      </c>
      <c r="H5066" s="41" t="s">
        <v>4366</v>
      </c>
    </row>
    <row r="5067" spans="1:8">
      <c r="A5067" s="36"/>
      <c r="B5067" s="36"/>
      <c r="C5067" s="37" t="s">
        <v>5366</v>
      </c>
      <c r="D5067" s="38">
        <v>8210</v>
      </c>
      <c r="E5067" s="39" t="s">
        <v>5465</v>
      </c>
      <c r="F5067" s="38" t="s">
        <v>190</v>
      </c>
      <c r="G5067" s="40">
        <v>8325</v>
      </c>
      <c r="H5067" s="41" t="s">
        <v>4366</v>
      </c>
    </row>
    <row r="5068" spans="1:8">
      <c r="A5068" s="36"/>
      <c r="B5068" s="36"/>
      <c r="C5068" s="37" t="s">
        <v>5366</v>
      </c>
      <c r="D5068" s="38">
        <v>8211</v>
      </c>
      <c r="E5068" s="39" t="s">
        <v>5466</v>
      </c>
      <c r="F5068" s="38" t="s">
        <v>190</v>
      </c>
      <c r="G5068" s="40">
        <v>5406</v>
      </c>
      <c r="H5068" s="41" t="s">
        <v>4366</v>
      </c>
    </row>
    <row r="5069" spans="1:8">
      <c r="A5069" s="36"/>
      <c r="B5069" s="36"/>
      <c r="C5069" s="37" t="s">
        <v>4413</v>
      </c>
      <c r="D5069" s="38">
        <v>8212</v>
      </c>
      <c r="E5069" s="39" t="s">
        <v>5467</v>
      </c>
      <c r="F5069" s="38" t="s">
        <v>190</v>
      </c>
      <c r="G5069" s="40">
        <v>16217</v>
      </c>
      <c r="H5069" s="41" t="s">
        <v>4366</v>
      </c>
    </row>
    <row r="5070" spans="1:8">
      <c r="A5070" s="36"/>
      <c r="B5070" s="36"/>
      <c r="C5070" s="37" t="s">
        <v>5366</v>
      </c>
      <c r="D5070" s="38">
        <v>8213</v>
      </c>
      <c r="E5070" s="39" t="s">
        <v>5468</v>
      </c>
      <c r="F5070" s="38" t="s">
        <v>157</v>
      </c>
      <c r="G5070" s="40">
        <v>383</v>
      </c>
      <c r="H5070" s="41" t="s">
        <v>4366</v>
      </c>
    </row>
    <row r="5071" spans="1:8">
      <c r="A5071" s="36"/>
      <c r="B5071" s="36"/>
      <c r="C5071" s="37" t="s">
        <v>5366</v>
      </c>
      <c r="D5071" s="38">
        <v>8216</v>
      </c>
      <c r="E5071" s="39" t="s">
        <v>5469</v>
      </c>
      <c r="F5071" s="38" t="s">
        <v>157</v>
      </c>
      <c r="G5071" s="40">
        <v>5772</v>
      </c>
      <c r="H5071" s="41" t="s">
        <v>4366</v>
      </c>
    </row>
    <row r="5072" spans="1:8">
      <c r="A5072" s="36"/>
      <c r="B5072" s="36"/>
      <c r="C5072" s="37" t="s">
        <v>5366</v>
      </c>
      <c r="D5072" s="38">
        <v>8217</v>
      </c>
      <c r="E5072" s="39" t="s">
        <v>5470</v>
      </c>
      <c r="F5072" s="38" t="s">
        <v>157</v>
      </c>
      <c r="G5072" s="40">
        <v>685</v>
      </c>
      <c r="H5072" s="41" t="s">
        <v>4366</v>
      </c>
    </row>
    <row r="5073" spans="1:8">
      <c r="A5073" s="36"/>
      <c r="B5073" s="36"/>
      <c r="C5073" s="37" t="s">
        <v>5366</v>
      </c>
      <c r="D5073" s="38">
        <v>8218</v>
      </c>
      <c r="E5073" s="39" t="s">
        <v>5471</v>
      </c>
      <c r="F5073" s="38" t="s">
        <v>190</v>
      </c>
      <c r="G5073" s="40">
        <v>1664</v>
      </c>
      <c r="H5073" s="41" t="s">
        <v>4366</v>
      </c>
    </row>
    <row r="5074" spans="1:8">
      <c r="A5074" s="36"/>
      <c r="B5074" s="36"/>
      <c r="C5074" s="37" t="s">
        <v>5366</v>
      </c>
      <c r="D5074" s="38">
        <v>8219</v>
      </c>
      <c r="E5074" s="39" t="s">
        <v>5472</v>
      </c>
      <c r="F5074" s="38" t="s">
        <v>157</v>
      </c>
      <c r="G5074" s="40">
        <v>21693</v>
      </c>
      <c r="H5074" s="41" t="s">
        <v>4366</v>
      </c>
    </row>
    <row r="5075" spans="1:8">
      <c r="A5075" s="36"/>
      <c r="B5075" s="36"/>
      <c r="C5075" s="37" t="s">
        <v>5366</v>
      </c>
      <c r="D5075" s="38">
        <v>8221</v>
      </c>
      <c r="E5075" s="39" t="s">
        <v>5473</v>
      </c>
      <c r="F5075" s="38" t="s">
        <v>190</v>
      </c>
      <c r="G5075" s="40">
        <v>2481</v>
      </c>
      <c r="H5075" s="41" t="s">
        <v>4366</v>
      </c>
    </row>
    <row r="5076" spans="1:8">
      <c r="A5076" s="36"/>
      <c r="B5076" s="36"/>
      <c r="C5076" s="37" t="s">
        <v>5366</v>
      </c>
      <c r="D5076" s="38">
        <v>8222</v>
      </c>
      <c r="E5076" s="39" t="s">
        <v>5474</v>
      </c>
      <c r="F5076" s="38" t="s">
        <v>157</v>
      </c>
      <c r="G5076" s="40">
        <v>42007</v>
      </c>
      <c r="H5076" s="41" t="s">
        <v>4366</v>
      </c>
    </row>
    <row r="5077" spans="1:8">
      <c r="A5077" s="36"/>
      <c r="B5077" s="36"/>
      <c r="C5077" s="37" t="s">
        <v>5366</v>
      </c>
      <c r="D5077" s="38">
        <v>8223</v>
      </c>
      <c r="E5077" s="39" t="s">
        <v>5475</v>
      </c>
      <c r="F5077" s="38" t="s">
        <v>157</v>
      </c>
      <c r="G5077" s="40">
        <v>15706</v>
      </c>
      <c r="H5077" s="41" t="s">
        <v>4366</v>
      </c>
    </row>
    <row r="5078" spans="1:8">
      <c r="A5078" s="36"/>
      <c r="B5078" s="36"/>
      <c r="C5078" s="37" t="s">
        <v>5366</v>
      </c>
      <c r="D5078" s="38">
        <v>8224</v>
      </c>
      <c r="E5078" s="39" t="s">
        <v>5476</v>
      </c>
      <c r="F5078" s="38" t="s">
        <v>157</v>
      </c>
      <c r="G5078" s="40">
        <v>11269</v>
      </c>
      <c r="H5078" s="41" t="s">
        <v>4366</v>
      </c>
    </row>
    <row r="5079" spans="1:8">
      <c r="A5079" s="36"/>
      <c r="B5079" s="36"/>
      <c r="C5079" s="37" t="s">
        <v>5366</v>
      </c>
      <c r="D5079" s="38">
        <v>8225</v>
      </c>
      <c r="E5079" s="39" t="s">
        <v>5477</v>
      </c>
      <c r="F5079" s="38" t="s">
        <v>157</v>
      </c>
      <c r="G5079" s="40">
        <v>5117</v>
      </c>
      <c r="H5079" s="41" t="s">
        <v>4366</v>
      </c>
    </row>
    <row r="5080" spans="1:8">
      <c r="A5080" s="36"/>
      <c r="B5080" s="36"/>
      <c r="C5080" s="37" t="s">
        <v>5366</v>
      </c>
      <c r="D5080" s="38">
        <v>8227</v>
      </c>
      <c r="E5080" s="39" t="s">
        <v>5478</v>
      </c>
      <c r="F5080" s="38" t="s">
        <v>157</v>
      </c>
      <c r="G5080" s="40">
        <v>833</v>
      </c>
      <c r="H5080" s="41" t="s">
        <v>4366</v>
      </c>
    </row>
    <row r="5081" spans="1:8">
      <c r="A5081" s="36"/>
      <c r="B5081" s="36"/>
      <c r="C5081" s="37" t="s">
        <v>5313</v>
      </c>
      <c r="D5081" s="38">
        <v>8228</v>
      </c>
      <c r="E5081" s="39" t="s">
        <v>5479</v>
      </c>
      <c r="F5081" s="38" t="s">
        <v>190</v>
      </c>
      <c r="G5081" s="40">
        <v>51942</v>
      </c>
      <c r="H5081" s="41" t="s">
        <v>4366</v>
      </c>
    </row>
    <row r="5082" spans="1:8">
      <c r="A5082" s="36"/>
      <c r="B5082" s="36"/>
      <c r="C5082" s="37" t="s">
        <v>5366</v>
      </c>
      <c r="D5082" s="38">
        <v>8229</v>
      </c>
      <c r="E5082" s="39" t="s">
        <v>5480</v>
      </c>
      <c r="F5082" s="38" t="s">
        <v>157</v>
      </c>
      <c r="G5082" s="40">
        <v>299</v>
      </c>
      <c r="H5082" s="41" t="s">
        <v>4366</v>
      </c>
    </row>
    <row r="5083" spans="1:8">
      <c r="A5083" s="36"/>
      <c r="B5083" s="36"/>
      <c r="C5083" s="37" t="s">
        <v>5313</v>
      </c>
      <c r="D5083" s="38">
        <v>8230</v>
      </c>
      <c r="E5083" s="39" t="s">
        <v>5481</v>
      </c>
      <c r="F5083" s="38" t="s">
        <v>190</v>
      </c>
      <c r="G5083" s="40">
        <v>15327</v>
      </c>
      <c r="H5083" s="41" t="s">
        <v>4366</v>
      </c>
    </row>
    <row r="5084" spans="1:8">
      <c r="A5084" s="36"/>
      <c r="B5084" s="36"/>
      <c r="C5084" s="37" t="s">
        <v>5366</v>
      </c>
      <c r="D5084" s="38">
        <v>8231</v>
      </c>
      <c r="E5084" s="39" t="s">
        <v>5482</v>
      </c>
      <c r="F5084" s="38" t="s">
        <v>157</v>
      </c>
      <c r="G5084" s="40">
        <v>2500</v>
      </c>
      <c r="H5084" s="41" t="s">
        <v>4366</v>
      </c>
    </row>
    <row r="5085" spans="1:8">
      <c r="A5085" s="36"/>
      <c r="B5085" s="36"/>
      <c r="C5085" s="37" t="s">
        <v>4413</v>
      </c>
      <c r="D5085" s="38">
        <v>8232</v>
      </c>
      <c r="E5085" s="39" t="s">
        <v>5483</v>
      </c>
      <c r="F5085" s="38" t="s">
        <v>190</v>
      </c>
      <c r="G5085" s="40">
        <v>6129</v>
      </c>
      <c r="H5085" s="41" t="s">
        <v>4366</v>
      </c>
    </row>
    <row r="5086" spans="1:8">
      <c r="A5086" s="36"/>
      <c r="B5086" s="36"/>
      <c r="C5086" s="37" t="s">
        <v>5366</v>
      </c>
      <c r="D5086" s="38">
        <v>8233</v>
      </c>
      <c r="E5086" s="39" t="s">
        <v>5484</v>
      </c>
      <c r="F5086" s="38" t="s">
        <v>157</v>
      </c>
      <c r="G5086" s="40">
        <v>10537</v>
      </c>
      <c r="H5086" s="41" t="s">
        <v>4366</v>
      </c>
    </row>
    <row r="5087" spans="1:8">
      <c r="A5087" s="36"/>
      <c r="B5087" s="36"/>
      <c r="C5087" s="37" t="s">
        <v>5366</v>
      </c>
      <c r="D5087" s="38">
        <v>8235</v>
      </c>
      <c r="E5087" s="39" t="s">
        <v>5485</v>
      </c>
      <c r="F5087" s="38" t="s">
        <v>157</v>
      </c>
      <c r="G5087" s="40">
        <v>7078</v>
      </c>
      <c r="H5087" s="41" t="s">
        <v>4366</v>
      </c>
    </row>
    <row r="5088" spans="1:8">
      <c r="A5088" s="36"/>
      <c r="B5088" s="36"/>
      <c r="C5088" s="37" t="s">
        <v>5049</v>
      </c>
      <c r="D5088" s="38">
        <v>8244</v>
      </c>
      <c r="E5088" s="39" t="s">
        <v>5486</v>
      </c>
      <c r="F5088" s="38" t="s">
        <v>157</v>
      </c>
      <c r="G5088" s="40">
        <v>412900</v>
      </c>
      <c r="H5088" s="41" t="s">
        <v>4366</v>
      </c>
    </row>
    <row r="5089" spans="1:8">
      <c r="A5089" s="36"/>
      <c r="B5089" s="36"/>
      <c r="C5089" s="37" t="s">
        <v>5049</v>
      </c>
      <c r="D5089" s="38">
        <v>8245</v>
      </c>
      <c r="E5089" s="39" t="s">
        <v>5487</v>
      </c>
      <c r="F5089" s="38" t="s">
        <v>157</v>
      </c>
      <c r="G5089" s="40">
        <v>1050947</v>
      </c>
      <c r="H5089" s="41" t="s">
        <v>4366</v>
      </c>
    </row>
    <row r="5090" spans="1:8">
      <c r="A5090" s="36"/>
      <c r="B5090" s="36"/>
      <c r="C5090" s="37" t="s">
        <v>5049</v>
      </c>
      <c r="D5090" s="38">
        <v>8246</v>
      </c>
      <c r="E5090" s="39" t="s">
        <v>5488</v>
      </c>
      <c r="F5090" s="38" t="s">
        <v>157</v>
      </c>
      <c r="G5090" s="40">
        <v>345299</v>
      </c>
      <c r="H5090" s="41" t="s">
        <v>4366</v>
      </c>
    </row>
    <row r="5091" spans="1:8">
      <c r="A5091" s="36"/>
      <c r="B5091" s="36"/>
      <c r="C5091" s="37" t="s">
        <v>5049</v>
      </c>
      <c r="D5091" s="38">
        <v>8247</v>
      </c>
      <c r="E5091" s="39" t="s">
        <v>5489</v>
      </c>
      <c r="F5091" s="38" t="s">
        <v>157</v>
      </c>
      <c r="G5091" s="40">
        <v>78540</v>
      </c>
      <c r="H5091" s="41" t="s">
        <v>4366</v>
      </c>
    </row>
    <row r="5092" spans="1:8">
      <c r="A5092" s="36"/>
      <c r="B5092" s="36"/>
      <c r="C5092" s="37" t="s">
        <v>5049</v>
      </c>
      <c r="D5092" s="38">
        <v>8248</v>
      </c>
      <c r="E5092" s="39" t="s">
        <v>5490</v>
      </c>
      <c r="F5092" s="38" t="s">
        <v>157</v>
      </c>
      <c r="G5092" s="40">
        <v>154700</v>
      </c>
      <c r="H5092" s="41" t="s">
        <v>4366</v>
      </c>
    </row>
    <row r="5093" spans="1:8">
      <c r="A5093" s="36"/>
      <c r="B5093" s="36"/>
      <c r="C5093" s="37" t="s">
        <v>5049</v>
      </c>
      <c r="D5093" s="38">
        <v>8249</v>
      </c>
      <c r="E5093" s="39" t="s">
        <v>5491</v>
      </c>
      <c r="F5093" s="38" t="s">
        <v>157</v>
      </c>
      <c r="G5093" s="40">
        <v>359072</v>
      </c>
      <c r="H5093" s="41" t="s">
        <v>4366</v>
      </c>
    </row>
    <row r="5094" spans="1:8">
      <c r="A5094" s="36"/>
      <c r="B5094" s="36"/>
      <c r="C5094" s="37" t="s">
        <v>5049</v>
      </c>
      <c r="D5094" s="38">
        <v>8250</v>
      </c>
      <c r="E5094" s="39" t="s">
        <v>5492</v>
      </c>
      <c r="F5094" s="38" t="s">
        <v>157</v>
      </c>
      <c r="G5094" s="40">
        <v>308465</v>
      </c>
      <c r="H5094" s="41" t="s">
        <v>4366</v>
      </c>
    </row>
    <row r="5095" spans="1:8">
      <c r="A5095" s="36"/>
      <c r="B5095" s="36"/>
      <c r="C5095" s="37" t="s">
        <v>4460</v>
      </c>
      <c r="D5095" s="38">
        <v>8253</v>
      </c>
      <c r="E5095" s="39" t="s">
        <v>5493</v>
      </c>
      <c r="F5095" s="38" t="s">
        <v>4422</v>
      </c>
      <c r="G5095" s="40">
        <v>134390</v>
      </c>
      <c r="H5095" s="41" t="s">
        <v>4366</v>
      </c>
    </row>
    <row r="5096" spans="1:8">
      <c r="A5096" s="36"/>
      <c r="B5096" s="36"/>
      <c r="C5096" s="37" t="s">
        <v>4965</v>
      </c>
      <c r="D5096" s="38">
        <v>8254</v>
      </c>
      <c r="E5096" s="39" t="s">
        <v>5494</v>
      </c>
      <c r="F5096" s="38" t="s">
        <v>564</v>
      </c>
      <c r="G5096" s="40">
        <v>15060</v>
      </c>
      <c r="H5096" s="41" t="s">
        <v>4366</v>
      </c>
    </row>
    <row r="5097" spans="1:8">
      <c r="A5097" s="36"/>
      <c r="B5097" s="36"/>
      <c r="C5097" s="37" t="s">
        <v>4435</v>
      </c>
      <c r="D5097" s="38">
        <v>8256</v>
      </c>
      <c r="E5097" s="39" t="s">
        <v>5495</v>
      </c>
      <c r="F5097" s="38" t="s">
        <v>590</v>
      </c>
      <c r="G5097" s="40">
        <v>92000</v>
      </c>
      <c r="H5097" s="41" t="s">
        <v>4366</v>
      </c>
    </row>
    <row r="5098" spans="1:8">
      <c r="A5098" s="36"/>
      <c r="B5098" s="36"/>
      <c r="C5098" s="37" t="s">
        <v>4424</v>
      </c>
      <c r="D5098" s="38">
        <v>8258</v>
      </c>
      <c r="E5098" s="39" t="s">
        <v>5496</v>
      </c>
      <c r="F5098" s="38" t="s">
        <v>4426</v>
      </c>
      <c r="G5098" s="40">
        <v>38900</v>
      </c>
      <c r="H5098" s="41" t="s">
        <v>4366</v>
      </c>
    </row>
    <row r="5099" spans="1:8">
      <c r="A5099" s="36"/>
      <c r="B5099" s="36"/>
      <c r="C5099" s="37" t="s">
        <v>1473</v>
      </c>
      <c r="D5099" s="38">
        <v>8259</v>
      </c>
      <c r="E5099" s="39" t="s">
        <v>5497</v>
      </c>
      <c r="F5099" s="38" t="s">
        <v>190</v>
      </c>
      <c r="G5099" s="40">
        <v>10211</v>
      </c>
      <c r="H5099" s="41" t="s">
        <v>4366</v>
      </c>
    </row>
    <row r="5100" spans="1:8">
      <c r="A5100" s="36"/>
      <c r="B5100" s="36"/>
      <c r="C5100" s="37" t="s">
        <v>1473</v>
      </c>
      <c r="D5100" s="38">
        <v>8260</v>
      </c>
      <c r="E5100" s="39" t="s">
        <v>5498</v>
      </c>
      <c r="F5100" s="38" t="s">
        <v>190</v>
      </c>
      <c r="G5100" s="40">
        <v>3308</v>
      </c>
      <c r="H5100" s="41" t="s">
        <v>4366</v>
      </c>
    </row>
    <row r="5101" spans="1:8">
      <c r="A5101" s="36"/>
      <c r="B5101" s="36"/>
      <c r="C5101" s="37" t="s">
        <v>4460</v>
      </c>
      <c r="D5101" s="38">
        <v>8262</v>
      </c>
      <c r="E5101" s="39" t="s">
        <v>5499</v>
      </c>
      <c r="F5101" s="38" t="s">
        <v>4422</v>
      </c>
      <c r="G5101" s="40">
        <v>85000</v>
      </c>
      <c r="H5101" s="41" t="s">
        <v>4366</v>
      </c>
    </row>
    <row r="5102" spans="1:8">
      <c r="A5102" s="36"/>
      <c r="B5102" s="36"/>
      <c r="C5102" s="37" t="s">
        <v>4711</v>
      </c>
      <c r="D5102" s="38">
        <v>8270</v>
      </c>
      <c r="E5102" s="39" t="s">
        <v>5500</v>
      </c>
      <c r="F5102" s="38" t="s">
        <v>190</v>
      </c>
      <c r="G5102" s="40">
        <v>7140</v>
      </c>
      <c r="H5102" s="41" t="s">
        <v>4366</v>
      </c>
    </row>
    <row r="5103" spans="1:8">
      <c r="A5103" s="36"/>
      <c r="B5103" s="36"/>
      <c r="C5103" s="37" t="s">
        <v>4711</v>
      </c>
      <c r="D5103" s="38">
        <v>8271</v>
      </c>
      <c r="E5103" s="39" t="s">
        <v>5501</v>
      </c>
      <c r="F5103" s="38" t="s">
        <v>182</v>
      </c>
      <c r="G5103" s="40">
        <v>9596</v>
      </c>
      <c r="H5103" s="41" t="s">
        <v>4366</v>
      </c>
    </row>
    <row r="5104" spans="1:8">
      <c r="A5104" s="36"/>
      <c r="B5104" s="36"/>
      <c r="C5104" s="37" t="s">
        <v>5346</v>
      </c>
      <c r="D5104" s="38">
        <v>8276</v>
      </c>
      <c r="E5104" s="39" t="s">
        <v>5502</v>
      </c>
      <c r="F5104" s="38" t="s">
        <v>157</v>
      </c>
      <c r="G5104" s="40">
        <v>71400</v>
      </c>
      <c r="H5104" s="41" t="s">
        <v>4366</v>
      </c>
    </row>
    <row r="5105" spans="1:8">
      <c r="A5105" s="36"/>
      <c r="B5105" s="36"/>
      <c r="C5105" s="37" t="s">
        <v>5346</v>
      </c>
      <c r="D5105" s="38">
        <v>8277</v>
      </c>
      <c r="E5105" s="39" t="s">
        <v>5503</v>
      </c>
      <c r="F5105" s="38" t="s">
        <v>157</v>
      </c>
      <c r="G5105" s="40">
        <v>22967</v>
      </c>
      <c r="H5105" s="41" t="s">
        <v>4366</v>
      </c>
    </row>
    <row r="5106" spans="1:8">
      <c r="A5106" s="36"/>
      <c r="B5106" s="36"/>
      <c r="C5106" s="37" t="s">
        <v>5346</v>
      </c>
      <c r="D5106" s="38">
        <v>8278</v>
      </c>
      <c r="E5106" s="39" t="s">
        <v>5504</v>
      </c>
      <c r="F5106" s="38" t="s">
        <v>157</v>
      </c>
      <c r="G5106" s="40">
        <v>14280</v>
      </c>
      <c r="H5106" s="41" t="s">
        <v>4366</v>
      </c>
    </row>
    <row r="5107" spans="1:8">
      <c r="A5107" s="36"/>
      <c r="B5107" s="36"/>
      <c r="C5107" s="37" t="s">
        <v>4435</v>
      </c>
      <c r="D5107" s="38">
        <v>8292</v>
      </c>
      <c r="E5107" s="39" t="s">
        <v>5505</v>
      </c>
      <c r="F5107" s="38" t="s">
        <v>590</v>
      </c>
      <c r="G5107" s="40">
        <v>219266</v>
      </c>
      <c r="H5107" s="41" t="s">
        <v>4366</v>
      </c>
    </row>
    <row r="5108" spans="1:8">
      <c r="A5108" s="36"/>
      <c r="B5108" s="36"/>
      <c r="C5108" s="37" t="s">
        <v>4376</v>
      </c>
      <c r="D5108" s="38">
        <v>8293</v>
      </c>
      <c r="E5108" s="39" t="s">
        <v>5506</v>
      </c>
      <c r="F5108" s="38" t="s">
        <v>182</v>
      </c>
      <c r="G5108" s="40">
        <v>65000</v>
      </c>
      <c r="H5108" s="41" t="s">
        <v>4366</v>
      </c>
    </row>
    <row r="5109" spans="1:8">
      <c r="A5109" s="36"/>
      <c r="B5109" s="36"/>
      <c r="C5109" s="37" t="s">
        <v>4399</v>
      </c>
      <c r="D5109" s="38">
        <v>8294</v>
      </c>
      <c r="E5109" s="39" t="s">
        <v>5507</v>
      </c>
      <c r="F5109" s="38" t="s">
        <v>157</v>
      </c>
      <c r="G5109" s="40">
        <v>21153</v>
      </c>
      <c r="H5109" s="41" t="s">
        <v>4366</v>
      </c>
    </row>
    <row r="5110" spans="1:8">
      <c r="A5110" s="36"/>
      <c r="B5110" s="36"/>
      <c r="C5110" s="37" t="s">
        <v>4399</v>
      </c>
      <c r="D5110" s="38">
        <v>8295</v>
      </c>
      <c r="E5110" s="39" t="s">
        <v>5508</v>
      </c>
      <c r="F5110" s="38" t="s">
        <v>157</v>
      </c>
      <c r="G5110" s="40">
        <v>24500</v>
      </c>
      <c r="H5110" s="41" t="s">
        <v>4366</v>
      </c>
    </row>
    <row r="5111" spans="1:8">
      <c r="A5111" s="36"/>
      <c r="B5111" s="36"/>
      <c r="C5111" s="37" t="s">
        <v>5340</v>
      </c>
      <c r="D5111" s="38">
        <v>8297</v>
      </c>
      <c r="E5111" s="39" t="s">
        <v>5509</v>
      </c>
      <c r="F5111" s="38" t="s">
        <v>4426</v>
      </c>
      <c r="G5111" s="40">
        <v>242000</v>
      </c>
      <c r="H5111" s="41" t="s">
        <v>4366</v>
      </c>
    </row>
    <row r="5112" spans="1:8">
      <c r="A5112" s="36"/>
      <c r="B5112" s="36"/>
      <c r="C5112" s="37" t="s">
        <v>4374</v>
      </c>
      <c r="D5112" s="38">
        <v>8298</v>
      </c>
      <c r="E5112" s="39" t="s">
        <v>5510</v>
      </c>
      <c r="F5112" s="38" t="s">
        <v>885</v>
      </c>
      <c r="G5112" s="40">
        <v>89250</v>
      </c>
      <c r="H5112" s="41" t="s">
        <v>4366</v>
      </c>
    </row>
    <row r="5113" spans="1:8">
      <c r="A5113" s="36"/>
      <c r="B5113" s="36"/>
      <c r="C5113" s="37" t="s">
        <v>4435</v>
      </c>
      <c r="D5113" s="38">
        <v>8299</v>
      </c>
      <c r="E5113" s="39" t="s">
        <v>5511</v>
      </c>
      <c r="F5113" s="38" t="s">
        <v>590</v>
      </c>
      <c r="G5113" s="40">
        <v>85999</v>
      </c>
      <c r="H5113" s="41" t="s">
        <v>4366</v>
      </c>
    </row>
    <row r="5114" spans="1:8">
      <c r="A5114" s="36"/>
      <c r="B5114" s="36"/>
      <c r="C5114" s="37" t="s">
        <v>4435</v>
      </c>
      <c r="D5114" s="38">
        <v>8300</v>
      </c>
      <c r="E5114" s="39" t="s">
        <v>5512</v>
      </c>
      <c r="F5114" s="38" t="s">
        <v>590</v>
      </c>
      <c r="G5114" s="40">
        <v>123999</v>
      </c>
      <c r="H5114" s="41" t="s">
        <v>4366</v>
      </c>
    </row>
    <row r="5115" spans="1:8">
      <c r="A5115" s="36"/>
      <c r="B5115" s="36"/>
      <c r="C5115" s="37" t="s">
        <v>4711</v>
      </c>
      <c r="D5115" s="38">
        <v>8302</v>
      </c>
      <c r="E5115" s="39" t="s">
        <v>5513</v>
      </c>
      <c r="F5115" s="38" t="s">
        <v>157</v>
      </c>
      <c r="G5115" s="40">
        <v>23949</v>
      </c>
      <c r="H5115" s="41" t="s">
        <v>4366</v>
      </c>
    </row>
    <row r="5116" spans="1:8">
      <c r="A5116" s="36"/>
      <c r="B5116" s="36"/>
      <c r="C5116" s="37" t="s">
        <v>4711</v>
      </c>
      <c r="D5116" s="38">
        <v>8303</v>
      </c>
      <c r="E5116" s="39" t="s">
        <v>5514</v>
      </c>
      <c r="F5116" s="38" t="s">
        <v>157</v>
      </c>
      <c r="G5116" s="40">
        <v>48582</v>
      </c>
      <c r="H5116" s="41" t="s">
        <v>4366</v>
      </c>
    </row>
    <row r="5117" spans="1:8">
      <c r="A5117" s="36"/>
      <c r="B5117" s="36"/>
      <c r="C5117" s="37" t="s">
        <v>4424</v>
      </c>
      <c r="D5117" s="38">
        <v>8304</v>
      </c>
      <c r="E5117" s="39" t="s">
        <v>5515</v>
      </c>
      <c r="F5117" s="38" t="s">
        <v>1904</v>
      </c>
      <c r="G5117" s="40">
        <v>1883821</v>
      </c>
      <c r="H5117" s="41" t="s">
        <v>4366</v>
      </c>
    </row>
    <row r="5118" spans="1:8">
      <c r="A5118" s="36"/>
      <c r="B5118" s="36"/>
      <c r="C5118" s="37" t="s">
        <v>4808</v>
      </c>
      <c r="D5118" s="38">
        <v>8306</v>
      </c>
      <c r="E5118" s="39" t="s">
        <v>5516</v>
      </c>
      <c r="F5118" s="38" t="s">
        <v>157</v>
      </c>
      <c r="G5118" s="40">
        <v>110900</v>
      </c>
      <c r="H5118" s="41" t="s">
        <v>4366</v>
      </c>
    </row>
    <row r="5119" spans="1:8">
      <c r="A5119" s="36"/>
      <c r="B5119" s="36"/>
      <c r="C5119" s="37" t="s">
        <v>4364</v>
      </c>
      <c r="D5119" s="38">
        <v>8307</v>
      </c>
      <c r="E5119" s="39" t="s">
        <v>5517</v>
      </c>
      <c r="F5119" s="38" t="s">
        <v>564</v>
      </c>
      <c r="G5119" s="40">
        <v>2821</v>
      </c>
      <c r="H5119" s="41" t="s">
        <v>4366</v>
      </c>
    </row>
    <row r="5120" spans="1:8">
      <c r="A5120" s="36"/>
      <c r="B5120" s="36"/>
      <c r="C5120" s="37" t="s">
        <v>4364</v>
      </c>
      <c r="D5120" s="38">
        <v>8308</v>
      </c>
      <c r="E5120" s="39" t="s">
        <v>5518</v>
      </c>
      <c r="F5120" s="38" t="s">
        <v>564</v>
      </c>
      <c r="G5120" s="40">
        <v>36271</v>
      </c>
      <c r="H5120" s="41" t="s">
        <v>4366</v>
      </c>
    </row>
    <row r="5121" spans="1:8">
      <c r="A5121" s="36"/>
      <c r="B5121" s="36"/>
      <c r="C5121" s="37" t="s">
        <v>4364</v>
      </c>
      <c r="D5121" s="38">
        <v>8309</v>
      </c>
      <c r="E5121" s="39" t="s">
        <v>5519</v>
      </c>
      <c r="F5121" s="38" t="s">
        <v>564</v>
      </c>
      <c r="G5121" s="40">
        <v>6694</v>
      </c>
      <c r="H5121" s="41" t="s">
        <v>4366</v>
      </c>
    </row>
    <row r="5122" spans="1:8">
      <c r="A5122" s="36"/>
      <c r="B5122" s="36"/>
      <c r="C5122" s="37" t="s">
        <v>4808</v>
      </c>
      <c r="D5122" s="38">
        <v>8313</v>
      </c>
      <c r="E5122" s="39" t="s">
        <v>5520</v>
      </c>
      <c r="F5122" s="38" t="s">
        <v>564</v>
      </c>
      <c r="G5122" s="40">
        <v>4504</v>
      </c>
      <c r="H5122" s="41" t="s">
        <v>4366</v>
      </c>
    </row>
    <row r="5123" spans="1:8">
      <c r="A5123" s="36"/>
      <c r="B5123" s="36"/>
      <c r="C5123" s="37" t="s">
        <v>5049</v>
      </c>
      <c r="D5123" s="38">
        <v>8314</v>
      </c>
      <c r="E5123" s="39" t="s">
        <v>5521</v>
      </c>
      <c r="F5123" s="38" t="s">
        <v>564</v>
      </c>
      <c r="G5123" s="40">
        <v>23821</v>
      </c>
      <c r="H5123" s="41" t="s">
        <v>4366</v>
      </c>
    </row>
    <row r="5124" spans="1:8">
      <c r="A5124" s="36"/>
      <c r="B5124" s="36"/>
      <c r="C5124" s="37" t="s">
        <v>4808</v>
      </c>
      <c r="D5124" s="38">
        <v>8315</v>
      </c>
      <c r="E5124" s="39" t="s">
        <v>5522</v>
      </c>
      <c r="F5124" s="38" t="s">
        <v>157</v>
      </c>
      <c r="G5124" s="40">
        <v>48899</v>
      </c>
      <c r="H5124" s="41" t="s">
        <v>4366</v>
      </c>
    </row>
    <row r="5125" spans="1:8">
      <c r="A5125" s="36"/>
      <c r="B5125" s="36"/>
      <c r="C5125" s="37" t="s">
        <v>4711</v>
      </c>
      <c r="D5125" s="38">
        <v>8319</v>
      </c>
      <c r="E5125" s="39" t="s">
        <v>5523</v>
      </c>
      <c r="F5125" s="38" t="s">
        <v>190</v>
      </c>
      <c r="G5125" s="40">
        <v>2323</v>
      </c>
      <c r="H5125" s="41" t="s">
        <v>4366</v>
      </c>
    </row>
    <row r="5126" spans="1:8">
      <c r="A5126" s="36"/>
      <c r="B5126" s="36"/>
      <c r="C5126" s="37" t="s">
        <v>4435</v>
      </c>
      <c r="D5126" s="38">
        <v>8320</v>
      </c>
      <c r="E5126" s="39" t="s">
        <v>5524</v>
      </c>
      <c r="F5126" s="38" t="s">
        <v>1904</v>
      </c>
      <c r="G5126" s="40">
        <v>2687223</v>
      </c>
      <c r="H5126" s="41" t="s">
        <v>4366</v>
      </c>
    </row>
    <row r="5127" spans="1:8">
      <c r="A5127" s="36"/>
      <c r="B5127" s="36"/>
      <c r="C5127" s="37" t="s">
        <v>4435</v>
      </c>
      <c r="D5127" s="38">
        <v>8321</v>
      </c>
      <c r="E5127" s="39" t="s">
        <v>5525</v>
      </c>
      <c r="F5127" s="38" t="s">
        <v>590</v>
      </c>
      <c r="G5127" s="40">
        <v>89574</v>
      </c>
      <c r="H5127" s="41" t="s">
        <v>4366</v>
      </c>
    </row>
    <row r="5128" spans="1:8">
      <c r="A5128" s="36"/>
      <c r="B5128" s="36"/>
      <c r="C5128" s="37" t="s">
        <v>4711</v>
      </c>
      <c r="D5128" s="38">
        <v>8322</v>
      </c>
      <c r="E5128" s="39" t="s">
        <v>5526</v>
      </c>
      <c r="F5128" s="38" t="s">
        <v>190</v>
      </c>
      <c r="G5128" s="40">
        <v>2154</v>
      </c>
      <c r="H5128" s="41" t="s">
        <v>4366</v>
      </c>
    </row>
    <row r="5129" spans="1:8">
      <c r="A5129" s="36"/>
      <c r="B5129" s="36"/>
      <c r="C5129" s="37" t="s">
        <v>5340</v>
      </c>
      <c r="D5129" s="38">
        <v>8324</v>
      </c>
      <c r="E5129" s="39" t="s">
        <v>5527</v>
      </c>
      <c r="F5129" s="38" t="s">
        <v>4426</v>
      </c>
      <c r="G5129" s="40">
        <v>353025</v>
      </c>
      <c r="H5129" s="41" t="s">
        <v>4366</v>
      </c>
    </row>
    <row r="5130" spans="1:8">
      <c r="A5130" s="36"/>
      <c r="B5130" s="36"/>
      <c r="C5130" s="37" t="s">
        <v>5049</v>
      </c>
      <c r="D5130" s="38">
        <v>8328</v>
      </c>
      <c r="E5130" s="39" t="s">
        <v>5528</v>
      </c>
      <c r="F5130" s="38" t="s">
        <v>2598</v>
      </c>
      <c r="G5130" s="40">
        <v>1000</v>
      </c>
      <c r="H5130" s="41" t="s">
        <v>4366</v>
      </c>
    </row>
    <row r="5131" spans="1:8">
      <c r="A5131" s="36"/>
      <c r="B5131" s="36"/>
      <c r="C5131" s="37" t="s">
        <v>4711</v>
      </c>
      <c r="D5131" s="38">
        <v>8329</v>
      </c>
      <c r="E5131" s="39" t="s">
        <v>5529</v>
      </c>
      <c r="F5131" s="38" t="s">
        <v>190</v>
      </c>
      <c r="G5131" s="40">
        <v>5712</v>
      </c>
      <c r="H5131" s="41" t="s">
        <v>4366</v>
      </c>
    </row>
    <row r="5132" spans="1:8">
      <c r="A5132" s="36"/>
      <c r="B5132" s="36"/>
      <c r="C5132" s="37" t="s">
        <v>4460</v>
      </c>
      <c r="D5132" s="38">
        <v>8330</v>
      </c>
      <c r="E5132" s="39" t="s">
        <v>5530</v>
      </c>
      <c r="F5132" s="38" t="s">
        <v>4422</v>
      </c>
      <c r="G5132" s="40">
        <v>160575</v>
      </c>
      <c r="H5132" s="41" t="s">
        <v>4366</v>
      </c>
    </row>
    <row r="5133" spans="1:8">
      <c r="A5133" s="36"/>
      <c r="B5133" s="36"/>
      <c r="C5133" s="37" t="s">
        <v>4711</v>
      </c>
      <c r="D5133" s="38">
        <v>8331</v>
      </c>
      <c r="E5133" s="39" t="s">
        <v>5531</v>
      </c>
      <c r="F5133" s="38" t="s">
        <v>182</v>
      </c>
      <c r="G5133" s="40">
        <v>47124</v>
      </c>
      <c r="H5133" s="41" t="s">
        <v>4366</v>
      </c>
    </row>
    <row r="5134" spans="1:8">
      <c r="A5134" s="36"/>
      <c r="B5134" s="36"/>
      <c r="C5134" s="37" t="s">
        <v>4711</v>
      </c>
      <c r="D5134" s="38">
        <v>8334</v>
      </c>
      <c r="E5134" s="39" t="s">
        <v>5532</v>
      </c>
      <c r="F5134" s="38" t="s">
        <v>190</v>
      </c>
      <c r="G5134" s="40">
        <v>8330</v>
      </c>
      <c r="H5134" s="41" t="s">
        <v>4366</v>
      </c>
    </row>
    <row r="5135" spans="1:8">
      <c r="A5135" s="36"/>
      <c r="B5135" s="36"/>
      <c r="C5135" s="37" t="s">
        <v>1473</v>
      </c>
      <c r="D5135" s="38">
        <v>8340</v>
      </c>
      <c r="E5135" s="39" t="s">
        <v>5533</v>
      </c>
      <c r="F5135" s="38" t="s">
        <v>564</v>
      </c>
      <c r="G5135" s="40">
        <v>9002</v>
      </c>
      <c r="H5135" s="41" t="s">
        <v>4366</v>
      </c>
    </row>
    <row r="5136" spans="1:8">
      <c r="A5136" s="36"/>
      <c r="B5136" s="36"/>
      <c r="C5136" s="37" t="s">
        <v>4711</v>
      </c>
      <c r="D5136" s="38">
        <v>8357</v>
      </c>
      <c r="E5136" s="39" t="s">
        <v>5534</v>
      </c>
      <c r="F5136" s="38" t="s">
        <v>157</v>
      </c>
      <c r="G5136" s="40">
        <v>4522</v>
      </c>
      <c r="H5136" s="41" t="s">
        <v>4366</v>
      </c>
    </row>
    <row r="5137" spans="1:8">
      <c r="A5137" s="36"/>
      <c r="B5137" s="36"/>
      <c r="C5137" s="37" t="s">
        <v>4711</v>
      </c>
      <c r="D5137" s="38">
        <v>8358</v>
      </c>
      <c r="E5137" s="39" t="s">
        <v>5535</v>
      </c>
      <c r="F5137" s="38" t="s">
        <v>157</v>
      </c>
      <c r="G5137" s="40">
        <v>166600</v>
      </c>
      <c r="H5137" s="41" t="s">
        <v>4366</v>
      </c>
    </row>
    <row r="5138" spans="1:8">
      <c r="A5138" s="36"/>
      <c r="B5138" s="36"/>
      <c r="C5138" s="37" t="s">
        <v>4394</v>
      </c>
      <c r="D5138" s="38">
        <v>8359</v>
      </c>
      <c r="E5138" s="39" t="s">
        <v>5536</v>
      </c>
      <c r="F5138" s="38" t="s">
        <v>190</v>
      </c>
      <c r="G5138" s="40">
        <v>2059</v>
      </c>
      <c r="H5138" s="41" t="s">
        <v>4366</v>
      </c>
    </row>
    <row r="5139" spans="1:8">
      <c r="A5139" s="36"/>
      <c r="B5139" s="36"/>
      <c r="C5139" s="37" t="s">
        <v>4462</v>
      </c>
      <c r="D5139" s="38">
        <v>8362</v>
      </c>
      <c r="E5139" s="39" t="s">
        <v>5537</v>
      </c>
      <c r="F5139" s="38" t="s">
        <v>190</v>
      </c>
      <c r="G5139" s="40">
        <v>1380172</v>
      </c>
      <c r="H5139" s="41" t="s">
        <v>4366</v>
      </c>
    </row>
    <row r="5140" spans="1:8">
      <c r="A5140" s="36"/>
      <c r="B5140" s="36"/>
      <c r="C5140" s="37" t="s">
        <v>5234</v>
      </c>
      <c r="D5140" s="38">
        <v>8364</v>
      </c>
      <c r="E5140" s="39" t="s">
        <v>5538</v>
      </c>
      <c r="F5140" s="38" t="s">
        <v>5539</v>
      </c>
      <c r="G5140" s="40">
        <v>13875</v>
      </c>
      <c r="H5140" s="41" t="s">
        <v>4366</v>
      </c>
    </row>
    <row r="5141" spans="1:8">
      <c r="A5141" s="36"/>
      <c r="B5141" s="36"/>
      <c r="C5141" s="37" t="s">
        <v>5234</v>
      </c>
      <c r="D5141" s="38">
        <v>8365</v>
      </c>
      <c r="E5141" s="39" t="s">
        <v>5540</v>
      </c>
      <c r="F5141" s="38" t="s">
        <v>5539</v>
      </c>
      <c r="G5141" s="40">
        <v>14280</v>
      </c>
      <c r="H5141" s="41" t="s">
        <v>4366</v>
      </c>
    </row>
    <row r="5142" spans="1:8">
      <c r="A5142" s="36"/>
      <c r="B5142" s="36"/>
      <c r="C5142" s="37" t="s">
        <v>5234</v>
      </c>
      <c r="D5142" s="38">
        <v>8366</v>
      </c>
      <c r="E5142" s="39" t="s">
        <v>5541</v>
      </c>
      <c r="F5142" s="38" t="s">
        <v>5539</v>
      </c>
      <c r="G5142" s="40">
        <v>19635</v>
      </c>
      <c r="H5142" s="41" t="s">
        <v>4366</v>
      </c>
    </row>
    <row r="5143" spans="1:8">
      <c r="A5143" s="36"/>
      <c r="B5143" s="36"/>
      <c r="C5143" s="37" t="s">
        <v>5234</v>
      </c>
      <c r="D5143" s="38">
        <v>8367</v>
      </c>
      <c r="E5143" s="39" t="s">
        <v>5542</v>
      </c>
      <c r="F5143" s="38" t="s">
        <v>5539</v>
      </c>
      <c r="G5143" s="40">
        <v>27370</v>
      </c>
      <c r="H5143" s="41" t="s">
        <v>4366</v>
      </c>
    </row>
    <row r="5144" spans="1:8">
      <c r="A5144" s="36"/>
      <c r="B5144" s="36"/>
      <c r="C5144" s="37" t="s">
        <v>5234</v>
      </c>
      <c r="D5144" s="38">
        <v>8369</v>
      </c>
      <c r="E5144" s="39" t="s">
        <v>5543</v>
      </c>
      <c r="F5144" s="38" t="s">
        <v>5539</v>
      </c>
      <c r="G5144" s="40">
        <v>33915</v>
      </c>
      <c r="H5144" s="41" t="s">
        <v>4366</v>
      </c>
    </row>
    <row r="5145" spans="1:8">
      <c r="A5145" s="36"/>
      <c r="B5145" s="36"/>
      <c r="C5145" s="37" t="s">
        <v>5234</v>
      </c>
      <c r="D5145" s="38">
        <v>8370</v>
      </c>
      <c r="E5145" s="39" t="s">
        <v>5544</v>
      </c>
      <c r="F5145" s="38" t="s">
        <v>5539</v>
      </c>
      <c r="G5145" s="40">
        <v>33915</v>
      </c>
      <c r="H5145" s="41" t="s">
        <v>4366</v>
      </c>
    </row>
    <row r="5146" spans="1:8">
      <c r="A5146" s="36"/>
      <c r="B5146" s="36"/>
      <c r="C5146" s="37" t="s">
        <v>4460</v>
      </c>
      <c r="D5146" s="38">
        <v>8404</v>
      </c>
      <c r="E5146" s="39" t="s">
        <v>5545</v>
      </c>
      <c r="F5146" s="38" t="s">
        <v>4422</v>
      </c>
      <c r="G5146" s="40">
        <v>68923</v>
      </c>
      <c r="H5146" s="41" t="s">
        <v>4366</v>
      </c>
    </row>
    <row r="5147" spans="1:8">
      <c r="A5147" s="36"/>
      <c r="B5147" s="36"/>
      <c r="C5147" s="37" t="s">
        <v>5136</v>
      </c>
      <c r="D5147" s="38">
        <v>8430</v>
      </c>
      <c r="E5147" s="39" t="s">
        <v>5546</v>
      </c>
      <c r="F5147" s="38" t="s">
        <v>157</v>
      </c>
      <c r="G5147" s="40">
        <v>44954279</v>
      </c>
      <c r="H5147" s="41" t="s">
        <v>4366</v>
      </c>
    </row>
    <row r="5148" spans="1:8">
      <c r="A5148" s="36"/>
      <c r="B5148" s="36"/>
      <c r="C5148" s="37" t="s">
        <v>5136</v>
      </c>
      <c r="D5148" s="38">
        <v>8431</v>
      </c>
      <c r="E5148" s="39" t="s">
        <v>5547</v>
      </c>
      <c r="F5148" s="38" t="s">
        <v>157</v>
      </c>
      <c r="G5148" s="40">
        <v>46752450</v>
      </c>
      <c r="H5148" s="41" t="s">
        <v>4366</v>
      </c>
    </row>
    <row r="5149" spans="1:8">
      <c r="A5149" s="36"/>
      <c r="B5149" s="36"/>
      <c r="C5149" s="37" t="s">
        <v>5136</v>
      </c>
      <c r="D5149" s="38">
        <v>8432</v>
      </c>
      <c r="E5149" s="39" t="s">
        <v>5548</v>
      </c>
      <c r="F5149" s="38" t="s">
        <v>190</v>
      </c>
      <c r="G5149" s="40">
        <v>480317</v>
      </c>
      <c r="H5149" s="41" t="s">
        <v>4366</v>
      </c>
    </row>
    <row r="5150" spans="1:8">
      <c r="A5150" s="36"/>
      <c r="B5150" s="36"/>
      <c r="C5150" s="37" t="s">
        <v>5136</v>
      </c>
      <c r="D5150" s="38">
        <v>8434</v>
      </c>
      <c r="E5150" s="39" t="s">
        <v>5549</v>
      </c>
      <c r="F5150" s="38" t="s">
        <v>190</v>
      </c>
      <c r="G5150" s="40">
        <v>629796</v>
      </c>
      <c r="H5150" s="41" t="s">
        <v>4366</v>
      </c>
    </row>
    <row r="5151" spans="1:8">
      <c r="A5151" s="36"/>
      <c r="B5151" s="36"/>
      <c r="C5151" s="37" t="s">
        <v>5136</v>
      </c>
      <c r="D5151" s="38">
        <v>8435</v>
      </c>
      <c r="E5151" s="39" t="s">
        <v>5550</v>
      </c>
      <c r="F5151" s="38" t="s">
        <v>157</v>
      </c>
      <c r="G5151" s="40">
        <v>521579</v>
      </c>
      <c r="H5151" s="41" t="s">
        <v>4366</v>
      </c>
    </row>
    <row r="5152" spans="1:8">
      <c r="A5152" s="36"/>
      <c r="B5152" s="36"/>
      <c r="C5152" s="37" t="s">
        <v>5136</v>
      </c>
      <c r="D5152" s="38">
        <v>8436</v>
      </c>
      <c r="E5152" s="39" t="s">
        <v>5551</v>
      </c>
      <c r="F5152" s="38" t="s">
        <v>190</v>
      </c>
      <c r="G5152" s="40">
        <v>841823</v>
      </c>
      <c r="H5152" s="41" t="s">
        <v>4366</v>
      </c>
    </row>
    <row r="5153" spans="1:8">
      <c r="A5153" s="36"/>
      <c r="B5153" s="36"/>
      <c r="C5153" s="37" t="s">
        <v>5136</v>
      </c>
      <c r="D5153" s="38">
        <v>8437</v>
      </c>
      <c r="E5153" s="39" t="s">
        <v>5552</v>
      </c>
      <c r="F5153" s="38" t="s">
        <v>157</v>
      </c>
      <c r="G5153" s="40">
        <v>608643</v>
      </c>
      <c r="H5153" s="41" t="s">
        <v>4366</v>
      </c>
    </row>
    <row r="5154" spans="1:8">
      <c r="A5154" s="36"/>
      <c r="B5154" s="36"/>
      <c r="C5154" s="37" t="s">
        <v>5136</v>
      </c>
      <c r="D5154" s="38">
        <v>8438</v>
      </c>
      <c r="E5154" s="39" t="s">
        <v>5553</v>
      </c>
      <c r="F5154" s="38" t="s">
        <v>190</v>
      </c>
      <c r="G5154" s="40">
        <v>885932</v>
      </c>
      <c r="H5154" s="41" t="s">
        <v>4366</v>
      </c>
    </row>
    <row r="5155" spans="1:8">
      <c r="A5155" s="36"/>
      <c r="B5155" s="36"/>
      <c r="C5155" s="37" t="s">
        <v>5136</v>
      </c>
      <c r="D5155" s="38">
        <v>8440</v>
      </c>
      <c r="E5155" s="39" t="s">
        <v>5554</v>
      </c>
      <c r="F5155" s="38" t="s">
        <v>190</v>
      </c>
      <c r="G5155" s="40">
        <v>1091069</v>
      </c>
      <c r="H5155" s="41" t="s">
        <v>4366</v>
      </c>
    </row>
    <row r="5156" spans="1:8">
      <c r="A5156" s="36"/>
      <c r="B5156" s="36"/>
      <c r="C5156" s="37" t="s">
        <v>5136</v>
      </c>
      <c r="D5156" s="38">
        <v>8441</v>
      </c>
      <c r="E5156" s="39" t="s">
        <v>5555</v>
      </c>
      <c r="F5156" s="38" t="s">
        <v>157</v>
      </c>
      <c r="G5156" s="40">
        <v>1172401</v>
      </c>
      <c r="H5156" s="41" t="s">
        <v>4366</v>
      </c>
    </row>
    <row r="5157" spans="1:8">
      <c r="A5157" s="36"/>
      <c r="B5157" s="36"/>
      <c r="C5157" s="37" t="s">
        <v>5136</v>
      </c>
      <c r="D5157" s="38">
        <v>8442</v>
      </c>
      <c r="E5157" s="39" t="s">
        <v>5556</v>
      </c>
      <c r="F5157" s="38" t="s">
        <v>190</v>
      </c>
      <c r="G5157" s="40">
        <v>1322246</v>
      </c>
      <c r="H5157" s="41" t="s">
        <v>4366</v>
      </c>
    </row>
    <row r="5158" spans="1:8">
      <c r="A5158" s="36"/>
      <c r="B5158" s="36"/>
      <c r="C5158" s="37" t="s">
        <v>5136</v>
      </c>
      <c r="D5158" s="38">
        <v>8443</v>
      </c>
      <c r="E5158" s="39" t="s">
        <v>5557</v>
      </c>
      <c r="F5158" s="38" t="s">
        <v>157</v>
      </c>
      <c r="G5158" s="40">
        <v>1299109</v>
      </c>
      <c r="H5158" s="41" t="s">
        <v>4366</v>
      </c>
    </row>
    <row r="5159" spans="1:8">
      <c r="A5159" s="36"/>
      <c r="B5159" s="36"/>
      <c r="C5159" s="37" t="s">
        <v>5136</v>
      </c>
      <c r="D5159" s="38">
        <v>8444</v>
      </c>
      <c r="E5159" s="39" t="s">
        <v>5558</v>
      </c>
      <c r="F5159" s="38" t="s">
        <v>190</v>
      </c>
      <c r="G5159" s="40">
        <v>8544379</v>
      </c>
      <c r="H5159" s="41" t="s">
        <v>4366</v>
      </c>
    </row>
    <row r="5160" spans="1:8">
      <c r="A5160" s="36"/>
      <c r="B5160" s="36"/>
      <c r="C5160" s="37" t="s">
        <v>5136</v>
      </c>
      <c r="D5160" s="38">
        <v>8445</v>
      </c>
      <c r="E5160" s="39" t="s">
        <v>5559</v>
      </c>
      <c r="F5160" s="38" t="s">
        <v>157</v>
      </c>
      <c r="G5160" s="40">
        <v>4157058</v>
      </c>
      <c r="H5160" s="41" t="s">
        <v>4366</v>
      </c>
    </row>
    <row r="5161" spans="1:8">
      <c r="A5161" s="36"/>
      <c r="B5161" s="36"/>
      <c r="C5161" s="37" t="s">
        <v>5136</v>
      </c>
      <c r="D5161" s="38">
        <v>8447</v>
      </c>
      <c r="E5161" s="39" t="s">
        <v>5560</v>
      </c>
      <c r="F5161" s="38" t="s">
        <v>190</v>
      </c>
      <c r="G5161" s="40">
        <v>9180551</v>
      </c>
      <c r="H5161" s="41" t="s">
        <v>4366</v>
      </c>
    </row>
    <row r="5162" spans="1:8">
      <c r="A5162" s="36"/>
      <c r="B5162" s="36"/>
      <c r="C5162" s="37" t="s">
        <v>5136</v>
      </c>
      <c r="D5162" s="38">
        <v>8448</v>
      </c>
      <c r="E5162" s="39" t="s">
        <v>5561</v>
      </c>
      <c r="F5162" s="38" t="s">
        <v>157</v>
      </c>
      <c r="G5162" s="40">
        <v>5158111</v>
      </c>
      <c r="H5162" s="41" t="s">
        <v>4366</v>
      </c>
    </row>
    <row r="5163" spans="1:8">
      <c r="A5163" s="36"/>
      <c r="B5163" s="36"/>
      <c r="C5163" s="37" t="s">
        <v>5136</v>
      </c>
      <c r="D5163" s="38">
        <v>8449</v>
      </c>
      <c r="E5163" s="39" t="s">
        <v>5562</v>
      </c>
      <c r="F5163" s="38" t="s">
        <v>157</v>
      </c>
      <c r="G5163" s="40">
        <v>18465326</v>
      </c>
      <c r="H5163" s="41" t="s">
        <v>4366</v>
      </c>
    </row>
    <row r="5164" spans="1:8">
      <c r="A5164" s="36"/>
      <c r="B5164" s="36"/>
      <c r="C5164" s="37" t="s">
        <v>5136</v>
      </c>
      <c r="D5164" s="38">
        <v>8450</v>
      </c>
      <c r="E5164" s="39" t="s">
        <v>5563</v>
      </c>
      <c r="F5164" s="38" t="s">
        <v>157</v>
      </c>
      <c r="G5164" s="40">
        <v>20311859</v>
      </c>
      <c r="H5164" s="41" t="s">
        <v>4366</v>
      </c>
    </row>
    <row r="5165" spans="1:8">
      <c r="A5165" s="36"/>
      <c r="B5165" s="36"/>
      <c r="C5165" s="37" t="s">
        <v>5136</v>
      </c>
      <c r="D5165" s="38">
        <v>8451</v>
      </c>
      <c r="E5165" s="39" t="s">
        <v>5564</v>
      </c>
      <c r="F5165" s="38" t="s">
        <v>157</v>
      </c>
      <c r="G5165" s="40">
        <v>20184535</v>
      </c>
      <c r="H5165" s="41" t="s">
        <v>4366</v>
      </c>
    </row>
    <row r="5166" spans="1:8">
      <c r="A5166" s="36"/>
      <c r="B5166" s="36"/>
      <c r="C5166" s="37" t="s">
        <v>5136</v>
      </c>
      <c r="D5166" s="38">
        <v>8452</v>
      </c>
      <c r="E5166" s="39" t="s">
        <v>5565</v>
      </c>
      <c r="F5166" s="38" t="s">
        <v>157</v>
      </c>
      <c r="G5166" s="40">
        <v>22918463</v>
      </c>
      <c r="H5166" s="41" t="s">
        <v>4366</v>
      </c>
    </row>
    <row r="5167" spans="1:8">
      <c r="A5167" s="36"/>
      <c r="B5167" s="36"/>
      <c r="C5167" s="37" t="s">
        <v>5136</v>
      </c>
      <c r="D5167" s="38">
        <v>8453</v>
      </c>
      <c r="E5167" s="39" t="s">
        <v>5566</v>
      </c>
      <c r="F5167" s="38" t="s">
        <v>157</v>
      </c>
      <c r="G5167" s="40">
        <v>15026911</v>
      </c>
      <c r="H5167" s="41" t="s">
        <v>4366</v>
      </c>
    </row>
    <row r="5168" spans="1:8">
      <c r="A5168" s="36"/>
      <c r="B5168" s="36"/>
      <c r="C5168" s="37" t="s">
        <v>5136</v>
      </c>
      <c r="D5168" s="38">
        <v>8454</v>
      </c>
      <c r="E5168" s="39" t="s">
        <v>5567</v>
      </c>
      <c r="F5168" s="38" t="s">
        <v>157</v>
      </c>
      <c r="G5168" s="40">
        <v>16028705</v>
      </c>
      <c r="H5168" s="41" t="s">
        <v>4366</v>
      </c>
    </row>
    <row r="5169" spans="1:8">
      <c r="A5169" s="36"/>
      <c r="B5169" s="36"/>
      <c r="C5169" s="37" t="s">
        <v>5136</v>
      </c>
      <c r="D5169" s="38">
        <v>8455</v>
      </c>
      <c r="E5169" s="39" t="s">
        <v>5568</v>
      </c>
      <c r="F5169" s="38" t="s">
        <v>157</v>
      </c>
      <c r="G5169" s="40">
        <v>21250961</v>
      </c>
      <c r="H5169" s="41" t="s">
        <v>4366</v>
      </c>
    </row>
    <row r="5170" spans="1:8">
      <c r="A5170" s="36"/>
      <c r="B5170" s="36"/>
      <c r="C5170" s="37" t="s">
        <v>5136</v>
      </c>
      <c r="D5170" s="38">
        <v>8456</v>
      </c>
      <c r="E5170" s="39" t="s">
        <v>5569</v>
      </c>
      <c r="F5170" s="38" t="s">
        <v>157</v>
      </c>
      <c r="G5170" s="40">
        <v>22743957</v>
      </c>
      <c r="H5170" s="41" t="s">
        <v>4366</v>
      </c>
    </row>
    <row r="5171" spans="1:8">
      <c r="A5171" s="36"/>
      <c r="B5171" s="36"/>
      <c r="C5171" s="37" t="s">
        <v>5136</v>
      </c>
      <c r="D5171" s="38">
        <v>8457</v>
      </c>
      <c r="E5171" s="39" t="s">
        <v>5570</v>
      </c>
      <c r="F5171" s="38" t="s">
        <v>157</v>
      </c>
      <c r="G5171" s="40">
        <v>26318100</v>
      </c>
      <c r="H5171" s="41" t="s">
        <v>4366</v>
      </c>
    </row>
    <row r="5172" spans="1:8">
      <c r="A5172" s="36"/>
      <c r="B5172" s="36"/>
      <c r="C5172" s="37" t="s">
        <v>5366</v>
      </c>
      <c r="D5172" s="38">
        <v>8460</v>
      </c>
      <c r="E5172" s="39" t="s">
        <v>5571</v>
      </c>
      <c r="F5172" s="38" t="s">
        <v>157</v>
      </c>
      <c r="G5172" s="40">
        <v>5415</v>
      </c>
      <c r="H5172" s="41" t="s">
        <v>4366</v>
      </c>
    </row>
    <row r="5173" spans="1:8">
      <c r="A5173" s="36"/>
      <c r="B5173" s="36"/>
      <c r="C5173" s="37" t="s">
        <v>5366</v>
      </c>
      <c r="D5173" s="38">
        <v>8461</v>
      </c>
      <c r="E5173" s="39" t="s">
        <v>5572</v>
      </c>
      <c r="F5173" s="38" t="s">
        <v>190</v>
      </c>
      <c r="G5173" s="40">
        <v>14637</v>
      </c>
      <c r="H5173" s="41" t="s">
        <v>4366</v>
      </c>
    </row>
    <row r="5174" spans="1:8">
      <c r="A5174" s="36"/>
      <c r="B5174" s="36"/>
      <c r="C5174" s="37" t="s">
        <v>5359</v>
      </c>
      <c r="D5174" s="38">
        <v>8462</v>
      </c>
      <c r="E5174" s="39" t="s">
        <v>5573</v>
      </c>
      <c r="F5174" s="38" t="s">
        <v>157</v>
      </c>
      <c r="G5174" s="40">
        <v>362522</v>
      </c>
      <c r="H5174" s="41" t="s">
        <v>4366</v>
      </c>
    </row>
    <row r="5175" spans="1:8">
      <c r="A5175" s="36"/>
      <c r="B5175" s="36"/>
      <c r="C5175" s="37" t="s">
        <v>5359</v>
      </c>
      <c r="D5175" s="38">
        <v>8463</v>
      </c>
      <c r="E5175" s="39" t="s">
        <v>5574</v>
      </c>
      <c r="F5175" s="38" t="s">
        <v>157</v>
      </c>
      <c r="G5175" s="40">
        <v>746238</v>
      </c>
      <c r="H5175" s="41" t="s">
        <v>4366</v>
      </c>
    </row>
    <row r="5176" spans="1:8">
      <c r="A5176" s="36"/>
      <c r="B5176" s="36"/>
      <c r="C5176" s="37" t="s">
        <v>5049</v>
      </c>
      <c r="D5176" s="38">
        <v>8473</v>
      </c>
      <c r="E5176" s="39" t="s">
        <v>5575</v>
      </c>
      <c r="F5176" s="38" t="s">
        <v>182</v>
      </c>
      <c r="G5176" s="40">
        <v>1330</v>
      </c>
      <c r="H5176" s="41" t="s">
        <v>4366</v>
      </c>
    </row>
    <row r="5177" spans="1:8">
      <c r="A5177" s="36"/>
      <c r="B5177" s="36"/>
      <c r="C5177" s="37" t="s">
        <v>1473</v>
      </c>
      <c r="D5177" s="38">
        <v>8474</v>
      </c>
      <c r="E5177" s="39" t="s">
        <v>5576</v>
      </c>
      <c r="F5177" s="38" t="s">
        <v>564</v>
      </c>
      <c r="G5177" s="40">
        <v>3213</v>
      </c>
      <c r="H5177" s="41" t="s">
        <v>4366</v>
      </c>
    </row>
    <row r="5178" spans="1:8">
      <c r="A5178" s="36"/>
      <c r="B5178" s="36"/>
      <c r="C5178" s="37" t="s">
        <v>1473</v>
      </c>
      <c r="D5178" s="38">
        <v>8475</v>
      </c>
      <c r="E5178" s="39" t="s">
        <v>5577</v>
      </c>
      <c r="F5178" s="38" t="s">
        <v>564</v>
      </c>
      <c r="G5178" s="40">
        <v>3080</v>
      </c>
      <c r="H5178" s="41" t="s">
        <v>4366</v>
      </c>
    </row>
    <row r="5179" spans="1:8">
      <c r="A5179" s="36"/>
      <c r="B5179" s="36"/>
      <c r="C5179" s="37" t="s">
        <v>1473</v>
      </c>
      <c r="D5179" s="38">
        <v>8476</v>
      </c>
      <c r="E5179" s="39" t="s">
        <v>5578</v>
      </c>
      <c r="F5179" s="38" t="s">
        <v>182</v>
      </c>
      <c r="G5179" s="40">
        <v>14875</v>
      </c>
      <c r="H5179" s="41" t="s">
        <v>4366</v>
      </c>
    </row>
    <row r="5180" spans="1:8">
      <c r="A5180" s="36"/>
      <c r="B5180" s="36"/>
      <c r="C5180" s="37" t="s">
        <v>5049</v>
      </c>
      <c r="D5180" s="38">
        <v>8478</v>
      </c>
      <c r="E5180" s="39" t="s">
        <v>5579</v>
      </c>
      <c r="F5180" s="38" t="s">
        <v>157</v>
      </c>
      <c r="G5180" s="40">
        <v>23900</v>
      </c>
      <c r="H5180" s="41" t="s">
        <v>4366</v>
      </c>
    </row>
    <row r="5181" spans="1:8">
      <c r="A5181" s="36"/>
      <c r="B5181" s="36"/>
      <c r="C5181" s="37" t="s">
        <v>5049</v>
      </c>
      <c r="D5181" s="38">
        <v>8479</v>
      </c>
      <c r="E5181" s="39" t="s">
        <v>5580</v>
      </c>
      <c r="F5181" s="38" t="s">
        <v>157</v>
      </c>
      <c r="G5181" s="40">
        <v>112</v>
      </c>
      <c r="H5181" s="41" t="s">
        <v>4366</v>
      </c>
    </row>
    <row r="5182" spans="1:8">
      <c r="A5182" s="36"/>
      <c r="B5182" s="36"/>
      <c r="C5182" s="37" t="s">
        <v>5049</v>
      </c>
      <c r="D5182" s="38">
        <v>8480</v>
      </c>
      <c r="E5182" s="39" t="s">
        <v>5581</v>
      </c>
      <c r="F5182" s="38" t="s">
        <v>157</v>
      </c>
      <c r="G5182" s="40">
        <v>1090</v>
      </c>
      <c r="H5182" s="41" t="s">
        <v>4366</v>
      </c>
    </row>
    <row r="5183" spans="1:8">
      <c r="A5183" s="36"/>
      <c r="B5183" s="36"/>
      <c r="C5183" s="37" t="s">
        <v>4460</v>
      </c>
      <c r="D5183" s="38">
        <v>8481</v>
      </c>
      <c r="E5183" s="39" t="s">
        <v>5582</v>
      </c>
      <c r="F5183" s="38" t="s">
        <v>4422</v>
      </c>
      <c r="G5183" s="40">
        <v>80000</v>
      </c>
      <c r="H5183" s="41" t="s">
        <v>4366</v>
      </c>
    </row>
    <row r="5184" spans="1:8">
      <c r="A5184" s="36"/>
      <c r="B5184" s="36"/>
      <c r="C5184" s="37" t="s">
        <v>4460</v>
      </c>
      <c r="D5184" s="38">
        <v>8482</v>
      </c>
      <c r="E5184" s="39" t="s">
        <v>5583</v>
      </c>
      <c r="F5184" s="38" t="s">
        <v>4422</v>
      </c>
      <c r="G5184" s="40">
        <v>55000</v>
      </c>
      <c r="H5184" s="41" t="s">
        <v>4366</v>
      </c>
    </row>
    <row r="5185" spans="1:8">
      <c r="A5185" s="36"/>
      <c r="B5185" s="36"/>
      <c r="C5185" s="37" t="s">
        <v>5049</v>
      </c>
      <c r="D5185" s="38">
        <v>8483</v>
      </c>
      <c r="E5185" s="39" t="s">
        <v>5584</v>
      </c>
      <c r="F5185" s="38" t="s">
        <v>157</v>
      </c>
      <c r="G5185" s="40">
        <v>169900</v>
      </c>
      <c r="H5185" s="41" t="s">
        <v>4366</v>
      </c>
    </row>
    <row r="5186" spans="1:8">
      <c r="A5186" s="36"/>
      <c r="B5186" s="36"/>
      <c r="C5186" s="37" t="s">
        <v>4424</v>
      </c>
      <c r="D5186" s="38">
        <v>8486</v>
      </c>
      <c r="E5186" s="39" t="s">
        <v>5585</v>
      </c>
      <c r="F5186" s="38" t="s">
        <v>4426</v>
      </c>
      <c r="G5186" s="40">
        <v>20468</v>
      </c>
      <c r="H5186" s="41" t="s">
        <v>4366</v>
      </c>
    </row>
    <row r="5187" spans="1:8">
      <c r="A5187" s="36"/>
      <c r="B5187" s="36"/>
      <c r="C5187" s="37" t="s">
        <v>4413</v>
      </c>
      <c r="D5187" s="38">
        <v>8500</v>
      </c>
      <c r="E5187" s="39" t="s">
        <v>5586</v>
      </c>
      <c r="F5187" s="38" t="s">
        <v>190</v>
      </c>
      <c r="G5187" s="40">
        <v>110750</v>
      </c>
      <c r="H5187" s="41" t="s">
        <v>4366</v>
      </c>
    </row>
    <row r="5188" spans="1:8">
      <c r="A5188" s="36"/>
      <c r="B5188" s="36"/>
      <c r="C5188" s="37" t="s">
        <v>5079</v>
      </c>
      <c r="D5188" s="38">
        <v>8501</v>
      </c>
      <c r="E5188" s="39" t="s">
        <v>5587</v>
      </c>
      <c r="F5188" s="38" t="s">
        <v>157</v>
      </c>
      <c r="G5188" s="40">
        <v>1198449</v>
      </c>
      <c r="H5188" s="41" t="s">
        <v>4366</v>
      </c>
    </row>
    <row r="5189" spans="1:8">
      <c r="A5189" s="36"/>
      <c r="B5189" s="36"/>
      <c r="C5189" s="37" t="s">
        <v>4381</v>
      </c>
      <c r="D5189" s="38">
        <v>8502</v>
      </c>
      <c r="E5189" s="39" t="s">
        <v>5588</v>
      </c>
      <c r="F5189" s="38" t="s">
        <v>564</v>
      </c>
      <c r="G5189" s="40">
        <v>4403</v>
      </c>
      <c r="H5189" s="41" t="s">
        <v>4366</v>
      </c>
    </row>
    <row r="5190" spans="1:8">
      <c r="A5190" s="36"/>
      <c r="B5190" s="36"/>
      <c r="C5190" s="37" t="s">
        <v>4460</v>
      </c>
      <c r="D5190" s="38">
        <v>8506</v>
      </c>
      <c r="E5190" s="39" t="s">
        <v>5589</v>
      </c>
      <c r="F5190" s="38" t="s">
        <v>4422</v>
      </c>
      <c r="G5190" s="40">
        <v>112000</v>
      </c>
      <c r="H5190" s="41" t="s">
        <v>4366</v>
      </c>
    </row>
    <row r="5191" spans="1:8">
      <c r="A5191" s="36"/>
      <c r="B5191" s="36"/>
      <c r="C5191" s="37" t="s">
        <v>4460</v>
      </c>
      <c r="D5191" s="38">
        <v>8508</v>
      </c>
      <c r="E5191" s="39" t="s">
        <v>5590</v>
      </c>
      <c r="F5191" s="38" t="s">
        <v>4422</v>
      </c>
      <c r="G5191" s="40">
        <v>112000</v>
      </c>
      <c r="H5191" s="41" t="s">
        <v>4366</v>
      </c>
    </row>
    <row r="5192" spans="1:8">
      <c r="A5192" s="36"/>
      <c r="B5192" s="36"/>
      <c r="C5192" s="37" t="s">
        <v>4460</v>
      </c>
      <c r="D5192" s="38">
        <v>8509</v>
      </c>
      <c r="E5192" s="39" t="s">
        <v>5591</v>
      </c>
      <c r="F5192" s="38" t="s">
        <v>4422</v>
      </c>
      <c r="G5192" s="40">
        <v>112000</v>
      </c>
      <c r="H5192" s="41" t="s">
        <v>4366</v>
      </c>
    </row>
    <row r="5193" spans="1:8">
      <c r="A5193" s="36"/>
      <c r="B5193" s="36"/>
      <c r="C5193" s="37" t="s">
        <v>4460</v>
      </c>
      <c r="D5193" s="38">
        <v>8511</v>
      </c>
      <c r="E5193" s="39" t="s">
        <v>5592</v>
      </c>
      <c r="F5193" s="38" t="s">
        <v>4422</v>
      </c>
      <c r="G5193" s="40">
        <v>112000</v>
      </c>
      <c r="H5193" s="41" t="s">
        <v>4366</v>
      </c>
    </row>
    <row r="5194" spans="1:8">
      <c r="A5194" s="36"/>
      <c r="B5194" s="36"/>
      <c r="C5194" s="37" t="s">
        <v>4808</v>
      </c>
      <c r="D5194" s="38">
        <v>8515</v>
      </c>
      <c r="E5194" s="39" t="s">
        <v>5593</v>
      </c>
      <c r="F5194" s="38" t="s">
        <v>564</v>
      </c>
      <c r="G5194" s="40">
        <v>10537</v>
      </c>
      <c r="H5194" s="41" t="s">
        <v>4366</v>
      </c>
    </row>
    <row r="5195" spans="1:8">
      <c r="A5195" s="36"/>
      <c r="B5195" s="36"/>
      <c r="C5195" s="37" t="s">
        <v>4378</v>
      </c>
      <c r="D5195" s="38">
        <v>8516</v>
      </c>
      <c r="E5195" s="39" t="s">
        <v>5594</v>
      </c>
      <c r="F5195" s="38" t="s">
        <v>182</v>
      </c>
      <c r="G5195" s="40">
        <v>34722</v>
      </c>
      <c r="H5195" s="41" t="s">
        <v>4366</v>
      </c>
    </row>
    <row r="5196" spans="1:8">
      <c r="A5196" s="36"/>
      <c r="B5196" s="36"/>
      <c r="C5196" s="37" t="s">
        <v>4378</v>
      </c>
      <c r="D5196" s="38">
        <v>8520</v>
      </c>
      <c r="E5196" s="39" t="s">
        <v>5595</v>
      </c>
      <c r="F5196" s="38" t="s">
        <v>5596</v>
      </c>
      <c r="G5196" s="40">
        <v>1059</v>
      </c>
      <c r="H5196" s="41" t="s">
        <v>4366</v>
      </c>
    </row>
    <row r="5197" spans="1:8">
      <c r="A5197" s="36"/>
      <c r="B5197" s="36"/>
      <c r="C5197" s="37" t="s">
        <v>5049</v>
      </c>
      <c r="D5197" s="38">
        <v>8522</v>
      </c>
      <c r="E5197" s="39" t="s">
        <v>5597</v>
      </c>
      <c r="F5197" s="38" t="s">
        <v>182</v>
      </c>
      <c r="G5197" s="40">
        <v>4289</v>
      </c>
      <c r="H5197" s="41" t="s">
        <v>4366</v>
      </c>
    </row>
    <row r="5198" spans="1:8">
      <c r="A5198" s="36"/>
      <c r="B5198" s="36"/>
      <c r="C5198" s="37" t="s">
        <v>4808</v>
      </c>
      <c r="D5198" s="38">
        <v>8524</v>
      </c>
      <c r="E5198" s="39" t="s">
        <v>5598</v>
      </c>
      <c r="F5198" s="38" t="s">
        <v>157</v>
      </c>
      <c r="G5198" s="40">
        <v>36111</v>
      </c>
      <c r="H5198" s="41" t="s">
        <v>4366</v>
      </c>
    </row>
    <row r="5199" spans="1:8">
      <c r="A5199" s="36"/>
      <c r="B5199" s="36"/>
      <c r="C5199" s="37" t="s">
        <v>729</v>
      </c>
      <c r="D5199" s="38">
        <v>8525</v>
      </c>
      <c r="E5199" s="39" t="s">
        <v>5599</v>
      </c>
      <c r="F5199" s="38" t="s">
        <v>182</v>
      </c>
      <c r="G5199" s="40">
        <v>13090</v>
      </c>
      <c r="H5199" s="41" t="s">
        <v>4366</v>
      </c>
    </row>
    <row r="5200" spans="1:8">
      <c r="A5200" s="36"/>
      <c r="B5200" s="36"/>
      <c r="C5200" s="37" t="s">
        <v>4460</v>
      </c>
      <c r="D5200" s="38">
        <v>8529</v>
      </c>
      <c r="E5200" s="39" t="s">
        <v>5600</v>
      </c>
      <c r="F5200" s="38" t="s">
        <v>4422</v>
      </c>
      <c r="G5200" s="40">
        <v>60000</v>
      </c>
      <c r="H5200" s="41" t="s">
        <v>4366</v>
      </c>
    </row>
    <row r="5201" spans="1:8">
      <c r="A5201" s="36"/>
      <c r="B5201" s="36"/>
      <c r="C5201" s="37" t="s">
        <v>4965</v>
      </c>
      <c r="D5201" s="38">
        <v>8530</v>
      </c>
      <c r="E5201" s="39" t="s">
        <v>5601</v>
      </c>
      <c r="F5201" s="38" t="s">
        <v>157</v>
      </c>
      <c r="G5201" s="40">
        <v>6800</v>
      </c>
      <c r="H5201" s="41" t="s">
        <v>4366</v>
      </c>
    </row>
    <row r="5202" spans="1:8">
      <c r="A5202" s="36"/>
      <c r="B5202" s="36"/>
      <c r="C5202" s="37" t="s">
        <v>4460</v>
      </c>
      <c r="D5202" s="38">
        <v>8531</v>
      </c>
      <c r="E5202" s="39" t="s">
        <v>5602</v>
      </c>
      <c r="F5202" s="38" t="s">
        <v>4422</v>
      </c>
      <c r="G5202" s="40">
        <v>19000</v>
      </c>
      <c r="H5202" s="41" t="s">
        <v>4366</v>
      </c>
    </row>
    <row r="5203" spans="1:8">
      <c r="A5203" s="36"/>
      <c r="B5203" s="36"/>
      <c r="C5203" s="37" t="s">
        <v>4383</v>
      </c>
      <c r="D5203" s="38">
        <v>8539</v>
      </c>
      <c r="E5203" s="39" t="s">
        <v>5603</v>
      </c>
      <c r="F5203" s="38" t="s">
        <v>157</v>
      </c>
      <c r="G5203" s="40">
        <v>3341</v>
      </c>
      <c r="H5203" s="41" t="s">
        <v>4366</v>
      </c>
    </row>
    <row r="5204" spans="1:8">
      <c r="A5204" s="36"/>
      <c r="B5204" s="36"/>
      <c r="C5204" s="37" t="s">
        <v>5049</v>
      </c>
      <c r="D5204" s="38">
        <v>8555</v>
      </c>
      <c r="E5204" s="39" t="s">
        <v>5604</v>
      </c>
      <c r="F5204" s="38" t="s">
        <v>157</v>
      </c>
      <c r="G5204" s="40">
        <v>1008</v>
      </c>
      <c r="H5204" s="41" t="s">
        <v>4366</v>
      </c>
    </row>
    <row r="5205" spans="1:8">
      <c r="A5205" s="36"/>
      <c r="B5205" s="36"/>
      <c r="C5205" s="37" t="s">
        <v>4413</v>
      </c>
      <c r="D5205" s="38">
        <v>8560</v>
      </c>
      <c r="E5205" s="39" t="s">
        <v>5605</v>
      </c>
      <c r="F5205" s="38" t="s">
        <v>157</v>
      </c>
      <c r="G5205" s="40">
        <v>9250</v>
      </c>
      <c r="H5205" s="41" t="s">
        <v>4366</v>
      </c>
    </row>
    <row r="5206" spans="1:8">
      <c r="A5206" s="36"/>
      <c r="B5206" s="36"/>
      <c r="C5206" s="37" t="s">
        <v>5049</v>
      </c>
      <c r="D5206" s="38">
        <v>8565</v>
      </c>
      <c r="E5206" s="39" t="s">
        <v>5606</v>
      </c>
      <c r="F5206" s="38" t="s">
        <v>564</v>
      </c>
      <c r="G5206" s="40">
        <v>6069</v>
      </c>
      <c r="H5206" s="41" t="s">
        <v>4366</v>
      </c>
    </row>
    <row r="5207" spans="1:8">
      <c r="A5207" s="36"/>
      <c r="B5207" s="36"/>
      <c r="C5207" s="37" t="s">
        <v>5049</v>
      </c>
      <c r="D5207" s="38">
        <v>8566</v>
      </c>
      <c r="E5207" s="39" t="s">
        <v>5607</v>
      </c>
      <c r="F5207" s="38" t="s">
        <v>190</v>
      </c>
      <c r="G5207" s="40">
        <v>1590</v>
      </c>
      <c r="H5207" s="41" t="s">
        <v>4366</v>
      </c>
    </row>
    <row r="5208" spans="1:8">
      <c r="A5208" s="36"/>
      <c r="B5208" s="36"/>
      <c r="C5208" s="37" t="s">
        <v>4442</v>
      </c>
      <c r="D5208" s="38">
        <v>8567</v>
      </c>
      <c r="E5208" s="39" t="s">
        <v>5608</v>
      </c>
      <c r="F5208" s="38" t="s">
        <v>182</v>
      </c>
      <c r="G5208" s="40">
        <v>53115</v>
      </c>
      <c r="H5208" s="41" t="s">
        <v>4366</v>
      </c>
    </row>
    <row r="5209" spans="1:8">
      <c r="A5209" s="36"/>
      <c r="B5209" s="36"/>
      <c r="C5209" s="37" t="s">
        <v>5609</v>
      </c>
      <c r="D5209" s="38">
        <v>8570</v>
      </c>
      <c r="E5209" s="39" t="s">
        <v>5610</v>
      </c>
      <c r="F5209" s="38" t="s">
        <v>5611</v>
      </c>
      <c r="G5209" s="40">
        <v>22868</v>
      </c>
      <c r="H5209" s="41" t="s">
        <v>4366</v>
      </c>
    </row>
    <row r="5210" spans="1:8">
      <c r="A5210" s="36"/>
      <c r="B5210" s="36"/>
      <c r="C5210" s="37" t="s">
        <v>4965</v>
      </c>
      <c r="D5210" s="38">
        <v>8576</v>
      </c>
      <c r="E5210" s="39" t="s">
        <v>5612</v>
      </c>
      <c r="F5210" s="38" t="s">
        <v>4422</v>
      </c>
      <c r="G5210" s="40">
        <v>81900</v>
      </c>
      <c r="H5210" s="41" t="s">
        <v>4366</v>
      </c>
    </row>
    <row r="5211" spans="1:8">
      <c r="A5211" s="36"/>
      <c r="B5211" s="36"/>
      <c r="C5211" s="37" t="s">
        <v>4450</v>
      </c>
      <c r="D5211" s="38">
        <v>8577</v>
      </c>
      <c r="E5211" s="39" t="s">
        <v>5613</v>
      </c>
      <c r="F5211" s="38" t="s">
        <v>190</v>
      </c>
      <c r="G5211" s="40">
        <v>18668</v>
      </c>
      <c r="H5211" s="41" t="s">
        <v>4366</v>
      </c>
    </row>
    <row r="5212" spans="1:8">
      <c r="A5212" s="36"/>
      <c r="B5212" s="36"/>
      <c r="C5212" s="37" t="s">
        <v>4450</v>
      </c>
      <c r="D5212" s="38">
        <v>8578</v>
      </c>
      <c r="E5212" s="39" t="s">
        <v>5614</v>
      </c>
      <c r="F5212" s="38" t="s">
        <v>157</v>
      </c>
      <c r="G5212" s="40">
        <v>3422</v>
      </c>
      <c r="H5212" s="41" t="s">
        <v>4366</v>
      </c>
    </row>
    <row r="5213" spans="1:8">
      <c r="A5213" s="36"/>
      <c r="B5213" s="36"/>
      <c r="C5213" s="37" t="s">
        <v>4450</v>
      </c>
      <c r="D5213" s="38">
        <v>8579</v>
      </c>
      <c r="E5213" s="39" t="s">
        <v>5615</v>
      </c>
      <c r="F5213" s="38" t="s">
        <v>157</v>
      </c>
      <c r="G5213" s="40">
        <v>13665</v>
      </c>
      <c r="H5213" s="41" t="s">
        <v>4366</v>
      </c>
    </row>
    <row r="5214" spans="1:8">
      <c r="A5214" s="36"/>
      <c r="B5214" s="36"/>
      <c r="C5214" s="37" t="s">
        <v>4450</v>
      </c>
      <c r="D5214" s="38">
        <v>8584</v>
      </c>
      <c r="E5214" s="39" t="s">
        <v>5616</v>
      </c>
      <c r="F5214" s="38" t="s">
        <v>190</v>
      </c>
      <c r="G5214" s="40">
        <v>119913</v>
      </c>
      <c r="H5214" s="41" t="s">
        <v>4366</v>
      </c>
    </row>
    <row r="5215" spans="1:8">
      <c r="A5215" s="36"/>
      <c r="B5215" s="36"/>
      <c r="C5215" s="37" t="s">
        <v>4450</v>
      </c>
      <c r="D5215" s="38">
        <v>8586</v>
      </c>
      <c r="E5215" s="39" t="s">
        <v>5617</v>
      </c>
      <c r="F5215" s="38" t="s">
        <v>190</v>
      </c>
      <c r="G5215" s="40">
        <v>13221</v>
      </c>
      <c r="H5215" s="41" t="s">
        <v>4366</v>
      </c>
    </row>
    <row r="5216" spans="1:8">
      <c r="A5216" s="36"/>
      <c r="B5216" s="36"/>
      <c r="C5216" s="37" t="s">
        <v>4399</v>
      </c>
      <c r="D5216" s="38">
        <v>8588</v>
      </c>
      <c r="E5216" s="39" t="s">
        <v>5618</v>
      </c>
      <c r="F5216" s="38" t="s">
        <v>190</v>
      </c>
      <c r="G5216" s="40">
        <v>5867</v>
      </c>
      <c r="H5216" s="41" t="s">
        <v>4366</v>
      </c>
    </row>
    <row r="5217" spans="1:8">
      <c r="A5217" s="36"/>
      <c r="B5217" s="36"/>
      <c r="C5217" s="37" t="s">
        <v>5049</v>
      </c>
      <c r="D5217" s="38">
        <v>8634</v>
      </c>
      <c r="E5217" s="39" t="s">
        <v>5619</v>
      </c>
      <c r="F5217" s="38" t="s">
        <v>157</v>
      </c>
      <c r="G5217" s="40">
        <v>172172</v>
      </c>
      <c r="H5217" s="41" t="s">
        <v>4366</v>
      </c>
    </row>
    <row r="5218" spans="1:8">
      <c r="A5218" s="36"/>
      <c r="B5218" s="36"/>
      <c r="C5218" s="37" t="s">
        <v>4399</v>
      </c>
      <c r="D5218" s="38">
        <v>8635</v>
      </c>
      <c r="E5218" s="39" t="s">
        <v>5620</v>
      </c>
      <c r="F5218" s="38" t="s">
        <v>157</v>
      </c>
      <c r="G5218" s="40">
        <v>2637</v>
      </c>
      <c r="H5218" s="41" t="s">
        <v>4366</v>
      </c>
    </row>
    <row r="5219" spans="1:8">
      <c r="A5219" s="36"/>
      <c r="B5219" s="36"/>
      <c r="C5219" s="37" t="s">
        <v>4411</v>
      </c>
      <c r="D5219" s="38">
        <v>8636</v>
      </c>
      <c r="E5219" s="39" t="s">
        <v>5621</v>
      </c>
      <c r="F5219" s="38" t="s">
        <v>564</v>
      </c>
      <c r="G5219" s="40">
        <v>1108</v>
      </c>
      <c r="H5219" s="41" t="s">
        <v>4366</v>
      </c>
    </row>
    <row r="5220" spans="1:8">
      <c r="A5220" s="36"/>
      <c r="B5220" s="36"/>
      <c r="C5220" s="37" t="s">
        <v>5049</v>
      </c>
      <c r="D5220" s="38">
        <v>8644</v>
      </c>
      <c r="E5220" s="39" t="s">
        <v>5622</v>
      </c>
      <c r="F5220" s="38" t="s">
        <v>157</v>
      </c>
      <c r="G5220" s="40">
        <v>138637</v>
      </c>
      <c r="H5220" s="41" t="s">
        <v>4366</v>
      </c>
    </row>
    <row r="5221" spans="1:8">
      <c r="A5221" s="36"/>
      <c r="B5221" s="36"/>
      <c r="C5221" s="37" t="s">
        <v>5049</v>
      </c>
      <c r="D5221" s="38">
        <v>8645</v>
      </c>
      <c r="E5221" s="39" t="s">
        <v>5623</v>
      </c>
      <c r="F5221" s="38" t="s">
        <v>157</v>
      </c>
      <c r="G5221" s="40">
        <v>422900</v>
      </c>
      <c r="H5221" s="41" t="s">
        <v>4366</v>
      </c>
    </row>
    <row r="5222" spans="1:8">
      <c r="A5222" s="36"/>
      <c r="B5222" s="36"/>
      <c r="C5222" s="37" t="s">
        <v>4381</v>
      </c>
      <c r="D5222" s="38">
        <v>8654</v>
      </c>
      <c r="E5222" s="39" t="s">
        <v>5624</v>
      </c>
      <c r="F5222" s="38" t="s">
        <v>564</v>
      </c>
      <c r="G5222" s="40">
        <v>3332</v>
      </c>
      <c r="H5222" s="41" t="s">
        <v>4366</v>
      </c>
    </row>
    <row r="5223" spans="1:8">
      <c r="A5223" s="36"/>
      <c r="B5223" s="36"/>
      <c r="C5223" s="37" t="s">
        <v>5366</v>
      </c>
      <c r="D5223" s="38">
        <v>8666</v>
      </c>
      <c r="E5223" s="39" t="s">
        <v>5625</v>
      </c>
      <c r="F5223" s="38" t="s">
        <v>190</v>
      </c>
      <c r="G5223" s="40">
        <v>3987</v>
      </c>
      <c r="H5223" s="41" t="s">
        <v>4366</v>
      </c>
    </row>
    <row r="5224" spans="1:8">
      <c r="A5224" s="36"/>
      <c r="B5224" s="36"/>
      <c r="C5224" s="37" t="s">
        <v>5366</v>
      </c>
      <c r="D5224" s="38">
        <v>8672</v>
      </c>
      <c r="E5224" s="39" t="s">
        <v>5626</v>
      </c>
      <c r="F5224" s="38" t="s">
        <v>157</v>
      </c>
      <c r="G5224" s="40">
        <v>3569</v>
      </c>
      <c r="H5224" s="41" t="s">
        <v>4366</v>
      </c>
    </row>
    <row r="5225" spans="1:8">
      <c r="A5225" s="36"/>
      <c r="B5225" s="36"/>
      <c r="C5225" s="37" t="s">
        <v>5366</v>
      </c>
      <c r="D5225" s="38">
        <v>8674</v>
      </c>
      <c r="E5225" s="39" t="s">
        <v>5627</v>
      </c>
      <c r="F5225" s="38" t="s">
        <v>157</v>
      </c>
      <c r="G5225" s="40">
        <v>4522</v>
      </c>
      <c r="H5225" s="41" t="s">
        <v>4366</v>
      </c>
    </row>
    <row r="5226" spans="1:8">
      <c r="A5226" s="36"/>
      <c r="B5226" s="36"/>
      <c r="C5226" s="37" t="s">
        <v>5366</v>
      </c>
      <c r="D5226" s="38">
        <v>8675</v>
      </c>
      <c r="E5226" s="39" t="s">
        <v>5628</v>
      </c>
      <c r="F5226" s="38" t="s">
        <v>157</v>
      </c>
      <c r="G5226" s="40">
        <v>28451</v>
      </c>
      <c r="H5226" s="41" t="s">
        <v>4366</v>
      </c>
    </row>
    <row r="5227" spans="1:8">
      <c r="A5227" s="36"/>
      <c r="B5227" s="36"/>
      <c r="C5227" s="37" t="s">
        <v>5366</v>
      </c>
      <c r="D5227" s="38">
        <v>8676</v>
      </c>
      <c r="E5227" s="39" t="s">
        <v>5629</v>
      </c>
      <c r="F5227" s="38" t="s">
        <v>157</v>
      </c>
      <c r="G5227" s="40">
        <v>11000</v>
      </c>
      <c r="H5227" s="41" t="s">
        <v>4366</v>
      </c>
    </row>
    <row r="5228" spans="1:8">
      <c r="A5228" s="36"/>
      <c r="B5228" s="36"/>
      <c r="C5228" s="37" t="s">
        <v>4413</v>
      </c>
      <c r="D5228" s="38">
        <v>8679</v>
      </c>
      <c r="E5228" s="39" t="s">
        <v>5630</v>
      </c>
      <c r="F5228" s="38" t="s">
        <v>157</v>
      </c>
      <c r="G5228" s="40">
        <v>48650</v>
      </c>
      <c r="H5228" s="41" t="s">
        <v>4366</v>
      </c>
    </row>
    <row r="5229" spans="1:8">
      <c r="A5229" s="36"/>
      <c r="B5229" s="36"/>
      <c r="C5229" s="37" t="s">
        <v>5049</v>
      </c>
      <c r="D5229" s="38">
        <v>8688</v>
      </c>
      <c r="E5229" s="39" t="s">
        <v>5631</v>
      </c>
      <c r="F5229" s="38" t="s">
        <v>2598</v>
      </c>
      <c r="G5229" s="40">
        <v>1000</v>
      </c>
      <c r="H5229" s="41" t="s">
        <v>4366</v>
      </c>
    </row>
    <row r="5230" spans="1:8">
      <c r="A5230" s="36"/>
      <c r="B5230" s="36"/>
      <c r="C5230" s="37" t="s">
        <v>4435</v>
      </c>
      <c r="D5230" s="38">
        <v>8689</v>
      </c>
      <c r="E5230" s="39" t="s">
        <v>5632</v>
      </c>
      <c r="F5230" s="38" t="s">
        <v>590</v>
      </c>
      <c r="G5230" s="40">
        <v>106000</v>
      </c>
      <c r="H5230" s="41" t="s">
        <v>4366</v>
      </c>
    </row>
    <row r="5231" spans="1:8">
      <c r="A5231" s="36"/>
      <c r="B5231" s="36"/>
      <c r="C5231" s="37" t="s">
        <v>4435</v>
      </c>
      <c r="D5231" s="38">
        <v>8690</v>
      </c>
      <c r="E5231" s="39" t="s">
        <v>5633</v>
      </c>
      <c r="F5231" s="38" t="s">
        <v>590</v>
      </c>
      <c r="G5231" s="40">
        <v>106000</v>
      </c>
      <c r="H5231" s="41" t="s">
        <v>4366</v>
      </c>
    </row>
    <row r="5232" spans="1:8">
      <c r="A5232" s="36"/>
      <c r="B5232" s="36"/>
      <c r="C5232" s="37" t="s">
        <v>5366</v>
      </c>
      <c r="D5232" s="38">
        <v>8694</v>
      </c>
      <c r="E5232" s="39" t="s">
        <v>5634</v>
      </c>
      <c r="F5232" s="38" t="s">
        <v>190</v>
      </c>
      <c r="G5232" s="40">
        <v>3819</v>
      </c>
      <c r="H5232" s="41" t="s">
        <v>4366</v>
      </c>
    </row>
    <row r="5233" spans="1:8">
      <c r="A5233" s="36"/>
      <c r="B5233" s="36"/>
      <c r="C5233" s="37" t="s">
        <v>5366</v>
      </c>
      <c r="D5233" s="38">
        <v>8695</v>
      </c>
      <c r="E5233" s="39" t="s">
        <v>5635</v>
      </c>
      <c r="F5233" s="38" t="s">
        <v>190</v>
      </c>
      <c r="G5233" s="40">
        <v>6059</v>
      </c>
      <c r="H5233" s="41" t="s">
        <v>4366</v>
      </c>
    </row>
    <row r="5234" spans="1:8">
      <c r="A5234" s="36"/>
      <c r="B5234" s="36"/>
      <c r="C5234" s="37" t="s">
        <v>5366</v>
      </c>
      <c r="D5234" s="38">
        <v>8696</v>
      </c>
      <c r="E5234" s="39" t="s">
        <v>5636</v>
      </c>
      <c r="F5234" s="38" t="s">
        <v>190</v>
      </c>
      <c r="G5234" s="40">
        <v>9297</v>
      </c>
      <c r="H5234" s="41" t="s">
        <v>4366</v>
      </c>
    </row>
    <row r="5235" spans="1:8">
      <c r="A5235" s="36"/>
      <c r="B5235" s="36"/>
      <c r="C5235" s="37" t="s">
        <v>5366</v>
      </c>
      <c r="D5235" s="38">
        <v>8698</v>
      </c>
      <c r="E5235" s="39" t="s">
        <v>5637</v>
      </c>
      <c r="F5235" s="38" t="s">
        <v>190</v>
      </c>
      <c r="G5235" s="40">
        <v>14637</v>
      </c>
      <c r="H5235" s="41" t="s">
        <v>4366</v>
      </c>
    </row>
    <row r="5236" spans="1:8">
      <c r="A5236" s="36"/>
      <c r="B5236" s="36"/>
      <c r="C5236" s="37" t="s">
        <v>5366</v>
      </c>
      <c r="D5236" s="38">
        <v>8699</v>
      </c>
      <c r="E5236" s="39" t="s">
        <v>5638</v>
      </c>
      <c r="F5236" s="38" t="s">
        <v>190</v>
      </c>
      <c r="G5236" s="40">
        <v>22491</v>
      </c>
      <c r="H5236" s="41" t="s">
        <v>4366</v>
      </c>
    </row>
    <row r="5237" spans="1:8">
      <c r="A5237" s="36"/>
      <c r="B5237" s="36"/>
      <c r="C5237" s="37" t="s">
        <v>5366</v>
      </c>
      <c r="D5237" s="38">
        <v>8700</v>
      </c>
      <c r="E5237" s="39" t="s">
        <v>5639</v>
      </c>
      <c r="F5237" s="38" t="s">
        <v>190</v>
      </c>
      <c r="G5237" s="40">
        <v>43804</v>
      </c>
      <c r="H5237" s="41" t="s">
        <v>4366</v>
      </c>
    </row>
    <row r="5238" spans="1:8">
      <c r="A5238" s="36"/>
      <c r="B5238" s="36"/>
      <c r="C5238" s="37" t="s">
        <v>5366</v>
      </c>
      <c r="D5238" s="38">
        <v>8706</v>
      </c>
      <c r="E5238" s="39" t="s">
        <v>5640</v>
      </c>
      <c r="F5238" s="38" t="s">
        <v>157</v>
      </c>
      <c r="G5238" s="40">
        <v>6084</v>
      </c>
      <c r="H5238" s="41" t="s">
        <v>4366</v>
      </c>
    </row>
    <row r="5239" spans="1:8">
      <c r="A5239" s="36"/>
      <c r="B5239" s="36"/>
      <c r="C5239" s="37" t="s">
        <v>5366</v>
      </c>
      <c r="D5239" s="38">
        <v>8708</v>
      </c>
      <c r="E5239" s="39" t="s">
        <v>5641</v>
      </c>
      <c r="F5239" s="38" t="s">
        <v>157</v>
      </c>
      <c r="G5239" s="40">
        <v>33046</v>
      </c>
      <c r="H5239" s="41" t="s">
        <v>4366</v>
      </c>
    </row>
    <row r="5240" spans="1:8">
      <c r="A5240" s="36"/>
      <c r="B5240" s="36"/>
      <c r="C5240" s="37" t="s">
        <v>4413</v>
      </c>
      <c r="D5240" s="38">
        <v>8710</v>
      </c>
      <c r="E5240" s="39" t="s">
        <v>5642</v>
      </c>
      <c r="F5240" s="38" t="s">
        <v>157</v>
      </c>
      <c r="G5240" s="40">
        <v>57150</v>
      </c>
      <c r="H5240" s="41" t="s">
        <v>4366</v>
      </c>
    </row>
    <row r="5241" spans="1:8">
      <c r="A5241" s="36"/>
      <c r="B5241" s="36"/>
      <c r="C5241" s="37" t="s">
        <v>4413</v>
      </c>
      <c r="D5241" s="38">
        <v>8712</v>
      </c>
      <c r="E5241" s="39" t="s">
        <v>5643</v>
      </c>
      <c r="F5241" s="38" t="s">
        <v>157</v>
      </c>
      <c r="G5241" s="40">
        <v>22400</v>
      </c>
      <c r="H5241" s="41" t="s">
        <v>4366</v>
      </c>
    </row>
    <row r="5242" spans="1:8">
      <c r="A5242" s="36"/>
      <c r="B5242" s="36"/>
      <c r="C5242" s="37" t="s">
        <v>5366</v>
      </c>
      <c r="D5242" s="38">
        <v>8721</v>
      </c>
      <c r="E5242" s="39" t="s">
        <v>5644</v>
      </c>
      <c r="F5242" s="38" t="s">
        <v>190</v>
      </c>
      <c r="G5242" s="40">
        <v>62356</v>
      </c>
      <c r="H5242" s="41" t="s">
        <v>4366</v>
      </c>
    </row>
    <row r="5243" spans="1:8">
      <c r="A5243" s="36"/>
      <c r="B5243" s="36"/>
      <c r="C5243" s="37" t="s">
        <v>5366</v>
      </c>
      <c r="D5243" s="38">
        <v>8722</v>
      </c>
      <c r="E5243" s="39" t="s">
        <v>5645</v>
      </c>
      <c r="F5243" s="38" t="s">
        <v>190</v>
      </c>
      <c r="G5243" s="40">
        <v>5737</v>
      </c>
      <c r="H5243" s="41" t="s">
        <v>4366</v>
      </c>
    </row>
    <row r="5244" spans="1:8">
      <c r="A5244" s="36"/>
      <c r="B5244" s="36"/>
      <c r="C5244" s="37" t="s">
        <v>4413</v>
      </c>
      <c r="D5244" s="38">
        <v>8729</v>
      </c>
      <c r="E5244" s="39" t="s">
        <v>5646</v>
      </c>
      <c r="F5244" s="38" t="s">
        <v>157</v>
      </c>
      <c r="G5244" s="40">
        <v>5850</v>
      </c>
      <c r="H5244" s="41" t="s">
        <v>4366</v>
      </c>
    </row>
    <row r="5245" spans="1:8">
      <c r="A5245" s="36"/>
      <c r="B5245" s="36"/>
      <c r="C5245" s="37" t="s">
        <v>4413</v>
      </c>
      <c r="D5245" s="38">
        <v>8731</v>
      </c>
      <c r="E5245" s="39" t="s">
        <v>5647</v>
      </c>
      <c r="F5245" s="38" t="s">
        <v>157</v>
      </c>
      <c r="G5245" s="40">
        <v>1162</v>
      </c>
      <c r="H5245" s="41" t="s">
        <v>4366</v>
      </c>
    </row>
    <row r="5246" spans="1:8">
      <c r="A5246" s="36"/>
      <c r="B5246" s="36"/>
      <c r="C5246" s="37" t="s">
        <v>4413</v>
      </c>
      <c r="D5246" s="38">
        <v>8732</v>
      </c>
      <c r="E5246" s="39" t="s">
        <v>5648</v>
      </c>
      <c r="F5246" s="38" t="s">
        <v>157</v>
      </c>
      <c r="G5246" s="40">
        <v>11700</v>
      </c>
      <c r="H5246" s="41" t="s">
        <v>4366</v>
      </c>
    </row>
    <row r="5247" spans="1:8">
      <c r="A5247" s="36"/>
      <c r="B5247" s="36"/>
      <c r="C5247" s="37" t="s">
        <v>4413</v>
      </c>
      <c r="D5247" s="38">
        <v>8734</v>
      </c>
      <c r="E5247" s="39" t="s">
        <v>5649</v>
      </c>
      <c r="F5247" s="38" t="s">
        <v>157</v>
      </c>
      <c r="G5247" s="40">
        <v>5700</v>
      </c>
      <c r="H5247" s="41" t="s">
        <v>4366</v>
      </c>
    </row>
    <row r="5248" spans="1:8">
      <c r="A5248" s="36"/>
      <c r="B5248" s="36"/>
      <c r="C5248" s="37" t="s">
        <v>5366</v>
      </c>
      <c r="D5248" s="38">
        <v>8737</v>
      </c>
      <c r="E5248" s="39" t="s">
        <v>5650</v>
      </c>
      <c r="F5248" s="38" t="s">
        <v>190</v>
      </c>
      <c r="G5248" s="40">
        <v>63200</v>
      </c>
      <c r="H5248" s="41" t="s">
        <v>4366</v>
      </c>
    </row>
    <row r="5249" spans="1:8">
      <c r="A5249" s="36"/>
      <c r="B5249" s="36"/>
      <c r="C5249" s="37" t="s">
        <v>5366</v>
      </c>
      <c r="D5249" s="38">
        <v>8738</v>
      </c>
      <c r="E5249" s="39" t="s">
        <v>5651</v>
      </c>
      <c r="F5249" s="38" t="s">
        <v>190</v>
      </c>
      <c r="G5249" s="40">
        <v>19159</v>
      </c>
      <c r="H5249" s="41" t="s">
        <v>4366</v>
      </c>
    </row>
    <row r="5250" spans="1:8">
      <c r="A5250" s="36"/>
      <c r="B5250" s="36"/>
      <c r="C5250" s="37" t="s">
        <v>4394</v>
      </c>
      <c r="D5250" s="38">
        <v>8742</v>
      </c>
      <c r="E5250" s="39" t="s">
        <v>5652</v>
      </c>
      <c r="F5250" s="38" t="s">
        <v>190</v>
      </c>
      <c r="G5250" s="40">
        <v>23150</v>
      </c>
      <c r="H5250" s="41" t="s">
        <v>4366</v>
      </c>
    </row>
    <row r="5251" spans="1:8">
      <c r="A5251" s="36"/>
      <c r="B5251" s="36"/>
      <c r="C5251" s="37" t="s">
        <v>5366</v>
      </c>
      <c r="D5251" s="38">
        <v>8743</v>
      </c>
      <c r="E5251" s="39" t="s">
        <v>5653</v>
      </c>
      <c r="F5251" s="38" t="s">
        <v>157</v>
      </c>
      <c r="G5251" s="40">
        <v>35280</v>
      </c>
      <c r="H5251" s="41" t="s">
        <v>4366</v>
      </c>
    </row>
    <row r="5252" spans="1:8">
      <c r="A5252" s="36"/>
      <c r="B5252" s="36"/>
      <c r="C5252" s="37" t="s">
        <v>5366</v>
      </c>
      <c r="D5252" s="38">
        <v>8746</v>
      </c>
      <c r="E5252" s="39" t="s">
        <v>5654</v>
      </c>
      <c r="F5252" s="38" t="s">
        <v>190</v>
      </c>
      <c r="G5252" s="40">
        <v>45698</v>
      </c>
      <c r="H5252" s="41" t="s">
        <v>4366</v>
      </c>
    </row>
    <row r="5253" spans="1:8">
      <c r="A5253" s="36"/>
      <c r="B5253" s="36"/>
      <c r="C5253" s="37" t="s">
        <v>5366</v>
      </c>
      <c r="D5253" s="38">
        <v>8749</v>
      </c>
      <c r="E5253" s="39" t="s">
        <v>5655</v>
      </c>
      <c r="F5253" s="38" t="s">
        <v>190</v>
      </c>
      <c r="G5253" s="40">
        <v>172010</v>
      </c>
      <c r="H5253" s="41" t="s">
        <v>4366</v>
      </c>
    </row>
    <row r="5254" spans="1:8">
      <c r="A5254" s="36"/>
      <c r="B5254" s="36"/>
      <c r="C5254" s="37" t="s">
        <v>4399</v>
      </c>
      <c r="D5254" s="38">
        <v>8750</v>
      </c>
      <c r="E5254" s="39" t="s">
        <v>5656</v>
      </c>
      <c r="F5254" s="38" t="s">
        <v>190</v>
      </c>
      <c r="G5254" s="40">
        <v>34029</v>
      </c>
      <c r="H5254" s="41" t="s">
        <v>4366</v>
      </c>
    </row>
    <row r="5255" spans="1:8">
      <c r="A5255" s="36"/>
      <c r="B5255" s="36"/>
      <c r="C5255" s="37" t="s">
        <v>4394</v>
      </c>
      <c r="D5255" s="38">
        <v>8752</v>
      </c>
      <c r="E5255" s="39" t="s">
        <v>5657</v>
      </c>
      <c r="F5255" s="38" t="s">
        <v>190</v>
      </c>
      <c r="G5255" s="40">
        <v>70974</v>
      </c>
      <c r="H5255" s="41" t="s">
        <v>4366</v>
      </c>
    </row>
    <row r="5256" spans="1:8">
      <c r="A5256" s="36"/>
      <c r="B5256" s="36"/>
      <c r="C5256" s="37" t="s">
        <v>5366</v>
      </c>
      <c r="D5256" s="38">
        <v>8760</v>
      </c>
      <c r="E5256" s="39" t="s">
        <v>5658</v>
      </c>
      <c r="F5256" s="38" t="s">
        <v>190</v>
      </c>
      <c r="G5256" s="40">
        <v>8330</v>
      </c>
      <c r="H5256" s="41" t="s">
        <v>4366</v>
      </c>
    </row>
    <row r="5257" spans="1:8">
      <c r="A5257" s="36"/>
      <c r="B5257" s="36"/>
      <c r="C5257" s="37" t="s">
        <v>5366</v>
      </c>
      <c r="D5257" s="38">
        <v>8768</v>
      </c>
      <c r="E5257" s="39" t="s">
        <v>5659</v>
      </c>
      <c r="F5257" s="38" t="s">
        <v>190</v>
      </c>
      <c r="G5257" s="40">
        <v>42095</v>
      </c>
      <c r="H5257" s="41" t="s">
        <v>4366</v>
      </c>
    </row>
    <row r="5258" spans="1:8">
      <c r="A5258" s="36"/>
      <c r="B5258" s="36"/>
      <c r="C5258" s="37" t="s">
        <v>4965</v>
      </c>
      <c r="D5258" s="38">
        <v>8770</v>
      </c>
      <c r="E5258" s="39" t="s">
        <v>5660</v>
      </c>
      <c r="F5258" s="38" t="s">
        <v>157</v>
      </c>
      <c r="G5258" s="40">
        <v>61476</v>
      </c>
      <c r="H5258" s="41" t="s">
        <v>4366</v>
      </c>
    </row>
    <row r="5259" spans="1:8">
      <c r="A5259" s="36"/>
      <c r="B5259" s="36"/>
      <c r="C5259" s="37" t="s">
        <v>5366</v>
      </c>
      <c r="D5259" s="38">
        <v>8771</v>
      </c>
      <c r="E5259" s="39" t="s">
        <v>5661</v>
      </c>
      <c r="F5259" s="38" t="s">
        <v>157</v>
      </c>
      <c r="G5259" s="40">
        <v>3516</v>
      </c>
      <c r="H5259" s="41" t="s">
        <v>4366</v>
      </c>
    </row>
    <row r="5260" spans="1:8">
      <c r="A5260" s="36"/>
      <c r="B5260" s="36"/>
      <c r="C5260" s="37" t="s">
        <v>5366</v>
      </c>
      <c r="D5260" s="38">
        <v>8774</v>
      </c>
      <c r="E5260" s="39" t="s">
        <v>5662</v>
      </c>
      <c r="F5260" s="38" t="s">
        <v>157</v>
      </c>
      <c r="G5260" s="40">
        <v>234</v>
      </c>
      <c r="H5260" s="41" t="s">
        <v>4366</v>
      </c>
    </row>
    <row r="5261" spans="1:8">
      <c r="A5261" s="36"/>
      <c r="B5261" s="36"/>
      <c r="C5261" s="37" t="s">
        <v>5366</v>
      </c>
      <c r="D5261" s="38">
        <v>8777</v>
      </c>
      <c r="E5261" s="39" t="s">
        <v>5663</v>
      </c>
      <c r="F5261" s="38" t="s">
        <v>190</v>
      </c>
      <c r="G5261" s="40">
        <v>2956</v>
      </c>
      <c r="H5261" s="41" t="s">
        <v>4366</v>
      </c>
    </row>
    <row r="5262" spans="1:8">
      <c r="A5262" s="36"/>
      <c r="B5262" s="36"/>
      <c r="C5262" s="37" t="s">
        <v>5366</v>
      </c>
      <c r="D5262" s="38">
        <v>8779</v>
      </c>
      <c r="E5262" s="39" t="s">
        <v>5664</v>
      </c>
      <c r="F5262" s="38" t="s">
        <v>157</v>
      </c>
      <c r="G5262" s="40">
        <v>2950</v>
      </c>
      <c r="H5262" s="41" t="s">
        <v>4366</v>
      </c>
    </row>
    <row r="5263" spans="1:8">
      <c r="A5263" s="36"/>
      <c r="B5263" s="36"/>
      <c r="C5263" s="37" t="s">
        <v>5049</v>
      </c>
      <c r="D5263" s="38">
        <v>8789</v>
      </c>
      <c r="E5263" s="39" t="s">
        <v>5665</v>
      </c>
      <c r="F5263" s="38" t="s">
        <v>4422</v>
      </c>
      <c r="G5263" s="40">
        <v>15660</v>
      </c>
      <c r="H5263" s="41" t="s">
        <v>4366</v>
      </c>
    </row>
    <row r="5264" spans="1:8">
      <c r="A5264" s="36"/>
      <c r="B5264" s="36"/>
      <c r="C5264" s="37" t="s">
        <v>5049</v>
      </c>
      <c r="D5264" s="38">
        <v>8790</v>
      </c>
      <c r="E5264" s="39" t="s">
        <v>5666</v>
      </c>
      <c r="F5264" s="38" t="s">
        <v>182</v>
      </c>
      <c r="G5264" s="40">
        <v>187695</v>
      </c>
      <c r="H5264" s="41" t="s">
        <v>4366</v>
      </c>
    </row>
    <row r="5265" spans="1:8">
      <c r="A5265" s="36"/>
      <c r="B5265" s="36"/>
      <c r="C5265" s="37" t="s">
        <v>5049</v>
      </c>
      <c r="D5265" s="38">
        <v>8794</v>
      </c>
      <c r="E5265" s="39" t="s">
        <v>5667</v>
      </c>
      <c r="F5265" s="38" t="s">
        <v>182</v>
      </c>
      <c r="G5265" s="40">
        <v>89250</v>
      </c>
      <c r="H5265" s="41" t="s">
        <v>4366</v>
      </c>
    </row>
    <row r="5266" spans="1:8">
      <c r="A5266" s="36"/>
      <c r="B5266" s="36"/>
      <c r="C5266" s="37" t="s">
        <v>4424</v>
      </c>
      <c r="D5266" s="38">
        <v>8844</v>
      </c>
      <c r="E5266" s="39" t="s">
        <v>5668</v>
      </c>
      <c r="F5266" s="38" t="s">
        <v>885</v>
      </c>
      <c r="G5266" s="40">
        <v>4862</v>
      </c>
      <c r="H5266" s="41" t="s">
        <v>4366</v>
      </c>
    </row>
    <row r="5267" spans="1:8">
      <c r="A5267" s="36"/>
      <c r="B5267" s="36"/>
      <c r="C5267" s="37" t="s">
        <v>4435</v>
      </c>
      <c r="D5267" s="38">
        <v>8845</v>
      </c>
      <c r="E5267" s="39" t="s">
        <v>5669</v>
      </c>
      <c r="F5267" s="38" t="s">
        <v>590</v>
      </c>
      <c r="G5267" s="40">
        <v>106000</v>
      </c>
      <c r="H5267" s="41" t="s">
        <v>4366</v>
      </c>
    </row>
    <row r="5268" spans="1:8">
      <c r="A5268" s="36"/>
      <c r="B5268" s="36"/>
      <c r="C5268" s="37" t="s">
        <v>4711</v>
      </c>
      <c r="D5268" s="38">
        <v>8846</v>
      </c>
      <c r="E5268" s="39" t="s">
        <v>5670</v>
      </c>
      <c r="F5268" s="38" t="s">
        <v>157</v>
      </c>
      <c r="G5268" s="40">
        <v>124950</v>
      </c>
      <c r="H5268" s="41" t="s">
        <v>4366</v>
      </c>
    </row>
    <row r="5269" spans="1:8">
      <c r="A5269" s="36"/>
      <c r="B5269" s="36"/>
      <c r="C5269" s="37" t="s">
        <v>5359</v>
      </c>
      <c r="D5269" s="38">
        <v>8854</v>
      </c>
      <c r="E5269" s="39" t="s">
        <v>5671</v>
      </c>
      <c r="F5269" s="38" t="s">
        <v>157</v>
      </c>
      <c r="G5269" s="40">
        <v>3993436</v>
      </c>
      <c r="H5269" s="41" t="s">
        <v>4366</v>
      </c>
    </row>
    <row r="5270" spans="1:8">
      <c r="A5270" s="36"/>
      <c r="B5270" s="36"/>
      <c r="C5270" s="37" t="s">
        <v>5366</v>
      </c>
      <c r="D5270" s="38">
        <v>8855</v>
      </c>
      <c r="E5270" s="39" t="s">
        <v>5672</v>
      </c>
      <c r="F5270" s="38" t="s">
        <v>157</v>
      </c>
      <c r="G5270" s="40">
        <v>2012</v>
      </c>
      <c r="H5270" s="41" t="s">
        <v>4366</v>
      </c>
    </row>
    <row r="5271" spans="1:8">
      <c r="A5271" s="36"/>
      <c r="B5271" s="36"/>
      <c r="C5271" s="37" t="s">
        <v>5366</v>
      </c>
      <c r="D5271" s="38">
        <v>8856</v>
      </c>
      <c r="E5271" s="39" t="s">
        <v>5673</v>
      </c>
      <c r="F5271" s="38" t="s">
        <v>157</v>
      </c>
      <c r="G5271" s="40">
        <v>1438</v>
      </c>
      <c r="H5271" s="41" t="s">
        <v>4366</v>
      </c>
    </row>
    <row r="5272" spans="1:8">
      <c r="A5272" s="36"/>
      <c r="B5272" s="36"/>
      <c r="C5272" s="37" t="s">
        <v>5366</v>
      </c>
      <c r="D5272" s="38">
        <v>8858</v>
      </c>
      <c r="E5272" s="39" t="s">
        <v>5674</v>
      </c>
      <c r="F5272" s="38" t="s">
        <v>190</v>
      </c>
      <c r="G5272" s="40">
        <v>833</v>
      </c>
      <c r="H5272" s="41" t="s">
        <v>4366</v>
      </c>
    </row>
    <row r="5273" spans="1:8">
      <c r="A5273" s="36"/>
      <c r="B5273" s="36"/>
      <c r="C5273" s="37" t="s">
        <v>5366</v>
      </c>
      <c r="D5273" s="38">
        <v>8859</v>
      </c>
      <c r="E5273" s="39" t="s">
        <v>5675</v>
      </c>
      <c r="F5273" s="38" t="s">
        <v>190</v>
      </c>
      <c r="G5273" s="40">
        <v>10591</v>
      </c>
      <c r="H5273" s="41" t="s">
        <v>4366</v>
      </c>
    </row>
    <row r="5274" spans="1:8">
      <c r="A5274" s="36"/>
      <c r="B5274" s="36"/>
      <c r="C5274" s="37" t="s">
        <v>5366</v>
      </c>
      <c r="D5274" s="38">
        <v>8860</v>
      </c>
      <c r="E5274" s="39" t="s">
        <v>5676</v>
      </c>
      <c r="F5274" s="38" t="s">
        <v>190</v>
      </c>
      <c r="G5274" s="40">
        <v>2626</v>
      </c>
      <c r="H5274" s="41" t="s">
        <v>4366</v>
      </c>
    </row>
    <row r="5275" spans="1:8">
      <c r="A5275" s="36"/>
      <c r="B5275" s="36"/>
      <c r="C5275" s="37" t="s">
        <v>5366</v>
      </c>
      <c r="D5275" s="38">
        <v>8861</v>
      </c>
      <c r="E5275" s="39" t="s">
        <v>5677</v>
      </c>
      <c r="F5275" s="38" t="s">
        <v>190</v>
      </c>
      <c r="G5275" s="40">
        <v>2712</v>
      </c>
      <c r="H5275" s="41" t="s">
        <v>4366</v>
      </c>
    </row>
    <row r="5276" spans="1:8">
      <c r="A5276" s="36"/>
      <c r="B5276" s="36"/>
      <c r="C5276" s="37" t="s">
        <v>5366</v>
      </c>
      <c r="D5276" s="38">
        <v>8862</v>
      </c>
      <c r="E5276" s="39" t="s">
        <v>5678</v>
      </c>
      <c r="F5276" s="38" t="s">
        <v>190</v>
      </c>
      <c r="G5276" s="40">
        <v>3332</v>
      </c>
      <c r="H5276" s="41" t="s">
        <v>4366</v>
      </c>
    </row>
    <row r="5277" spans="1:8">
      <c r="A5277" s="36"/>
      <c r="B5277" s="36"/>
      <c r="C5277" s="37" t="s">
        <v>5366</v>
      </c>
      <c r="D5277" s="38">
        <v>8865</v>
      </c>
      <c r="E5277" s="39" t="s">
        <v>5679</v>
      </c>
      <c r="F5277" s="38" t="s">
        <v>157</v>
      </c>
      <c r="G5277" s="40">
        <v>492115</v>
      </c>
      <c r="H5277" s="41" t="s">
        <v>4366</v>
      </c>
    </row>
    <row r="5278" spans="1:8">
      <c r="A5278" s="36"/>
      <c r="B5278" s="36"/>
      <c r="C5278" s="37" t="s">
        <v>5366</v>
      </c>
      <c r="D5278" s="38">
        <v>8866</v>
      </c>
      <c r="E5278" s="39" t="s">
        <v>5680</v>
      </c>
      <c r="F5278" s="38" t="s">
        <v>157</v>
      </c>
      <c r="G5278" s="40">
        <v>12193</v>
      </c>
      <c r="H5278" s="41" t="s">
        <v>4366</v>
      </c>
    </row>
    <row r="5279" spans="1:8">
      <c r="A5279" s="36"/>
      <c r="B5279" s="36"/>
      <c r="C5279" s="37" t="s">
        <v>5366</v>
      </c>
      <c r="D5279" s="38">
        <v>8867</v>
      </c>
      <c r="E5279" s="39" t="s">
        <v>5681</v>
      </c>
      <c r="F5279" s="38" t="s">
        <v>157</v>
      </c>
      <c r="G5279" s="40">
        <v>39443</v>
      </c>
      <c r="H5279" s="41" t="s">
        <v>4366</v>
      </c>
    </row>
    <row r="5280" spans="1:8">
      <c r="A5280" s="36"/>
      <c r="B5280" s="36"/>
      <c r="C5280" s="37" t="s">
        <v>5366</v>
      </c>
      <c r="D5280" s="38">
        <v>8868</v>
      </c>
      <c r="E5280" s="39" t="s">
        <v>5682</v>
      </c>
      <c r="F5280" s="38" t="s">
        <v>190</v>
      </c>
      <c r="G5280" s="40">
        <v>36671</v>
      </c>
      <c r="H5280" s="41" t="s">
        <v>4366</v>
      </c>
    </row>
    <row r="5281" spans="1:8">
      <c r="A5281" s="36"/>
      <c r="B5281" s="36"/>
      <c r="C5281" s="37" t="s">
        <v>5366</v>
      </c>
      <c r="D5281" s="38">
        <v>8869</v>
      </c>
      <c r="E5281" s="39" t="s">
        <v>5683</v>
      </c>
      <c r="F5281" s="38" t="s">
        <v>190</v>
      </c>
      <c r="G5281" s="40">
        <v>22491</v>
      </c>
      <c r="H5281" s="41" t="s">
        <v>4366</v>
      </c>
    </row>
    <row r="5282" spans="1:8">
      <c r="A5282" s="36"/>
      <c r="B5282" s="36"/>
      <c r="C5282" s="37" t="s">
        <v>5366</v>
      </c>
      <c r="D5282" s="38">
        <v>8870</v>
      </c>
      <c r="E5282" s="39" t="s">
        <v>5684</v>
      </c>
      <c r="F5282" s="38" t="s">
        <v>157</v>
      </c>
      <c r="G5282" s="40">
        <v>2737</v>
      </c>
      <c r="H5282" s="41" t="s">
        <v>4366</v>
      </c>
    </row>
    <row r="5283" spans="1:8">
      <c r="A5283" s="36"/>
      <c r="B5283" s="36"/>
      <c r="C5283" s="37" t="s">
        <v>5366</v>
      </c>
      <c r="D5283" s="38">
        <v>8871</v>
      </c>
      <c r="E5283" s="39" t="s">
        <v>5685</v>
      </c>
      <c r="F5283" s="38" t="s">
        <v>157</v>
      </c>
      <c r="G5283" s="40">
        <v>1549</v>
      </c>
      <c r="H5283" s="41" t="s">
        <v>4366</v>
      </c>
    </row>
    <row r="5284" spans="1:8">
      <c r="A5284" s="36"/>
      <c r="B5284" s="36"/>
      <c r="C5284" s="37" t="s">
        <v>5366</v>
      </c>
      <c r="D5284" s="38">
        <v>8872</v>
      </c>
      <c r="E5284" s="39" t="s">
        <v>5686</v>
      </c>
      <c r="F5284" s="38" t="s">
        <v>157</v>
      </c>
      <c r="G5284" s="40">
        <v>15388</v>
      </c>
      <c r="H5284" s="41" t="s">
        <v>4366</v>
      </c>
    </row>
    <row r="5285" spans="1:8">
      <c r="A5285" s="36"/>
      <c r="B5285" s="36"/>
      <c r="C5285" s="37" t="s">
        <v>5366</v>
      </c>
      <c r="D5285" s="38">
        <v>8873</v>
      </c>
      <c r="E5285" s="39" t="s">
        <v>5687</v>
      </c>
      <c r="F5285" s="38" t="s">
        <v>564</v>
      </c>
      <c r="G5285" s="40">
        <v>5699</v>
      </c>
      <c r="H5285" s="41" t="s">
        <v>4366</v>
      </c>
    </row>
    <row r="5286" spans="1:8">
      <c r="A5286" s="36"/>
      <c r="B5286" s="36"/>
      <c r="C5286" s="37" t="s">
        <v>5366</v>
      </c>
      <c r="D5286" s="38">
        <v>8874</v>
      </c>
      <c r="E5286" s="39" t="s">
        <v>5688</v>
      </c>
      <c r="F5286" s="38" t="s">
        <v>157</v>
      </c>
      <c r="G5286" s="40">
        <v>55596</v>
      </c>
      <c r="H5286" s="41" t="s">
        <v>4366</v>
      </c>
    </row>
    <row r="5287" spans="1:8">
      <c r="A5287" s="36"/>
      <c r="B5287" s="36"/>
      <c r="C5287" s="37" t="s">
        <v>5366</v>
      </c>
      <c r="D5287" s="38">
        <v>8875</v>
      </c>
      <c r="E5287" s="39" t="s">
        <v>5689</v>
      </c>
      <c r="F5287" s="38" t="s">
        <v>157</v>
      </c>
      <c r="G5287" s="40">
        <v>195885</v>
      </c>
      <c r="H5287" s="41" t="s">
        <v>4366</v>
      </c>
    </row>
    <row r="5288" spans="1:8">
      <c r="A5288" s="36"/>
      <c r="B5288" s="36"/>
      <c r="C5288" s="37" t="s">
        <v>4965</v>
      </c>
      <c r="D5288" s="38">
        <v>8876</v>
      </c>
      <c r="E5288" s="39" t="s">
        <v>5690</v>
      </c>
      <c r="F5288" s="38" t="s">
        <v>157</v>
      </c>
      <c r="G5288" s="40">
        <v>15500</v>
      </c>
      <c r="H5288" s="41" t="s">
        <v>4366</v>
      </c>
    </row>
    <row r="5289" spans="1:8">
      <c r="A5289" s="36"/>
      <c r="B5289" s="36"/>
      <c r="C5289" s="37" t="s">
        <v>5366</v>
      </c>
      <c r="D5289" s="38">
        <v>8877</v>
      </c>
      <c r="E5289" s="39" t="s">
        <v>5691</v>
      </c>
      <c r="F5289" s="38" t="s">
        <v>157</v>
      </c>
      <c r="G5289" s="40">
        <v>30359</v>
      </c>
      <c r="H5289" s="41" t="s">
        <v>4366</v>
      </c>
    </row>
    <row r="5290" spans="1:8">
      <c r="A5290" s="36"/>
      <c r="B5290" s="36"/>
      <c r="C5290" s="37" t="s">
        <v>4413</v>
      </c>
      <c r="D5290" s="38">
        <v>8880</v>
      </c>
      <c r="E5290" s="39" t="s">
        <v>5692</v>
      </c>
      <c r="F5290" s="38" t="s">
        <v>190</v>
      </c>
      <c r="G5290" s="40">
        <v>126491</v>
      </c>
      <c r="H5290" s="41" t="s">
        <v>4366</v>
      </c>
    </row>
    <row r="5291" spans="1:8">
      <c r="A5291" s="36"/>
      <c r="B5291" s="36"/>
      <c r="C5291" s="37" t="s">
        <v>5366</v>
      </c>
      <c r="D5291" s="38">
        <v>8883</v>
      </c>
      <c r="E5291" s="39" t="s">
        <v>5693</v>
      </c>
      <c r="F5291" s="38" t="s">
        <v>157</v>
      </c>
      <c r="G5291" s="40">
        <v>1902</v>
      </c>
      <c r="H5291" s="41" t="s">
        <v>4366</v>
      </c>
    </row>
    <row r="5292" spans="1:8">
      <c r="A5292" s="36"/>
      <c r="B5292" s="36"/>
      <c r="C5292" s="37" t="s">
        <v>5366</v>
      </c>
      <c r="D5292" s="38">
        <v>8884</v>
      </c>
      <c r="E5292" s="39" t="s">
        <v>5694</v>
      </c>
      <c r="F5292" s="38" t="s">
        <v>157</v>
      </c>
      <c r="G5292" s="40">
        <v>1150</v>
      </c>
      <c r="H5292" s="41" t="s">
        <v>4366</v>
      </c>
    </row>
    <row r="5293" spans="1:8">
      <c r="A5293" s="36"/>
      <c r="B5293" s="36"/>
      <c r="C5293" s="37" t="s">
        <v>4965</v>
      </c>
      <c r="D5293" s="38">
        <v>8885</v>
      </c>
      <c r="E5293" s="39" t="s">
        <v>5695</v>
      </c>
      <c r="F5293" s="38" t="s">
        <v>157</v>
      </c>
      <c r="G5293" s="40">
        <v>12650</v>
      </c>
      <c r="H5293" s="41" t="s">
        <v>4366</v>
      </c>
    </row>
    <row r="5294" spans="1:8">
      <c r="A5294" s="36"/>
      <c r="B5294" s="36"/>
      <c r="C5294" s="37" t="s">
        <v>4610</v>
      </c>
      <c r="D5294" s="38">
        <v>8892</v>
      </c>
      <c r="E5294" s="39" t="s">
        <v>5696</v>
      </c>
      <c r="F5294" s="38" t="s">
        <v>157</v>
      </c>
      <c r="G5294" s="40">
        <v>2082500</v>
      </c>
      <c r="H5294" s="41" t="s">
        <v>4366</v>
      </c>
    </row>
    <row r="5295" spans="1:8">
      <c r="A5295" s="36"/>
      <c r="B5295" s="36"/>
      <c r="C5295" s="37" t="s">
        <v>4610</v>
      </c>
      <c r="D5295" s="38">
        <v>8893</v>
      </c>
      <c r="E5295" s="39" t="s">
        <v>5697</v>
      </c>
      <c r="F5295" s="38" t="s">
        <v>157</v>
      </c>
      <c r="G5295" s="40">
        <v>1666000</v>
      </c>
      <c r="H5295" s="41" t="s">
        <v>4366</v>
      </c>
    </row>
    <row r="5296" spans="1:8">
      <c r="A5296" s="36"/>
      <c r="B5296" s="36"/>
      <c r="C5296" s="37" t="s">
        <v>4610</v>
      </c>
      <c r="D5296" s="38">
        <v>8894</v>
      </c>
      <c r="E5296" s="39" t="s">
        <v>5698</v>
      </c>
      <c r="F5296" s="38" t="s">
        <v>157</v>
      </c>
      <c r="G5296" s="40">
        <v>1904000</v>
      </c>
      <c r="H5296" s="41" t="s">
        <v>4366</v>
      </c>
    </row>
    <row r="5297" spans="1:8">
      <c r="A5297" s="36"/>
      <c r="B5297" s="36"/>
      <c r="C5297" s="37" t="s">
        <v>4610</v>
      </c>
      <c r="D5297" s="38">
        <v>8895</v>
      </c>
      <c r="E5297" s="39" t="s">
        <v>5699</v>
      </c>
      <c r="F5297" s="38" t="s">
        <v>157</v>
      </c>
      <c r="G5297" s="40">
        <v>2380000</v>
      </c>
      <c r="H5297" s="41" t="s">
        <v>4366</v>
      </c>
    </row>
    <row r="5298" spans="1:8">
      <c r="A5298" s="36"/>
      <c r="B5298" s="36"/>
      <c r="C5298" s="37" t="s">
        <v>4610</v>
      </c>
      <c r="D5298" s="38">
        <v>8897</v>
      </c>
      <c r="E5298" s="39" t="s">
        <v>5700</v>
      </c>
      <c r="F5298" s="38" t="s">
        <v>157</v>
      </c>
      <c r="G5298" s="40">
        <v>2380000</v>
      </c>
      <c r="H5298" s="41" t="s">
        <v>4366</v>
      </c>
    </row>
    <row r="5299" spans="1:8">
      <c r="A5299" s="36"/>
      <c r="B5299" s="36"/>
      <c r="C5299" s="37" t="s">
        <v>729</v>
      </c>
      <c r="D5299" s="38">
        <v>8907</v>
      </c>
      <c r="E5299" s="39" t="s">
        <v>5701</v>
      </c>
      <c r="F5299" s="38" t="s">
        <v>190</v>
      </c>
      <c r="G5299" s="40">
        <v>93879</v>
      </c>
      <c r="H5299" s="41" t="s">
        <v>4366</v>
      </c>
    </row>
    <row r="5300" spans="1:8">
      <c r="A5300" s="36"/>
      <c r="B5300" s="36"/>
      <c r="C5300" s="37" t="s">
        <v>729</v>
      </c>
      <c r="D5300" s="38">
        <v>8908</v>
      </c>
      <c r="E5300" s="39" t="s">
        <v>5702</v>
      </c>
      <c r="F5300" s="38" t="s">
        <v>190</v>
      </c>
      <c r="G5300" s="40">
        <v>132520</v>
      </c>
      <c r="H5300" s="41" t="s">
        <v>4366</v>
      </c>
    </row>
    <row r="5301" spans="1:8">
      <c r="A5301" s="36"/>
      <c r="B5301" s="36"/>
      <c r="C5301" s="37" t="s">
        <v>4435</v>
      </c>
      <c r="D5301" s="38">
        <v>8911</v>
      </c>
      <c r="E5301" s="39" t="s">
        <v>5703</v>
      </c>
      <c r="F5301" s="38" t="s">
        <v>590</v>
      </c>
      <c r="G5301" s="40">
        <v>120925</v>
      </c>
      <c r="H5301" s="41" t="s">
        <v>4366</v>
      </c>
    </row>
    <row r="5302" spans="1:8">
      <c r="A5302" s="36"/>
      <c r="B5302" s="36"/>
      <c r="C5302" s="37" t="s">
        <v>729</v>
      </c>
      <c r="D5302" s="38">
        <v>8913</v>
      </c>
      <c r="E5302" s="39" t="s">
        <v>5704</v>
      </c>
      <c r="F5302" s="38" t="s">
        <v>157</v>
      </c>
      <c r="G5302" s="40">
        <v>29319</v>
      </c>
      <c r="H5302" s="41" t="s">
        <v>4366</v>
      </c>
    </row>
    <row r="5303" spans="1:8">
      <c r="A5303" s="36"/>
      <c r="B5303" s="36"/>
      <c r="C5303" s="37" t="s">
        <v>4399</v>
      </c>
      <c r="D5303" s="38">
        <v>8928</v>
      </c>
      <c r="E5303" s="39" t="s">
        <v>5705</v>
      </c>
      <c r="F5303" s="38" t="s">
        <v>190</v>
      </c>
      <c r="G5303" s="40">
        <v>510495</v>
      </c>
      <c r="H5303" s="41" t="s">
        <v>4366</v>
      </c>
    </row>
    <row r="5304" spans="1:8">
      <c r="A5304" s="36"/>
      <c r="B5304" s="36"/>
      <c r="C5304" s="37" t="s">
        <v>4617</v>
      </c>
      <c r="D5304" s="38">
        <v>8929</v>
      </c>
      <c r="E5304" s="39" t="s">
        <v>5706</v>
      </c>
      <c r="F5304" s="38" t="s">
        <v>157</v>
      </c>
      <c r="G5304" s="40">
        <v>1153860</v>
      </c>
      <c r="H5304" s="41" t="s">
        <v>4366</v>
      </c>
    </row>
    <row r="5305" spans="1:8">
      <c r="A5305" s="36"/>
      <c r="B5305" s="36"/>
      <c r="C5305" s="37" t="s">
        <v>4617</v>
      </c>
      <c r="D5305" s="38">
        <v>8930</v>
      </c>
      <c r="E5305" s="39" t="s">
        <v>5707</v>
      </c>
      <c r="F5305" s="38" t="s">
        <v>157</v>
      </c>
      <c r="G5305" s="40">
        <v>1889219</v>
      </c>
      <c r="H5305" s="41" t="s">
        <v>4366</v>
      </c>
    </row>
    <row r="5306" spans="1:8">
      <c r="A5306" s="36"/>
      <c r="B5306" s="36"/>
      <c r="C5306" s="37" t="s">
        <v>4617</v>
      </c>
      <c r="D5306" s="38">
        <v>8931</v>
      </c>
      <c r="E5306" s="39" t="s">
        <v>5708</v>
      </c>
      <c r="F5306" s="38" t="s">
        <v>157</v>
      </c>
      <c r="G5306" s="40">
        <v>1810273</v>
      </c>
      <c r="H5306" s="41" t="s">
        <v>4366</v>
      </c>
    </row>
    <row r="5307" spans="1:8">
      <c r="A5307" s="36"/>
      <c r="B5307" s="36"/>
      <c r="C5307" s="37" t="s">
        <v>4617</v>
      </c>
      <c r="D5307" s="38">
        <v>8932</v>
      </c>
      <c r="E5307" s="39" t="s">
        <v>5709</v>
      </c>
      <c r="F5307" s="38" t="s">
        <v>157</v>
      </c>
      <c r="G5307" s="40">
        <v>146370</v>
      </c>
      <c r="H5307" s="41" t="s">
        <v>4366</v>
      </c>
    </row>
    <row r="5308" spans="1:8">
      <c r="A5308" s="36"/>
      <c r="B5308" s="36"/>
      <c r="C5308" s="37" t="s">
        <v>4617</v>
      </c>
      <c r="D5308" s="38">
        <v>8933</v>
      </c>
      <c r="E5308" s="39" t="s">
        <v>5710</v>
      </c>
      <c r="F5308" s="38" t="s">
        <v>157</v>
      </c>
      <c r="G5308" s="40">
        <v>2148612</v>
      </c>
      <c r="H5308" s="41" t="s">
        <v>4366</v>
      </c>
    </row>
    <row r="5309" spans="1:8">
      <c r="A5309" s="36"/>
      <c r="B5309" s="36"/>
      <c r="C5309" s="37" t="s">
        <v>5366</v>
      </c>
      <c r="D5309" s="38">
        <v>8938</v>
      </c>
      <c r="E5309" s="39" t="s">
        <v>5711</v>
      </c>
      <c r="F5309" s="38" t="s">
        <v>157</v>
      </c>
      <c r="G5309" s="40">
        <v>1866</v>
      </c>
      <c r="H5309" s="41" t="s">
        <v>4366</v>
      </c>
    </row>
    <row r="5310" spans="1:8">
      <c r="A5310" s="36"/>
      <c r="B5310" s="36"/>
      <c r="C5310" s="37" t="s">
        <v>5366</v>
      </c>
      <c r="D5310" s="38">
        <v>8939</v>
      </c>
      <c r="E5310" s="39" t="s">
        <v>5712</v>
      </c>
      <c r="F5310" s="38" t="s">
        <v>190</v>
      </c>
      <c r="G5310" s="40">
        <v>2261</v>
      </c>
      <c r="H5310" s="41" t="s">
        <v>4366</v>
      </c>
    </row>
    <row r="5311" spans="1:8">
      <c r="A5311" s="36"/>
      <c r="B5311" s="36"/>
      <c r="C5311" s="37" t="s">
        <v>5366</v>
      </c>
      <c r="D5311" s="38">
        <v>8941</v>
      </c>
      <c r="E5311" s="39" t="s">
        <v>5713</v>
      </c>
      <c r="F5311" s="38" t="s">
        <v>157</v>
      </c>
      <c r="G5311" s="40">
        <v>157076</v>
      </c>
      <c r="H5311" s="41" t="s">
        <v>4366</v>
      </c>
    </row>
    <row r="5312" spans="1:8">
      <c r="A5312" s="36"/>
      <c r="B5312" s="36"/>
      <c r="C5312" s="37" t="s">
        <v>5366</v>
      </c>
      <c r="D5312" s="38">
        <v>8942</v>
      </c>
      <c r="E5312" s="39" t="s">
        <v>5714</v>
      </c>
      <c r="F5312" s="38" t="s">
        <v>190</v>
      </c>
      <c r="G5312" s="40">
        <v>52370</v>
      </c>
      <c r="H5312" s="41" t="s">
        <v>4366</v>
      </c>
    </row>
    <row r="5313" spans="1:8">
      <c r="A5313" s="36"/>
      <c r="B5313" s="36"/>
      <c r="C5313" s="37" t="s">
        <v>4786</v>
      </c>
      <c r="D5313" s="38">
        <v>8968</v>
      </c>
      <c r="E5313" s="39" t="s">
        <v>5715</v>
      </c>
      <c r="F5313" s="38" t="s">
        <v>2598</v>
      </c>
      <c r="G5313" s="40">
        <v>1000</v>
      </c>
      <c r="H5313" s="41" t="s">
        <v>4366</v>
      </c>
    </row>
    <row r="5314" spans="1:8">
      <c r="A5314" s="36"/>
      <c r="B5314" s="36"/>
      <c r="C5314" s="37" t="s">
        <v>4786</v>
      </c>
      <c r="D5314" s="38">
        <v>8969</v>
      </c>
      <c r="E5314" s="39" t="s">
        <v>5716</v>
      </c>
      <c r="F5314" s="38" t="s">
        <v>2598</v>
      </c>
      <c r="G5314" s="40">
        <v>1000</v>
      </c>
      <c r="H5314" s="41" t="s">
        <v>4366</v>
      </c>
    </row>
    <row r="5315" spans="1:8">
      <c r="A5315" s="36"/>
      <c r="B5315" s="36"/>
      <c r="C5315" s="37" t="s">
        <v>4786</v>
      </c>
      <c r="D5315" s="38">
        <v>8970</v>
      </c>
      <c r="E5315" s="39" t="s">
        <v>5717</v>
      </c>
      <c r="F5315" s="38" t="s">
        <v>2598</v>
      </c>
      <c r="G5315" s="40">
        <v>1000</v>
      </c>
      <c r="H5315" s="41" t="s">
        <v>4366</v>
      </c>
    </row>
    <row r="5316" spans="1:8">
      <c r="A5316" s="36"/>
      <c r="B5316" s="36"/>
      <c r="C5316" s="37" t="s">
        <v>4786</v>
      </c>
      <c r="D5316" s="38">
        <v>8971</v>
      </c>
      <c r="E5316" s="39" t="s">
        <v>5718</v>
      </c>
      <c r="F5316" s="38" t="s">
        <v>2598</v>
      </c>
      <c r="G5316" s="40">
        <v>1000</v>
      </c>
      <c r="H5316" s="41" t="s">
        <v>4366</v>
      </c>
    </row>
    <row r="5317" spans="1:8">
      <c r="A5317" s="36"/>
      <c r="B5317" s="36"/>
      <c r="C5317" s="37" t="s">
        <v>4364</v>
      </c>
      <c r="D5317" s="38">
        <v>8972</v>
      </c>
      <c r="E5317" s="39" t="s">
        <v>5719</v>
      </c>
      <c r="F5317" s="38" t="s">
        <v>186</v>
      </c>
      <c r="G5317" s="40">
        <v>517294</v>
      </c>
      <c r="H5317" s="41" t="s">
        <v>4366</v>
      </c>
    </row>
    <row r="5318" spans="1:8">
      <c r="A5318" s="36"/>
      <c r="B5318" s="36"/>
      <c r="C5318" s="37" t="s">
        <v>4965</v>
      </c>
      <c r="D5318" s="38">
        <v>8973</v>
      </c>
      <c r="E5318" s="39" t="s">
        <v>5720</v>
      </c>
      <c r="F5318" s="38" t="s">
        <v>564</v>
      </c>
      <c r="G5318" s="40">
        <v>16738</v>
      </c>
      <c r="H5318" s="41" t="s">
        <v>4366</v>
      </c>
    </row>
    <row r="5319" spans="1:8">
      <c r="A5319" s="36"/>
      <c r="B5319" s="36"/>
      <c r="C5319" s="37" t="s">
        <v>1473</v>
      </c>
      <c r="D5319" s="38">
        <v>8975</v>
      </c>
      <c r="E5319" s="39" t="s">
        <v>5721</v>
      </c>
      <c r="F5319" s="38" t="s">
        <v>190</v>
      </c>
      <c r="G5319" s="40">
        <v>8659</v>
      </c>
      <c r="H5319" s="41" t="s">
        <v>4366</v>
      </c>
    </row>
    <row r="5320" spans="1:8">
      <c r="A5320" s="36"/>
      <c r="B5320" s="36"/>
      <c r="C5320" s="37" t="s">
        <v>1473</v>
      </c>
      <c r="D5320" s="38">
        <v>8978</v>
      </c>
      <c r="E5320" s="39" t="s">
        <v>5722</v>
      </c>
      <c r="F5320" s="38" t="s">
        <v>564</v>
      </c>
      <c r="G5320" s="40">
        <v>1607</v>
      </c>
      <c r="H5320" s="41" t="s">
        <v>4366</v>
      </c>
    </row>
    <row r="5321" spans="1:8">
      <c r="A5321" s="36"/>
      <c r="B5321" s="36"/>
      <c r="C5321" s="37" t="s">
        <v>1473</v>
      </c>
      <c r="D5321" s="38">
        <v>8979</v>
      </c>
      <c r="E5321" s="39" t="s">
        <v>5723</v>
      </c>
      <c r="F5321" s="38" t="s">
        <v>186</v>
      </c>
      <c r="G5321" s="40">
        <v>12884</v>
      </c>
      <c r="H5321" s="41" t="s">
        <v>4366</v>
      </c>
    </row>
    <row r="5322" spans="1:8">
      <c r="A5322" s="36"/>
      <c r="B5322" s="36"/>
      <c r="C5322" s="37" t="s">
        <v>1473</v>
      </c>
      <c r="D5322" s="38">
        <v>8981</v>
      </c>
      <c r="E5322" s="39" t="s">
        <v>5724</v>
      </c>
      <c r="F5322" s="38" t="s">
        <v>564</v>
      </c>
      <c r="G5322" s="40">
        <v>3137</v>
      </c>
      <c r="H5322" s="41" t="s">
        <v>4366</v>
      </c>
    </row>
    <row r="5323" spans="1:8">
      <c r="A5323" s="36"/>
      <c r="B5323" s="36"/>
      <c r="C5323" s="37" t="s">
        <v>1473</v>
      </c>
      <c r="D5323" s="38">
        <v>8983</v>
      </c>
      <c r="E5323" s="39" t="s">
        <v>5725</v>
      </c>
      <c r="F5323" s="38" t="s">
        <v>564</v>
      </c>
      <c r="G5323" s="40">
        <v>3451</v>
      </c>
      <c r="H5323" s="41" t="s">
        <v>4366</v>
      </c>
    </row>
    <row r="5324" spans="1:8">
      <c r="A5324" s="36"/>
      <c r="B5324" s="36"/>
      <c r="C5324" s="37" t="s">
        <v>1473</v>
      </c>
      <c r="D5324" s="38">
        <v>8984</v>
      </c>
      <c r="E5324" s="39" t="s">
        <v>5726</v>
      </c>
      <c r="F5324" s="38" t="s">
        <v>564</v>
      </c>
      <c r="G5324" s="40">
        <v>3561</v>
      </c>
      <c r="H5324" s="41" t="s">
        <v>4366</v>
      </c>
    </row>
    <row r="5325" spans="1:8">
      <c r="A5325" s="36"/>
      <c r="B5325" s="36"/>
      <c r="C5325" s="37" t="s">
        <v>5366</v>
      </c>
      <c r="D5325" s="38">
        <v>8985</v>
      </c>
      <c r="E5325" s="39" t="s">
        <v>5727</v>
      </c>
      <c r="F5325" s="38" t="s">
        <v>157</v>
      </c>
      <c r="G5325" s="40">
        <v>13516</v>
      </c>
      <c r="H5325" s="41" t="s">
        <v>4366</v>
      </c>
    </row>
    <row r="5326" spans="1:8">
      <c r="A5326" s="36"/>
      <c r="B5326" s="36"/>
      <c r="C5326" s="37" t="s">
        <v>5366</v>
      </c>
      <c r="D5326" s="38">
        <v>8986</v>
      </c>
      <c r="E5326" s="39" t="s">
        <v>5728</v>
      </c>
      <c r="F5326" s="38" t="s">
        <v>157</v>
      </c>
      <c r="G5326" s="40">
        <v>11280</v>
      </c>
      <c r="H5326" s="41" t="s">
        <v>4366</v>
      </c>
    </row>
    <row r="5327" spans="1:8">
      <c r="A5327" s="36"/>
      <c r="B5327" s="36"/>
      <c r="C5327" s="37" t="s">
        <v>5366</v>
      </c>
      <c r="D5327" s="38">
        <v>8987</v>
      </c>
      <c r="E5327" s="39" t="s">
        <v>5729</v>
      </c>
      <c r="F5327" s="38" t="s">
        <v>157</v>
      </c>
      <c r="G5327" s="40">
        <v>24990</v>
      </c>
      <c r="H5327" s="41" t="s">
        <v>4366</v>
      </c>
    </row>
    <row r="5328" spans="1:8">
      <c r="A5328" s="36"/>
      <c r="B5328" s="36"/>
      <c r="C5328" s="37" t="s">
        <v>5366</v>
      </c>
      <c r="D5328" s="38">
        <v>8988</v>
      </c>
      <c r="E5328" s="39" t="s">
        <v>5730</v>
      </c>
      <c r="F5328" s="38" t="s">
        <v>157</v>
      </c>
      <c r="G5328" s="40">
        <v>11032</v>
      </c>
      <c r="H5328" s="41" t="s">
        <v>4366</v>
      </c>
    </row>
    <row r="5329" spans="1:8">
      <c r="A5329" s="36"/>
      <c r="B5329" s="36"/>
      <c r="C5329" s="37" t="s">
        <v>5366</v>
      </c>
      <c r="D5329" s="38">
        <v>8990</v>
      </c>
      <c r="E5329" s="39" t="s">
        <v>5731</v>
      </c>
      <c r="F5329" s="38" t="s">
        <v>157</v>
      </c>
      <c r="G5329" s="40">
        <v>83866</v>
      </c>
      <c r="H5329" s="41" t="s">
        <v>4366</v>
      </c>
    </row>
    <row r="5330" spans="1:8">
      <c r="A5330" s="36"/>
      <c r="B5330" s="36"/>
      <c r="C5330" s="37" t="s">
        <v>5366</v>
      </c>
      <c r="D5330" s="38">
        <v>8993</v>
      </c>
      <c r="E5330" s="39" t="s">
        <v>5732</v>
      </c>
      <c r="F5330" s="38" t="s">
        <v>157</v>
      </c>
      <c r="G5330" s="40">
        <v>492115</v>
      </c>
      <c r="H5330" s="41" t="s">
        <v>4366</v>
      </c>
    </row>
    <row r="5331" spans="1:8">
      <c r="A5331" s="36"/>
      <c r="B5331" s="36"/>
      <c r="C5331" s="37" t="s">
        <v>5366</v>
      </c>
      <c r="D5331" s="38">
        <v>8994</v>
      </c>
      <c r="E5331" s="39" t="s">
        <v>5733</v>
      </c>
      <c r="F5331" s="38" t="s">
        <v>157</v>
      </c>
      <c r="G5331" s="40">
        <v>1711</v>
      </c>
      <c r="H5331" s="41" t="s">
        <v>4366</v>
      </c>
    </row>
    <row r="5332" spans="1:8">
      <c r="A5332" s="36"/>
      <c r="B5332" s="36"/>
      <c r="C5332" s="37" t="s">
        <v>5366</v>
      </c>
      <c r="D5332" s="38">
        <v>8995</v>
      </c>
      <c r="E5332" s="39" t="s">
        <v>5734</v>
      </c>
      <c r="F5332" s="38" t="s">
        <v>157</v>
      </c>
      <c r="G5332" s="40">
        <v>6545</v>
      </c>
      <c r="H5332" s="41" t="s">
        <v>4366</v>
      </c>
    </row>
    <row r="5333" spans="1:8">
      <c r="A5333" s="36"/>
      <c r="B5333" s="36"/>
      <c r="C5333" s="37" t="s">
        <v>5366</v>
      </c>
      <c r="D5333" s="38">
        <v>8996</v>
      </c>
      <c r="E5333" s="39" t="s">
        <v>5735</v>
      </c>
      <c r="F5333" s="38" t="s">
        <v>157</v>
      </c>
      <c r="G5333" s="40">
        <v>251090</v>
      </c>
      <c r="H5333" s="41" t="s">
        <v>4366</v>
      </c>
    </row>
    <row r="5334" spans="1:8">
      <c r="A5334" s="36"/>
      <c r="B5334" s="36"/>
      <c r="C5334" s="37" t="s">
        <v>5366</v>
      </c>
      <c r="D5334" s="38">
        <v>8997</v>
      </c>
      <c r="E5334" s="39" t="s">
        <v>5736</v>
      </c>
      <c r="F5334" s="38" t="s">
        <v>157</v>
      </c>
      <c r="G5334" s="40">
        <v>40460</v>
      </c>
      <c r="H5334" s="41" t="s">
        <v>4366</v>
      </c>
    </row>
    <row r="5335" spans="1:8">
      <c r="A5335" s="36"/>
      <c r="B5335" s="36"/>
      <c r="C5335" s="37" t="s">
        <v>5366</v>
      </c>
      <c r="D5335" s="38">
        <v>9000</v>
      </c>
      <c r="E5335" s="39" t="s">
        <v>5737</v>
      </c>
      <c r="F5335" s="38" t="s">
        <v>157</v>
      </c>
      <c r="G5335" s="40">
        <v>119000</v>
      </c>
      <c r="H5335" s="41" t="s">
        <v>4366</v>
      </c>
    </row>
    <row r="5336" spans="1:8">
      <c r="A5336" s="36"/>
      <c r="B5336" s="36"/>
      <c r="C5336" s="37" t="s">
        <v>5366</v>
      </c>
      <c r="D5336" s="38">
        <v>9001</v>
      </c>
      <c r="E5336" s="39" t="s">
        <v>5738</v>
      </c>
      <c r="F5336" s="38" t="s">
        <v>157</v>
      </c>
      <c r="G5336" s="40">
        <v>119000</v>
      </c>
      <c r="H5336" s="41" t="s">
        <v>4366</v>
      </c>
    </row>
    <row r="5337" spans="1:8">
      <c r="A5337" s="36"/>
      <c r="B5337" s="36"/>
      <c r="C5337" s="37" t="s">
        <v>5366</v>
      </c>
      <c r="D5337" s="38">
        <v>9003</v>
      </c>
      <c r="E5337" s="39" t="s">
        <v>5739</v>
      </c>
      <c r="F5337" s="38" t="s">
        <v>157</v>
      </c>
      <c r="G5337" s="40">
        <v>4648</v>
      </c>
      <c r="H5337" s="41" t="s">
        <v>4366</v>
      </c>
    </row>
    <row r="5338" spans="1:8">
      <c r="A5338" s="36"/>
      <c r="B5338" s="36"/>
      <c r="C5338" s="37" t="s">
        <v>4462</v>
      </c>
      <c r="D5338" s="38">
        <v>9004</v>
      </c>
      <c r="E5338" s="39" t="s">
        <v>5740</v>
      </c>
      <c r="F5338" s="38" t="s">
        <v>190</v>
      </c>
      <c r="G5338" s="40">
        <v>190352</v>
      </c>
      <c r="H5338" s="41" t="s">
        <v>4366</v>
      </c>
    </row>
    <row r="5339" spans="1:8">
      <c r="A5339" s="36"/>
      <c r="B5339" s="36"/>
      <c r="C5339" s="37" t="s">
        <v>4462</v>
      </c>
      <c r="D5339" s="38">
        <v>9005</v>
      </c>
      <c r="E5339" s="39" t="s">
        <v>5741</v>
      </c>
      <c r="F5339" s="38" t="s">
        <v>190</v>
      </c>
      <c r="G5339" s="40">
        <v>407513</v>
      </c>
      <c r="H5339" s="41" t="s">
        <v>4366</v>
      </c>
    </row>
    <row r="5340" spans="1:8">
      <c r="A5340" s="36"/>
      <c r="B5340" s="36"/>
      <c r="C5340" s="37" t="s">
        <v>4462</v>
      </c>
      <c r="D5340" s="38">
        <v>9006</v>
      </c>
      <c r="E5340" s="39" t="s">
        <v>5742</v>
      </c>
      <c r="F5340" s="38" t="s">
        <v>190</v>
      </c>
      <c r="G5340" s="40">
        <v>505943</v>
      </c>
      <c r="H5340" s="41" t="s">
        <v>4366</v>
      </c>
    </row>
    <row r="5341" spans="1:8">
      <c r="A5341" s="36"/>
      <c r="B5341" s="36"/>
      <c r="C5341" s="37" t="s">
        <v>4462</v>
      </c>
      <c r="D5341" s="38">
        <v>9007</v>
      </c>
      <c r="E5341" s="39" t="s">
        <v>5743</v>
      </c>
      <c r="F5341" s="38" t="s">
        <v>190</v>
      </c>
      <c r="G5341" s="40">
        <v>596552</v>
      </c>
      <c r="H5341" s="41" t="s">
        <v>4366</v>
      </c>
    </row>
    <row r="5342" spans="1:8">
      <c r="A5342" s="36"/>
      <c r="B5342" s="36"/>
      <c r="C5342" s="37" t="s">
        <v>5744</v>
      </c>
      <c r="D5342" s="38">
        <v>9016</v>
      </c>
      <c r="E5342" s="39" t="s">
        <v>5745</v>
      </c>
      <c r="F5342" s="38" t="s">
        <v>157</v>
      </c>
      <c r="G5342" s="40">
        <v>106720</v>
      </c>
      <c r="H5342" s="41" t="s">
        <v>4366</v>
      </c>
    </row>
    <row r="5343" spans="1:8">
      <c r="A5343" s="36"/>
      <c r="B5343" s="36"/>
      <c r="C5343" s="37" t="s">
        <v>5744</v>
      </c>
      <c r="D5343" s="38">
        <v>9017</v>
      </c>
      <c r="E5343" s="39" t="s">
        <v>5746</v>
      </c>
      <c r="F5343" s="38" t="s">
        <v>157</v>
      </c>
      <c r="G5343" s="40">
        <v>225040</v>
      </c>
      <c r="H5343" s="41" t="s">
        <v>4366</v>
      </c>
    </row>
    <row r="5344" spans="1:8">
      <c r="A5344" s="36"/>
      <c r="B5344" s="36"/>
      <c r="C5344" s="37" t="s">
        <v>5744</v>
      </c>
      <c r="D5344" s="38">
        <v>9018</v>
      </c>
      <c r="E5344" s="39" t="s">
        <v>5747</v>
      </c>
      <c r="F5344" s="38" t="s">
        <v>157</v>
      </c>
      <c r="G5344" s="40">
        <v>146160</v>
      </c>
      <c r="H5344" s="41" t="s">
        <v>4366</v>
      </c>
    </row>
    <row r="5345" spans="1:8">
      <c r="A5345" s="36"/>
      <c r="B5345" s="36"/>
      <c r="C5345" s="37" t="s">
        <v>5744</v>
      </c>
      <c r="D5345" s="38">
        <v>9019</v>
      </c>
      <c r="E5345" s="39" t="s">
        <v>5748</v>
      </c>
      <c r="F5345" s="38" t="s">
        <v>157</v>
      </c>
      <c r="G5345" s="40">
        <v>302760</v>
      </c>
      <c r="H5345" s="41" t="s">
        <v>4366</v>
      </c>
    </row>
    <row r="5346" spans="1:8">
      <c r="A5346" s="36"/>
      <c r="B5346" s="36"/>
      <c r="C5346" s="37" t="s">
        <v>5744</v>
      </c>
      <c r="D5346" s="38">
        <v>9020</v>
      </c>
      <c r="E5346" s="39" t="s">
        <v>5749</v>
      </c>
      <c r="F5346" s="38" t="s">
        <v>157</v>
      </c>
      <c r="G5346" s="40">
        <v>185600</v>
      </c>
      <c r="H5346" s="41" t="s">
        <v>4366</v>
      </c>
    </row>
    <row r="5347" spans="1:8">
      <c r="A5347" s="36"/>
      <c r="B5347" s="36"/>
      <c r="C5347" s="37" t="s">
        <v>5744</v>
      </c>
      <c r="D5347" s="38">
        <v>9021</v>
      </c>
      <c r="E5347" s="39" t="s">
        <v>5750</v>
      </c>
      <c r="F5347" s="38" t="s">
        <v>157</v>
      </c>
      <c r="G5347" s="40">
        <v>381640</v>
      </c>
      <c r="H5347" s="41" t="s">
        <v>4366</v>
      </c>
    </row>
    <row r="5348" spans="1:8">
      <c r="A5348" s="36"/>
      <c r="B5348" s="36"/>
      <c r="C5348" s="37" t="s">
        <v>5744</v>
      </c>
      <c r="D5348" s="38">
        <v>9022</v>
      </c>
      <c r="E5348" s="39" t="s">
        <v>5751</v>
      </c>
      <c r="F5348" s="38" t="s">
        <v>157</v>
      </c>
      <c r="G5348" s="40">
        <v>225040</v>
      </c>
      <c r="H5348" s="41" t="s">
        <v>4366</v>
      </c>
    </row>
    <row r="5349" spans="1:8">
      <c r="A5349" s="36"/>
      <c r="B5349" s="36"/>
      <c r="C5349" s="37" t="s">
        <v>5744</v>
      </c>
      <c r="D5349" s="38">
        <v>9023</v>
      </c>
      <c r="E5349" s="39" t="s">
        <v>5752</v>
      </c>
      <c r="F5349" s="38" t="s">
        <v>157</v>
      </c>
      <c r="G5349" s="40">
        <v>460520</v>
      </c>
      <c r="H5349" s="41" t="s">
        <v>4366</v>
      </c>
    </row>
    <row r="5350" spans="1:8">
      <c r="A5350" s="36"/>
      <c r="B5350" s="36"/>
      <c r="C5350" s="37" t="s">
        <v>5744</v>
      </c>
      <c r="D5350" s="38">
        <v>9024</v>
      </c>
      <c r="E5350" s="39" t="s">
        <v>5753</v>
      </c>
      <c r="F5350" s="38" t="s">
        <v>157</v>
      </c>
      <c r="G5350" s="40">
        <v>302760</v>
      </c>
      <c r="H5350" s="41" t="s">
        <v>4366</v>
      </c>
    </row>
    <row r="5351" spans="1:8">
      <c r="A5351" s="36"/>
      <c r="B5351" s="36"/>
      <c r="C5351" s="37" t="s">
        <v>5744</v>
      </c>
      <c r="D5351" s="38">
        <v>9025</v>
      </c>
      <c r="E5351" s="39" t="s">
        <v>5754</v>
      </c>
      <c r="F5351" s="38" t="s">
        <v>157</v>
      </c>
      <c r="G5351" s="40">
        <v>617120</v>
      </c>
      <c r="H5351" s="41" t="s">
        <v>4366</v>
      </c>
    </row>
    <row r="5352" spans="1:8">
      <c r="A5352" s="36"/>
      <c r="B5352" s="36"/>
      <c r="C5352" s="37" t="s">
        <v>5744</v>
      </c>
      <c r="D5352" s="38">
        <v>9026</v>
      </c>
      <c r="E5352" s="39" t="s">
        <v>5755</v>
      </c>
      <c r="F5352" s="38" t="s">
        <v>157</v>
      </c>
      <c r="G5352" s="40">
        <v>448920</v>
      </c>
      <c r="H5352" s="41" t="s">
        <v>4366</v>
      </c>
    </row>
    <row r="5353" spans="1:8">
      <c r="A5353" s="36"/>
      <c r="B5353" s="36"/>
      <c r="C5353" s="37" t="s">
        <v>5744</v>
      </c>
      <c r="D5353" s="38">
        <v>9027</v>
      </c>
      <c r="E5353" s="39" t="s">
        <v>5756</v>
      </c>
      <c r="F5353" s="38" t="s">
        <v>157</v>
      </c>
      <c r="G5353" s="40">
        <v>773720</v>
      </c>
      <c r="H5353" s="41" t="s">
        <v>4366</v>
      </c>
    </row>
    <row r="5354" spans="1:8">
      <c r="A5354" s="36"/>
      <c r="B5354" s="36"/>
      <c r="C5354" s="37" t="s">
        <v>5744</v>
      </c>
      <c r="D5354" s="38">
        <v>9028</v>
      </c>
      <c r="E5354" s="39" t="s">
        <v>5757</v>
      </c>
      <c r="F5354" s="38" t="s">
        <v>157</v>
      </c>
      <c r="G5354" s="40">
        <v>595080</v>
      </c>
      <c r="H5354" s="41" t="s">
        <v>4366</v>
      </c>
    </row>
    <row r="5355" spans="1:8">
      <c r="A5355" s="36"/>
      <c r="B5355" s="36"/>
      <c r="C5355" s="37" t="s">
        <v>5744</v>
      </c>
      <c r="D5355" s="38">
        <v>9029</v>
      </c>
      <c r="E5355" s="39" t="s">
        <v>5758</v>
      </c>
      <c r="F5355" s="38" t="s">
        <v>157</v>
      </c>
      <c r="G5355" s="40">
        <v>1166960</v>
      </c>
      <c r="H5355" s="41" t="s">
        <v>4366</v>
      </c>
    </row>
    <row r="5356" spans="1:8">
      <c r="A5356" s="36"/>
      <c r="B5356" s="36"/>
      <c r="C5356" s="37" t="s">
        <v>5744</v>
      </c>
      <c r="D5356" s="38">
        <v>9030</v>
      </c>
      <c r="E5356" s="39" t="s">
        <v>5759</v>
      </c>
      <c r="F5356" s="38" t="s">
        <v>157</v>
      </c>
      <c r="G5356" s="40">
        <v>988320</v>
      </c>
      <c r="H5356" s="41" t="s">
        <v>4366</v>
      </c>
    </row>
    <row r="5357" spans="1:8">
      <c r="A5357" s="36"/>
      <c r="B5357" s="36"/>
      <c r="C5357" s="37" t="s">
        <v>5744</v>
      </c>
      <c r="D5357" s="38">
        <v>9031</v>
      </c>
      <c r="E5357" s="39" t="s">
        <v>5760</v>
      </c>
      <c r="F5357" s="38" t="s">
        <v>157</v>
      </c>
      <c r="G5357" s="40">
        <v>2244600</v>
      </c>
      <c r="H5357" s="41" t="s">
        <v>4366</v>
      </c>
    </row>
    <row r="5358" spans="1:8">
      <c r="A5358" s="36"/>
      <c r="B5358" s="36"/>
      <c r="C5358" s="37" t="s">
        <v>5744</v>
      </c>
      <c r="D5358" s="38">
        <v>9032</v>
      </c>
      <c r="E5358" s="39" t="s">
        <v>5761</v>
      </c>
      <c r="F5358" s="38" t="s">
        <v>157</v>
      </c>
      <c r="G5358" s="40">
        <v>1223800</v>
      </c>
      <c r="H5358" s="41" t="s">
        <v>4366</v>
      </c>
    </row>
    <row r="5359" spans="1:8">
      <c r="A5359" s="36"/>
      <c r="B5359" s="36"/>
      <c r="C5359" s="37" t="s">
        <v>5744</v>
      </c>
      <c r="D5359" s="38">
        <v>9033</v>
      </c>
      <c r="E5359" s="39" t="s">
        <v>5762</v>
      </c>
      <c r="F5359" s="38" t="s">
        <v>157</v>
      </c>
      <c r="G5359" s="40">
        <v>2636680</v>
      </c>
      <c r="H5359" s="41" t="s">
        <v>4366</v>
      </c>
    </row>
    <row r="5360" spans="1:8">
      <c r="A5360" s="36"/>
      <c r="B5360" s="36"/>
      <c r="C5360" s="37" t="s">
        <v>4711</v>
      </c>
      <c r="D5360" s="38">
        <v>9034</v>
      </c>
      <c r="E5360" s="39" t="s">
        <v>5763</v>
      </c>
      <c r="F5360" s="38" t="s">
        <v>157</v>
      </c>
      <c r="G5360" s="40">
        <v>134530</v>
      </c>
      <c r="H5360" s="41" t="s">
        <v>4366</v>
      </c>
    </row>
    <row r="5361" spans="1:8">
      <c r="A5361" s="36"/>
      <c r="B5361" s="36"/>
      <c r="C5361" s="37" t="s">
        <v>4711</v>
      </c>
      <c r="D5361" s="38">
        <v>9035</v>
      </c>
      <c r="E5361" s="39" t="s">
        <v>5764</v>
      </c>
      <c r="F5361" s="38" t="s">
        <v>157</v>
      </c>
      <c r="G5361" s="40">
        <v>217175</v>
      </c>
      <c r="H5361" s="41" t="s">
        <v>4366</v>
      </c>
    </row>
    <row r="5362" spans="1:8">
      <c r="A5362" s="36"/>
      <c r="B5362" s="36"/>
      <c r="C5362" s="37" t="s">
        <v>4711</v>
      </c>
      <c r="D5362" s="38">
        <v>9036</v>
      </c>
      <c r="E5362" s="39" t="s">
        <v>5765</v>
      </c>
      <c r="F5362" s="38" t="s">
        <v>157</v>
      </c>
      <c r="G5362" s="40">
        <v>53907</v>
      </c>
      <c r="H5362" s="41" t="s">
        <v>4366</v>
      </c>
    </row>
    <row r="5363" spans="1:8">
      <c r="A5363" s="36"/>
      <c r="B5363" s="36"/>
      <c r="C5363" s="37" t="s">
        <v>4394</v>
      </c>
      <c r="D5363" s="38">
        <v>9037</v>
      </c>
      <c r="E5363" s="39" t="s">
        <v>5766</v>
      </c>
      <c r="F5363" s="38" t="s">
        <v>157</v>
      </c>
      <c r="G5363" s="40">
        <v>20706</v>
      </c>
      <c r="H5363" s="41" t="s">
        <v>4366</v>
      </c>
    </row>
    <row r="5364" spans="1:8">
      <c r="A5364" s="36"/>
      <c r="B5364" s="36"/>
      <c r="C5364" s="37" t="s">
        <v>5359</v>
      </c>
      <c r="D5364" s="38">
        <v>9038</v>
      </c>
      <c r="E5364" s="39" t="s">
        <v>5767</v>
      </c>
      <c r="F5364" s="38" t="s">
        <v>157</v>
      </c>
      <c r="G5364" s="40">
        <v>3036285</v>
      </c>
      <c r="H5364" s="41" t="s">
        <v>4366</v>
      </c>
    </row>
    <row r="5365" spans="1:8">
      <c r="A5365" s="36"/>
      <c r="B5365" s="36"/>
      <c r="C5365" s="37" t="s">
        <v>729</v>
      </c>
      <c r="D5365" s="38">
        <v>9043</v>
      </c>
      <c r="E5365" s="39" t="s">
        <v>5768</v>
      </c>
      <c r="F5365" s="38" t="s">
        <v>182</v>
      </c>
      <c r="G5365" s="40">
        <v>18159</v>
      </c>
      <c r="H5365" s="41" t="s">
        <v>4366</v>
      </c>
    </row>
    <row r="5366" spans="1:8">
      <c r="A5366" s="36"/>
      <c r="B5366" s="36"/>
      <c r="C5366" s="37" t="s">
        <v>729</v>
      </c>
      <c r="D5366" s="38">
        <v>9044</v>
      </c>
      <c r="E5366" s="39" t="s">
        <v>5769</v>
      </c>
      <c r="F5366" s="38" t="s">
        <v>182</v>
      </c>
      <c r="G5366" s="40">
        <v>22491</v>
      </c>
      <c r="H5366" s="41" t="s">
        <v>4366</v>
      </c>
    </row>
    <row r="5367" spans="1:8">
      <c r="A5367" s="36"/>
      <c r="B5367" s="36"/>
      <c r="C5367" s="37" t="s">
        <v>4711</v>
      </c>
      <c r="D5367" s="38">
        <v>9048</v>
      </c>
      <c r="E5367" s="39" t="s">
        <v>5770</v>
      </c>
      <c r="F5367" s="38" t="s">
        <v>157</v>
      </c>
      <c r="G5367" s="40">
        <v>478574</v>
      </c>
      <c r="H5367" s="41" t="s">
        <v>4366</v>
      </c>
    </row>
    <row r="5368" spans="1:8">
      <c r="A5368" s="36"/>
      <c r="B5368" s="36"/>
      <c r="C5368" s="37" t="s">
        <v>5278</v>
      </c>
      <c r="D5368" s="38">
        <v>9050</v>
      </c>
      <c r="E5368" s="39" t="s">
        <v>5771</v>
      </c>
      <c r="F5368" s="38" t="s">
        <v>157</v>
      </c>
      <c r="G5368" s="40">
        <v>479800</v>
      </c>
      <c r="H5368" s="41" t="s">
        <v>4366</v>
      </c>
    </row>
    <row r="5369" spans="1:8">
      <c r="A5369" s="36"/>
      <c r="B5369" s="36"/>
      <c r="C5369" s="37" t="s">
        <v>5405</v>
      </c>
      <c r="D5369" s="38">
        <v>9054</v>
      </c>
      <c r="E5369" s="39" t="s">
        <v>5772</v>
      </c>
      <c r="F5369" s="38" t="s">
        <v>182</v>
      </c>
      <c r="G5369" s="40">
        <v>229154</v>
      </c>
      <c r="H5369" s="41" t="s">
        <v>4366</v>
      </c>
    </row>
    <row r="5370" spans="1:8">
      <c r="A5370" s="36"/>
      <c r="B5370" s="36"/>
      <c r="C5370" s="37" t="s">
        <v>5405</v>
      </c>
      <c r="D5370" s="38">
        <v>9056</v>
      </c>
      <c r="E5370" s="39" t="s">
        <v>5773</v>
      </c>
      <c r="F5370" s="38" t="s">
        <v>182</v>
      </c>
      <c r="G5370" s="40">
        <v>302171</v>
      </c>
      <c r="H5370" s="41" t="s">
        <v>4366</v>
      </c>
    </row>
    <row r="5371" spans="1:8">
      <c r="A5371" s="36"/>
      <c r="B5371" s="36"/>
      <c r="C5371" s="37" t="s">
        <v>5405</v>
      </c>
      <c r="D5371" s="38">
        <v>9057</v>
      </c>
      <c r="E5371" s="39" t="s">
        <v>5774</v>
      </c>
      <c r="F5371" s="38" t="s">
        <v>182</v>
      </c>
      <c r="G5371" s="40">
        <v>242885</v>
      </c>
      <c r="H5371" s="41" t="s">
        <v>4366</v>
      </c>
    </row>
    <row r="5372" spans="1:8">
      <c r="A5372" s="36"/>
      <c r="B5372" s="36"/>
      <c r="C5372" s="37" t="s">
        <v>4378</v>
      </c>
      <c r="D5372" s="38">
        <v>9061</v>
      </c>
      <c r="E5372" s="39" t="s">
        <v>5775</v>
      </c>
      <c r="F5372" s="38" t="s">
        <v>182</v>
      </c>
      <c r="G5372" s="40">
        <v>460104</v>
      </c>
      <c r="H5372" s="41" t="s">
        <v>4366</v>
      </c>
    </row>
    <row r="5373" spans="1:8">
      <c r="A5373" s="36"/>
      <c r="B5373" s="36"/>
      <c r="C5373" s="37" t="s">
        <v>4711</v>
      </c>
      <c r="D5373" s="38">
        <v>9062</v>
      </c>
      <c r="E5373" s="39" t="s">
        <v>5776</v>
      </c>
      <c r="F5373" s="38" t="s">
        <v>157</v>
      </c>
      <c r="G5373" s="40">
        <v>214200</v>
      </c>
      <c r="H5373" s="41" t="s">
        <v>4366</v>
      </c>
    </row>
    <row r="5374" spans="1:8">
      <c r="A5374" s="36"/>
      <c r="B5374" s="36"/>
      <c r="C5374" s="37" t="s">
        <v>5777</v>
      </c>
      <c r="D5374" s="38">
        <v>9083</v>
      </c>
      <c r="E5374" s="39" t="s">
        <v>5778</v>
      </c>
      <c r="F5374" s="38" t="s">
        <v>4426</v>
      </c>
      <c r="G5374" s="40">
        <v>141000</v>
      </c>
      <c r="H5374" s="41" t="s">
        <v>4366</v>
      </c>
    </row>
    <row r="5375" spans="1:8">
      <c r="A5375" s="36"/>
      <c r="B5375" s="36"/>
      <c r="C5375" s="37" t="s">
        <v>4435</v>
      </c>
      <c r="D5375" s="38">
        <v>9084</v>
      </c>
      <c r="E5375" s="39" t="s">
        <v>5779</v>
      </c>
      <c r="F5375" s="38" t="s">
        <v>1904</v>
      </c>
      <c r="G5375" s="40">
        <v>2966000</v>
      </c>
      <c r="H5375" s="41" t="s">
        <v>4366</v>
      </c>
    </row>
    <row r="5376" spans="1:8">
      <c r="A5376" s="36"/>
      <c r="B5376" s="36"/>
      <c r="C5376" s="37" t="s">
        <v>4435</v>
      </c>
      <c r="D5376" s="38">
        <v>9085</v>
      </c>
      <c r="E5376" s="39" t="s">
        <v>5780</v>
      </c>
      <c r="F5376" s="38" t="s">
        <v>1904</v>
      </c>
      <c r="G5376" s="40">
        <v>2607000</v>
      </c>
      <c r="H5376" s="41" t="s">
        <v>4366</v>
      </c>
    </row>
    <row r="5377" spans="1:8">
      <c r="A5377" s="36"/>
      <c r="B5377" s="36"/>
      <c r="C5377" s="37" t="s">
        <v>4435</v>
      </c>
      <c r="D5377" s="38">
        <v>9086</v>
      </c>
      <c r="E5377" s="39" t="s">
        <v>5781</v>
      </c>
      <c r="F5377" s="38" t="s">
        <v>1904</v>
      </c>
      <c r="G5377" s="40">
        <v>2734000</v>
      </c>
      <c r="H5377" s="41" t="s">
        <v>4366</v>
      </c>
    </row>
    <row r="5378" spans="1:8">
      <c r="A5378" s="36"/>
      <c r="B5378" s="36"/>
      <c r="C5378" s="37" t="s">
        <v>4435</v>
      </c>
      <c r="D5378" s="38">
        <v>9087</v>
      </c>
      <c r="E5378" s="39" t="s">
        <v>5782</v>
      </c>
      <c r="F5378" s="38" t="s">
        <v>1904</v>
      </c>
      <c r="G5378" s="40">
        <v>2209000</v>
      </c>
      <c r="H5378" s="41" t="s">
        <v>4366</v>
      </c>
    </row>
    <row r="5379" spans="1:8">
      <c r="A5379" s="36"/>
      <c r="B5379" s="36"/>
      <c r="C5379" s="37" t="s">
        <v>4435</v>
      </c>
      <c r="D5379" s="38">
        <v>9088</v>
      </c>
      <c r="E5379" s="39" t="s">
        <v>5783</v>
      </c>
      <c r="F5379" s="38" t="s">
        <v>1904</v>
      </c>
      <c r="G5379" s="40">
        <v>3092000</v>
      </c>
      <c r="H5379" s="41" t="s">
        <v>4366</v>
      </c>
    </row>
    <row r="5380" spans="1:8">
      <c r="A5380" s="36"/>
      <c r="B5380" s="36"/>
      <c r="C5380" s="37" t="s">
        <v>4435</v>
      </c>
      <c r="D5380" s="38">
        <v>9089</v>
      </c>
      <c r="E5380" s="39" t="s">
        <v>5784</v>
      </c>
      <c r="F5380" s="38" t="s">
        <v>1904</v>
      </c>
      <c r="G5380" s="40">
        <v>2739000</v>
      </c>
      <c r="H5380" s="41" t="s">
        <v>4366</v>
      </c>
    </row>
    <row r="5381" spans="1:8">
      <c r="A5381" s="36"/>
      <c r="B5381" s="36"/>
      <c r="C5381" s="37" t="s">
        <v>4435</v>
      </c>
      <c r="D5381" s="38">
        <v>9090</v>
      </c>
      <c r="E5381" s="39" t="s">
        <v>5785</v>
      </c>
      <c r="F5381" s="38" t="s">
        <v>1904</v>
      </c>
      <c r="G5381" s="40">
        <v>1917000</v>
      </c>
      <c r="H5381" s="41" t="s">
        <v>4366</v>
      </c>
    </row>
    <row r="5382" spans="1:8">
      <c r="A5382" s="36"/>
      <c r="B5382" s="36"/>
      <c r="C5382" s="37" t="s">
        <v>4435</v>
      </c>
      <c r="D5382" s="38">
        <v>9091</v>
      </c>
      <c r="E5382" s="39" t="s">
        <v>5786</v>
      </c>
      <c r="F5382" s="38" t="s">
        <v>1904</v>
      </c>
      <c r="G5382" s="40">
        <v>3590916</v>
      </c>
      <c r="H5382" s="41" t="s">
        <v>4366</v>
      </c>
    </row>
    <row r="5383" spans="1:8">
      <c r="A5383" s="36"/>
      <c r="B5383" s="36"/>
      <c r="C5383" s="37" t="s">
        <v>4435</v>
      </c>
      <c r="D5383" s="38">
        <v>9092</v>
      </c>
      <c r="E5383" s="39" t="s">
        <v>5787</v>
      </c>
      <c r="F5383" s="38" t="s">
        <v>1904</v>
      </c>
      <c r="G5383" s="40">
        <v>2613899</v>
      </c>
      <c r="H5383" s="41" t="s">
        <v>4366</v>
      </c>
    </row>
    <row r="5384" spans="1:8">
      <c r="A5384" s="36"/>
      <c r="B5384" s="36"/>
      <c r="C5384" s="37" t="s">
        <v>4435</v>
      </c>
      <c r="D5384" s="38">
        <v>9093</v>
      </c>
      <c r="E5384" s="39" t="s">
        <v>5788</v>
      </c>
      <c r="F5384" s="38" t="s">
        <v>1904</v>
      </c>
      <c r="G5384" s="40">
        <v>2249000</v>
      </c>
      <c r="H5384" s="41" t="s">
        <v>4366</v>
      </c>
    </row>
    <row r="5385" spans="1:8">
      <c r="A5385" s="36"/>
      <c r="B5385" s="36"/>
      <c r="C5385" s="37" t="s">
        <v>4435</v>
      </c>
      <c r="D5385" s="38">
        <v>9094</v>
      </c>
      <c r="E5385" s="39" t="s">
        <v>5789</v>
      </c>
      <c r="F5385" s="38" t="s">
        <v>1904</v>
      </c>
      <c r="G5385" s="40">
        <v>2025000</v>
      </c>
      <c r="H5385" s="41" t="s">
        <v>4366</v>
      </c>
    </row>
    <row r="5386" spans="1:8">
      <c r="A5386" s="36"/>
      <c r="B5386" s="36"/>
      <c r="C5386" s="37" t="s">
        <v>4435</v>
      </c>
      <c r="D5386" s="38">
        <v>9095</v>
      </c>
      <c r="E5386" s="39" t="s">
        <v>5790</v>
      </c>
      <c r="F5386" s="38" t="s">
        <v>1904</v>
      </c>
      <c r="G5386" s="40">
        <v>2536000</v>
      </c>
      <c r="H5386" s="41" t="s">
        <v>4366</v>
      </c>
    </row>
    <row r="5387" spans="1:8">
      <c r="A5387" s="36"/>
      <c r="B5387" s="36"/>
      <c r="C5387" s="37" t="s">
        <v>4435</v>
      </c>
      <c r="D5387" s="38">
        <v>9096</v>
      </c>
      <c r="E5387" s="39" t="s">
        <v>5791</v>
      </c>
      <c r="F5387" s="38" t="s">
        <v>1904</v>
      </c>
      <c r="G5387" s="40">
        <v>3092000</v>
      </c>
      <c r="H5387" s="41" t="s">
        <v>4366</v>
      </c>
    </row>
    <row r="5388" spans="1:8">
      <c r="A5388" s="36"/>
      <c r="B5388" s="36"/>
      <c r="C5388" s="37" t="s">
        <v>4435</v>
      </c>
      <c r="D5388" s="38">
        <v>9097</v>
      </c>
      <c r="E5388" s="39" t="s">
        <v>5792</v>
      </c>
      <c r="F5388" s="38" t="s">
        <v>1904</v>
      </c>
      <c r="G5388" s="40">
        <v>2536000</v>
      </c>
      <c r="H5388" s="41" t="s">
        <v>4366</v>
      </c>
    </row>
    <row r="5389" spans="1:8">
      <c r="A5389" s="36"/>
      <c r="B5389" s="36"/>
      <c r="C5389" s="37" t="s">
        <v>4435</v>
      </c>
      <c r="D5389" s="38">
        <v>9098</v>
      </c>
      <c r="E5389" s="39" t="s">
        <v>5793</v>
      </c>
      <c r="F5389" s="38" t="s">
        <v>1904</v>
      </c>
      <c r="G5389" s="40">
        <v>1917000</v>
      </c>
      <c r="H5389" s="41" t="s">
        <v>4366</v>
      </c>
    </row>
    <row r="5390" spans="1:8">
      <c r="A5390" s="36"/>
      <c r="B5390" s="36"/>
      <c r="C5390" s="37" t="s">
        <v>4435</v>
      </c>
      <c r="D5390" s="38">
        <v>9099</v>
      </c>
      <c r="E5390" s="39" t="s">
        <v>5794</v>
      </c>
      <c r="F5390" s="38" t="s">
        <v>1904</v>
      </c>
      <c r="G5390" s="40">
        <v>1670000</v>
      </c>
      <c r="H5390" s="41" t="s">
        <v>4366</v>
      </c>
    </row>
    <row r="5391" spans="1:8">
      <c r="A5391" s="36"/>
      <c r="B5391" s="36"/>
      <c r="C5391" s="37" t="s">
        <v>4435</v>
      </c>
      <c r="D5391" s="38">
        <v>9100</v>
      </c>
      <c r="E5391" s="39" t="s">
        <v>5795</v>
      </c>
      <c r="F5391" s="38" t="s">
        <v>1904</v>
      </c>
      <c r="G5391" s="40">
        <v>1389000</v>
      </c>
      <c r="H5391" s="41" t="s">
        <v>4366</v>
      </c>
    </row>
    <row r="5392" spans="1:8">
      <c r="A5392" s="36"/>
      <c r="B5392" s="36"/>
      <c r="C5392" s="37" t="s">
        <v>4435</v>
      </c>
      <c r="D5392" s="38">
        <v>9101</v>
      </c>
      <c r="E5392" s="39" t="s">
        <v>5796</v>
      </c>
      <c r="F5392" s="38" t="s">
        <v>1904</v>
      </c>
      <c r="G5392" s="40">
        <v>3480000</v>
      </c>
      <c r="H5392" s="41" t="s">
        <v>4366</v>
      </c>
    </row>
    <row r="5393" spans="1:8">
      <c r="A5393" s="36"/>
      <c r="B5393" s="36"/>
      <c r="C5393" s="37" t="s">
        <v>4435</v>
      </c>
      <c r="D5393" s="38">
        <v>9102</v>
      </c>
      <c r="E5393" s="39" t="s">
        <v>5797</v>
      </c>
      <c r="F5393" s="38" t="s">
        <v>1904</v>
      </c>
      <c r="G5393" s="40">
        <v>2879000</v>
      </c>
      <c r="H5393" s="41" t="s">
        <v>4366</v>
      </c>
    </row>
    <row r="5394" spans="1:8">
      <c r="A5394" s="36"/>
      <c r="B5394" s="36"/>
      <c r="C5394" s="37" t="s">
        <v>4435</v>
      </c>
      <c r="D5394" s="38">
        <v>9103</v>
      </c>
      <c r="E5394" s="39" t="s">
        <v>5798</v>
      </c>
      <c r="F5394" s="38" t="s">
        <v>1904</v>
      </c>
      <c r="G5394" s="40">
        <v>2053000</v>
      </c>
      <c r="H5394" s="41" t="s">
        <v>4366</v>
      </c>
    </row>
    <row r="5395" spans="1:8">
      <c r="A5395" s="36"/>
      <c r="B5395" s="36"/>
      <c r="C5395" s="37" t="s">
        <v>4435</v>
      </c>
      <c r="D5395" s="38">
        <v>9104</v>
      </c>
      <c r="E5395" s="39" t="s">
        <v>5799</v>
      </c>
      <c r="F5395" s="38" t="s">
        <v>1904</v>
      </c>
      <c r="G5395" s="40">
        <v>1670000</v>
      </c>
      <c r="H5395" s="41" t="s">
        <v>4366</v>
      </c>
    </row>
    <row r="5396" spans="1:8">
      <c r="A5396" s="36"/>
      <c r="B5396" s="36"/>
      <c r="C5396" s="37" t="s">
        <v>4435</v>
      </c>
      <c r="D5396" s="38">
        <v>9105</v>
      </c>
      <c r="E5396" s="39" t="s">
        <v>5800</v>
      </c>
      <c r="F5396" s="38" t="s">
        <v>1904</v>
      </c>
      <c r="G5396" s="40">
        <v>1389000</v>
      </c>
      <c r="H5396" s="41" t="s">
        <v>4366</v>
      </c>
    </row>
    <row r="5397" spans="1:8">
      <c r="A5397" s="36"/>
      <c r="B5397" s="36"/>
      <c r="C5397" s="37" t="s">
        <v>4435</v>
      </c>
      <c r="D5397" s="38">
        <v>9107</v>
      </c>
      <c r="E5397" s="39" t="s">
        <v>5801</v>
      </c>
      <c r="F5397" s="38" t="s">
        <v>1904</v>
      </c>
      <c r="G5397" s="40">
        <v>14390000</v>
      </c>
      <c r="H5397" s="41" t="s">
        <v>4366</v>
      </c>
    </row>
    <row r="5398" spans="1:8">
      <c r="A5398" s="36"/>
      <c r="B5398" s="36"/>
      <c r="C5398" s="37" t="s">
        <v>4435</v>
      </c>
      <c r="D5398" s="38">
        <v>9108</v>
      </c>
      <c r="E5398" s="39" t="s">
        <v>5802</v>
      </c>
      <c r="F5398" s="38" t="s">
        <v>1904</v>
      </c>
      <c r="G5398" s="40">
        <v>10967000</v>
      </c>
      <c r="H5398" s="41" t="s">
        <v>4366</v>
      </c>
    </row>
    <row r="5399" spans="1:8">
      <c r="A5399" s="36"/>
      <c r="B5399" s="36"/>
      <c r="C5399" s="37" t="s">
        <v>4435</v>
      </c>
      <c r="D5399" s="38">
        <v>9109</v>
      </c>
      <c r="E5399" s="39" t="s">
        <v>5803</v>
      </c>
      <c r="F5399" s="38" t="s">
        <v>1904</v>
      </c>
      <c r="G5399" s="40">
        <v>9255000</v>
      </c>
      <c r="H5399" s="41" t="s">
        <v>4366</v>
      </c>
    </row>
    <row r="5400" spans="1:8">
      <c r="A5400" s="36"/>
      <c r="B5400" s="36"/>
      <c r="C5400" s="37" t="s">
        <v>4435</v>
      </c>
      <c r="D5400" s="38">
        <v>9110</v>
      </c>
      <c r="E5400" s="39" t="s">
        <v>5804</v>
      </c>
      <c r="F5400" s="38" t="s">
        <v>1904</v>
      </c>
      <c r="G5400" s="40">
        <v>7881000</v>
      </c>
      <c r="H5400" s="41" t="s">
        <v>4366</v>
      </c>
    </row>
    <row r="5401" spans="1:8">
      <c r="A5401" s="36"/>
      <c r="B5401" s="36"/>
      <c r="C5401" s="37" t="s">
        <v>4435</v>
      </c>
      <c r="D5401" s="38">
        <v>9111</v>
      </c>
      <c r="E5401" s="39" t="s">
        <v>5805</v>
      </c>
      <c r="F5401" s="38" t="s">
        <v>1904</v>
      </c>
      <c r="G5401" s="40">
        <v>7108000</v>
      </c>
      <c r="H5401" s="41" t="s">
        <v>4366</v>
      </c>
    </row>
    <row r="5402" spans="1:8">
      <c r="A5402" s="36"/>
      <c r="B5402" s="36"/>
      <c r="C5402" s="37" t="s">
        <v>4435</v>
      </c>
      <c r="D5402" s="38">
        <v>9112</v>
      </c>
      <c r="E5402" s="39" t="s">
        <v>5806</v>
      </c>
      <c r="F5402" s="38" t="s">
        <v>1904</v>
      </c>
      <c r="G5402" s="40">
        <v>6339000</v>
      </c>
      <c r="H5402" s="41" t="s">
        <v>4366</v>
      </c>
    </row>
    <row r="5403" spans="1:8">
      <c r="A5403" s="36"/>
      <c r="B5403" s="36"/>
      <c r="C5403" s="37" t="s">
        <v>4435</v>
      </c>
      <c r="D5403" s="38">
        <v>9113</v>
      </c>
      <c r="E5403" s="39" t="s">
        <v>5807</v>
      </c>
      <c r="F5403" s="38" t="s">
        <v>1904</v>
      </c>
      <c r="G5403" s="40">
        <v>4793000</v>
      </c>
      <c r="H5403" s="41" t="s">
        <v>4366</v>
      </c>
    </row>
    <row r="5404" spans="1:8">
      <c r="A5404" s="36"/>
      <c r="B5404" s="36"/>
      <c r="C5404" s="37" t="s">
        <v>4435</v>
      </c>
      <c r="D5404" s="38">
        <v>9114</v>
      </c>
      <c r="E5404" s="39" t="s">
        <v>5808</v>
      </c>
      <c r="F5404" s="38" t="s">
        <v>1904</v>
      </c>
      <c r="G5404" s="40">
        <v>4523000</v>
      </c>
      <c r="H5404" s="41" t="s">
        <v>4366</v>
      </c>
    </row>
    <row r="5405" spans="1:8">
      <c r="A5405" s="36"/>
      <c r="B5405" s="36"/>
      <c r="C5405" s="37" t="s">
        <v>5777</v>
      </c>
      <c r="D5405" s="38">
        <v>9115</v>
      </c>
      <c r="E5405" s="39" t="s">
        <v>5809</v>
      </c>
      <c r="F5405" s="38" t="s">
        <v>1904</v>
      </c>
      <c r="G5405" s="40">
        <v>4103000</v>
      </c>
      <c r="H5405" s="41" t="s">
        <v>4366</v>
      </c>
    </row>
    <row r="5406" spans="1:8">
      <c r="A5406" s="36"/>
      <c r="B5406" s="36"/>
      <c r="C5406" s="37" t="s">
        <v>5777</v>
      </c>
      <c r="D5406" s="38">
        <v>9116</v>
      </c>
      <c r="E5406" s="39" t="s">
        <v>5810</v>
      </c>
      <c r="F5406" s="38" t="s">
        <v>4426</v>
      </c>
      <c r="G5406" s="40">
        <v>221000</v>
      </c>
      <c r="H5406" s="41" t="s">
        <v>4366</v>
      </c>
    </row>
    <row r="5407" spans="1:8">
      <c r="A5407" s="36"/>
      <c r="B5407" s="36"/>
      <c r="C5407" s="37" t="s">
        <v>5777</v>
      </c>
      <c r="D5407" s="38">
        <v>9117</v>
      </c>
      <c r="E5407" s="39" t="s">
        <v>5811</v>
      </c>
      <c r="F5407" s="38" t="s">
        <v>1904</v>
      </c>
      <c r="G5407" s="40">
        <v>6399000</v>
      </c>
      <c r="H5407" s="41" t="s">
        <v>4366</v>
      </c>
    </row>
    <row r="5408" spans="1:8">
      <c r="A5408" s="36"/>
      <c r="B5408" s="36"/>
      <c r="C5408" s="37" t="s">
        <v>5777</v>
      </c>
      <c r="D5408" s="38">
        <v>9118</v>
      </c>
      <c r="E5408" s="39" t="s">
        <v>5812</v>
      </c>
      <c r="F5408" s="38" t="s">
        <v>4426</v>
      </c>
      <c r="G5408" s="40">
        <v>382000</v>
      </c>
      <c r="H5408" s="41" t="s">
        <v>4366</v>
      </c>
    </row>
    <row r="5409" spans="1:8">
      <c r="A5409" s="36"/>
      <c r="B5409" s="36"/>
      <c r="C5409" s="37" t="s">
        <v>5777</v>
      </c>
      <c r="D5409" s="38">
        <v>9119</v>
      </c>
      <c r="E5409" s="39" t="s">
        <v>5813</v>
      </c>
      <c r="F5409" s="38" t="s">
        <v>1904</v>
      </c>
      <c r="G5409" s="40">
        <v>11312000</v>
      </c>
      <c r="H5409" s="41" t="s">
        <v>4366</v>
      </c>
    </row>
    <row r="5410" spans="1:8">
      <c r="A5410" s="36"/>
      <c r="B5410" s="36"/>
      <c r="C5410" s="37" t="s">
        <v>5777</v>
      </c>
      <c r="D5410" s="38">
        <v>9120</v>
      </c>
      <c r="E5410" s="39" t="s">
        <v>5814</v>
      </c>
      <c r="F5410" s="38" t="s">
        <v>4426</v>
      </c>
      <c r="G5410" s="40">
        <v>273000</v>
      </c>
      <c r="H5410" s="41" t="s">
        <v>4366</v>
      </c>
    </row>
    <row r="5411" spans="1:8">
      <c r="A5411" s="36"/>
      <c r="B5411" s="36"/>
      <c r="C5411" s="37" t="s">
        <v>5777</v>
      </c>
      <c r="D5411" s="38">
        <v>9121</v>
      </c>
      <c r="E5411" s="39" t="s">
        <v>5815</v>
      </c>
      <c r="F5411" s="38" t="s">
        <v>1904</v>
      </c>
      <c r="G5411" s="40">
        <v>8211000</v>
      </c>
      <c r="H5411" s="41" t="s">
        <v>4366</v>
      </c>
    </row>
    <row r="5412" spans="1:8">
      <c r="A5412" s="36"/>
      <c r="B5412" s="36"/>
      <c r="C5412" s="37" t="s">
        <v>5777</v>
      </c>
      <c r="D5412" s="38">
        <v>9122</v>
      </c>
      <c r="E5412" s="39" t="s">
        <v>5816</v>
      </c>
      <c r="F5412" s="38" t="s">
        <v>4426</v>
      </c>
      <c r="G5412" s="40">
        <v>41675</v>
      </c>
      <c r="H5412" s="41" t="s">
        <v>4366</v>
      </c>
    </row>
    <row r="5413" spans="1:8">
      <c r="A5413" s="36"/>
      <c r="B5413" s="36"/>
      <c r="C5413" s="37" t="s">
        <v>5777</v>
      </c>
      <c r="D5413" s="38">
        <v>9123</v>
      </c>
      <c r="E5413" s="39" t="s">
        <v>5817</v>
      </c>
      <c r="F5413" s="38" t="s">
        <v>1904</v>
      </c>
      <c r="G5413" s="40">
        <v>1254999</v>
      </c>
      <c r="H5413" s="41" t="s">
        <v>4366</v>
      </c>
    </row>
    <row r="5414" spans="1:8">
      <c r="A5414" s="36"/>
      <c r="B5414" s="36"/>
      <c r="C5414" s="37" t="s">
        <v>5777</v>
      </c>
      <c r="D5414" s="38">
        <v>9124</v>
      </c>
      <c r="E5414" s="39" t="s">
        <v>5818</v>
      </c>
      <c r="F5414" s="38" t="s">
        <v>4426</v>
      </c>
      <c r="G5414" s="40">
        <v>268000</v>
      </c>
      <c r="H5414" s="41" t="s">
        <v>4366</v>
      </c>
    </row>
    <row r="5415" spans="1:8">
      <c r="A5415" s="36"/>
      <c r="B5415" s="36"/>
      <c r="C5415" s="37" t="s">
        <v>5777</v>
      </c>
      <c r="D5415" s="38">
        <v>9125</v>
      </c>
      <c r="E5415" s="39" t="s">
        <v>5819</v>
      </c>
      <c r="F5415" s="38" t="s">
        <v>1904</v>
      </c>
      <c r="G5415" s="40">
        <v>8016000</v>
      </c>
      <c r="H5415" s="41" t="s">
        <v>4366</v>
      </c>
    </row>
    <row r="5416" spans="1:8">
      <c r="A5416" s="36"/>
      <c r="B5416" s="36"/>
      <c r="C5416" s="37" t="s">
        <v>4617</v>
      </c>
      <c r="D5416" s="38">
        <v>9143</v>
      </c>
      <c r="E5416" s="39" t="s">
        <v>5820</v>
      </c>
      <c r="F5416" s="38" t="s">
        <v>157</v>
      </c>
      <c r="G5416" s="40">
        <v>58178</v>
      </c>
      <c r="H5416" s="41" t="s">
        <v>4366</v>
      </c>
    </row>
    <row r="5417" spans="1:8">
      <c r="A5417" s="36"/>
      <c r="B5417" s="36"/>
      <c r="C5417" s="37" t="s">
        <v>5285</v>
      </c>
      <c r="D5417" s="38">
        <v>9144</v>
      </c>
      <c r="E5417" s="39" t="s">
        <v>5821</v>
      </c>
      <c r="F5417" s="38" t="s">
        <v>157</v>
      </c>
      <c r="G5417" s="40">
        <v>654500</v>
      </c>
      <c r="H5417" s="41" t="s">
        <v>4366</v>
      </c>
    </row>
    <row r="5418" spans="1:8">
      <c r="A5418" s="36"/>
      <c r="B5418" s="36"/>
      <c r="C5418" s="37" t="s">
        <v>5285</v>
      </c>
      <c r="D5418" s="38">
        <v>9145</v>
      </c>
      <c r="E5418" s="39" t="s">
        <v>5822</v>
      </c>
      <c r="F5418" s="38" t="s">
        <v>157</v>
      </c>
      <c r="G5418" s="40">
        <v>654500</v>
      </c>
      <c r="H5418" s="41" t="s">
        <v>4366</v>
      </c>
    </row>
    <row r="5419" spans="1:8">
      <c r="A5419" s="36"/>
      <c r="B5419" s="36"/>
      <c r="C5419" s="37" t="s">
        <v>5359</v>
      </c>
      <c r="D5419" s="38">
        <v>9146</v>
      </c>
      <c r="E5419" s="39" t="s">
        <v>5823</v>
      </c>
      <c r="F5419" s="38" t="s">
        <v>157</v>
      </c>
      <c r="G5419" s="40">
        <v>17062199</v>
      </c>
      <c r="H5419" s="41" t="s">
        <v>4366</v>
      </c>
    </row>
    <row r="5420" spans="1:8">
      <c r="A5420" s="36"/>
      <c r="B5420" s="36"/>
      <c r="C5420" s="37" t="s">
        <v>5359</v>
      </c>
      <c r="D5420" s="38">
        <v>9147</v>
      </c>
      <c r="E5420" s="39" t="s">
        <v>5824</v>
      </c>
      <c r="F5420" s="38" t="s">
        <v>157</v>
      </c>
      <c r="G5420" s="40">
        <v>1913706</v>
      </c>
      <c r="H5420" s="41" t="s">
        <v>4366</v>
      </c>
    </row>
    <row r="5421" spans="1:8">
      <c r="A5421" s="36"/>
      <c r="B5421" s="36"/>
      <c r="C5421" s="37" t="s">
        <v>4374</v>
      </c>
      <c r="D5421" s="38">
        <v>9148</v>
      </c>
      <c r="E5421" s="39" t="s">
        <v>5825</v>
      </c>
      <c r="F5421" s="38" t="s">
        <v>1904</v>
      </c>
      <c r="G5421" s="40">
        <v>3505192</v>
      </c>
      <c r="H5421" s="41" t="s">
        <v>4366</v>
      </c>
    </row>
    <row r="5422" spans="1:8">
      <c r="A5422" s="36"/>
      <c r="B5422" s="36"/>
      <c r="C5422" s="37" t="s">
        <v>5359</v>
      </c>
      <c r="D5422" s="38">
        <v>9150</v>
      </c>
      <c r="E5422" s="39" t="s">
        <v>5826</v>
      </c>
      <c r="F5422" s="38" t="s">
        <v>157</v>
      </c>
      <c r="G5422" s="40">
        <v>128072248</v>
      </c>
      <c r="H5422" s="41" t="s">
        <v>4366</v>
      </c>
    </row>
    <row r="5423" spans="1:8">
      <c r="A5423" s="36"/>
      <c r="B5423" s="36"/>
      <c r="C5423" s="37" t="s">
        <v>5359</v>
      </c>
      <c r="D5423" s="38">
        <v>9151</v>
      </c>
      <c r="E5423" s="39" t="s">
        <v>5827</v>
      </c>
      <c r="F5423" s="38" t="s">
        <v>157</v>
      </c>
      <c r="G5423" s="40">
        <v>145471863</v>
      </c>
      <c r="H5423" s="41" t="s">
        <v>4366</v>
      </c>
    </row>
    <row r="5424" spans="1:8">
      <c r="A5424" s="36"/>
      <c r="B5424" s="36"/>
      <c r="C5424" s="37" t="s">
        <v>5359</v>
      </c>
      <c r="D5424" s="38">
        <v>9152</v>
      </c>
      <c r="E5424" s="39" t="s">
        <v>5828</v>
      </c>
      <c r="F5424" s="38" t="s">
        <v>157</v>
      </c>
      <c r="G5424" s="40">
        <v>161839084</v>
      </c>
      <c r="H5424" s="41" t="s">
        <v>4366</v>
      </c>
    </row>
    <row r="5425" spans="1:8">
      <c r="A5425" s="36"/>
      <c r="B5425" s="36"/>
      <c r="C5425" s="37" t="s">
        <v>4378</v>
      </c>
      <c r="D5425" s="38">
        <v>9159</v>
      </c>
      <c r="E5425" s="39" t="s">
        <v>5829</v>
      </c>
      <c r="F5425" s="38" t="s">
        <v>3269</v>
      </c>
      <c r="G5425" s="40">
        <v>135660</v>
      </c>
      <c r="H5425" s="41" t="s">
        <v>4366</v>
      </c>
    </row>
    <row r="5426" spans="1:8">
      <c r="A5426" s="36"/>
      <c r="B5426" s="36"/>
      <c r="C5426" s="37" t="s">
        <v>5340</v>
      </c>
      <c r="D5426" s="38">
        <v>9164</v>
      </c>
      <c r="E5426" s="39" t="s">
        <v>5830</v>
      </c>
      <c r="F5426" s="38" t="s">
        <v>4426</v>
      </c>
      <c r="G5426" s="40">
        <v>344000</v>
      </c>
      <c r="H5426" s="41" t="s">
        <v>4366</v>
      </c>
    </row>
    <row r="5427" spans="1:8">
      <c r="A5427" s="36"/>
      <c r="B5427" s="36"/>
      <c r="C5427" s="37" t="s">
        <v>5340</v>
      </c>
      <c r="D5427" s="38">
        <v>9165</v>
      </c>
      <c r="E5427" s="39" t="s">
        <v>5831</v>
      </c>
      <c r="F5427" s="38" t="s">
        <v>1904</v>
      </c>
      <c r="G5427" s="40">
        <v>7265000</v>
      </c>
      <c r="H5427" s="41" t="s">
        <v>4366</v>
      </c>
    </row>
    <row r="5428" spans="1:8">
      <c r="A5428" s="36"/>
      <c r="B5428" s="36"/>
      <c r="C5428" s="37" t="s">
        <v>5340</v>
      </c>
      <c r="D5428" s="38">
        <v>9166</v>
      </c>
      <c r="E5428" s="39" t="s">
        <v>5832</v>
      </c>
      <c r="F5428" s="38" t="s">
        <v>1904</v>
      </c>
      <c r="G5428" s="40">
        <v>10378000</v>
      </c>
      <c r="H5428" s="41" t="s">
        <v>4366</v>
      </c>
    </row>
    <row r="5429" spans="1:8">
      <c r="A5429" s="36"/>
      <c r="B5429" s="36"/>
      <c r="C5429" s="37" t="s">
        <v>5340</v>
      </c>
      <c r="D5429" s="38">
        <v>9167</v>
      </c>
      <c r="E5429" s="39" t="s">
        <v>5833</v>
      </c>
      <c r="F5429" s="38" t="s">
        <v>4426</v>
      </c>
      <c r="G5429" s="40">
        <v>471000</v>
      </c>
      <c r="H5429" s="41" t="s">
        <v>4366</v>
      </c>
    </row>
    <row r="5430" spans="1:8">
      <c r="A5430" s="36"/>
      <c r="B5430" s="36"/>
      <c r="C5430" s="37" t="s">
        <v>5340</v>
      </c>
      <c r="D5430" s="38">
        <v>9168</v>
      </c>
      <c r="E5430" s="39" t="s">
        <v>5834</v>
      </c>
      <c r="F5430" s="38" t="s">
        <v>1904</v>
      </c>
      <c r="G5430" s="40">
        <v>14121000</v>
      </c>
      <c r="H5430" s="41" t="s">
        <v>4366</v>
      </c>
    </row>
    <row r="5431" spans="1:8">
      <c r="A5431" s="36"/>
      <c r="B5431" s="36"/>
      <c r="C5431" s="37" t="s">
        <v>4711</v>
      </c>
      <c r="D5431" s="38">
        <v>9169</v>
      </c>
      <c r="E5431" s="39" t="s">
        <v>5835</v>
      </c>
      <c r="F5431" s="38" t="s">
        <v>157</v>
      </c>
      <c r="G5431" s="40">
        <v>29750</v>
      </c>
      <c r="H5431" s="41" t="s">
        <v>4366</v>
      </c>
    </row>
    <row r="5432" spans="1:8">
      <c r="A5432" s="36"/>
      <c r="B5432" s="36"/>
      <c r="C5432" s="37" t="s">
        <v>1473</v>
      </c>
      <c r="D5432" s="38">
        <v>9170</v>
      </c>
      <c r="E5432" s="39" t="s">
        <v>5836</v>
      </c>
      <c r="F5432" s="38" t="s">
        <v>564</v>
      </c>
      <c r="G5432" s="40">
        <v>9508</v>
      </c>
      <c r="H5432" s="41" t="s">
        <v>4366</v>
      </c>
    </row>
    <row r="5433" spans="1:8">
      <c r="A5433" s="36"/>
      <c r="B5433" s="36"/>
      <c r="C5433" s="37" t="s">
        <v>1473</v>
      </c>
      <c r="D5433" s="38">
        <v>9171</v>
      </c>
      <c r="E5433" s="39" t="s">
        <v>5837</v>
      </c>
      <c r="F5433" s="38" t="s">
        <v>564</v>
      </c>
      <c r="G5433" s="40">
        <v>7994</v>
      </c>
      <c r="H5433" s="41" t="s">
        <v>4366</v>
      </c>
    </row>
    <row r="5434" spans="1:8">
      <c r="A5434" s="36"/>
      <c r="B5434" s="36"/>
      <c r="C5434" s="37" t="s">
        <v>4786</v>
      </c>
      <c r="D5434" s="38">
        <v>9172</v>
      </c>
      <c r="E5434" s="39" t="s">
        <v>5838</v>
      </c>
      <c r="F5434" s="38" t="s">
        <v>1366</v>
      </c>
      <c r="G5434" s="40">
        <v>122376</v>
      </c>
      <c r="H5434" s="41" t="s">
        <v>4366</v>
      </c>
    </row>
    <row r="5435" spans="1:8">
      <c r="A5435" s="36"/>
      <c r="B5435" s="36"/>
      <c r="C5435" s="37" t="s">
        <v>4424</v>
      </c>
      <c r="D5435" s="38">
        <v>9176</v>
      </c>
      <c r="E5435" s="39" t="s">
        <v>5839</v>
      </c>
      <c r="F5435" s="38" t="s">
        <v>1904</v>
      </c>
      <c r="G5435" s="40">
        <v>510510</v>
      </c>
      <c r="H5435" s="41" t="s">
        <v>4366</v>
      </c>
    </row>
    <row r="5436" spans="1:8">
      <c r="A5436" s="36"/>
      <c r="B5436" s="36"/>
      <c r="C5436" s="37" t="s">
        <v>4711</v>
      </c>
      <c r="D5436" s="38">
        <v>9184</v>
      </c>
      <c r="E5436" s="39" t="s">
        <v>5840</v>
      </c>
      <c r="F5436" s="38" t="s">
        <v>157</v>
      </c>
      <c r="G5436" s="40">
        <v>257683</v>
      </c>
      <c r="H5436" s="41" t="s">
        <v>4366</v>
      </c>
    </row>
    <row r="5437" spans="1:8">
      <c r="A5437" s="36"/>
      <c r="B5437" s="36"/>
      <c r="C5437" s="37" t="s">
        <v>5359</v>
      </c>
      <c r="D5437" s="38">
        <v>9185</v>
      </c>
      <c r="E5437" s="39" t="s">
        <v>5841</v>
      </c>
      <c r="F5437" s="38" t="s">
        <v>157</v>
      </c>
      <c r="G5437" s="40">
        <v>5726009</v>
      </c>
      <c r="H5437" s="41" t="s">
        <v>4366</v>
      </c>
    </row>
    <row r="5438" spans="1:8">
      <c r="A5438" s="36"/>
      <c r="B5438" s="36"/>
      <c r="C5438" s="37" t="s">
        <v>5366</v>
      </c>
      <c r="D5438" s="38">
        <v>9186</v>
      </c>
      <c r="E5438" s="39" t="s">
        <v>5842</v>
      </c>
      <c r="F5438" s="38" t="s">
        <v>157</v>
      </c>
      <c r="G5438" s="40">
        <v>3291842</v>
      </c>
      <c r="H5438" s="41" t="s">
        <v>4366</v>
      </c>
    </row>
    <row r="5439" spans="1:8">
      <c r="A5439" s="36"/>
      <c r="B5439" s="36"/>
      <c r="C5439" s="37" t="s">
        <v>5359</v>
      </c>
      <c r="D5439" s="38">
        <v>9187</v>
      </c>
      <c r="E5439" s="39" t="s">
        <v>5843</v>
      </c>
      <c r="F5439" s="38" t="s">
        <v>157</v>
      </c>
      <c r="G5439" s="40">
        <v>3993521</v>
      </c>
      <c r="H5439" s="41" t="s">
        <v>4366</v>
      </c>
    </row>
    <row r="5440" spans="1:8">
      <c r="A5440" s="36"/>
      <c r="B5440" s="36"/>
      <c r="C5440" s="37" t="s">
        <v>5359</v>
      </c>
      <c r="D5440" s="38">
        <v>9188</v>
      </c>
      <c r="E5440" s="39" t="s">
        <v>5844</v>
      </c>
      <c r="F5440" s="38" t="s">
        <v>157</v>
      </c>
      <c r="G5440" s="40">
        <v>4232830</v>
      </c>
      <c r="H5440" s="41" t="s">
        <v>4366</v>
      </c>
    </row>
    <row r="5441" spans="1:8">
      <c r="A5441" s="36"/>
      <c r="B5441" s="36"/>
      <c r="C5441" s="37" t="s">
        <v>5359</v>
      </c>
      <c r="D5441" s="38">
        <v>9189</v>
      </c>
      <c r="E5441" s="39" t="s">
        <v>5845</v>
      </c>
      <c r="F5441" s="38" t="s">
        <v>157</v>
      </c>
      <c r="G5441" s="40">
        <v>5189947</v>
      </c>
      <c r="H5441" s="41" t="s">
        <v>4366</v>
      </c>
    </row>
    <row r="5442" spans="1:8">
      <c r="A5442" s="36"/>
      <c r="B5442" s="36"/>
      <c r="C5442" s="37" t="s">
        <v>5359</v>
      </c>
      <c r="D5442" s="38">
        <v>9190</v>
      </c>
      <c r="E5442" s="39" t="s">
        <v>5846</v>
      </c>
      <c r="F5442" s="38" t="s">
        <v>157</v>
      </c>
      <c r="G5442" s="40">
        <v>11890004</v>
      </c>
      <c r="H5442" s="41" t="s">
        <v>4366</v>
      </c>
    </row>
    <row r="5443" spans="1:8">
      <c r="A5443" s="36"/>
      <c r="B5443" s="36"/>
      <c r="C5443" s="37" t="s">
        <v>5359</v>
      </c>
      <c r="D5443" s="38">
        <v>9191</v>
      </c>
      <c r="E5443" s="39" t="s">
        <v>5847</v>
      </c>
      <c r="F5443" s="38" t="s">
        <v>157</v>
      </c>
      <c r="G5443" s="40">
        <v>4640076</v>
      </c>
      <c r="H5443" s="41" t="s">
        <v>4366</v>
      </c>
    </row>
    <row r="5444" spans="1:8">
      <c r="A5444" s="36"/>
      <c r="B5444" s="36"/>
      <c r="C5444" s="37" t="s">
        <v>5359</v>
      </c>
      <c r="D5444" s="38">
        <v>9192</v>
      </c>
      <c r="E5444" s="39" t="s">
        <v>5848</v>
      </c>
      <c r="F5444" s="38" t="s">
        <v>157</v>
      </c>
      <c r="G5444" s="40">
        <v>4473226</v>
      </c>
      <c r="H5444" s="41" t="s">
        <v>4366</v>
      </c>
    </row>
    <row r="5445" spans="1:8">
      <c r="A5445" s="36"/>
      <c r="B5445" s="36"/>
      <c r="C5445" s="37" t="s">
        <v>5359</v>
      </c>
      <c r="D5445" s="38">
        <v>9193</v>
      </c>
      <c r="E5445" s="39" t="s">
        <v>5849</v>
      </c>
      <c r="F5445" s="38" t="s">
        <v>157</v>
      </c>
      <c r="G5445" s="40">
        <v>3938351</v>
      </c>
      <c r="H5445" s="41" t="s">
        <v>4366</v>
      </c>
    </row>
    <row r="5446" spans="1:8">
      <c r="A5446" s="36"/>
      <c r="B5446" s="36"/>
      <c r="C5446" s="37" t="s">
        <v>5359</v>
      </c>
      <c r="D5446" s="38">
        <v>9194</v>
      </c>
      <c r="E5446" s="39" t="s">
        <v>5850</v>
      </c>
      <c r="F5446" s="38" t="s">
        <v>157</v>
      </c>
      <c r="G5446" s="40">
        <v>40940819</v>
      </c>
      <c r="H5446" s="41" t="s">
        <v>4366</v>
      </c>
    </row>
    <row r="5447" spans="1:8">
      <c r="A5447" s="36"/>
      <c r="B5447" s="36"/>
      <c r="C5447" s="37" t="s">
        <v>4364</v>
      </c>
      <c r="D5447" s="38">
        <v>9197</v>
      </c>
      <c r="E5447" s="39" t="s">
        <v>5851</v>
      </c>
      <c r="F5447" s="38" t="s">
        <v>186</v>
      </c>
      <c r="G5447" s="40">
        <v>874650</v>
      </c>
      <c r="H5447" s="41" t="s">
        <v>4366</v>
      </c>
    </row>
    <row r="5448" spans="1:8">
      <c r="A5448" s="36"/>
      <c r="B5448" s="36"/>
      <c r="C5448" s="37" t="s">
        <v>4364</v>
      </c>
      <c r="D5448" s="38">
        <v>9199</v>
      </c>
      <c r="E5448" s="39" t="s">
        <v>5852</v>
      </c>
      <c r="F5448" s="38" t="s">
        <v>186</v>
      </c>
      <c r="G5448" s="40">
        <v>528360</v>
      </c>
      <c r="H5448" s="41" t="s">
        <v>4366</v>
      </c>
    </row>
    <row r="5449" spans="1:8">
      <c r="A5449" s="36"/>
      <c r="B5449" s="36"/>
      <c r="C5449" s="37" t="s">
        <v>4711</v>
      </c>
      <c r="D5449" s="38">
        <v>9200</v>
      </c>
      <c r="E5449" s="39" t="s">
        <v>5853</v>
      </c>
      <c r="F5449" s="38" t="s">
        <v>157</v>
      </c>
      <c r="G5449" s="40">
        <v>322103</v>
      </c>
      <c r="H5449" s="41" t="s">
        <v>4366</v>
      </c>
    </row>
    <row r="5450" spans="1:8">
      <c r="A5450" s="36"/>
      <c r="B5450" s="36"/>
      <c r="C5450" s="37" t="s">
        <v>4711</v>
      </c>
      <c r="D5450" s="38">
        <v>9201</v>
      </c>
      <c r="E5450" s="39" t="s">
        <v>5854</v>
      </c>
      <c r="F5450" s="38" t="s">
        <v>157</v>
      </c>
      <c r="G5450" s="40">
        <v>322103</v>
      </c>
      <c r="H5450" s="41" t="s">
        <v>4366</v>
      </c>
    </row>
    <row r="5451" spans="1:8">
      <c r="A5451" s="36"/>
      <c r="B5451" s="36"/>
      <c r="C5451" s="37" t="s">
        <v>4711</v>
      </c>
      <c r="D5451" s="38">
        <v>9202</v>
      </c>
      <c r="E5451" s="39" t="s">
        <v>5855</v>
      </c>
      <c r="F5451" s="38" t="s">
        <v>157</v>
      </c>
      <c r="G5451" s="40">
        <v>322103</v>
      </c>
      <c r="H5451" s="41" t="s">
        <v>4366</v>
      </c>
    </row>
    <row r="5452" spans="1:8">
      <c r="A5452" s="36"/>
      <c r="B5452" s="36"/>
      <c r="C5452" s="37" t="s">
        <v>4711</v>
      </c>
      <c r="D5452" s="38">
        <v>9203</v>
      </c>
      <c r="E5452" s="39" t="s">
        <v>5856</v>
      </c>
      <c r="F5452" s="38" t="s">
        <v>157</v>
      </c>
      <c r="G5452" s="40">
        <v>322103</v>
      </c>
      <c r="H5452" s="41" t="s">
        <v>4366</v>
      </c>
    </row>
    <row r="5453" spans="1:8">
      <c r="A5453" s="36"/>
      <c r="B5453" s="36"/>
      <c r="C5453" s="37" t="s">
        <v>4711</v>
      </c>
      <c r="D5453" s="38">
        <v>9204</v>
      </c>
      <c r="E5453" s="39" t="s">
        <v>5857</v>
      </c>
      <c r="F5453" s="38" t="s">
        <v>157</v>
      </c>
      <c r="G5453" s="40">
        <v>322103</v>
      </c>
      <c r="H5453" s="41" t="s">
        <v>4366</v>
      </c>
    </row>
    <row r="5454" spans="1:8">
      <c r="A5454" s="36"/>
      <c r="B5454" s="36"/>
      <c r="C5454" s="37" t="s">
        <v>4711</v>
      </c>
      <c r="D5454" s="38">
        <v>9209</v>
      </c>
      <c r="E5454" s="39" t="s">
        <v>5858</v>
      </c>
      <c r="F5454" s="38" t="s">
        <v>157</v>
      </c>
      <c r="G5454" s="40">
        <v>296335</v>
      </c>
      <c r="H5454" s="41" t="s">
        <v>4366</v>
      </c>
    </row>
    <row r="5455" spans="1:8">
      <c r="A5455" s="36"/>
      <c r="B5455" s="36"/>
      <c r="C5455" s="37" t="s">
        <v>4374</v>
      </c>
      <c r="D5455" s="38">
        <v>9210</v>
      </c>
      <c r="E5455" s="39" t="s">
        <v>5859</v>
      </c>
      <c r="F5455" s="38" t="s">
        <v>4426</v>
      </c>
      <c r="G5455" s="40">
        <v>1161869</v>
      </c>
      <c r="H5455" s="41" t="s">
        <v>4366</v>
      </c>
    </row>
    <row r="5456" spans="1:8">
      <c r="A5456" s="36"/>
      <c r="B5456" s="36"/>
      <c r="C5456" s="37" t="s">
        <v>5287</v>
      </c>
      <c r="D5456" s="38">
        <v>9211</v>
      </c>
      <c r="E5456" s="39" t="s">
        <v>5860</v>
      </c>
      <c r="F5456" s="38" t="s">
        <v>157</v>
      </c>
      <c r="G5456" s="40">
        <v>285705</v>
      </c>
      <c r="H5456" s="41" t="s">
        <v>4366</v>
      </c>
    </row>
    <row r="5457" spans="1:8">
      <c r="A5457" s="36"/>
      <c r="B5457" s="36"/>
      <c r="C5457" s="37" t="s">
        <v>5402</v>
      </c>
      <c r="D5457" s="38">
        <v>9216</v>
      </c>
      <c r="E5457" s="39" t="s">
        <v>5861</v>
      </c>
      <c r="F5457" s="38" t="s">
        <v>157</v>
      </c>
      <c r="G5457" s="40">
        <v>107100</v>
      </c>
      <c r="H5457" s="41" t="s">
        <v>4366</v>
      </c>
    </row>
    <row r="5458" spans="1:8">
      <c r="A5458" s="36"/>
      <c r="B5458" s="36"/>
      <c r="C5458" s="37" t="s">
        <v>5402</v>
      </c>
      <c r="D5458" s="38">
        <v>9217</v>
      </c>
      <c r="E5458" s="39" t="s">
        <v>5862</v>
      </c>
      <c r="F5458" s="38" t="s">
        <v>157</v>
      </c>
      <c r="G5458" s="40">
        <v>208488</v>
      </c>
      <c r="H5458" s="41" t="s">
        <v>4366</v>
      </c>
    </row>
    <row r="5459" spans="1:8">
      <c r="A5459" s="36"/>
      <c r="B5459" s="36"/>
      <c r="C5459" s="37" t="s">
        <v>5402</v>
      </c>
      <c r="D5459" s="38">
        <v>9219</v>
      </c>
      <c r="E5459" s="39" t="s">
        <v>5863</v>
      </c>
      <c r="F5459" s="38" t="s">
        <v>157</v>
      </c>
      <c r="G5459" s="40">
        <v>95200</v>
      </c>
      <c r="H5459" s="41" t="s">
        <v>4366</v>
      </c>
    </row>
    <row r="5460" spans="1:8">
      <c r="A5460" s="36"/>
      <c r="B5460" s="36"/>
      <c r="C5460" s="37" t="s">
        <v>4388</v>
      </c>
      <c r="D5460" s="38">
        <v>9229</v>
      </c>
      <c r="E5460" s="39" t="s">
        <v>5864</v>
      </c>
      <c r="F5460" s="38" t="s">
        <v>5865</v>
      </c>
      <c r="G5460" s="40">
        <v>375183</v>
      </c>
      <c r="H5460" s="41" t="s">
        <v>4366</v>
      </c>
    </row>
    <row r="5461" spans="1:8">
      <c r="A5461" s="36"/>
      <c r="B5461" s="36"/>
      <c r="C5461" s="37" t="s">
        <v>5405</v>
      </c>
      <c r="D5461" s="38">
        <v>9247</v>
      </c>
      <c r="E5461" s="39" t="s">
        <v>5866</v>
      </c>
      <c r="F5461" s="38" t="s">
        <v>182</v>
      </c>
      <c r="G5461" s="40">
        <v>38741</v>
      </c>
      <c r="H5461" s="41" t="s">
        <v>4366</v>
      </c>
    </row>
    <row r="5462" spans="1:8">
      <c r="A5462" s="36"/>
      <c r="B5462" s="36"/>
      <c r="C5462" s="37" t="s">
        <v>5278</v>
      </c>
      <c r="D5462" s="38">
        <v>9253</v>
      </c>
      <c r="E5462" s="39" t="s">
        <v>5867</v>
      </c>
      <c r="F5462" s="38" t="s">
        <v>157</v>
      </c>
      <c r="G5462" s="40">
        <v>210000</v>
      </c>
      <c r="H5462" s="41" t="s">
        <v>4366</v>
      </c>
    </row>
    <row r="5463" spans="1:8">
      <c r="A5463" s="36"/>
      <c r="B5463" s="36"/>
      <c r="C5463" s="37" t="s">
        <v>4435</v>
      </c>
      <c r="D5463" s="38">
        <v>9254</v>
      </c>
      <c r="E5463" s="39" t="s">
        <v>5868</v>
      </c>
      <c r="F5463" s="38" t="s">
        <v>590</v>
      </c>
      <c r="G5463" s="40">
        <v>211300</v>
      </c>
      <c r="H5463" s="41" t="s">
        <v>4366</v>
      </c>
    </row>
    <row r="5464" spans="1:8">
      <c r="A5464" s="36"/>
      <c r="B5464" s="36"/>
      <c r="C5464" s="37" t="s">
        <v>4364</v>
      </c>
      <c r="D5464" s="38">
        <v>9255</v>
      </c>
      <c r="E5464" s="39" t="s">
        <v>5869</v>
      </c>
      <c r="F5464" s="38" t="s">
        <v>186</v>
      </c>
      <c r="G5464" s="40">
        <v>563106</v>
      </c>
      <c r="H5464" s="41" t="s">
        <v>4366</v>
      </c>
    </row>
    <row r="5465" spans="1:8">
      <c r="A5465" s="36"/>
      <c r="B5465" s="36"/>
      <c r="C5465" s="37" t="s">
        <v>4462</v>
      </c>
      <c r="D5465" s="38">
        <v>9256</v>
      </c>
      <c r="E5465" s="39" t="s">
        <v>5870</v>
      </c>
      <c r="F5465" s="38" t="s">
        <v>190</v>
      </c>
      <c r="G5465" s="40">
        <v>658175</v>
      </c>
      <c r="H5465" s="41" t="s">
        <v>4366</v>
      </c>
    </row>
    <row r="5466" spans="1:8">
      <c r="A5466" s="36"/>
      <c r="B5466" s="36"/>
      <c r="C5466" s="37" t="s">
        <v>4462</v>
      </c>
      <c r="D5466" s="38">
        <v>9257</v>
      </c>
      <c r="E5466" s="39" t="s">
        <v>5871</v>
      </c>
      <c r="F5466" s="38" t="s">
        <v>190</v>
      </c>
      <c r="G5466" s="40">
        <v>878472</v>
      </c>
      <c r="H5466" s="41" t="s">
        <v>4366</v>
      </c>
    </row>
    <row r="5467" spans="1:8">
      <c r="A5467" s="36"/>
      <c r="B5467" s="36"/>
      <c r="C5467" s="37" t="s">
        <v>4462</v>
      </c>
      <c r="D5467" s="38">
        <v>9259</v>
      </c>
      <c r="E5467" s="39" t="s">
        <v>5872</v>
      </c>
      <c r="F5467" s="38" t="s">
        <v>190</v>
      </c>
      <c r="G5467" s="40">
        <v>1727694</v>
      </c>
      <c r="H5467" s="41" t="s">
        <v>4366</v>
      </c>
    </row>
    <row r="5468" spans="1:8">
      <c r="A5468" s="36"/>
      <c r="B5468" s="36"/>
      <c r="C5468" s="37" t="s">
        <v>4617</v>
      </c>
      <c r="D5468" s="38">
        <v>9260</v>
      </c>
      <c r="E5468" s="39" t="s">
        <v>5873</v>
      </c>
      <c r="F5468" s="38" t="s">
        <v>157</v>
      </c>
      <c r="G5468" s="40">
        <v>2590107</v>
      </c>
      <c r="H5468" s="41" t="s">
        <v>4366</v>
      </c>
    </row>
    <row r="5469" spans="1:8">
      <c r="A5469" s="36"/>
      <c r="B5469" s="36"/>
      <c r="C5469" s="37" t="s">
        <v>4610</v>
      </c>
      <c r="D5469" s="38">
        <v>9266</v>
      </c>
      <c r="E5469" s="39" t="s">
        <v>5874</v>
      </c>
      <c r="F5469" s="38" t="s">
        <v>157</v>
      </c>
      <c r="G5469" s="40">
        <v>4313750</v>
      </c>
      <c r="H5469" s="41" t="s">
        <v>4366</v>
      </c>
    </row>
    <row r="5470" spans="1:8">
      <c r="A5470" s="36"/>
      <c r="B5470" s="36"/>
      <c r="C5470" s="37" t="s">
        <v>4610</v>
      </c>
      <c r="D5470" s="38">
        <v>9269</v>
      </c>
      <c r="E5470" s="39" t="s">
        <v>5875</v>
      </c>
      <c r="F5470" s="38" t="s">
        <v>5865</v>
      </c>
      <c r="G5470" s="40">
        <v>2142000</v>
      </c>
      <c r="H5470" s="41" t="s">
        <v>4366</v>
      </c>
    </row>
    <row r="5471" spans="1:8">
      <c r="A5471" s="36"/>
      <c r="B5471" s="36"/>
      <c r="C5471" s="37" t="s">
        <v>4610</v>
      </c>
      <c r="D5471" s="38">
        <v>9270</v>
      </c>
      <c r="E5471" s="39" t="s">
        <v>5876</v>
      </c>
      <c r="F5471" s="38" t="s">
        <v>5865</v>
      </c>
      <c r="G5471" s="40">
        <v>5117000</v>
      </c>
      <c r="H5471" s="41" t="s">
        <v>4366</v>
      </c>
    </row>
    <row r="5472" spans="1:8">
      <c r="A5472" s="36"/>
      <c r="B5472" s="36"/>
      <c r="C5472" s="37" t="s">
        <v>4610</v>
      </c>
      <c r="D5472" s="38">
        <v>9271</v>
      </c>
      <c r="E5472" s="39" t="s">
        <v>5877</v>
      </c>
      <c r="F5472" s="38" t="s">
        <v>190</v>
      </c>
      <c r="G5472" s="40">
        <v>1130500</v>
      </c>
      <c r="H5472" s="41" t="s">
        <v>4366</v>
      </c>
    </row>
    <row r="5473" spans="1:8">
      <c r="A5473" s="36"/>
      <c r="B5473" s="36"/>
      <c r="C5473" s="37" t="s">
        <v>5079</v>
      </c>
      <c r="D5473" s="38">
        <v>9275</v>
      </c>
      <c r="E5473" s="39" t="s">
        <v>5878</v>
      </c>
      <c r="F5473" s="38" t="s">
        <v>157</v>
      </c>
      <c r="G5473" s="40">
        <v>362117</v>
      </c>
      <c r="H5473" s="41" t="s">
        <v>4366</v>
      </c>
    </row>
    <row r="5474" spans="1:8">
      <c r="A5474" s="36"/>
      <c r="B5474" s="36"/>
      <c r="C5474" s="37" t="s">
        <v>5079</v>
      </c>
      <c r="D5474" s="38">
        <v>9276</v>
      </c>
      <c r="E5474" s="39" t="s">
        <v>5879</v>
      </c>
      <c r="F5474" s="38" t="s">
        <v>157</v>
      </c>
      <c r="G5474" s="40">
        <v>454580</v>
      </c>
      <c r="H5474" s="41" t="s">
        <v>4366</v>
      </c>
    </row>
    <row r="5475" spans="1:8">
      <c r="A5475" s="36"/>
      <c r="B5475" s="36"/>
      <c r="C5475" s="37" t="s">
        <v>5079</v>
      </c>
      <c r="D5475" s="38">
        <v>9277</v>
      </c>
      <c r="E5475" s="39" t="s">
        <v>5880</v>
      </c>
      <c r="F5475" s="38" t="s">
        <v>157</v>
      </c>
      <c r="G5475" s="40">
        <v>559300</v>
      </c>
      <c r="H5475" s="41" t="s">
        <v>4366</v>
      </c>
    </row>
    <row r="5476" spans="1:8">
      <c r="A5476" s="36"/>
      <c r="B5476" s="36"/>
      <c r="C5476" s="37" t="s">
        <v>5079</v>
      </c>
      <c r="D5476" s="38">
        <v>9278</v>
      </c>
      <c r="E5476" s="39" t="s">
        <v>5881</v>
      </c>
      <c r="F5476" s="38" t="s">
        <v>157</v>
      </c>
      <c r="G5476" s="40">
        <v>750414</v>
      </c>
      <c r="H5476" s="41" t="s">
        <v>4366</v>
      </c>
    </row>
    <row r="5477" spans="1:8">
      <c r="A5477" s="36"/>
      <c r="B5477" s="36"/>
      <c r="C5477" s="37" t="s">
        <v>5079</v>
      </c>
      <c r="D5477" s="38">
        <v>9279</v>
      </c>
      <c r="E5477" s="39" t="s">
        <v>5882</v>
      </c>
      <c r="F5477" s="38" t="s">
        <v>157</v>
      </c>
      <c r="G5477" s="40">
        <v>58905</v>
      </c>
      <c r="H5477" s="41" t="s">
        <v>4366</v>
      </c>
    </row>
    <row r="5478" spans="1:8">
      <c r="A5478" s="36"/>
      <c r="B5478" s="36"/>
      <c r="C5478" s="37" t="s">
        <v>5049</v>
      </c>
      <c r="D5478" s="38">
        <v>9280</v>
      </c>
      <c r="E5478" s="39" t="s">
        <v>5883</v>
      </c>
      <c r="F5478" s="38" t="s">
        <v>157</v>
      </c>
      <c r="G5478" s="40">
        <v>10042</v>
      </c>
      <c r="H5478" s="41" t="s">
        <v>4366</v>
      </c>
    </row>
    <row r="5479" spans="1:8">
      <c r="A5479" s="36"/>
      <c r="B5479" s="36"/>
      <c r="C5479" s="37" t="s">
        <v>5122</v>
      </c>
      <c r="D5479" s="38">
        <v>9283</v>
      </c>
      <c r="E5479" s="39" t="s">
        <v>5884</v>
      </c>
      <c r="F5479" s="38" t="s">
        <v>2004</v>
      </c>
      <c r="G5479" s="40">
        <v>4641</v>
      </c>
      <c r="H5479" s="41" t="s">
        <v>4366</v>
      </c>
    </row>
    <row r="5480" spans="1:8">
      <c r="A5480" s="36"/>
      <c r="B5480" s="36"/>
      <c r="C5480" s="37" t="s">
        <v>5122</v>
      </c>
      <c r="D5480" s="38">
        <v>9286</v>
      </c>
      <c r="E5480" s="39" t="s">
        <v>5885</v>
      </c>
      <c r="F5480" s="38" t="s">
        <v>157</v>
      </c>
      <c r="G5480" s="40">
        <v>44500</v>
      </c>
      <c r="H5480" s="41" t="s">
        <v>4366</v>
      </c>
    </row>
    <row r="5481" spans="1:8">
      <c r="A5481" s="36"/>
      <c r="B5481" s="36"/>
      <c r="C5481" s="37" t="s">
        <v>5049</v>
      </c>
      <c r="D5481" s="38">
        <v>9287</v>
      </c>
      <c r="E5481" s="39" t="s">
        <v>5886</v>
      </c>
      <c r="F5481" s="38" t="s">
        <v>157</v>
      </c>
      <c r="G5481" s="40">
        <v>19517</v>
      </c>
      <c r="H5481" s="41" t="s">
        <v>4366</v>
      </c>
    </row>
    <row r="5482" spans="1:8">
      <c r="A5482" s="36"/>
      <c r="B5482" s="36"/>
      <c r="C5482" s="37" t="s">
        <v>5049</v>
      </c>
      <c r="D5482" s="38">
        <v>9288</v>
      </c>
      <c r="E5482" s="39" t="s">
        <v>5887</v>
      </c>
      <c r="F5482" s="38" t="s">
        <v>157</v>
      </c>
      <c r="G5482" s="40">
        <v>113824</v>
      </c>
      <c r="H5482" s="41" t="s">
        <v>4366</v>
      </c>
    </row>
    <row r="5483" spans="1:8">
      <c r="A5483" s="36"/>
      <c r="B5483" s="36"/>
      <c r="C5483" s="37" t="s">
        <v>5122</v>
      </c>
      <c r="D5483" s="38">
        <v>9289</v>
      </c>
      <c r="E5483" s="39" t="s">
        <v>5888</v>
      </c>
      <c r="F5483" s="38" t="s">
        <v>157</v>
      </c>
      <c r="G5483" s="40">
        <v>1904</v>
      </c>
      <c r="H5483" s="41" t="s">
        <v>4366</v>
      </c>
    </row>
    <row r="5484" spans="1:8">
      <c r="A5484" s="36"/>
      <c r="B5484" s="36"/>
      <c r="C5484" s="37" t="s">
        <v>5049</v>
      </c>
      <c r="D5484" s="38">
        <v>9290</v>
      </c>
      <c r="E5484" s="39" t="s">
        <v>5889</v>
      </c>
      <c r="F5484" s="38" t="s">
        <v>157</v>
      </c>
      <c r="G5484" s="40">
        <v>122000</v>
      </c>
      <c r="H5484" s="41" t="s">
        <v>4366</v>
      </c>
    </row>
    <row r="5485" spans="1:8">
      <c r="A5485" s="36"/>
      <c r="B5485" s="36"/>
      <c r="C5485" s="37" t="s">
        <v>2694</v>
      </c>
      <c r="D5485" s="38">
        <v>9291</v>
      </c>
      <c r="E5485" s="39" t="s">
        <v>5890</v>
      </c>
      <c r="F5485" s="38" t="s">
        <v>182</v>
      </c>
      <c r="G5485" s="40">
        <v>370240</v>
      </c>
      <c r="H5485" s="41" t="s">
        <v>4366</v>
      </c>
    </row>
    <row r="5486" spans="1:8">
      <c r="A5486" s="36"/>
      <c r="B5486" s="36"/>
      <c r="C5486" s="37" t="s">
        <v>4364</v>
      </c>
      <c r="D5486" s="38">
        <v>9302</v>
      </c>
      <c r="E5486" s="39" t="s">
        <v>5891</v>
      </c>
      <c r="F5486" s="38" t="s">
        <v>186</v>
      </c>
      <c r="G5486" s="40">
        <v>553350</v>
      </c>
      <c r="H5486" s="41" t="s">
        <v>4366</v>
      </c>
    </row>
    <row r="5487" spans="1:8">
      <c r="A5487" s="36"/>
      <c r="B5487" s="36"/>
      <c r="C5487" s="37" t="s">
        <v>4610</v>
      </c>
      <c r="D5487" s="38">
        <v>9303</v>
      </c>
      <c r="E5487" s="39" t="s">
        <v>5892</v>
      </c>
      <c r="F5487" s="38" t="s">
        <v>157</v>
      </c>
      <c r="G5487" s="40">
        <v>202300</v>
      </c>
      <c r="H5487" s="41" t="s">
        <v>4366</v>
      </c>
    </row>
    <row r="5488" spans="1:8">
      <c r="A5488" s="36"/>
      <c r="B5488" s="36"/>
      <c r="C5488" s="37" t="s">
        <v>4581</v>
      </c>
      <c r="D5488" s="38">
        <v>9305</v>
      </c>
      <c r="E5488" s="39" t="s">
        <v>5893</v>
      </c>
      <c r="F5488" s="38" t="s">
        <v>157</v>
      </c>
      <c r="G5488" s="40">
        <v>70805</v>
      </c>
      <c r="H5488" s="41" t="s">
        <v>4366</v>
      </c>
    </row>
    <row r="5489" spans="1:8">
      <c r="A5489" s="36"/>
      <c r="B5489" s="36"/>
      <c r="C5489" s="37" t="s">
        <v>5049</v>
      </c>
      <c r="D5489" s="38">
        <v>9306</v>
      </c>
      <c r="E5489" s="39" t="s">
        <v>5894</v>
      </c>
      <c r="F5489" s="38" t="s">
        <v>5275</v>
      </c>
      <c r="G5489" s="40">
        <v>160000</v>
      </c>
      <c r="H5489" s="41" t="s">
        <v>4366</v>
      </c>
    </row>
    <row r="5490" spans="1:8">
      <c r="A5490" s="36"/>
      <c r="B5490" s="36"/>
      <c r="C5490" s="37" t="s">
        <v>5049</v>
      </c>
      <c r="D5490" s="38">
        <v>9307</v>
      </c>
      <c r="E5490" s="39" t="s">
        <v>5895</v>
      </c>
      <c r="F5490" s="38" t="s">
        <v>564</v>
      </c>
      <c r="G5490" s="40">
        <v>6392</v>
      </c>
      <c r="H5490" s="41" t="s">
        <v>4366</v>
      </c>
    </row>
    <row r="5491" spans="1:8">
      <c r="A5491" s="36"/>
      <c r="B5491" s="36"/>
      <c r="C5491" s="37" t="s">
        <v>4424</v>
      </c>
      <c r="D5491" s="38">
        <v>9309</v>
      </c>
      <c r="E5491" s="39" t="s">
        <v>5896</v>
      </c>
      <c r="F5491" s="38" t="s">
        <v>157</v>
      </c>
      <c r="G5491" s="40">
        <v>129900</v>
      </c>
      <c r="H5491" s="41" t="s">
        <v>4366</v>
      </c>
    </row>
    <row r="5492" spans="1:8">
      <c r="A5492" s="36"/>
      <c r="B5492" s="36"/>
      <c r="C5492" s="37" t="s">
        <v>5301</v>
      </c>
      <c r="D5492" s="38">
        <v>9310</v>
      </c>
      <c r="E5492" s="39" t="s">
        <v>5897</v>
      </c>
      <c r="F5492" s="38" t="s">
        <v>4440</v>
      </c>
      <c r="G5492" s="40">
        <v>11809</v>
      </c>
      <c r="H5492" s="41" t="s">
        <v>4366</v>
      </c>
    </row>
    <row r="5493" spans="1:8">
      <c r="A5493" s="36"/>
      <c r="B5493" s="36"/>
      <c r="C5493" s="37" t="s">
        <v>5301</v>
      </c>
      <c r="D5493" s="38">
        <v>9311</v>
      </c>
      <c r="E5493" s="39" t="s">
        <v>5898</v>
      </c>
      <c r="F5493" s="38" t="s">
        <v>5460</v>
      </c>
      <c r="G5493" s="40">
        <v>24800</v>
      </c>
      <c r="H5493" s="41" t="s">
        <v>4366</v>
      </c>
    </row>
    <row r="5494" spans="1:8">
      <c r="A5494" s="36"/>
      <c r="B5494" s="36"/>
      <c r="C5494" s="37" t="s">
        <v>4435</v>
      </c>
      <c r="D5494" s="38">
        <v>9314</v>
      </c>
      <c r="E5494" s="39" t="s">
        <v>5899</v>
      </c>
      <c r="F5494" s="38" t="s">
        <v>590</v>
      </c>
      <c r="G5494" s="40">
        <v>106000</v>
      </c>
      <c r="H5494" s="41" t="s">
        <v>4366</v>
      </c>
    </row>
    <row r="5495" spans="1:8">
      <c r="A5495" s="36"/>
      <c r="B5495" s="36"/>
      <c r="C5495" s="37" t="s">
        <v>4435</v>
      </c>
      <c r="D5495" s="38">
        <v>9317</v>
      </c>
      <c r="E5495" s="39" t="s">
        <v>5900</v>
      </c>
      <c r="F5495" s="38" t="s">
        <v>590</v>
      </c>
      <c r="G5495" s="40">
        <v>119708</v>
      </c>
      <c r="H5495" s="41" t="s">
        <v>4366</v>
      </c>
    </row>
    <row r="5496" spans="1:8">
      <c r="A5496" s="36"/>
      <c r="B5496" s="36"/>
      <c r="C5496" s="37" t="s">
        <v>4435</v>
      </c>
      <c r="D5496" s="38">
        <v>9318</v>
      </c>
      <c r="E5496" s="39" t="s">
        <v>5901</v>
      </c>
      <c r="F5496" s="38" t="s">
        <v>885</v>
      </c>
      <c r="G5496" s="40">
        <v>14963</v>
      </c>
      <c r="H5496" s="41" t="s">
        <v>4366</v>
      </c>
    </row>
    <row r="5497" spans="1:8">
      <c r="A5497" s="36"/>
      <c r="B5497" s="36"/>
      <c r="C5497" s="37" t="s">
        <v>4435</v>
      </c>
      <c r="D5497" s="38">
        <v>9319</v>
      </c>
      <c r="E5497" s="39" t="s">
        <v>5902</v>
      </c>
      <c r="F5497" s="38" t="s">
        <v>590</v>
      </c>
      <c r="G5497" s="40">
        <v>163000</v>
      </c>
      <c r="H5497" s="41" t="s">
        <v>4366</v>
      </c>
    </row>
    <row r="5498" spans="1:8">
      <c r="A5498" s="36"/>
      <c r="B5498" s="36"/>
      <c r="C5498" s="37" t="s">
        <v>4435</v>
      </c>
      <c r="D5498" s="38">
        <v>9320</v>
      </c>
      <c r="E5498" s="39" t="s">
        <v>5903</v>
      </c>
      <c r="F5498" s="38" t="s">
        <v>590</v>
      </c>
      <c r="G5498" s="40">
        <v>105470</v>
      </c>
      <c r="H5498" s="41" t="s">
        <v>4366</v>
      </c>
    </row>
    <row r="5499" spans="1:8">
      <c r="A5499" s="36"/>
      <c r="B5499" s="36"/>
      <c r="C5499" s="37" t="s">
        <v>4435</v>
      </c>
      <c r="D5499" s="38">
        <v>9321</v>
      </c>
      <c r="E5499" s="39" t="s">
        <v>5904</v>
      </c>
      <c r="F5499" s="38" t="s">
        <v>590</v>
      </c>
      <c r="G5499" s="40">
        <v>116281</v>
      </c>
      <c r="H5499" s="41" t="s">
        <v>4366</v>
      </c>
    </row>
    <row r="5500" spans="1:8">
      <c r="A5500" s="36"/>
      <c r="B5500" s="36"/>
      <c r="C5500" s="37" t="s">
        <v>4435</v>
      </c>
      <c r="D5500" s="38">
        <v>9323</v>
      </c>
      <c r="E5500" s="39" t="s">
        <v>5905</v>
      </c>
      <c r="F5500" s="38" t="s">
        <v>590</v>
      </c>
      <c r="G5500" s="40">
        <v>150201</v>
      </c>
      <c r="H5500" s="41" t="s">
        <v>4366</v>
      </c>
    </row>
    <row r="5501" spans="1:8">
      <c r="A5501" s="36"/>
      <c r="B5501" s="36"/>
      <c r="C5501" s="37" t="s">
        <v>4435</v>
      </c>
      <c r="D5501" s="38">
        <v>9324</v>
      </c>
      <c r="E5501" s="39" t="s">
        <v>5906</v>
      </c>
      <c r="F5501" s="38" t="s">
        <v>590</v>
      </c>
      <c r="G5501" s="40">
        <v>88336</v>
      </c>
      <c r="H5501" s="41" t="s">
        <v>4366</v>
      </c>
    </row>
    <row r="5502" spans="1:8">
      <c r="A5502" s="36"/>
      <c r="B5502" s="36"/>
      <c r="C5502" s="37" t="s">
        <v>4374</v>
      </c>
      <c r="D5502" s="38">
        <v>9325</v>
      </c>
      <c r="E5502" s="39" t="s">
        <v>5907</v>
      </c>
      <c r="F5502" s="38" t="s">
        <v>1366</v>
      </c>
      <c r="G5502" s="40">
        <v>210000</v>
      </c>
      <c r="H5502" s="41" t="s">
        <v>4366</v>
      </c>
    </row>
    <row r="5503" spans="1:8">
      <c r="A5503" s="36"/>
      <c r="B5503" s="36"/>
      <c r="C5503" s="37" t="s">
        <v>5079</v>
      </c>
      <c r="D5503" s="38">
        <v>9333</v>
      </c>
      <c r="E5503" s="39" t="s">
        <v>5908</v>
      </c>
      <c r="F5503" s="38" t="s">
        <v>157</v>
      </c>
      <c r="G5503" s="40">
        <v>253232</v>
      </c>
      <c r="H5503" s="41" t="s">
        <v>4366</v>
      </c>
    </row>
    <row r="5504" spans="1:8">
      <c r="A5504" s="36"/>
      <c r="B5504" s="36"/>
      <c r="C5504" s="37" t="s">
        <v>5079</v>
      </c>
      <c r="D5504" s="38">
        <v>9334</v>
      </c>
      <c r="E5504" s="39" t="s">
        <v>5909</v>
      </c>
      <c r="F5504" s="38" t="s">
        <v>157</v>
      </c>
      <c r="G5504" s="40">
        <v>146608</v>
      </c>
      <c r="H5504" s="41" t="s">
        <v>4366</v>
      </c>
    </row>
    <row r="5505" spans="1:8">
      <c r="A5505" s="36"/>
      <c r="B5505" s="36"/>
      <c r="C5505" s="37" t="s">
        <v>5079</v>
      </c>
      <c r="D5505" s="38">
        <v>9335</v>
      </c>
      <c r="E5505" s="39" t="s">
        <v>5910</v>
      </c>
      <c r="F5505" s="38" t="s">
        <v>157</v>
      </c>
      <c r="G5505" s="40">
        <v>41650</v>
      </c>
      <c r="H5505" s="41" t="s">
        <v>4366</v>
      </c>
    </row>
    <row r="5506" spans="1:8">
      <c r="A5506" s="36"/>
      <c r="B5506" s="36"/>
      <c r="C5506" s="37" t="s">
        <v>5081</v>
      </c>
      <c r="D5506" s="38">
        <v>9342</v>
      </c>
      <c r="E5506" s="39" t="s">
        <v>5911</v>
      </c>
      <c r="F5506" s="38" t="s">
        <v>157</v>
      </c>
      <c r="G5506" s="40">
        <v>45815</v>
      </c>
      <c r="H5506" s="41" t="s">
        <v>4366</v>
      </c>
    </row>
    <row r="5507" spans="1:8">
      <c r="A5507" s="36"/>
      <c r="B5507" s="36"/>
      <c r="C5507" s="37" t="s">
        <v>5081</v>
      </c>
      <c r="D5507" s="38">
        <v>9343</v>
      </c>
      <c r="E5507" s="39" t="s">
        <v>5912</v>
      </c>
      <c r="F5507" s="38" t="s">
        <v>157</v>
      </c>
      <c r="G5507" s="40">
        <v>31535</v>
      </c>
      <c r="H5507" s="41" t="s">
        <v>4366</v>
      </c>
    </row>
    <row r="5508" spans="1:8">
      <c r="A5508" s="36"/>
      <c r="B5508" s="36"/>
      <c r="C5508" s="37" t="s">
        <v>5081</v>
      </c>
      <c r="D5508" s="38">
        <v>9344</v>
      </c>
      <c r="E5508" s="39" t="s">
        <v>5913</v>
      </c>
      <c r="F5508" s="38" t="s">
        <v>157</v>
      </c>
      <c r="G5508" s="40">
        <v>52955</v>
      </c>
      <c r="H5508" s="41" t="s">
        <v>4366</v>
      </c>
    </row>
    <row r="5509" spans="1:8">
      <c r="A5509" s="36"/>
      <c r="B5509" s="36"/>
      <c r="C5509" s="37" t="s">
        <v>5081</v>
      </c>
      <c r="D5509" s="38">
        <v>9345</v>
      </c>
      <c r="E5509" s="39" t="s">
        <v>5914</v>
      </c>
      <c r="F5509" s="38" t="s">
        <v>157</v>
      </c>
      <c r="G5509" s="40">
        <v>287980</v>
      </c>
      <c r="H5509" s="41" t="s">
        <v>4366</v>
      </c>
    </row>
    <row r="5510" spans="1:8">
      <c r="A5510" s="36"/>
      <c r="B5510" s="36"/>
      <c r="C5510" s="37" t="s">
        <v>5081</v>
      </c>
      <c r="D5510" s="38">
        <v>9346</v>
      </c>
      <c r="E5510" s="39" t="s">
        <v>5915</v>
      </c>
      <c r="F5510" s="38" t="s">
        <v>157</v>
      </c>
      <c r="G5510" s="40">
        <v>126378</v>
      </c>
      <c r="H5510" s="41" t="s">
        <v>4366</v>
      </c>
    </row>
    <row r="5511" spans="1:8">
      <c r="A5511" s="36"/>
      <c r="B5511" s="36"/>
      <c r="C5511" s="37" t="s">
        <v>5081</v>
      </c>
      <c r="D5511" s="38">
        <v>9347</v>
      </c>
      <c r="E5511" s="39" t="s">
        <v>5916</v>
      </c>
      <c r="F5511" s="38" t="s">
        <v>157</v>
      </c>
      <c r="G5511" s="40">
        <v>71638</v>
      </c>
      <c r="H5511" s="41" t="s">
        <v>4366</v>
      </c>
    </row>
    <row r="5512" spans="1:8">
      <c r="A5512" s="36"/>
      <c r="B5512" s="36"/>
      <c r="C5512" s="37" t="s">
        <v>5081</v>
      </c>
      <c r="D5512" s="38">
        <v>9348</v>
      </c>
      <c r="E5512" s="39" t="s">
        <v>5917</v>
      </c>
      <c r="F5512" s="38" t="s">
        <v>157</v>
      </c>
      <c r="G5512" s="40">
        <v>227290</v>
      </c>
      <c r="H5512" s="41" t="s">
        <v>4366</v>
      </c>
    </row>
    <row r="5513" spans="1:8">
      <c r="A5513" s="36"/>
      <c r="B5513" s="36"/>
      <c r="C5513" s="37" t="s">
        <v>5081</v>
      </c>
      <c r="D5513" s="38">
        <v>9350</v>
      </c>
      <c r="E5513" s="39" t="s">
        <v>5918</v>
      </c>
      <c r="F5513" s="38" t="s">
        <v>157</v>
      </c>
      <c r="G5513" s="40">
        <v>286314</v>
      </c>
      <c r="H5513" s="41" t="s">
        <v>4366</v>
      </c>
    </row>
    <row r="5514" spans="1:8">
      <c r="A5514" s="36"/>
      <c r="B5514" s="36"/>
      <c r="C5514" s="37" t="s">
        <v>5101</v>
      </c>
      <c r="D5514" s="38">
        <v>9351</v>
      </c>
      <c r="E5514" s="39" t="s">
        <v>5919</v>
      </c>
      <c r="F5514" s="38" t="s">
        <v>157</v>
      </c>
      <c r="G5514" s="40">
        <v>423045</v>
      </c>
      <c r="H5514" s="41" t="s">
        <v>4366</v>
      </c>
    </row>
    <row r="5515" spans="1:8">
      <c r="A5515" s="36"/>
      <c r="B5515" s="36"/>
      <c r="C5515" s="37" t="s">
        <v>5081</v>
      </c>
      <c r="D5515" s="38">
        <v>9352</v>
      </c>
      <c r="E5515" s="39" t="s">
        <v>5920</v>
      </c>
      <c r="F5515" s="38" t="s">
        <v>157</v>
      </c>
      <c r="G5515" s="40">
        <v>62118</v>
      </c>
      <c r="H5515" s="41" t="s">
        <v>4366</v>
      </c>
    </row>
    <row r="5516" spans="1:8">
      <c r="A5516" s="36"/>
      <c r="B5516" s="36"/>
      <c r="C5516" s="37" t="s">
        <v>5081</v>
      </c>
      <c r="D5516" s="38">
        <v>9353</v>
      </c>
      <c r="E5516" s="39" t="s">
        <v>5921</v>
      </c>
      <c r="F5516" s="38" t="s">
        <v>157</v>
      </c>
      <c r="G5516" s="40">
        <v>207060</v>
      </c>
      <c r="H5516" s="41" t="s">
        <v>4366</v>
      </c>
    </row>
    <row r="5517" spans="1:8">
      <c r="A5517" s="36"/>
      <c r="B5517" s="36"/>
      <c r="C5517" s="37" t="s">
        <v>5081</v>
      </c>
      <c r="D5517" s="38">
        <v>9354</v>
      </c>
      <c r="E5517" s="39" t="s">
        <v>5922</v>
      </c>
      <c r="F5517" s="38" t="s">
        <v>157</v>
      </c>
      <c r="G5517" s="40">
        <v>101150</v>
      </c>
      <c r="H5517" s="41" t="s">
        <v>4366</v>
      </c>
    </row>
    <row r="5518" spans="1:8">
      <c r="A5518" s="36"/>
      <c r="B5518" s="36"/>
      <c r="C5518" s="37" t="s">
        <v>5081</v>
      </c>
      <c r="D5518" s="38">
        <v>9355</v>
      </c>
      <c r="E5518" s="39" t="s">
        <v>5923</v>
      </c>
      <c r="F5518" s="38" t="s">
        <v>157</v>
      </c>
      <c r="G5518" s="40">
        <v>145894</v>
      </c>
      <c r="H5518" s="41" t="s">
        <v>4366</v>
      </c>
    </row>
    <row r="5519" spans="1:8">
      <c r="A5519" s="36"/>
      <c r="B5519" s="36"/>
      <c r="C5519" s="37" t="s">
        <v>5081</v>
      </c>
      <c r="D5519" s="38">
        <v>9356</v>
      </c>
      <c r="E5519" s="39" t="s">
        <v>5924</v>
      </c>
      <c r="F5519" s="38" t="s">
        <v>157</v>
      </c>
      <c r="G5519" s="40">
        <v>1785000</v>
      </c>
      <c r="H5519" s="41" t="s">
        <v>4366</v>
      </c>
    </row>
    <row r="5520" spans="1:8">
      <c r="A5520" s="36"/>
      <c r="B5520" s="36"/>
      <c r="C5520" s="37" t="s">
        <v>5081</v>
      </c>
      <c r="D5520" s="38">
        <v>9357</v>
      </c>
      <c r="E5520" s="39" t="s">
        <v>5925</v>
      </c>
      <c r="F5520" s="38" t="s">
        <v>157</v>
      </c>
      <c r="G5520" s="40">
        <v>1558900</v>
      </c>
      <c r="H5520" s="41" t="s">
        <v>4366</v>
      </c>
    </row>
    <row r="5521" spans="1:8">
      <c r="A5521" s="36"/>
      <c r="B5521" s="36"/>
      <c r="C5521" s="37" t="s">
        <v>5081</v>
      </c>
      <c r="D5521" s="38">
        <v>9358</v>
      </c>
      <c r="E5521" s="39" t="s">
        <v>5926</v>
      </c>
      <c r="F5521" s="38" t="s">
        <v>157</v>
      </c>
      <c r="G5521" s="40">
        <v>1630300</v>
      </c>
      <c r="H5521" s="41" t="s">
        <v>4366</v>
      </c>
    </row>
    <row r="5522" spans="1:8">
      <c r="A5522" s="36"/>
      <c r="B5522" s="36"/>
      <c r="C5522" s="37" t="s">
        <v>5104</v>
      </c>
      <c r="D5522" s="38">
        <v>9359</v>
      </c>
      <c r="E5522" s="39" t="s">
        <v>5927</v>
      </c>
      <c r="F5522" s="38" t="s">
        <v>157</v>
      </c>
      <c r="G5522" s="40">
        <v>209083</v>
      </c>
      <c r="H5522" s="41" t="s">
        <v>4366</v>
      </c>
    </row>
    <row r="5523" spans="1:8">
      <c r="A5523" s="36"/>
      <c r="B5523" s="36"/>
      <c r="C5523" s="37" t="s">
        <v>5104</v>
      </c>
      <c r="D5523" s="38">
        <v>9360</v>
      </c>
      <c r="E5523" s="39" t="s">
        <v>5928</v>
      </c>
      <c r="F5523" s="38" t="s">
        <v>157</v>
      </c>
      <c r="G5523" s="40">
        <v>113050</v>
      </c>
      <c r="H5523" s="41" t="s">
        <v>4366</v>
      </c>
    </row>
    <row r="5524" spans="1:8">
      <c r="A5524" s="36"/>
      <c r="B5524" s="36"/>
      <c r="C5524" s="37" t="s">
        <v>5104</v>
      </c>
      <c r="D5524" s="38">
        <v>9361</v>
      </c>
      <c r="E5524" s="39" t="s">
        <v>5929</v>
      </c>
      <c r="F5524" s="38" t="s">
        <v>157</v>
      </c>
      <c r="G5524" s="40">
        <v>317873</v>
      </c>
      <c r="H5524" s="41" t="s">
        <v>4366</v>
      </c>
    </row>
    <row r="5525" spans="1:8">
      <c r="A5525" s="36"/>
      <c r="B5525" s="36"/>
      <c r="C5525" s="37" t="s">
        <v>5104</v>
      </c>
      <c r="D5525" s="38">
        <v>9363</v>
      </c>
      <c r="E5525" s="39" t="s">
        <v>5930</v>
      </c>
      <c r="F5525" s="38" t="s">
        <v>157</v>
      </c>
      <c r="G5525" s="40">
        <v>287000</v>
      </c>
      <c r="H5525" s="41" t="s">
        <v>4366</v>
      </c>
    </row>
    <row r="5526" spans="1:8">
      <c r="A5526" s="36"/>
      <c r="B5526" s="36"/>
      <c r="C5526" s="37" t="s">
        <v>5104</v>
      </c>
      <c r="D5526" s="38">
        <v>9364</v>
      </c>
      <c r="E5526" s="39" t="s">
        <v>5931</v>
      </c>
      <c r="F5526" s="38" t="s">
        <v>157</v>
      </c>
      <c r="G5526" s="40">
        <v>568000</v>
      </c>
      <c r="H5526" s="41" t="s">
        <v>4366</v>
      </c>
    </row>
    <row r="5527" spans="1:8">
      <c r="A5527" s="36"/>
      <c r="B5527" s="36"/>
      <c r="C5527" s="37" t="s">
        <v>5106</v>
      </c>
      <c r="D5527" s="38">
        <v>9366</v>
      </c>
      <c r="E5527" s="39" t="s">
        <v>5932</v>
      </c>
      <c r="F5527" s="38" t="s">
        <v>157</v>
      </c>
      <c r="G5527" s="40">
        <v>49980</v>
      </c>
      <c r="H5527" s="41" t="s">
        <v>4366</v>
      </c>
    </row>
    <row r="5528" spans="1:8">
      <c r="A5528" s="36"/>
      <c r="B5528" s="36"/>
      <c r="C5528" s="37" t="s">
        <v>5106</v>
      </c>
      <c r="D5528" s="38">
        <v>9367</v>
      </c>
      <c r="E5528" s="39" t="s">
        <v>5933</v>
      </c>
      <c r="F5528" s="38" t="s">
        <v>157</v>
      </c>
      <c r="G5528" s="40">
        <v>107100</v>
      </c>
      <c r="H5528" s="41" t="s">
        <v>4366</v>
      </c>
    </row>
    <row r="5529" spans="1:8">
      <c r="A5529" s="36"/>
      <c r="B5529" s="36"/>
      <c r="C5529" s="37" t="s">
        <v>5106</v>
      </c>
      <c r="D5529" s="38">
        <v>9368</v>
      </c>
      <c r="E5529" s="39" t="s">
        <v>5934</v>
      </c>
      <c r="F5529" s="38" t="s">
        <v>157</v>
      </c>
      <c r="G5529" s="40">
        <v>49980</v>
      </c>
      <c r="H5529" s="41" t="s">
        <v>4366</v>
      </c>
    </row>
    <row r="5530" spans="1:8">
      <c r="A5530" s="36"/>
      <c r="B5530" s="36"/>
      <c r="C5530" s="37" t="s">
        <v>5104</v>
      </c>
      <c r="D5530" s="38">
        <v>9369</v>
      </c>
      <c r="E5530" s="39" t="s">
        <v>5935</v>
      </c>
      <c r="F5530" s="38" t="s">
        <v>157</v>
      </c>
      <c r="G5530" s="40">
        <v>1074808</v>
      </c>
      <c r="H5530" s="41" t="s">
        <v>4366</v>
      </c>
    </row>
    <row r="5531" spans="1:8">
      <c r="A5531" s="36"/>
      <c r="B5531" s="36"/>
      <c r="C5531" s="37" t="s">
        <v>5106</v>
      </c>
      <c r="D5531" s="38">
        <v>9370</v>
      </c>
      <c r="E5531" s="39" t="s">
        <v>5936</v>
      </c>
      <c r="F5531" s="38" t="s">
        <v>157</v>
      </c>
      <c r="G5531" s="40">
        <v>991667</v>
      </c>
      <c r="H5531" s="41" t="s">
        <v>4366</v>
      </c>
    </row>
    <row r="5532" spans="1:8">
      <c r="A5532" s="36"/>
      <c r="B5532" s="36"/>
      <c r="C5532" s="37" t="s">
        <v>5106</v>
      </c>
      <c r="D5532" s="38">
        <v>9371</v>
      </c>
      <c r="E5532" s="39" t="s">
        <v>5937</v>
      </c>
      <c r="F5532" s="38" t="s">
        <v>157</v>
      </c>
      <c r="G5532" s="40">
        <v>570600</v>
      </c>
      <c r="H5532" s="41" t="s">
        <v>4366</v>
      </c>
    </row>
    <row r="5533" spans="1:8">
      <c r="A5533" s="36"/>
      <c r="B5533" s="36"/>
      <c r="C5533" s="37" t="s">
        <v>5106</v>
      </c>
      <c r="D5533" s="38">
        <v>9373</v>
      </c>
      <c r="E5533" s="39" t="s">
        <v>5938</v>
      </c>
      <c r="F5533" s="38" t="s">
        <v>157</v>
      </c>
      <c r="G5533" s="40">
        <v>180285</v>
      </c>
      <c r="H5533" s="41" t="s">
        <v>4366</v>
      </c>
    </row>
    <row r="5534" spans="1:8">
      <c r="A5534" s="36"/>
      <c r="B5534" s="36"/>
      <c r="C5534" s="37" t="s">
        <v>5106</v>
      </c>
      <c r="D5534" s="38">
        <v>9374</v>
      </c>
      <c r="E5534" s="39" t="s">
        <v>5939</v>
      </c>
      <c r="F5534" s="38" t="s">
        <v>157</v>
      </c>
      <c r="G5534" s="40">
        <v>64260</v>
      </c>
      <c r="H5534" s="41" t="s">
        <v>4366</v>
      </c>
    </row>
    <row r="5535" spans="1:8">
      <c r="A5535" s="36"/>
      <c r="B5535" s="36"/>
      <c r="C5535" s="37" t="s">
        <v>5106</v>
      </c>
      <c r="D5535" s="38">
        <v>9375</v>
      </c>
      <c r="E5535" s="39" t="s">
        <v>5940</v>
      </c>
      <c r="F5535" s="38" t="s">
        <v>157</v>
      </c>
      <c r="G5535" s="40">
        <v>3113397</v>
      </c>
      <c r="H5535" s="41" t="s">
        <v>4366</v>
      </c>
    </row>
    <row r="5536" spans="1:8">
      <c r="A5536" s="36"/>
      <c r="B5536" s="36"/>
      <c r="C5536" s="37" t="s">
        <v>5104</v>
      </c>
      <c r="D5536" s="38">
        <v>9379</v>
      </c>
      <c r="E5536" s="39" t="s">
        <v>5941</v>
      </c>
      <c r="F5536" s="38" t="s">
        <v>157</v>
      </c>
      <c r="G5536" s="40">
        <v>107000</v>
      </c>
      <c r="H5536" s="41" t="s">
        <v>4366</v>
      </c>
    </row>
    <row r="5537" spans="1:8">
      <c r="A5537" s="36"/>
      <c r="B5537" s="36"/>
      <c r="C5537" s="37" t="s">
        <v>5104</v>
      </c>
      <c r="D5537" s="38">
        <v>9381</v>
      </c>
      <c r="E5537" s="39" t="s">
        <v>5942</v>
      </c>
      <c r="F5537" s="38" t="s">
        <v>157</v>
      </c>
      <c r="G5537" s="40">
        <v>70567</v>
      </c>
      <c r="H5537" s="41" t="s">
        <v>4366</v>
      </c>
    </row>
    <row r="5538" spans="1:8">
      <c r="A5538" s="36"/>
      <c r="B5538" s="36"/>
      <c r="C5538" s="37" t="s">
        <v>5104</v>
      </c>
      <c r="D5538" s="38">
        <v>9383</v>
      </c>
      <c r="E5538" s="39" t="s">
        <v>5943</v>
      </c>
      <c r="F5538" s="38" t="s">
        <v>157</v>
      </c>
      <c r="G5538" s="40">
        <v>196350</v>
      </c>
      <c r="H5538" s="41" t="s">
        <v>4366</v>
      </c>
    </row>
    <row r="5539" spans="1:8">
      <c r="A5539" s="36"/>
      <c r="B5539" s="36"/>
      <c r="C5539" s="37" t="s">
        <v>5104</v>
      </c>
      <c r="D5539" s="38">
        <v>9384</v>
      </c>
      <c r="E5539" s="39" t="s">
        <v>5944</v>
      </c>
      <c r="F5539" s="38" t="s">
        <v>157</v>
      </c>
      <c r="G5539" s="40">
        <v>111000</v>
      </c>
      <c r="H5539" s="41" t="s">
        <v>4366</v>
      </c>
    </row>
    <row r="5540" spans="1:8">
      <c r="A5540" s="36"/>
      <c r="B5540" s="36"/>
      <c r="C5540" s="37" t="s">
        <v>5945</v>
      </c>
      <c r="D5540" s="38">
        <v>9385</v>
      </c>
      <c r="E5540" s="39" t="s">
        <v>5946</v>
      </c>
      <c r="F5540" s="38" t="s">
        <v>157</v>
      </c>
      <c r="G5540" s="40">
        <v>34100</v>
      </c>
      <c r="H5540" s="41" t="s">
        <v>4366</v>
      </c>
    </row>
    <row r="5541" spans="1:8">
      <c r="A5541" s="36"/>
      <c r="B5541" s="36"/>
      <c r="C5541" s="37" t="s">
        <v>5945</v>
      </c>
      <c r="D5541" s="38">
        <v>9386</v>
      </c>
      <c r="E5541" s="39" t="s">
        <v>5947</v>
      </c>
      <c r="F5541" s="38" t="s">
        <v>157</v>
      </c>
      <c r="G5541" s="40">
        <v>33320</v>
      </c>
      <c r="H5541" s="41" t="s">
        <v>4366</v>
      </c>
    </row>
    <row r="5542" spans="1:8">
      <c r="A5542" s="36"/>
      <c r="B5542" s="36"/>
      <c r="C5542" s="37" t="s">
        <v>5101</v>
      </c>
      <c r="D5542" s="38">
        <v>9387</v>
      </c>
      <c r="E5542" s="39" t="s">
        <v>5948</v>
      </c>
      <c r="F5542" s="38" t="s">
        <v>157</v>
      </c>
      <c r="G5542" s="40">
        <v>595000</v>
      </c>
      <c r="H5542" s="41" t="s">
        <v>4366</v>
      </c>
    </row>
    <row r="5543" spans="1:8">
      <c r="A5543" s="36"/>
      <c r="B5543" s="36"/>
      <c r="C5543" s="37" t="s">
        <v>5099</v>
      </c>
      <c r="D5543" s="38">
        <v>9388</v>
      </c>
      <c r="E5543" s="39" t="s">
        <v>5949</v>
      </c>
      <c r="F5543" s="38" t="s">
        <v>157</v>
      </c>
      <c r="G5543" s="40">
        <v>37000</v>
      </c>
      <c r="H5543" s="41" t="s">
        <v>4366</v>
      </c>
    </row>
    <row r="5544" spans="1:8">
      <c r="A5544" s="36"/>
      <c r="B5544" s="36"/>
      <c r="C5544" s="37" t="s">
        <v>5950</v>
      </c>
      <c r="D5544" s="38">
        <v>9389</v>
      </c>
      <c r="E5544" s="39" t="s">
        <v>5951</v>
      </c>
      <c r="F5544" s="38" t="s">
        <v>157</v>
      </c>
      <c r="G5544" s="40">
        <v>333200</v>
      </c>
      <c r="H5544" s="41" t="s">
        <v>4366</v>
      </c>
    </row>
    <row r="5545" spans="1:8">
      <c r="A5545" s="36"/>
      <c r="B5545" s="36"/>
      <c r="C5545" s="37" t="s">
        <v>5945</v>
      </c>
      <c r="D5545" s="38">
        <v>9396</v>
      </c>
      <c r="E5545" s="39" t="s">
        <v>5952</v>
      </c>
      <c r="F5545" s="38" t="s">
        <v>157</v>
      </c>
      <c r="G5545" s="40">
        <v>36890</v>
      </c>
      <c r="H5545" s="41" t="s">
        <v>4366</v>
      </c>
    </row>
    <row r="5546" spans="1:8">
      <c r="A5546" s="36"/>
      <c r="B5546" s="36"/>
      <c r="C5546" s="37" t="s">
        <v>5945</v>
      </c>
      <c r="D5546" s="38">
        <v>9397</v>
      </c>
      <c r="E5546" s="39" t="s">
        <v>5953</v>
      </c>
      <c r="F5546" s="38" t="s">
        <v>157</v>
      </c>
      <c r="G5546" s="40">
        <v>30940</v>
      </c>
      <c r="H5546" s="41" t="s">
        <v>4366</v>
      </c>
    </row>
    <row r="5547" spans="1:8">
      <c r="A5547" s="36"/>
      <c r="B5547" s="36"/>
      <c r="C5547" s="37" t="s">
        <v>5945</v>
      </c>
      <c r="D5547" s="38">
        <v>9398</v>
      </c>
      <c r="E5547" s="39" t="s">
        <v>5954</v>
      </c>
      <c r="F5547" s="38" t="s">
        <v>157</v>
      </c>
      <c r="G5547" s="40">
        <v>61999</v>
      </c>
      <c r="H5547" s="41" t="s">
        <v>4366</v>
      </c>
    </row>
    <row r="5548" spans="1:8">
      <c r="A5548" s="36"/>
      <c r="B5548" s="36"/>
      <c r="C5548" s="37" t="s">
        <v>5945</v>
      </c>
      <c r="D5548" s="38">
        <v>9401</v>
      </c>
      <c r="E5548" s="39" t="s">
        <v>5955</v>
      </c>
      <c r="F5548" s="38" t="s">
        <v>157</v>
      </c>
      <c r="G5548" s="40">
        <v>46291</v>
      </c>
      <c r="H5548" s="41" t="s">
        <v>4366</v>
      </c>
    </row>
    <row r="5549" spans="1:8">
      <c r="A5549" s="36"/>
      <c r="B5549" s="36"/>
      <c r="C5549" s="37" t="s">
        <v>5945</v>
      </c>
      <c r="D5549" s="38">
        <v>9402</v>
      </c>
      <c r="E5549" s="39" t="s">
        <v>5956</v>
      </c>
      <c r="F5549" s="38" t="s">
        <v>157</v>
      </c>
      <c r="G5549" s="40">
        <v>34510</v>
      </c>
      <c r="H5549" s="41" t="s">
        <v>4366</v>
      </c>
    </row>
    <row r="5550" spans="1:8">
      <c r="A5550" s="36"/>
      <c r="B5550" s="36"/>
      <c r="C5550" s="37" t="s">
        <v>5945</v>
      </c>
      <c r="D5550" s="38">
        <v>9404</v>
      </c>
      <c r="E5550" s="39" t="s">
        <v>5957</v>
      </c>
      <c r="F5550" s="38" t="s">
        <v>157</v>
      </c>
      <c r="G5550" s="40">
        <v>78064</v>
      </c>
      <c r="H5550" s="41" t="s">
        <v>4366</v>
      </c>
    </row>
    <row r="5551" spans="1:8">
      <c r="A5551" s="36"/>
      <c r="B5551" s="36"/>
      <c r="C5551" s="37" t="s">
        <v>5945</v>
      </c>
      <c r="D5551" s="38">
        <v>9405</v>
      </c>
      <c r="E5551" s="39" t="s">
        <v>5958</v>
      </c>
      <c r="F5551" s="38" t="s">
        <v>157</v>
      </c>
      <c r="G5551" s="40">
        <v>199920</v>
      </c>
      <c r="H5551" s="41" t="s">
        <v>4366</v>
      </c>
    </row>
    <row r="5552" spans="1:8">
      <c r="A5552" s="36"/>
      <c r="B5552" s="36"/>
      <c r="C5552" s="37" t="s">
        <v>5099</v>
      </c>
      <c r="D5552" s="38">
        <v>9407</v>
      </c>
      <c r="E5552" s="39" t="s">
        <v>5959</v>
      </c>
      <c r="F5552" s="38" t="s">
        <v>157</v>
      </c>
      <c r="G5552" s="40">
        <v>161558</v>
      </c>
      <c r="H5552" s="41" t="s">
        <v>4366</v>
      </c>
    </row>
    <row r="5553" spans="1:8">
      <c r="A5553" s="36"/>
      <c r="B5553" s="36"/>
      <c r="C5553" s="37" t="s">
        <v>5278</v>
      </c>
      <c r="D5553" s="38">
        <v>9408</v>
      </c>
      <c r="E5553" s="39" t="s">
        <v>5960</v>
      </c>
      <c r="F5553" s="38" t="s">
        <v>157</v>
      </c>
      <c r="G5553" s="40">
        <v>176900</v>
      </c>
      <c r="H5553" s="41" t="s">
        <v>4366</v>
      </c>
    </row>
    <row r="5554" spans="1:8">
      <c r="A5554" s="36"/>
      <c r="B5554" s="36"/>
      <c r="C5554" s="37" t="s">
        <v>5278</v>
      </c>
      <c r="D5554" s="38">
        <v>9409</v>
      </c>
      <c r="E5554" s="39" t="s">
        <v>5961</v>
      </c>
      <c r="F5554" s="38" t="s">
        <v>157</v>
      </c>
      <c r="G5554" s="40">
        <v>159900</v>
      </c>
      <c r="H5554" s="41" t="s">
        <v>4366</v>
      </c>
    </row>
    <row r="5555" spans="1:8">
      <c r="A5555" s="36"/>
      <c r="B5555" s="36"/>
      <c r="C5555" s="37" t="s">
        <v>1473</v>
      </c>
      <c r="D5555" s="38">
        <v>9413</v>
      </c>
      <c r="E5555" s="39" t="s">
        <v>5962</v>
      </c>
      <c r="F5555" s="38" t="s">
        <v>564</v>
      </c>
      <c r="G5555" s="40">
        <v>3213</v>
      </c>
      <c r="H5555" s="41" t="s">
        <v>4366</v>
      </c>
    </row>
    <row r="5556" spans="1:8">
      <c r="A5556" s="36"/>
      <c r="B5556" s="36"/>
      <c r="C5556" s="37" t="s">
        <v>5278</v>
      </c>
      <c r="D5556" s="38">
        <v>9414</v>
      </c>
      <c r="E5556" s="39" t="s">
        <v>5963</v>
      </c>
      <c r="F5556" s="38" t="s">
        <v>157</v>
      </c>
      <c r="G5556" s="40">
        <v>23521</v>
      </c>
      <c r="H5556" s="41" t="s">
        <v>4366</v>
      </c>
    </row>
    <row r="5557" spans="1:8">
      <c r="A5557" s="36"/>
      <c r="B5557" s="36"/>
      <c r="C5557" s="37" t="s">
        <v>4435</v>
      </c>
      <c r="D5557" s="38">
        <v>9423</v>
      </c>
      <c r="E5557" s="39" t="s">
        <v>5964</v>
      </c>
      <c r="F5557" s="38" t="s">
        <v>1904</v>
      </c>
      <c r="G5557" s="40">
        <v>3171353</v>
      </c>
      <c r="H5557" s="41" t="s">
        <v>4366</v>
      </c>
    </row>
    <row r="5558" spans="1:8">
      <c r="A5558" s="36"/>
      <c r="B5558" s="36"/>
      <c r="C5558" s="37" t="s">
        <v>4435</v>
      </c>
      <c r="D5558" s="38">
        <v>9424</v>
      </c>
      <c r="E5558" s="39" t="s">
        <v>5965</v>
      </c>
      <c r="F5558" s="38" t="s">
        <v>1904</v>
      </c>
      <c r="G5558" s="40">
        <v>1911652</v>
      </c>
      <c r="H5558" s="41" t="s">
        <v>4366</v>
      </c>
    </row>
    <row r="5559" spans="1:8">
      <c r="A5559" s="36"/>
      <c r="B5559" s="36"/>
      <c r="C5559" s="37" t="s">
        <v>5966</v>
      </c>
      <c r="D5559" s="38">
        <v>9427</v>
      </c>
      <c r="E5559" s="39" t="s">
        <v>5967</v>
      </c>
      <c r="F5559" s="38" t="s">
        <v>157</v>
      </c>
      <c r="G5559" s="40">
        <v>8700</v>
      </c>
      <c r="H5559" s="41" t="s">
        <v>4366</v>
      </c>
    </row>
    <row r="5560" spans="1:8">
      <c r="A5560" s="36"/>
      <c r="B5560" s="36"/>
      <c r="C5560" s="37" t="s">
        <v>5968</v>
      </c>
      <c r="D5560" s="38">
        <v>9428</v>
      </c>
      <c r="E5560" s="39" t="s">
        <v>5969</v>
      </c>
      <c r="F5560" s="38" t="s">
        <v>157</v>
      </c>
      <c r="G5560" s="40">
        <v>20300</v>
      </c>
      <c r="H5560" s="41" t="s">
        <v>4366</v>
      </c>
    </row>
    <row r="5561" spans="1:8">
      <c r="A5561" s="36"/>
      <c r="B5561" s="36"/>
      <c r="C5561" s="37" t="s">
        <v>5079</v>
      </c>
      <c r="D5561" s="38">
        <v>9433</v>
      </c>
      <c r="E5561" s="39" t="s">
        <v>5970</v>
      </c>
      <c r="F5561" s="38" t="s">
        <v>157</v>
      </c>
      <c r="G5561" s="40">
        <v>145180</v>
      </c>
      <c r="H5561" s="41" t="s">
        <v>4366</v>
      </c>
    </row>
    <row r="5562" spans="1:8">
      <c r="A5562" s="36"/>
      <c r="B5562" s="36"/>
      <c r="C5562" s="37" t="s">
        <v>5285</v>
      </c>
      <c r="D5562" s="38">
        <v>9434</v>
      </c>
      <c r="E5562" s="39" t="s">
        <v>5971</v>
      </c>
      <c r="F5562" s="38" t="s">
        <v>564</v>
      </c>
      <c r="G5562" s="40">
        <v>286</v>
      </c>
      <c r="H5562" s="41" t="s">
        <v>4366</v>
      </c>
    </row>
    <row r="5563" spans="1:8">
      <c r="A5563" s="36"/>
      <c r="B5563" s="36"/>
      <c r="C5563" s="37" t="s">
        <v>4837</v>
      </c>
      <c r="D5563" s="38">
        <v>9437</v>
      </c>
      <c r="E5563" s="39" t="s">
        <v>5972</v>
      </c>
      <c r="F5563" s="38" t="s">
        <v>157</v>
      </c>
      <c r="G5563" s="40">
        <v>521006</v>
      </c>
      <c r="H5563" s="41" t="s">
        <v>4366</v>
      </c>
    </row>
    <row r="5564" spans="1:8">
      <c r="A5564" s="36"/>
      <c r="B5564" s="36"/>
      <c r="C5564" s="37" t="s">
        <v>4711</v>
      </c>
      <c r="D5564" s="38">
        <v>9441</v>
      </c>
      <c r="E5564" s="39" t="s">
        <v>5973</v>
      </c>
      <c r="F5564" s="38" t="s">
        <v>157</v>
      </c>
      <c r="G5564" s="40">
        <v>1011500</v>
      </c>
      <c r="H5564" s="41" t="s">
        <v>4366</v>
      </c>
    </row>
    <row r="5565" spans="1:8">
      <c r="A5565" s="36"/>
      <c r="B5565" s="36"/>
      <c r="C5565" s="37" t="s">
        <v>5081</v>
      </c>
      <c r="D5565" s="38">
        <v>9443</v>
      </c>
      <c r="E5565" s="39" t="s">
        <v>5974</v>
      </c>
      <c r="F5565" s="38" t="s">
        <v>157</v>
      </c>
      <c r="G5565" s="40">
        <v>1689000</v>
      </c>
      <c r="H5565" s="41" t="s">
        <v>4366</v>
      </c>
    </row>
    <row r="5566" spans="1:8">
      <c r="A5566" s="36"/>
      <c r="B5566" s="36"/>
      <c r="C5566" s="37" t="s">
        <v>5106</v>
      </c>
      <c r="D5566" s="38">
        <v>9444</v>
      </c>
      <c r="E5566" s="39" t="s">
        <v>5975</v>
      </c>
      <c r="F5566" s="38" t="s">
        <v>157</v>
      </c>
      <c r="G5566" s="40">
        <v>136850</v>
      </c>
      <c r="H5566" s="41" t="s">
        <v>4366</v>
      </c>
    </row>
    <row r="5567" spans="1:8">
      <c r="A5567" s="36"/>
      <c r="B5567" s="36"/>
      <c r="C5567" s="37" t="s">
        <v>5106</v>
      </c>
      <c r="D5567" s="38">
        <v>9445</v>
      </c>
      <c r="E5567" s="39" t="s">
        <v>5976</v>
      </c>
      <c r="F5567" s="38" t="s">
        <v>157</v>
      </c>
      <c r="G5567" s="40">
        <v>233597</v>
      </c>
      <c r="H5567" s="41" t="s">
        <v>4366</v>
      </c>
    </row>
    <row r="5568" spans="1:8">
      <c r="A5568" s="36"/>
      <c r="B5568" s="36"/>
      <c r="C5568" s="37" t="s">
        <v>5106</v>
      </c>
      <c r="D5568" s="38">
        <v>9446</v>
      </c>
      <c r="E5568" s="39" t="s">
        <v>5977</v>
      </c>
      <c r="F5568" s="38" t="s">
        <v>157</v>
      </c>
      <c r="G5568" s="40">
        <v>73066</v>
      </c>
      <c r="H5568" s="41" t="s">
        <v>4366</v>
      </c>
    </row>
    <row r="5569" spans="1:8">
      <c r="A5569" s="36"/>
      <c r="B5569" s="36"/>
      <c r="C5569" s="37" t="s">
        <v>5106</v>
      </c>
      <c r="D5569" s="38">
        <v>9447</v>
      </c>
      <c r="E5569" s="39" t="s">
        <v>5978</v>
      </c>
      <c r="F5569" s="38" t="s">
        <v>157</v>
      </c>
      <c r="G5569" s="40">
        <v>1400000</v>
      </c>
      <c r="H5569" s="41" t="s">
        <v>4366</v>
      </c>
    </row>
    <row r="5570" spans="1:8">
      <c r="A5570" s="36"/>
      <c r="B5570" s="36"/>
      <c r="C5570" s="37" t="s">
        <v>5104</v>
      </c>
      <c r="D5570" s="38">
        <v>9448</v>
      </c>
      <c r="E5570" s="39" t="s">
        <v>5979</v>
      </c>
      <c r="F5570" s="38" t="s">
        <v>157</v>
      </c>
      <c r="G5570" s="40">
        <v>214200</v>
      </c>
      <c r="H5570" s="41" t="s">
        <v>4366</v>
      </c>
    </row>
    <row r="5571" spans="1:8">
      <c r="A5571" s="36"/>
      <c r="B5571" s="36"/>
      <c r="C5571" s="37" t="s">
        <v>5104</v>
      </c>
      <c r="D5571" s="38">
        <v>9449</v>
      </c>
      <c r="E5571" s="39" t="s">
        <v>5980</v>
      </c>
      <c r="F5571" s="38" t="s">
        <v>157</v>
      </c>
      <c r="G5571" s="40">
        <v>52836</v>
      </c>
      <c r="H5571" s="41" t="s">
        <v>4366</v>
      </c>
    </row>
    <row r="5572" spans="1:8">
      <c r="A5572" s="36"/>
      <c r="B5572" s="36"/>
      <c r="C5572" s="37" t="s">
        <v>5104</v>
      </c>
      <c r="D5572" s="38">
        <v>9450</v>
      </c>
      <c r="E5572" s="39" t="s">
        <v>5981</v>
      </c>
      <c r="F5572" s="38" t="s">
        <v>157</v>
      </c>
      <c r="G5572" s="40">
        <v>148750</v>
      </c>
      <c r="H5572" s="41" t="s">
        <v>4366</v>
      </c>
    </row>
    <row r="5573" spans="1:8">
      <c r="A5573" s="36"/>
      <c r="B5573" s="36"/>
      <c r="C5573" s="37" t="s">
        <v>5104</v>
      </c>
      <c r="D5573" s="38">
        <v>9451</v>
      </c>
      <c r="E5573" s="39" t="s">
        <v>5982</v>
      </c>
      <c r="F5573" s="38" t="s">
        <v>157</v>
      </c>
      <c r="G5573" s="40">
        <v>74970</v>
      </c>
      <c r="H5573" s="41" t="s">
        <v>4366</v>
      </c>
    </row>
    <row r="5574" spans="1:8">
      <c r="A5574" s="36"/>
      <c r="B5574" s="36"/>
      <c r="C5574" s="37" t="s">
        <v>5104</v>
      </c>
      <c r="D5574" s="38">
        <v>9452</v>
      </c>
      <c r="E5574" s="39" t="s">
        <v>5983</v>
      </c>
      <c r="F5574" s="38" t="s">
        <v>157</v>
      </c>
      <c r="G5574" s="40">
        <v>50000</v>
      </c>
      <c r="H5574" s="41" t="s">
        <v>4366</v>
      </c>
    </row>
    <row r="5575" spans="1:8">
      <c r="A5575" s="36"/>
      <c r="B5575" s="36"/>
      <c r="C5575" s="37" t="s">
        <v>5104</v>
      </c>
      <c r="D5575" s="38">
        <v>9453</v>
      </c>
      <c r="E5575" s="39" t="s">
        <v>5984</v>
      </c>
      <c r="F5575" s="38" t="s">
        <v>157</v>
      </c>
      <c r="G5575" s="40">
        <v>238000</v>
      </c>
      <c r="H5575" s="41" t="s">
        <v>4366</v>
      </c>
    </row>
    <row r="5576" spans="1:8">
      <c r="A5576" s="36"/>
      <c r="B5576" s="36"/>
      <c r="C5576" s="37" t="s">
        <v>5099</v>
      </c>
      <c r="D5576" s="38">
        <v>9454</v>
      </c>
      <c r="E5576" s="39" t="s">
        <v>5985</v>
      </c>
      <c r="F5576" s="38" t="s">
        <v>157</v>
      </c>
      <c r="G5576" s="40">
        <v>49504</v>
      </c>
      <c r="H5576" s="41" t="s">
        <v>4366</v>
      </c>
    </row>
    <row r="5577" spans="1:8">
      <c r="A5577" s="36"/>
      <c r="B5577" s="36"/>
      <c r="C5577" s="37" t="s">
        <v>4435</v>
      </c>
      <c r="D5577" s="38">
        <v>9455</v>
      </c>
      <c r="E5577" s="39" t="s">
        <v>5986</v>
      </c>
      <c r="F5577" s="38" t="s">
        <v>1904</v>
      </c>
      <c r="G5577" s="40">
        <v>1160000</v>
      </c>
      <c r="H5577" s="41" t="s">
        <v>4366</v>
      </c>
    </row>
    <row r="5578" spans="1:8">
      <c r="A5578" s="36"/>
      <c r="B5578" s="36"/>
      <c r="C5578" s="37" t="s">
        <v>5340</v>
      </c>
      <c r="D5578" s="38">
        <v>9456</v>
      </c>
      <c r="E5578" s="39" t="s">
        <v>5987</v>
      </c>
      <c r="F5578" s="38" t="s">
        <v>1904</v>
      </c>
      <c r="G5578" s="40">
        <v>5448750</v>
      </c>
      <c r="H5578" s="41" t="s">
        <v>4366</v>
      </c>
    </row>
    <row r="5579" spans="1:8">
      <c r="A5579" s="36"/>
      <c r="B5579" s="36"/>
      <c r="C5579" s="37" t="s">
        <v>4435</v>
      </c>
      <c r="D5579" s="38">
        <v>9457</v>
      </c>
      <c r="E5579" s="39" t="s">
        <v>5988</v>
      </c>
      <c r="F5579" s="38" t="s">
        <v>1904</v>
      </c>
      <c r="G5579" s="40">
        <v>3036150</v>
      </c>
      <c r="H5579" s="41" t="s">
        <v>4366</v>
      </c>
    </row>
    <row r="5580" spans="1:8">
      <c r="A5580" s="36"/>
      <c r="B5580" s="36"/>
      <c r="C5580" s="37" t="s">
        <v>4435</v>
      </c>
      <c r="D5580" s="38">
        <v>9459</v>
      </c>
      <c r="E5580" s="39" t="s">
        <v>5989</v>
      </c>
      <c r="F5580" s="38" t="s">
        <v>1904</v>
      </c>
      <c r="G5580" s="40">
        <v>2460000</v>
      </c>
      <c r="H5580" s="41" t="s">
        <v>4366</v>
      </c>
    </row>
    <row r="5581" spans="1:8">
      <c r="A5581" s="36"/>
      <c r="B5581" s="36"/>
      <c r="C5581" s="37" t="s">
        <v>4435</v>
      </c>
      <c r="D5581" s="38">
        <v>9460</v>
      </c>
      <c r="E5581" s="39" t="s">
        <v>5990</v>
      </c>
      <c r="F5581" s="38" t="s">
        <v>1904</v>
      </c>
      <c r="G5581" s="40">
        <v>1645000</v>
      </c>
      <c r="H5581" s="41" t="s">
        <v>4366</v>
      </c>
    </row>
    <row r="5582" spans="1:8">
      <c r="A5582" s="36"/>
      <c r="B5582" s="36"/>
      <c r="C5582" s="37" t="s">
        <v>4435</v>
      </c>
      <c r="D5582" s="38">
        <v>9461</v>
      </c>
      <c r="E5582" s="39" t="s">
        <v>5991</v>
      </c>
      <c r="F5582" s="38" t="s">
        <v>1904</v>
      </c>
      <c r="G5582" s="40">
        <v>1740000</v>
      </c>
      <c r="H5582" s="41" t="s">
        <v>4366</v>
      </c>
    </row>
    <row r="5583" spans="1:8">
      <c r="A5583" s="36"/>
      <c r="B5583" s="36"/>
      <c r="C5583" s="37" t="s">
        <v>4435</v>
      </c>
      <c r="D5583" s="38">
        <v>9462</v>
      </c>
      <c r="E5583" s="39" t="s">
        <v>5992</v>
      </c>
      <c r="F5583" s="38" t="s">
        <v>1904</v>
      </c>
      <c r="G5583" s="40">
        <v>2030000</v>
      </c>
      <c r="H5583" s="41" t="s">
        <v>4366</v>
      </c>
    </row>
    <row r="5584" spans="1:8">
      <c r="A5584" s="36"/>
      <c r="B5584" s="36"/>
      <c r="C5584" s="37" t="s">
        <v>4435</v>
      </c>
      <c r="D5584" s="38">
        <v>9463</v>
      </c>
      <c r="E5584" s="39" t="s">
        <v>5993</v>
      </c>
      <c r="F5584" s="38" t="s">
        <v>1904</v>
      </c>
      <c r="G5584" s="40">
        <v>2030000</v>
      </c>
      <c r="H5584" s="41" t="s">
        <v>4366</v>
      </c>
    </row>
    <row r="5585" spans="1:8">
      <c r="A5585" s="36"/>
      <c r="B5585" s="36"/>
      <c r="C5585" s="37" t="s">
        <v>4435</v>
      </c>
      <c r="D5585" s="38">
        <v>9464</v>
      </c>
      <c r="E5585" s="39" t="s">
        <v>5994</v>
      </c>
      <c r="F5585" s="38" t="s">
        <v>1904</v>
      </c>
      <c r="G5585" s="40">
        <v>2320000</v>
      </c>
      <c r="H5585" s="41" t="s">
        <v>4366</v>
      </c>
    </row>
    <row r="5586" spans="1:8">
      <c r="A5586" s="36"/>
      <c r="B5586" s="36"/>
      <c r="C5586" s="37" t="s">
        <v>4435</v>
      </c>
      <c r="D5586" s="38">
        <v>9465</v>
      </c>
      <c r="E5586" s="39" t="s">
        <v>5995</v>
      </c>
      <c r="F5586" s="38" t="s">
        <v>1904</v>
      </c>
      <c r="G5586" s="40">
        <v>22807410</v>
      </c>
      <c r="H5586" s="41" t="s">
        <v>4366</v>
      </c>
    </row>
    <row r="5587" spans="1:8">
      <c r="A5587" s="36"/>
      <c r="B5587" s="36"/>
      <c r="C5587" s="37" t="s">
        <v>4435</v>
      </c>
      <c r="D5587" s="38">
        <v>9466</v>
      </c>
      <c r="E5587" s="39" t="s">
        <v>5996</v>
      </c>
      <c r="F5587" s="38" t="s">
        <v>1904</v>
      </c>
      <c r="G5587" s="40">
        <v>15908485</v>
      </c>
      <c r="H5587" s="41" t="s">
        <v>4366</v>
      </c>
    </row>
    <row r="5588" spans="1:8">
      <c r="A5588" s="36"/>
      <c r="B5588" s="36"/>
      <c r="C5588" s="37" t="s">
        <v>4435</v>
      </c>
      <c r="D5588" s="38">
        <v>9467</v>
      </c>
      <c r="E5588" s="39" t="s">
        <v>5997</v>
      </c>
      <c r="F5588" s="38" t="s">
        <v>1904</v>
      </c>
      <c r="G5588" s="40">
        <v>13429623</v>
      </c>
      <c r="H5588" s="41" t="s">
        <v>4366</v>
      </c>
    </row>
    <row r="5589" spans="1:8">
      <c r="A5589" s="36"/>
      <c r="B5589" s="36"/>
      <c r="C5589" s="37" t="s">
        <v>4435</v>
      </c>
      <c r="D5589" s="38">
        <v>9468</v>
      </c>
      <c r="E5589" s="39" t="s">
        <v>5998</v>
      </c>
      <c r="F5589" s="38" t="s">
        <v>1904</v>
      </c>
      <c r="G5589" s="40">
        <v>11440163</v>
      </c>
      <c r="H5589" s="41" t="s">
        <v>4366</v>
      </c>
    </row>
    <row r="5590" spans="1:8">
      <c r="A5590" s="36"/>
      <c r="B5590" s="36"/>
      <c r="C5590" s="37" t="s">
        <v>4435</v>
      </c>
      <c r="D5590" s="38">
        <v>9469</v>
      </c>
      <c r="E5590" s="39" t="s">
        <v>5999</v>
      </c>
      <c r="F5590" s="38" t="s">
        <v>1904</v>
      </c>
      <c r="G5590" s="40">
        <v>10320910</v>
      </c>
      <c r="H5590" s="41" t="s">
        <v>4366</v>
      </c>
    </row>
    <row r="5591" spans="1:8">
      <c r="A5591" s="36"/>
      <c r="B5591" s="36"/>
      <c r="C5591" s="37" t="s">
        <v>4435</v>
      </c>
      <c r="D5591" s="38">
        <v>9470</v>
      </c>
      <c r="E5591" s="39" t="s">
        <v>6000</v>
      </c>
      <c r="F5591" s="38" t="s">
        <v>1904</v>
      </c>
      <c r="G5591" s="40">
        <v>9207450</v>
      </c>
      <c r="H5591" s="41" t="s">
        <v>4366</v>
      </c>
    </row>
    <row r="5592" spans="1:8">
      <c r="A5592" s="36"/>
      <c r="B5592" s="36"/>
      <c r="C5592" s="37" t="s">
        <v>4435</v>
      </c>
      <c r="D5592" s="38">
        <v>9471</v>
      </c>
      <c r="E5592" s="39" t="s">
        <v>6001</v>
      </c>
      <c r="F5592" s="38" t="s">
        <v>1904</v>
      </c>
      <c r="G5592" s="40">
        <v>6968945</v>
      </c>
      <c r="H5592" s="41" t="s">
        <v>4366</v>
      </c>
    </row>
    <row r="5593" spans="1:8">
      <c r="A5593" s="36"/>
      <c r="B5593" s="36"/>
      <c r="C5593" s="37" t="s">
        <v>4435</v>
      </c>
      <c r="D5593" s="38">
        <v>9472</v>
      </c>
      <c r="E5593" s="39" t="s">
        <v>6002</v>
      </c>
      <c r="F5593" s="38" t="s">
        <v>1904</v>
      </c>
      <c r="G5593" s="40">
        <v>6578003</v>
      </c>
      <c r="H5593" s="41" t="s">
        <v>4366</v>
      </c>
    </row>
    <row r="5594" spans="1:8">
      <c r="A5594" s="36"/>
      <c r="B5594" s="36"/>
      <c r="C5594" s="37" t="s">
        <v>4435</v>
      </c>
      <c r="D5594" s="38">
        <v>9473</v>
      </c>
      <c r="E5594" s="39" t="s">
        <v>6003</v>
      </c>
      <c r="F5594" s="38" t="s">
        <v>1904</v>
      </c>
      <c r="G5594" s="40">
        <v>4323570</v>
      </c>
      <c r="H5594" s="41" t="s">
        <v>4366</v>
      </c>
    </row>
    <row r="5595" spans="1:8">
      <c r="A5595" s="36"/>
      <c r="B5595" s="36"/>
      <c r="C5595" s="37" t="s">
        <v>4435</v>
      </c>
      <c r="D5595" s="38">
        <v>9474</v>
      </c>
      <c r="E5595" s="39" t="s">
        <v>6004</v>
      </c>
      <c r="F5595" s="38" t="s">
        <v>1904</v>
      </c>
      <c r="G5595" s="40">
        <v>3803763</v>
      </c>
      <c r="H5595" s="41" t="s">
        <v>4366</v>
      </c>
    </row>
    <row r="5596" spans="1:8">
      <c r="A5596" s="36"/>
      <c r="B5596" s="36"/>
      <c r="C5596" s="37" t="s">
        <v>4435</v>
      </c>
      <c r="D5596" s="38">
        <v>9475</v>
      </c>
      <c r="E5596" s="39" t="s">
        <v>6005</v>
      </c>
      <c r="F5596" s="38" t="s">
        <v>1904</v>
      </c>
      <c r="G5596" s="40">
        <v>3987650</v>
      </c>
      <c r="H5596" s="41" t="s">
        <v>4366</v>
      </c>
    </row>
    <row r="5597" spans="1:8">
      <c r="A5597" s="36"/>
      <c r="B5597" s="36"/>
      <c r="C5597" s="37" t="s">
        <v>4435</v>
      </c>
      <c r="D5597" s="38">
        <v>9476</v>
      </c>
      <c r="E5597" s="39" t="s">
        <v>6006</v>
      </c>
      <c r="F5597" s="38" t="s">
        <v>1904</v>
      </c>
      <c r="G5597" s="40">
        <v>3430534</v>
      </c>
      <c r="H5597" s="41" t="s">
        <v>4366</v>
      </c>
    </row>
    <row r="5598" spans="1:8">
      <c r="A5598" s="36"/>
      <c r="B5598" s="36"/>
      <c r="C5598" s="37" t="s">
        <v>4435</v>
      </c>
      <c r="D5598" s="38">
        <v>9477</v>
      </c>
      <c r="E5598" s="39" t="s">
        <v>6007</v>
      </c>
      <c r="F5598" s="38" t="s">
        <v>1904</v>
      </c>
      <c r="G5598" s="40">
        <v>4506009</v>
      </c>
      <c r="H5598" s="41" t="s">
        <v>4366</v>
      </c>
    </row>
    <row r="5599" spans="1:8">
      <c r="A5599" s="36"/>
      <c r="B5599" s="36"/>
      <c r="C5599" s="37" t="s">
        <v>4435</v>
      </c>
      <c r="D5599" s="38">
        <v>9478</v>
      </c>
      <c r="E5599" s="39" t="s">
        <v>6008</v>
      </c>
      <c r="F5599" s="38" t="s">
        <v>1904</v>
      </c>
      <c r="G5599" s="40">
        <v>3700958</v>
      </c>
      <c r="H5599" s="41" t="s">
        <v>4366</v>
      </c>
    </row>
    <row r="5600" spans="1:8">
      <c r="A5600" s="36"/>
      <c r="B5600" s="36"/>
      <c r="C5600" s="37" t="s">
        <v>4435</v>
      </c>
      <c r="D5600" s="38">
        <v>9479</v>
      </c>
      <c r="E5600" s="39" t="s">
        <v>6009</v>
      </c>
      <c r="F5600" s="38" t="s">
        <v>1904</v>
      </c>
      <c r="G5600" s="40">
        <v>4506009</v>
      </c>
      <c r="H5600" s="41" t="s">
        <v>4366</v>
      </c>
    </row>
    <row r="5601" spans="1:8">
      <c r="A5601" s="36"/>
      <c r="B5601" s="36"/>
      <c r="C5601" s="37" t="s">
        <v>4435</v>
      </c>
      <c r="D5601" s="38">
        <v>9480</v>
      </c>
      <c r="E5601" s="39" t="s">
        <v>6010</v>
      </c>
      <c r="F5601" s="38" t="s">
        <v>1904</v>
      </c>
      <c r="G5601" s="40">
        <v>3700958</v>
      </c>
      <c r="H5601" s="41" t="s">
        <v>4366</v>
      </c>
    </row>
    <row r="5602" spans="1:8">
      <c r="A5602" s="36"/>
      <c r="B5602" s="36"/>
      <c r="C5602" s="37" t="s">
        <v>4435</v>
      </c>
      <c r="D5602" s="38">
        <v>9481</v>
      </c>
      <c r="E5602" s="39" t="s">
        <v>6011</v>
      </c>
      <c r="F5602" s="38" t="s">
        <v>1904</v>
      </c>
      <c r="G5602" s="40">
        <v>3994890</v>
      </c>
      <c r="H5602" s="41" t="s">
        <v>4366</v>
      </c>
    </row>
    <row r="5603" spans="1:8">
      <c r="A5603" s="36"/>
      <c r="B5603" s="36"/>
      <c r="C5603" s="37" t="s">
        <v>4435</v>
      </c>
      <c r="D5603" s="38">
        <v>9482</v>
      </c>
      <c r="E5603" s="39" t="s">
        <v>6012</v>
      </c>
      <c r="F5603" s="38" t="s">
        <v>1904</v>
      </c>
      <c r="G5603" s="40">
        <v>3007737</v>
      </c>
      <c r="H5603" s="41" t="s">
        <v>4366</v>
      </c>
    </row>
    <row r="5604" spans="1:8">
      <c r="A5604" s="36"/>
      <c r="B5604" s="36"/>
      <c r="C5604" s="37" t="s">
        <v>4435</v>
      </c>
      <c r="D5604" s="38">
        <v>9483</v>
      </c>
      <c r="E5604" s="39" t="s">
        <v>6013</v>
      </c>
      <c r="F5604" s="38" t="s">
        <v>1904</v>
      </c>
      <c r="G5604" s="40">
        <v>3488450</v>
      </c>
      <c r="H5604" s="41" t="s">
        <v>4366</v>
      </c>
    </row>
    <row r="5605" spans="1:8">
      <c r="A5605" s="36"/>
      <c r="B5605" s="36"/>
      <c r="C5605" s="37" t="s">
        <v>4435</v>
      </c>
      <c r="D5605" s="38">
        <v>9484</v>
      </c>
      <c r="E5605" s="39" t="s">
        <v>6014</v>
      </c>
      <c r="F5605" s="38" t="s">
        <v>1904</v>
      </c>
      <c r="G5605" s="40">
        <v>3164114</v>
      </c>
      <c r="H5605" s="41" t="s">
        <v>4366</v>
      </c>
    </row>
    <row r="5606" spans="1:8">
      <c r="A5606" s="36"/>
      <c r="B5606" s="36"/>
      <c r="C5606" s="37" t="s">
        <v>4435</v>
      </c>
      <c r="D5606" s="38">
        <v>9485</v>
      </c>
      <c r="E5606" s="39" t="s">
        <v>6015</v>
      </c>
      <c r="F5606" s="38" t="s">
        <v>1904</v>
      </c>
      <c r="G5606" s="40">
        <v>4197599</v>
      </c>
      <c r="H5606" s="41" t="s">
        <v>4366</v>
      </c>
    </row>
    <row r="5607" spans="1:8">
      <c r="A5607" s="36"/>
      <c r="B5607" s="36"/>
      <c r="C5607" s="37" t="s">
        <v>4435</v>
      </c>
      <c r="D5607" s="38">
        <v>9486</v>
      </c>
      <c r="E5607" s="39" t="s">
        <v>6016</v>
      </c>
      <c r="F5607" s="38" t="s">
        <v>1904</v>
      </c>
      <c r="G5607" s="40">
        <v>3204657</v>
      </c>
      <c r="H5607" s="41" t="s">
        <v>4366</v>
      </c>
    </row>
    <row r="5608" spans="1:8">
      <c r="A5608" s="36"/>
      <c r="B5608" s="36"/>
      <c r="C5608" s="37" t="s">
        <v>4435</v>
      </c>
      <c r="D5608" s="38">
        <v>9487</v>
      </c>
      <c r="E5608" s="39" t="s">
        <v>6017</v>
      </c>
      <c r="F5608" s="38" t="s">
        <v>1904</v>
      </c>
      <c r="G5608" s="40">
        <v>2650098</v>
      </c>
      <c r="H5608" s="41" t="s">
        <v>4366</v>
      </c>
    </row>
    <row r="5609" spans="1:8">
      <c r="A5609" s="36"/>
      <c r="B5609" s="36"/>
      <c r="C5609" s="37" t="s">
        <v>4435</v>
      </c>
      <c r="D5609" s="38">
        <v>9488</v>
      </c>
      <c r="E5609" s="39" t="s">
        <v>6018</v>
      </c>
      <c r="F5609" s="38" t="s">
        <v>1904</v>
      </c>
      <c r="G5609" s="40">
        <v>2243229</v>
      </c>
      <c r="H5609" s="41" t="s">
        <v>4366</v>
      </c>
    </row>
    <row r="5610" spans="1:8">
      <c r="A5610" s="36"/>
      <c r="B5610" s="36"/>
      <c r="C5610" s="37" t="s">
        <v>4435</v>
      </c>
      <c r="D5610" s="38">
        <v>9489</v>
      </c>
      <c r="E5610" s="39" t="s">
        <v>6019</v>
      </c>
      <c r="F5610" s="38" t="s">
        <v>1904</v>
      </c>
      <c r="G5610" s="40">
        <v>3007737</v>
      </c>
      <c r="H5610" s="41" t="s">
        <v>4366</v>
      </c>
    </row>
    <row r="5611" spans="1:8">
      <c r="A5611" s="36"/>
      <c r="B5611" s="36"/>
      <c r="C5611" s="37" t="s">
        <v>4435</v>
      </c>
      <c r="D5611" s="38">
        <v>9490</v>
      </c>
      <c r="E5611" s="39" t="s">
        <v>6020</v>
      </c>
      <c r="F5611" s="38" t="s">
        <v>1904</v>
      </c>
      <c r="G5611" s="40">
        <v>2650098</v>
      </c>
      <c r="H5611" s="41" t="s">
        <v>4366</v>
      </c>
    </row>
    <row r="5612" spans="1:8">
      <c r="A5612" s="36"/>
      <c r="B5612" s="36"/>
      <c r="C5612" s="37" t="s">
        <v>4435</v>
      </c>
      <c r="D5612" s="38">
        <v>9491</v>
      </c>
      <c r="E5612" s="39" t="s">
        <v>6021</v>
      </c>
      <c r="F5612" s="38" t="s">
        <v>1904</v>
      </c>
      <c r="G5612" s="40">
        <v>2243229</v>
      </c>
      <c r="H5612" s="41" t="s">
        <v>4366</v>
      </c>
    </row>
    <row r="5613" spans="1:8">
      <c r="A5613" s="36"/>
      <c r="B5613" s="36"/>
      <c r="C5613" s="37" t="s">
        <v>4435</v>
      </c>
      <c r="D5613" s="38">
        <v>9492</v>
      </c>
      <c r="E5613" s="39" t="s">
        <v>6022</v>
      </c>
      <c r="F5613" s="38" t="s">
        <v>1904</v>
      </c>
      <c r="G5613" s="40">
        <v>5067807</v>
      </c>
      <c r="H5613" s="41" t="s">
        <v>4366</v>
      </c>
    </row>
    <row r="5614" spans="1:8">
      <c r="A5614" s="36"/>
      <c r="B5614" s="36"/>
      <c r="C5614" s="37" t="s">
        <v>4435</v>
      </c>
      <c r="D5614" s="38">
        <v>9493</v>
      </c>
      <c r="E5614" s="39" t="s">
        <v>6023</v>
      </c>
      <c r="F5614" s="38" t="s">
        <v>1904</v>
      </c>
      <c r="G5614" s="40">
        <v>2751453</v>
      </c>
      <c r="H5614" s="41" t="s">
        <v>4366</v>
      </c>
    </row>
    <row r="5615" spans="1:8">
      <c r="A5615" s="36"/>
      <c r="B5615" s="36"/>
      <c r="C5615" s="37" t="s">
        <v>4435</v>
      </c>
      <c r="D5615" s="38">
        <v>9494</v>
      </c>
      <c r="E5615" s="39" t="s">
        <v>6024</v>
      </c>
      <c r="F5615" s="38" t="s">
        <v>1904</v>
      </c>
      <c r="G5615" s="40">
        <v>3591255</v>
      </c>
      <c r="H5615" s="41" t="s">
        <v>4366</v>
      </c>
    </row>
    <row r="5616" spans="1:8">
      <c r="A5616" s="36"/>
      <c r="B5616" s="36"/>
      <c r="C5616" s="37" t="s">
        <v>1473</v>
      </c>
      <c r="D5616" s="38">
        <v>9495</v>
      </c>
      <c r="E5616" s="39" t="s">
        <v>6025</v>
      </c>
      <c r="F5616" s="38" t="s">
        <v>564</v>
      </c>
      <c r="G5616" s="40">
        <v>9997</v>
      </c>
      <c r="H5616" s="41" t="s">
        <v>4366</v>
      </c>
    </row>
    <row r="5617" spans="1:8">
      <c r="A5617" s="36"/>
      <c r="B5617" s="36"/>
      <c r="C5617" s="37" t="s">
        <v>1473</v>
      </c>
      <c r="D5617" s="38">
        <v>9496</v>
      </c>
      <c r="E5617" s="39" t="s">
        <v>6026</v>
      </c>
      <c r="F5617" s="38" t="s">
        <v>564</v>
      </c>
      <c r="G5617" s="40">
        <v>8397</v>
      </c>
      <c r="H5617" s="41" t="s">
        <v>4366</v>
      </c>
    </row>
    <row r="5618" spans="1:8">
      <c r="A5618" s="36"/>
      <c r="B5618" s="36"/>
      <c r="C5618" s="37" t="s">
        <v>4435</v>
      </c>
      <c r="D5618" s="38">
        <v>9497</v>
      </c>
      <c r="E5618" s="39" t="s">
        <v>6027</v>
      </c>
      <c r="F5618" s="38" t="s">
        <v>885</v>
      </c>
      <c r="G5618" s="40">
        <v>11000</v>
      </c>
      <c r="H5618" s="41" t="s">
        <v>4366</v>
      </c>
    </row>
    <row r="5619" spans="1:8">
      <c r="A5619" s="36"/>
      <c r="B5619" s="36"/>
      <c r="C5619" s="37" t="s">
        <v>4364</v>
      </c>
      <c r="D5619" s="38">
        <v>9499</v>
      </c>
      <c r="E5619" s="39" t="s">
        <v>6028</v>
      </c>
      <c r="F5619" s="38" t="s">
        <v>186</v>
      </c>
      <c r="G5619" s="40">
        <v>509082</v>
      </c>
      <c r="H5619" s="41" t="s">
        <v>4366</v>
      </c>
    </row>
    <row r="5620" spans="1:8">
      <c r="A5620" s="36"/>
      <c r="B5620" s="36"/>
      <c r="C5620" s="37" t="s">
        <v>1473</v>
      </c>
      <c r="D5620" s="38">
        <v>9500</v>
      </c>
      <c r="E5620" s="39" t="s">
        <v>6029</v>
      </c>
      <c r="F5620" s="38" t="s">
        <v>182</v>
      </c>
      <c r="G5620" s="40">
        <v>80965</v>
      </c>
      <c r="H5620" s="41" t="s">
        <v>4366</v>
      </c>
    </row>
    <row r="5621" spans="1:8">
      <c r="A5621" s="36"/>
      <c r="B5621" s="36"/>
      <c r="C5621" s="37" t="s">
        <v>1473</v>
      </c>
      <c r="D5621" s="38">
        <v>9501</v>
      </c>
      <c r="E5621" s="39" t="s">
        <v>6030</v>
      </c>
      <c r="F5621" s="38" t="s">
        <v>182</v>
      </c>
      <c r="G5621" s="40">
        <v>64606</v>
      </c>
      <c r="H5621" s="41" t="s">
        <v>4366</v>
      </c>
    </row>
    <row r="5622" spans="1:8">
      <c r="A5622" s="36"/>
      <c r="B5622" s="36"/>
      <c r="C5622" s="37" t="s">
        <v>2227</v>
      </c>
      <c r="D5622" s="38">
        <v>9502</v>
      </c>
      <c r="E5622" s="39" t="s">
        <v>6031</v>
      </c>
      <c r="F5622" s="38" t="s">
        <v>182</v>
      </c>
      <c r="G5622" s="40">
        <v>115956</v>
      </c>
      <c r="H5622" s="41" t="s">
        <v>4366</v>
      </c>
    </row>
    <row r="5623" spans="1:8">
      <c r="A5623" s="36"/>
      <c r="B5623" s="36"/>
      <c r="C5623" s="37" t="s">
        <v>4435</v>
      </c>
      <c r="D5623" s="38">
        <v>9505</v>
      </c>
      <c r="E5623" s="39" t="s">
        <v>6032</v>
      </c>
      <c r="F5623" s="38" t="s">
        <v>590</v>
      </c>
      <c r="G5623" s="40">
        <v>760246</v>
      </c>
      <c r="H5623" s="41" t="s">
        <v>4366</v>
      </c>
    </row>
    <row r="5624" spans="1:8">
      <c r="A5624" s="36"/>
      <c r="B5624" s="36"/>
      <c r="C5624" s="37" t="s">
        <v>4435</v>
      </c>
      <c r="D5624" s="38">
        <v>9506</v>
      </c>
      <c r="E5624" s="39" t="s">
        <v>6033</v>
      </c>
      <c r="F5624" s="38" t="s">
        <v>590</v>
      </c>
      <c r="G5624" s="40">
        <v>530283</v>
      </c>
      <c r="H5624" s="41" t="s">
        <v>4366</v>
      </c>
    </row>
    <row r="5625" spans="1:8">
      <c r="A5625" s="36"/>
      <c r="B5625" s="36"/>
      <c r="C5625" s="37" t="s">
        <v>4435</v>
      </c>
      <c r="D5625" s="38">
        <v>9507</v>
      </c>
      <c r="E5625" s="39" t="s">
        <v>6034</v>
      </c>
      <c r="F5625" s="38" t="s">
        <v>590</v>
      </c>
      <c r="G5625" s="40">
        <v>447654</v>
      </c>
      <c r="H5625" s="41" t="s">
        <v>4366</v>
      </c>
    </row>
    <row r="5626" spans="1:8">
      <c r="A5626" s="36"/>
      <c r="B5626" s="36"/>
      <c r="C5626" s="37" t="s">
        <v>4435</v>
      </c>
      <c r="D5626" s="38">
        <v>9508</v>
      </c>
      <c r="E5626" s="39" t="s">
        <v>6035</v>
      </c>
      <c r="F5626" s="38" t="s">
        <v>590</v>
      </c>
      <c r="G5626" s="40">
        <v>381338</v>
      </c>
      <c r="H5626" s="41" t="s">
        <v>4366</v>
      </c>
    </row>
    <row r="5627" spans="1:8">
      <c r="A5627" s="36"/>
      <c r="B5627" s="36"/>
      <c r="C5627" s="37" t="s">
        <v>4435</v>
      </c>
      <c r="D5627" s="38">
        <v>9509</v>
      </c>
      <c r="E5627" s="39" t="s">
        <v>6036</v>
      </c>
      <c r="F5627" s="38" t="s">
        <v>590</v>
      </c>
      <c r="G5627" s="40">
        <v>344030</v>
      </c>
      <c r="H5627" s="41" t="s">
        <v>4366</v>
      </c>
    </row>
    <row r="5628" spans="1:8">
      <c r="A5628" s="36"/>
      <c r="B5628" s="36"/>
      <c r="C5628" s="37" t="s">
        <v>4435</v>
      </c>
      <c r="D5628" s="38">
        <v>9510</v>
      </c>
      <c r="E5628" s="39" t="s">
        <v>6037</v>
      </c>
      <c r="F5628" s="38" t="s">
        <v>590</v>
      </c>
      <c r="G5628" s="40">
        <v>306894</v>
      </c>
      <c r="H5628" s="41" t="s">
        <v>4366</v>
      </c>
    </row>
    <row r="5629" spans="1:8">
      <c r="A5629" s="36"/>
      <c r="B5629" s="36"/>
      <c r="C5629" s="37" t="s">
        <v>4435</v>
      </c>
      <c r="D5629" s="38">
        <v>9511</v>
      </c>
      <c r="E5629" s="39" t="s">
        <v>6038</v>
      </c>
      <c r="F5629" s="38" t="s">
        <v>590</v>
      </c>
      <c r="G5629" s="40">
        <v>232298</v>
      </c>
      <c r="H5629" s="41" t="s">
        <v>4366</v>
      </c>
    </row>
    <row r="5630" spans="1:8">
      <c r="A5630" s="36"/>
      <c r="B5630" s="36"/>
      <c r="C5630" s="37" t="s">
        <v>4435</v>
      </c>
      <c r="D5630" s="38">
        <v>9512</v>
      </c>
      <c r="E5630" s="39" t="s">
        <v>6039</v>
      </c>
      <c r="F5630" s="38" t="s">
        <v>590</v>
      </c>
      <c r="G5630" s="40">
        <v>144118</v>
      </c>
      <c r="H5630" s="41" t="s">
        <v>4366</v>
      </c>
    </row>
    <row r="5631" spans="1:8">
      <c r="A5631" s="36"/>
      <c r="B5631" s="36"/>
      <c r="C5631" s="37" t="s">
        <v>4435</v>
      </c>
      <c r="D5631" s="38">
        <v>9513</v>
      </c>
      <c r="E5631" s="39" t="s">
        <v>6040</v>
      </c>
      <c r="F5631" s="38" t="s">
        <v>590</v>
      </c>
      <c r="G5631" s="40">
        <v>126791</v>
      </c>
      <c r="H5631" s="41" t="s">
        <v>4366</v>
      </c>
    </row>
    <row r="5632" spans="1:8">
      <c r="A5632" s="36"/>
      <c r="B5632" s="36"/>
      <c r="C5632" s="37" t="s">
        <v>4435</v>
      </c>
      <c r="D5632" s="38">
        <v>9514</v>
      </c>
      <c r="E5632" s="39" t="s">
        <v>6041</v>
      </c>
      <c r="F5632" s="38" t="s">
        <v>590</v>
      </c>
      <c r="G5632" s="40">
        <v>132922</v>
      </c>
      <c r="H5632" s="41" t="s">
        <v>4366</v>
      </c>
    </row>
    <row r="5633" spans="1:8">
      <c r="A5633" s="36"/>
      <c r="B5633" s="36"/>
      <c r="C5633" s="37" t="s">
        <v>4435</v>
      </c>
      <c r="D5633" s="38">
        <v>9515</v>
      </c>
      <c r="E5633" s="39" t="s">
        <v>6042</v>
      </c>
      <c r="F5633" s="38" t="s">
        <v>590</v>
      </c>
      <c r="G5633" s="40">
        <v>114350</v>
      </c>
      <c r="H5633" s="41" t="s">
        <v>4366</v>
      </c>
    </row>
    <row r="5634" spans="1:8">
      <c r="A5634" s="36"/>
      <c r="B5634" s="36"/>
      <c r="C5634" s="37" t="s">
        <v>4435</v>
      </c>
      <c r="D5634" s="38">
        <v>9516</v>
      </c>
      <c r="E5634" s="39" t="s">
        <v>6043</v>
      </c>
      <c r="F5634" s="38" t="s">
        <v>590</v>
      </c>
      <c r="G5634" s="40">
        <v>123366</v>
      </c>
      <c r="H5634" s="41" t="s">
        <v>4366</v>
      </c>
    </row>
    <row r="5635" spans="1:8">
      <c r="A5635" s="36"/>
      <c r="B5635" s="36"/>
      <c r="C5635" s="37" t="s">
        <v>4435</v>
      </c>
      <c r="D5635" s="38">
        <v>9517</v>
      </c>
      <c r="E5635" s="39" t="s">
        <v>6044</v>
      </c>
      <c r="F5635" s="38" t="s">
        <v>590</v>
      </c>
      <c r="G5635" s="40">
        <v>150201</v>
      </c>
      <c r="H5635" s="41" t="s">
        <v>4366</v>
      </c>
    </row>
    <row r="5636" spans="1:8">
      <c r="A5636" s="36"/>
      <c r="B5636" s="36"/>
      <c r="C5636" s="37" t="s">
        <v>4435</v>
      </c>
      <c r="D5636" s="38">
        <v>9518</v>
      </c>
      <c r="E5636" s="39" t="s">
        <v>6045</v>
      </c>
      <c r="F5636" s="38" t="s">
        <v>590</v>
      </c>
      <c r="G5636" s="40">
        <v>123366</v>
      </c>
      <c r="H5636" s="41" t="s">
        <v>4366</v>
      </c>
    </row>
    <row r="5637" spans="1:8">
      <c r="A5637" s="36"/>
      <c r="B5637" s="36"/>
      <c r="C5637" s="37" t="s">
        <v>4435</v>
      </c>
      <c r="D5637" s="38">
        <v>9519</v>
      </c>
      <c r="E5637" s="39" t="s">
        <v>6046</v>
      </c>
      <c r="F5637" s="38" t="s">
        <v>590</v>
      </c>
      <c r="G5637" s="40">
        <v>133163</v>
      </c>
      <c r="H5637" s="41" t="s">
        <v>4366</v>
      </c>
    </row>
    <row r="5638" spans="1:8">
      <c r="A5638" s="36"/>
      <c r="B5638" s="36"/>
      <c r="C5638" s="37" t="s">
        <v>4435</v>
      </c>
      <c r="D5638" s="38">
        <v>9520</v>
      </c>
      <c r="E5638" s="39" t="s">
        <v>6047</v>
      </c>
      <c r="F5638" s="38" t="s">
        <v>590</v>
      </c>
      <c r="G5638" s="40">
        <v>100258</v>
      </c>
      <c r="H5638" s="41" t="s">
        <v>4366</v>
      </c>
    </row>
    <row r="5639" spans="1:8">
      <c r="A5639" s="36"/>
      <c r="B5639" s="36"/>
      <c r="C5639" s="37" t="s">
        <v>4435</v>
      </c>
      <c r="D5639" s="38">
        <v>9521</v>
      </c>
      <c r="E5639" s="39" t="s">
        <v>6048</v>
      </c>
      <c r="F5639" s="38" t="s">
        <v>590</v>
      </c>
      <c r="G5639" s="40">
        <v>119697</v>
      </c>
      <c r="H5639" s="41" t="s">
        <v>4366</v>
      </c>
    </row>
    <row r="5640" spans="1:8">
      <c r="A5640" s="36"/>
      <c r="B5640" s="36"/>
      <c r="C5640" s="37" t="s">
        <v>4435</v>
      </c>
      <c r="D5640" s="38">
        <v>9522</v>
      </c>
      <c r="E5640" s="39" t="s">
        <v>6049</v>
      </c>
      <c r="F5640" s="38" t="s">
        <v>590</v>
      </c>
      <c r="G5640" s="40">
        <v>87130</v>
      </c>
      <c r="H5640" s="41" t="s">
        <v>4366</v>
      </c>
    </row>
    <row r="5641" spans="1:8">
      <c r="A5641" s="36"/>
      <c r="B5641" s="36"/>
      <c r="C5641" s="37" t="s">
        <v>4435</v>
      </c>
      <c r="D5641" s="38">
        <v>9523</v>
      </c>
      <c r="E5641" s="39" t="s">
        <v>6050</v>
      </c>
      <c r="F5641" s="38" t="s">
        <v>590</v>
      </c>
      <c r="G5641" s="40">
        <v>139920</v>
      </c>
      <c r="H5641" s="41" t="s">
        <v>4366</v>
      </c>
    </row>
    <row r="5642" spans="1:8">
      <c r="A5642" s="36"/>
      <c r="B5642" s="36"/>
      <c r="C5642" s="37" t="s">
        <v>4435</v>
      </c>
      <c r="D5642" s="38">
        <v>9524</v>
      </c>
      <c r="E5642" s="39" t="s">
        <v>6051</v>
      </c>
      <c r="F5642" s="38" t="s">
        <v>590</v>
      </c>
      <c r="G5642" s="40">
        <v>106822</v>
      </c>
      <c r="H5642" s="41" t="s">
        <v>4366</v>
      </c>
    </row>
    <row r="5643" spans="1:8">
      <c r="A5643" s="36"/>
      <c r="B5643" s="36"/>
      <c r="C5643" s="37" t="s">
        <v>4435</v>
      </c>
      <c r="D5643" s="38">
        <v>9525</v>
      </c>
      <c r="E5643" s="39" t="s">
        <v>6052</v>
      </c>
      <c r="F5643" s="38" t="s">
        <v>590</v>
      </c>
      <c r="G5643" s="40">
        <v>88336</v>
      </c>
      <c r="H5643" s="41" t="s">
        <v>4366</v>
      </c>
    </row>
    <row r="5644" spans="1:8">
      <c r="A5644" s="36"/>
      <c r="B5644" s="36"/>
      <c r="C5644" s="37" t="s">
        <v>4435</v>
      </c>
      <c r="D5644" s="38">
        <v>9526</v>
      </c>
      <c r="E5644" s="39" t="s">
        <v>6053</v>
      </c>
      <c r="F5644" s="38" t="s">
        <v>590</v>
      </c>
      <c r="G5644" s="40">
        <v>74775</v>
      </c>
      <c r="H5644" s="41" t="s">
        <v>4366</v>
      </c>
    </row>
    <row r="5645" spans="1:8">
      <c r="A5645" s="36"/>
      <c r="B5645" s="36"/>
      <c r="C5645" s="37" t="s">
        <v>4435</v>
      </c>
      <c r="D5645" s="38">
        <v>9527</v>
      </c>
      <c r="E5645" s="39" t="s">
        <v>6054</v>
      </c>
      <c r="F5645" s="38" t="s">
        <v>590</v>
      </c>
      <c r="G5645" s="40">
        <v>100258</v>
      </c>
      <c r="H5645" s="41" t="s">
        <v>4366</v>
      </c>
    </row>
    <row r="5646" spans="1:8">
      <c r="A5646" s="36"/>
      <c r="B5646" s="36"/>
      <c r="C5646" s="37" t="s">
        <v>4435</v>
      </c>
      <c r="D5646" s="38">
        <v>9528</v>
      </c>
      <c r="E5646" s="39" t="s">
        <v>6055</v>
      </c>
      <c r="F5646" s="38" t="s">
        <v>590</v>
      </c>
      <c r="G5646" s="40">
        <v>74775</v>
      </c>
      <c r="H5646" s="41" t="s">
        <v>4366</v>
      </c>
    </row>
    <row r="5647" spans="1:8">
      <c r="A5647" s="36"/>
      <c r="B5647" s="36"/>
      <c r="C5647" s="37" t="s">
        <v>4435</v>
      </c>
      <c r="D5647" s="38">
        <v>9529</v>
      </c>
      <c r="E5647" s="39" t="s">
        <v>6056</v>
      </c>
      <c r="F5647" s="38" t="s">
        <v>590</v>
      </c>
      <c r="G5647" s="40">
        <v>168926</v>
      </c>
      <c r="H5647" s="41" t="s">
        <v>4366</v>
      </c>
    </row>
    <row r="5648" spans="1:8">
      <c r="A5648" s="36"/>
      <c r="B5648" s="36"/>
      <c r="C5648" s="37" t="s">
        <v>4435</v>
      </c>
      <c r="D5648" s="38">
        <v>9530</v>
      </c>
      <c r="E5648" s="39" t="s">
        <v>6057</v>
      </c>
      <c r="F5648" s="38" t="s">
        <v>1904</v>
      </c>
      <c r="G5648" s="40">
        <v>3171353</v>
      </c>
      <c r="H5648" s="41" t="s">
        <v>4366</v>
      </c>
    </row>
    <row r="5649" spans="1:8">
      <c r="A5649" s="36"/>
      <c r="B5649" s="36"/>
      <c r="C5649" s="37" t="s">
        <v>4435</v>
      </c>
      <c r="D5649" s="38">
        <v>9531</v>
      </c>
      <c r="E5649" s="39" t="s">
        <v>6058</v>
      </c>
      <c r="F5649" s="38" t="s">
        <v>885</v>
      </c>
      <c r="G5649" s="40">
        <v>95031</v>
      </c>
      <c r="H5649" s="41" t="s">
        <v>4366</v>
      </c>
    </row>
    <row r="5650" spans="1:8">
      <c r="A5650" s="36"/>
      <c r="B5650" s="36"/>
      <c r="C5650" s="37" t="s">
        <v>4435</v>
      </c>
      <c r="D5650" s="38">
        <v>9532</v>
      </c>
      <c r="E5650" s="39" t="s">
        <v>6059</v>
      </c>
      <c r="F5650" s="38" t="s">
        <v>885</v>
      </c>
      <c r="G5650" s="40">
        <v>66285</v>
      </c>
      <c r="H5650" s="41" t="s">
        <v>4366</v>
      </c>
    </row>
    <row r="5651" spans="1:8">
      <c r="A5651" s="36"/>
      <c r="B5651" s="36"/>
      <c r="C5651" s="37" t="s">
        <v>4435</v>
      </c>
      <c r="D5651" s="38">
        <v>9533</v>
      </c>
      <c r="E5651" s="39" t="s">
        <v>6060</v>
      </c>
      <c r="F5651" s="38" t="s">
        <v>885</v>
      </c>
      <c r="G5651" s="40">
        <v>55957</v>
      </c>
      <c r="H5651" s="41" t="s">
        <v>4366</v>
      </c>
    </row>
    <row r="5652" spans="1:8">
      <c r="A5652" s="36"/>
      <c r="B5652" s="36"/>
      <c r="C5652" s="37" t="s">
        <v>4435</v>
      </c>
      <c r="D5652" s="38">
        <v>9534</v>
      </c>
      <c r="E5652" s="39" t="s">
        <v>6061</v>
      </c>
      <c r="F5652" s="38" t="s">
        <v>885</v>
      </c>
      <c r="G5652" s="40">
        <v>47668</v>
      </c>
      <c r="H5652" s="41" t="s">
        <v>4366</v>
      </c>
    </row>
    <row r="5653" spans="1:8">
      <c r="A5653" s="36"/>
      <c r="B5653" s="36"/>
      <c r="C5653" s="37" t="s">
        <v>4435</v>
      </c>
      <c r="D5653" s="38">
        <v>9535</v>
      </c>
      <c r="E5653" s="39" t="s">
        <v>6062</v>
      </c>
      <c r="F5653" s="38" t="s">
        <v>885</v>
      </c>
      <c r="G5653" s="40">
        <v>43004</v>
      </c>
      <c r="H5653" s="41" t="s">
        <v>4366</v>
      </c>
    </row>
    <row r="5654" spans="1:8">
      <c r="A5654" s="36"/>
      <c r="B5654" s="36"/>
      <c r="C5654" s="37" t="s">
        <v>4435</v>
      </c>
      <c r="D5654" s="38">
        <v>9536</v>
      </c>
      <c r="E5654" s="39" t="s">
        <v>6063</v>
      </c>
      <c r="F5654" s="38" t="s">
        <v>885</v>
      </c>
      <c r="G5654" s="40">
        <v>38365</v>
      </c>
      <c r="H5654" s="41" t="s">
        <v>4366</v>
      </c>
    </row>
    <row r="5655" spans="1:8">
      <c r="A5655" s="36"/>
      <c r="B5655" s="36"/>
      <c r="C5655" s="37" t="s">
        <v>4435</v>
      </c>
      <c r="D5655" s="38">
        <v>9537</v>
      </c>
      <c r="E5655" s="39" t="s">
        <v>6064</v>
      </c>
      <c r="F5655" s="38" t="s">
        <v>885</v>
      </c>
      <c r="G5655" s="40">
        <v>29038</v>
      </c>
      <c r="H5655" s="41" t="s">
        <v>4366</v>
      </c>
    </row>
    <row r="5656" spans="1:8">
      <c r="A5656" s="36"/>
      <c r="B5656" s="36"/>
      <c r="C5656" s="37" t="s">
        <v>4435</v>
      </c>
      <c r="D5656" s="38">
        <v>9538</v>
      </c>
      <c r="E5656" s="39" t="s">
        <v>6065</v>
      </c>
      <c r="F5656" s="38" t="s">
        <v>885</v>
      </c>
      <c r="G5656" s="40">
        <v>27408</v>
      </c>
      <c r="H5656" s="41" t="s">
        <v>4366</v>
      </c>
    </row>
    <row r="5657" spans="1:8">
      <c r="A5657" s="36"/>
      <c r="B5657" s="36"/>
      <c r="C5657" s="37" t="s">
        <v>4435</v>
      </c>
      <c r="D5657" s="38">
        <v>9539</v>
      </c>
      <c r="E5657" s="39" t="s">
        <v>6066</v>
      </c>
      <c r="F5657" s="38" t="s">
        <v>885</v>
      </c>
      <c r="G5657" s="40">
        <v>18014</v>
      </c>
      <c r="H5657" s="41" t="s">
        <v>4366</v>
      </c>
    </row>
    <row r="5658" spans="1:8">
      <c r="A5658" s="36"/>
      <c r="B5658" s="36"/>
      <c r="C5658" s="37" t="s">
        <v>4435</v>
      </c>
      <c r="D5658" s="38">
        <v>9540</v>
      </c>
      <c r="E5658" s="39" t="s">
        <v>6067</v>
      </c>
      <c r="F5658" s="38" t="s">
        <v>885</v>
      </c>
      <c r="G5658" s="40">
        <v>15849</v>
      </c>
      <c r="H5658" s="41" t="s">
        <v>4366</v>
      </c>
    </row>
    <row r="5659" spans="1:8">
      <c r="A5659" s="36"/>
      <c r="B5659" s="36"/>
      <c r="C5659" s="37" t="s">
        <v>4435</v>
      </c>
      <c r="D5659" s="38">
        <v>9541</v>
      </c>
      <c r="E5659" s="39" t="s">
        <v>6068</v>
      </c>
      <c r="F5659" s="38" t="s">
        <v>885</v>
      </c>
      <c r="G5659" s="40">
        <v>16615</v>
      </c>
      <c r="H5659" s="41" t="s">
        <v>4366</v>
      </c>
    </row>
    <row r="5660" spans="1:8">
      <c r="A5660" s="36"/>
      <c r="B5660" s="36"/>
      <c r="C5660" s="37" t="s">
        <v>4435</v>
      </c>
      <c r="D5660" s="38">
        <v>9542</v>
      </c>
      <c r="E5660" s="39" t="s">
        <v>6069</v>
      </c>
      <c r="F5660" s="38" t="s">
        <v>885</v>
      </c>
      <c r="G5660" s="40">
        <v>14294</v>
      </c>
      <c r="H5660" s="41" t="s">
        <v>4366</v>
      </c>
    </row>
    <row r="5661" spans="1:8">
      <c r="A5661" s="36"/>
      <c r="B5661" s="36"/>
      <c r="C5661" s="37" t="s">
        <v>4435</v>
      </c>
      <c r="D5661" s="38">
        <v>9543</v>
      </c>
      <c r="E5661" s="39" t="s">
        <v>6070</v>
      </c>
      <c r="F5661" s="38" t="s">
        <v>885</v>
      </c>
      <c r="G5661" s="40">
        <v>18774</v>
      </c>
      <c r="H5661" s="41" t="s">
        <v>4366</v>
      </c>
    </row>
    <row r="5662" spans="1:8">
      <c r="A5662" s="36"/>
      <c r="B5662" s="36"/>
      <c r="C5662" s="37" t="s">
        <v>4435</v>
      </c>
      <c r="D5662" s="38">
        <v>9544</v>
      </c>
      <c r="E5662" s="39" t="s">
        <v>6071</v>
      </c>
      <c r="F5662" s="38" t="s">
        <v>885</v>
      </c>
      <c r="G5662" s="40">
        <v>15420</v>
      </c>
      <c r="H5662" s="41" t="s">
        <v>4366</v>
      </c>
    </row>
    <row r="5663" spans="1:8">
      <c r="A5663" s="36"/>
      <c r="B5663" s="36"/>
      <c r="C5663" s="37" t="s">
        <v>4435</v>
      </c>
      <c r="D5663" s="38">
        <v>9545</v>
      </c>
      <c r="E5663" s="39" t="s">
        <v>6072</v>
      </c>
      <c r="F5663" s="38" t="s">
        <v>885</v>
      </c>
      <c r="G5663" s="40">
        <v>18774</v>
      </c>
      <c r="H5663" s="41" t="s">
        <v>4366</v>
      </c>
    </row>
    <row r="5664" spans="1:8">
      <c r="A5664" s="36"/>
      <c r="B5664" s="36"/>
      <c r="C5664" s="37" t="s">
        <v>4435</v>
      </c>
      <c r="D5664" s="38">
        <v>9546</v>
      </c>
      <c r="E5664" s="39" t="s">
        <v>6073</v>
      </c>
      <c r="F5664" s="38" t="s">
        <v>885</v>
      </c>
      <c r="G5664" s="40">
        <v>15420</v>
      </c>
      <c r="H5664" s="41" t="s">
        <v>4366</v>
      </c>
    </row>
    <row r="5665" spans="1:8">
      <c r="A5665" s="36"/>
      <c r="B5665" s="36"/>
      <c r="C5665" s="37" t="s">
        <v>4435</v>
      </c>
      <c r="D5665" s="38">
        <v>9547</v>
      </c>
      <c r="E5665" s="39" t="s">
        <v>6074</v>
      </c>
      <c r="F5665" s="38" t="s">
        <v>885</v>
      </c>
      <c r="G5665" s="40">
        <v>16646</v>
      </c>
      <c r="H5665" s="41" t="s">
        <v>4366</v>
      </c>
    </row>
    <row r="5666" spans="1:8">
      <c r="A5666" s="36"/>
      <c r="B5666" s="36"/>
      <c r="C5666" s="37" t="s">
        <v>4435</v>
      </c>
      <c r="D5666" s="38">
        <v>9548</v>
      </c>
      <c r="E5666" s="39" t="s">
        <v>6075</v>
      </c>
      <c r="F5666" s="38" t="s">
        <v>885</v>
      </c>
      <c r="G5666" s="40">
        <v>12532</v>
      </c>
      <c r="H5666" s="41" t="s">
        <v>4366</v>
      </c>
    </row>
    <row r="5667" spans="1:8">
      <c r="A5667" s="36"/>
      <c r="B5667" s="36"/>
      <c r="C5667" s="37" t="s">
        <v>4435</v>
      </c>
      <c r="D5667" s="38">
        <v>9549</v>
      </c>
      <c r="E5667" s="39" t="s">
        <v>6076</v>
      </c>
      <c r="F5667" s="38" t="s">
        <v>885</v>
      </c>
      <c r="G5667" s="40">
        <v>14962</v>
      </c>
      <c r="H5667" s="41" t="s">
        <v>4366</v>
      </c>
    </row>
    <row r="5668" spans="1:8">
      <c r="A5668" s="36"/>
      <c r="B5668" s="36"/>
      <c r="C5668" s="37" t="s">
        <v>4435</v>
      </c>
      <c r="D5668" s="38">
        <v>9550</v>
      </c>
      <c r="E5668" s="39" t="s">
        <v>6077</v>
      </c>
      <c r="F5668" s="38" t="s">
        <v>885</v>
      </c>
      <c r="G5668" s="40">
        <v>10891</v>
      </c>
      <c r="H5668" s="41" t="s">
        <v>4366</v>
      </c>
    </row>
    <row r="5669" spans="1:8">
      <c r="A5669" s="36"/>
      <c r="B5669" s="36"/>
      <c r="C5669" s="37" t="s">
        <v>4435</v>
      </c>
      <c r="D5669" s="38">
        <v>9551</v>
      </c>
      <c r="E5669" s="39" t="s">
        <v>6078</v>
      </c>
      <c r="F5669" s="38" t="s">
        <v>885</v>
      </c>
      <c r="G5669" s="40">
        <v>14535</v>
      </c>
      <c r="H5669" s="41" t="s">
        <v>4366</v>
      </c>
    </row>
    <row r="5670" spans="1:8">
      <c r="A5670" s="36"/>
      <c r="B5670" s="36"/>
      <c r="C5670" s="37" t="s">
        <v>4435</v>
      </c>
      <c r="D5670" s="38">
        <v>9552</v>
      </c>
      <c r="E5670" s="39" t="s">
        <v>6079</v>
      </c>
      <c r="F5670" s="38" t="s">
        <v>885</v>
      </c>
      <c r="G5670" s="40">
        <v>13184</v>
      </c>
      <c r="H5670" s="41" t="s">
        <v>4366</v>
      </c>
    </row>
    <row r="5671" spans="1:8">
      <c r="A5671" s="36"/>
      <c r="B5671" s="36"/>
      <c r="C5671" s="37" t="s">
        <v>4435</v>
      </c>
      <c r="D5671" s="38">
        <v>9553</v>
      </c>
      <c r="E5671" s="39" t="s">
        <v>6080</v>
      </c>
      <c r="F5671" s="38" t="s">
        <v>885</v>
      </c>
      <c r="G5671" s="40">
        <v>17490</v>
      </c>
      <c r="H5671" s="41" t="s">
        <v>4366</v>
      </c>
    </row>
    <row r="5672" spans="1:8">
      <c r="A5672" s="36"/>
      <c r="B5672" s="36"/>
      <c r="C5672" s="37" t="s">
        <v>4435</v>
      </c>
      <c r="D5672" s="38">
        <v>9554</v>
      </c>
      <c r="E5672" s="39" t="s">
        <v>6081</v>
      </c>
      <c r="F5672" s="38" t="s">
        <v>885</v>
      </c>
      <c r="G5672" s="40">
        <v>13353</v>
      </c>
      <c r="H5672" s="41" t="s">
        <v>4366</v>
      </c>
    </row>
    <row r="5673" spans="1:8">
      <c r="A5673" s="36"/>
      <c r="B5673" s="36"/>
      <c r="C5673" s="37" t="s">
        <v>4435</v>
      </c>
      <c r="D5673" s="38">
        <v>9555</v>
      </c>
      <c r="E5673" s="39" t="s">
        <v>6082</v>
      </c>
      <c r="F5673" s="38" t="s">
        <v>885</v>
      </c>
      <c r="G5673" s="40">
        <v>11042</v>
      </c>
      <c r="H5673" s="41" t="s">
        <v>4366</v>
      </c>
    </row>
    <row r="5674" spans="1:8">
      <c r="A5674" s="36"/>
      <c r="B5674" s="36"/>
      <c r="C5674" s="37" t="s">
        <v>4435</v>
      </c>
      <c r="D5674" s="38">
        <v>9556</v>
      </c>
      <c r="E5674" s="39" t="s">
        <v>6083</v>
      </c>
      <c r="F5674" s="38" t="s">
        <v>885</v>
      </c>
      <c r="G5674" s="40">
        <v>9346</v>
      </c>
      <c r="H5674" s="41" t="s">
        <v>4366</v>
      </c>
    </row>
    <row r="5675" spans="1:8">
      <c r="A5675" s="36"/>
      <c r="B5675" s="36"/>
      <c r="C5675" s="37" t="s">
        <v>4435</v>
      </c>
      <c r="D5675" s="38">
        <v>9557</v>
      </c>
      <c r="E5675" s="39" t="s">
        <v>6084</v>
      </c>
      <c r="F5675" s="38" t="s">
        <v>885</v>
      </c>
      <c r="G5675" s="40">
        <v>12532</v>
      </c>
      <c r="H5675" s="41" t="s">
        <v>4366</v>
      </c>
    </row>
    <row r="5676" spans="1:8">
      <c r="A5676" s="36"/>
      <c r="B5676" s="36"/>
      <c r="C5676" s="37" t="s">
        <v>4435</v>
      </c>
      <c r="D5676" s="38">
        <v>9558</v>
      </c>
      <c r="E5676" s="39" t="s">
        <v>6085</v>
      </c>
      <c r="F5676" s="38" t="s">
        <v>885</v>
      </c>
      <c r="G5676" s="40">
        <v>11042</v>
      </c>
      <c r="H5676" s="41" t="s">
        <v>4366</v>
      </c>
    </row>
    <row r="5677" spans="1:8">
      <c r="A5677" s="36"/>
      <c r="B5677" s="36"/>
      <c r="C5677" s="37" t="s">
        <v>4435</v>
      </c>
      <c r="D5677" s="38">
        <v>9559</v>
      </c>
      <c r="E5677" s="39" t="s">
        <v>6086</v>
      </c>
      <c r="F5677" s="38" t="s">
        <v>885</v>
      </c>
      <c r="G5677" s="40">
        <v>9346</v>
      </c>
      <c r="H5677" s="41" t="s">
        <v>4366</v>
      </c>
    </row>
    <row r="5678" spans="1:8">
      <c r="A5678" s="36"/>
      <c r="B5678" s="36"/>
      <c r="C5678" s="37" t="s">
        <v>4435</v>
      </c>
      <c r="D5678" s="38">
        <v>9560</v>
      </c>
      <c r="E5678" s="39" t="s">
        <v>6087</v>
      </c>
      <c r="F5678" s="38" t="s">
        <v>885</v>
      </c>
      <c r="G5678" s="40">
        <v>21116</v>
      </c>
      <c r="H5678" s="41" t="s">
        <v>4366</v>
      </c>
    </row>
    <row r="5679" spans="1:8">
      <c r="A5679" s="36"/>
      <c r="B5679" s="36"/>
      <c r="C5679" s="37" t="s">
        <v>729</v>
      </c>
      <c r="D5679" s="38">
        <v>9569</v>
      </c>
      <c r="E5679" s="39" t="s">
        <v>6088</v>
      </c>
      <c r="F5679" s="38" t="s">
        <v>182</v>
      </c>
      <c r="G5679" s="40">
        <v>272460</v>
      </c>
      <c r="H5679" s="41" t="s">
        <v>4366</v>
      </c>
    </row>
    <row r="5680" spans="1:8">
      <c r="A5680" s="36"/>
      <c r="B5680" s="36"/>
      <c r="C5680" s="37" t="s">
        <v>5049</v>
      </c>
      <c r="D5680" s="38">
        <v>9570</v>
      </c>
      <c r="E5680" s="39" t="s">
        <v>6089</v>
      </c>
      <c r="F5680" s="38" t="s">
        <v>157</v>
      </c>
      <c r="G5680" s="40">
        <v>1889</v>
      </c>
      <c r="H5680" s="41" t="s">
        <v>4366</v>
      </c>
    </row>
    <row r="5681" spans="1:8">
      <c r="A5681" s="36"/>
      <c r="B5681" s="36"/>
      <c r="C5681" s="37" t="s">
        <v>5049</v>
      </c>
      <c r="D5681" s="38">
        <v>9571</v>
      </c>
      <c r="E5681" s="39" t="s">
        <v>6090</v>
      </c>
      <c r="F5681" s="38" t="s">
        <v>157</v>
      </c>
      <c r="G5681" s="40">
        <v>10100</v>
      </c>
      <c r="H5681" s="41" t="s">
        <v>4366</v>
      </c>
    </row>
    <row r="5682" spans="1:8">
      <c r="A5682" s="36"/>
      <c r="B5682" s="36"/>
      <c r="C5682" s="37" t="s">
        <v>5049</v>
      </c>
      <c r="D5682" s="38">
        <v>9572</v>
      </c>
      <c r="E5682" s="39" t="s">
        <v>6091</v>
      </c>
      <c r="F5682" s="38" t="s">
        <v>190</v>
      </c>
      <c r="G5682" s="40">
        <v>4250</v>
      </c>
      <c r="H5682" s="41" t="s">
        <v>4366</v>
      </c>
    </row>
    <row r="5683" spans="1:8">
      <c r="A5683" s="36"/>
      <c r="B5683" s="36"/>
      <c r="C5683" s="37" t="s">
        <v>5049</v>
      </c>
      <c r="D5683" s="38">
        <v>9573</v>
      </c>
      <c r="E5683" s="39" t="s">
        <v>6092</v>
      </c>
      <c r="F5683" s="38" t="s">
        <v>190</v>
      </c>
      <c r="G5683" s="40">
        <v>4429</v>
      </c>
      <c r="H5683" s="41" t="s">
        <v>4366</v>
      </c>
    </row>
    <row r="5684" spans="1:8">
      <c r="A5684" s="36"/>
      <c r="B5684" s="36"/>
      <c r="C5684" s="37" t="s">
        <v>5049</v>
      </c>
      <c r="D5684" s="38">
        <v>9574</v>
      </c>
      <c r="E5684" s="39" t="s">
        <v>6093</v>
      </c>
      <c r="F5684" s="38" t="s">
        <v>157</v>
      </c>
      <c r="G5684" s="40">
        <v>1225</v>
      </c>
      <c r="H5684" s="41" t="s">
        <v>4366</v>
      </c>
    </row>
    <row r="5685" spans="1:8">
      <c r="A5685" s="36"/>
      <c r="B5685" s="36"/>
      <c r="C5685" s="37" t="s">
        <v>4435</v>
      </c>
      <c r="D5685" s="38">
        <v>9575</v>
      </c>
      <c r="E5685" s="39" t="s">
        <v>6094</v>
      </c>
      <c r="F5685" s="38" t="s">
        <v>1904</v>
      </c>
      <c r="G5685" s="40">
        <v>10981528</v>
      </c>
      <c r="H5685" s="41" t="s">
        <v>4366</v>
      </c>
    </row>
    <row r="5686" spans="1:8">
      <c r="A5686" s="36"/>
      <c r="B5686" s="36"/>
      <c r="C5686" s="37" t="s">
        <v>5966</v>
      </c>
      <c r="D5686" s="38">
        <v>9576</v>
      </c>
      <c r="E5686" s="39" t="s">
        <v>6095</v>
      </c>
      <c r="F5686" s="38" t="s">
        <v>3269</v>
      </c>
      <c r="G5686" s="40">
        <v>45108</v>
      </c>
      <c r="H5686" s="41" t="s">
        <v>4366</v>
      </c>
    </row>
    <row r="5687" spans="1:8">
      <c r="A5687" s="36"/>
      <c r="B5687" s="36"/>
      <c r="C5687" s="37" t="s">
        <v>5966</v>
      </c>
      <c r="D5687" s="38">
        <v>9577</v>
      </c>
      <c r="E5687" s="39" t="s">
        <v>6096</v>
      </c>
      <c r="F5687" s="38" t="s">
        <v>3269</v>
      </c>
      <c r="G5687" s="40">
        <v>30851</v>
      </c>
      <c r="H5687" s="41" t="s">
        <v>4366</v>
      </c>
    </row>
    <row r="5688" spans="1:8">
      <c r="A5688" s="36"/>
      <c r="B5688" s="36"/>
      <c r="C5688" s="37" t="s">
        <v>4435</v>
      </c>
      <c r="D5688" s="38">
        <v>9578</v>
      </c>
      <c r="E5688" s="39" t="s">
        <v>6097</v>
      </c>
      <c r="F5688" s="38" t="s">
        <v>6098</v>
      </c>
      <c r="G5688" s="40">
        <v>1043625</v>
      </c>
      <c r="H5688" s="41" t="s">
        <v>4366</v>
      </c>
    </row>
    <row r="5689" spans="1:8">
      <c r="A5689" s="36"/>
      <c r="B5689" s="36"/>
      <c r="C5689" s="37" t="s">
        <v>5338</v>
      </c>
      <c r="D5689" s="38">
        <v>9628</v>
      </c>
      <c r="E5689" s="39" t="s">
        <v>6099</v>
      </c>
      <c r="F5689" s="38" t="s">
        <v>157</v>
      </c>
      <c r="G5689" s="40">
        <v>565250</v>
      </c>
      <c r="H5689" s="41" t="s">
        <v>4366</v>
      </c>
    </row>
    <row r="5690" spans="1:8">
      <c r="A5690" s="36"/>
      <c r="B5690" s="36"/>
      <c r="C5690" s="37" t="s">
        <v>5338</v>
      </c>
      <c r="D5690" s="38">
        <v>9629</v>
      </c>
      <c r="E5690" s="39" t="s">
        <v>6100</v>
      </c>
      <c r="F5690" s="38" t="s">
        <v>2405</v>
      </c>
      <c r="G5690" s="40">
        <v>49980</v>
      </c>
      <c r="H5690" s="41" t="s">
        <v>4366</v>
      </c>
    </row>
    <row r="5691" spans="1:8">
      <c r="A5691" s="36"/>
      <c r="B5691" s="36"/>
      <c r="C5691" s="37" t="s">
        <v>5338</v>
      </c>
      <c r="D5691" s="38">
        <v>9630</v>
      </c>
      <c r="E5691" s="39" t="s">
        <v>6101</v>
      </c>
      <c r="F5691" s="38" t="s">
        <v>2405</v>
      </c>
      <c r="G5691" s="40">
        <v>49980</v>
      </c>
      <c r="H5691" s="41" t="s">
        <v>4366</v>
      </c>
    </row>
    <row r="5692" spans="1:8">
      <c r="A5692" s="36"/>
      <c r="B5692" s="36"/>
      <c r="C5692" s="37" t="s">
        <v>5338</v>
      </c>
      <c r="D5692" s="38">
        <v>9631</v>
      </c>
      <c r="E5692" s="39" t="s">
        <v>6102</v>
      </c>
      <c r="F5692" s="38" t="s">
        <v>2405</v>
      </c>
      <c r="G5692" s="40">
        <v>70210</v>
      </c>
      <c r="H5692" s="41" t="s">
        <v>4366</v>
      </c>
    </row>
    <row r="5693" spans="1:8">
      <c r="A5693" s="36"/>
      <c r="B5693" s="36"/>
      <c r="C5693" s="37" t="s">
        <v>5338</v>
      </c>
      <c r="D5693" s="38">
        <v>9632</v>
      </c>
      <c r="E5693" s="39" t="s">
        <v>6103</v>
      </c>
      <c r="F5693" s="38" t="s">
        <v>2405</v>
      </c>
      <c r="G5693" s="40">
        <v>52925</v>
      </c>
      <c r="H5693" s="41" t="s">
        <v>4366</v>
      </c>
    </row>
    <row r="5694" spans="1:8">
      <c r="A5694" s="36"/>
      <c r="B5694" s="36"/>
      <c r="C5694" s="37" t="s">
        <v>4808</v>
      </c>
      <c r="D5694" s="38">
        <v>9635</v>
      </c>
      <c r="E5694" s="39" t="s">
        <v>6104</v>
      </c>
      <c r="F5694" s="38" t="s">
        <v>157</v>
      </c>
      <c r="G5694" s="40">
        <v>167552</v>
      </c>
      <c r="H5694" s="41" t="s">
        <v>4366</v>
      </c>
    </row>
    <row r="5695" spans="1:8">
      <c r="A5695" s="36"/>
      <c r="B5695" s="36"/>
      <c r="C5695" s="37" t="s">
        <v>4808</v>
      </c>
      <c r="D5695" s="38">
        <v>9637</v>
      </c>
      <c r="E5695" s="39" t="s">
        <v>6105</v>
      </c>
      <c r="F5695" s="38" t="s">
        <v>157</v>
      </c>
      <c r="G5695" s="40">
        <v>232100</v>
      </c>
      <c r="H5695" s="41" t="s">
        <v>4366</v>
      </c>
    </row>
    <row r="5696" spans="1:8">
      <c r="A5696" s="36"/>
      <c r="B5696" s="36"/>
      <c r="C5696" s="37" t="s">
        <v>4808</v>
      </c>
      <c r="D5696" s="38">
        <v>9638</v>
      </c>
      <c r="E5696" s="39" t="s">
        <v>6106</v>
      </c>
      <c r="F5696" s="38" t="s">
        <v>564</v>
      </c>
      <c r="G5696" s="40">
        <v>116843</v>
      </c>
      <c r="H5696" s="41" t="s">
        <v>4366</v>
      </c>
    </row>
    <row r="5697" spans="1:8">
      <c r="A5697" s="36"/>
      <c r="B5697" s="36"/>
      <c r="C5697" s="37" t="s">
        <v>4808</v>
      </c>
      <c r="D5697" s="38">
        <v>9639</v>
      </c>
      <c r="E5697" s="39" t="s">
        <v>6107</v>
      </c>
      <c r="F5697" s="38" t="s">
        <v>564</v>
      </c>
      <c r="G5697" s="40">
        <v>4504</v>
      </c>
      <c r="H5697" s="41" t="s">
        <v>4366</v>
      </c>
    </row>
    <row r="5698" spans="1:8">
      <c r="A5698" s="36"/>
      <c r="B5698" s="36"/>
      <c r="C5698" s="37" t="s">
        <v>4808</v>
      </c>
      <c r="D5698" s="38">
        <v>9640</v>
      </c>
      <c r="E5698" s="39" t="s">
        <v>6108</v>
      </c>
      <c r="F5698" s="38" t="s">
        <v>564</v>
      </c>
      <c r="G5698" s="40">
        <v>18626</v>
      </c>
      <c r="H5698" s="41" t="s">
        <v>4366</v>
      </c>
    </row>
    <row r="5699" spans="1:8">
      <c r="A5699" s="36"/>
      <c r="B5699" s="36"/>
      <c r="C5699" s="37" t="s">
        <v>4808</v>
      </c>
      <c r="D5699" s="38">
        <v>9642</v>
      </c>
      <c r="E5699" s="39" t="s">
        <v>6109</v>
      </c>
      <c r="F5699" s="38" t="s">
        <v>564</v>
      </c>
      <c r="G5699" s="40">
        <v>97195</v>
      </c>
      <c r="H5699" s="41" t="s">
        <v>4366</v>
      </c>
    </row>
    <row r="5700" spans="1:8">
      <c r="A5700" s="36"/>
      <c r="B5700" s="36"/>
      <c r="C5700" s="37" t="s">
        <v>4808</v>
      </c>
      <c r="D5700" s="38">
        <v>9643</v>
      </c>
      <c r="E5700" s="39" t="s">
        <v>6110</v>
      </c>
      <c r="F5700" s="38" t="s">
        <v>190</v>
      </c>
      <c r="G5700" s="40">
        <v>820</v>
      </c>
      <c r="H5700" s="41" t="s">
        <v>4366</v>
      </c>
    </row>
    <row r="5701" spans="1:8">
      <c r="A5701" s="36"/>
      <c r="B5701" s="36"/>
      <c r="C5701" s="37" t="s">
        <v>4808</v>
      </c>
      <c r="D5701" s="38">
        <v>9644</v>
      </c>
      <c r="E5701" s="39" t="s">
        <v>6111</v>
      </c>
      <c r="F5701" s="38" t="s">
        <v>190</v>
      </c>
      <c r="G5701" s="40">
        <v>18215</v>
      </c>
      <c r="H5701" s="41" t="s">
        <v>4366</v>
      </c>
    </row>
    <row r="5702" spans="1:8">
      <c r="A5702" s="36"/>
      <c r="B5702" s="36"/>
      <c r="C5702" s="37" t="s">
        <v>4808</v>
      </c>
      <c r="D5702" s="38">
        <v>9645</v>
      </c>
      <c r="E5702" s="39" t="s">
        <v>6112</v>
      </c>
      <c r="F5702" s="38" t="s">
        <v>157</v>
      </c>
      <c r="G5702" s="40">
        <v>69234</v>
      </c>
      <c r="H5702" s="41" t="s">
        <v>4366</v>
      </c>
    </row>
    <row r="5703" spans="1:8">
      <c r="A5703" s="36"/>
      <c r="B5703" s="36"/>
      <c r="C5703" s="37" t="s">
        <v>5096</v>
      </c>
      <c r="D5703" s="38">
        <v>9646</v>
      </c>
      <c r="E5703" s="39" t="s">
        <v>6113</v>
      </c>
      <c r="F5703" s="38" t="s">
        <v>157</v>
      </c>
      <c r="G5703" s="40">
        <v>285005</v>
      </c>
      <c r="H5703" s="41" t="s">
        <v>4366</v>
      </c>
    </row>
    <row r="5704" spans="1:8">
      <c r="A5704" s="36"/>
      <c r="B5704" s="36"/>
      <c r="C5704" s="37" t="s">
        <v>5101</v>
      </c>
      <c r="D5704" s="38">
        <v>9647</v>
      </c>
      <c r="E5704" s="39" t="s">
        <v>6114</v>
      </c>
      <c r="F5704" s="38" t="s">
        <v>157</v>
      </c>
      <c r="G5704" s="40">
        <v>772310</v>
      </c>
      <c r="H5704" s="41" t="s">
        <v>4366</v>
      </c>
    </row>
    <row r="5705" spans="1:8">
      <c r="A5705" s="36"/>
      <c r="B5705" s="36"/>
      <c r="C5705" s="37" t="s">
        <v>5096</v>
      </c>
      <c r="D5705" s="38">
        <v>9648</v>
      </c>
      <c r="E5705" s="39" t="s">
        <v>6115</v>
      </c>
      <c r="F5705" s="38" t="s">
        <v>157</v>
      </c>
      <c r="G5705" s="40">
        <v>23205</v>
      </c>
      <c r="H5705" s="41" t="s">
        <v>4366</v>
      </c>
    </row>
    <row r="5706" spans="1:8">
      <c r="A5706" s="36"/>
      <c r="B5706" s="36"/>
      <c r="C5706" s="37" t="s">
        <v>4376</v>
      </c>
      <c r="D5706" s="38">
        <v>9649</v>
      </c>
      <c r="E5706" s="39" t="s">
        <v>6116</v>
      </c>
      <c r="F5706" s="38" t="s">
        <v>4422</v>
      </c>
      <c r="G5706" s="40">
        <v>320000</v>
      </c>
      <c r="H5706" s="41" t="s">
        <v>4366</v>
      </c>
    </row>
    <row r="5707" spans="1:8">
      <c r="A5707" s="36"/>
      <c r="B5707" s="36"/>
      <c r="C5707" s="37" t="s">
        <v>1473</v>
      </c>
      <c r="D5707" s="38">
        <v>9650</v>
      </c>
      <c r="E5707" s="39" t="s">
        <v>6117</v>
      </c>
      <c r="F5707" s="38" t="s">
        <v>564</v>
      </c>
      <c r="G5707" s="40">
        <v>4106</v>
      </c>
      <c r="H5707" s="41" t="s">
        <v>4366</v>
      </c>
    </row>
    <row r="5708" spans="1:8">
      <c r="A5708" s="36"/>
      <c r="B5708" s="36"/>
      <c r="C5708" s="37" t="s">
        <v>1473</v>
      </c>
      <c r="D5708" s="38">
        <v>9651</v>
      </c>
      <c r="E5708" s="39" t="s">
        <v>6118</v>
      </c>
      <c r="F5708" s="38" t="s">
        <v>564</v>
      </c>
      <c r="G5708" s="40">
        <v>13633</v>
      </c>
      <c r="H5708" s="41" t="s">
        <v>4366</v>
      </c>
    </row>
    <row r="5709" spans="1:8">
      <c r="A5709" s="36"/>
      <c r="B5709" s="36"/>
      <c r="C5709" s="37" t="s">
        <v>1473</v>
      </c>
      <c r="D5709" s="38">
        <v>9652</v>
      </c>
      <c r="E5709" s="39" t="s">
        <v>6119</v>
      </c>
      <c r="F5709" s="38" t="s">
        <v>564</v>
      </c>
      <c r="G5709" s="40">
        <v>14273</v>
      </c>
      <c r="H5709" s="41" t="s">
        <v>4366</v>
      </c>
    </row>
    <row r="5710" spans="1:8">
      <c r="A5710" s="36"/>
      <c r="B5710" s="36"/>
      <c r="C5710" s="37" t="s">
        <v>1473</v>
      </c>
      <c r="D5710" s="38">
        <v>9653</v>
      </c>
      <c r="E5710" s="39" t="s">
        <v>6120</v>
      </c>
      <c r="F5710" s="38" t="s">
        <v>564</v>
      </c>
      <c r="G5710" s="40">
        <v>13492</v>
      </c>
      <c r="H5710" s="41" t="s">
        <v>4366</v>
      </c>
    </row>
    <row r="5711" spans="1:8">
      <c r="A5711" s="36"/>
      <c r="B5711" s="36"/>
      <c r="C5711" s="37" t="s">
        <v>1473</v>
      </c>
      <c r="D5711" s="38">
        <v>9654</v>
      </c>
      <c r="E5711" s="39" t="s">
        <v>6121</v>
      </c>
      <c r="F5711" s="38" t="s">
        <v>564</v>
      </c>
      <c r="G5711" s="40">
        <v>11889</v>
      </c>
      <c r="H5711" s="41" t="s">
        <v>4366</v>
      </c>
    </row>
    <row r="5712" spans="1:8">
      <c r="A5712" s="36"/>
      <c r="B5712" s="36"/>
      <c r="C5712" s="37" t="s">
        <v>1473</v>
      </c>
      <c r="D5712" s="38">
        <v>9655</v>
      </c>
      <c r="E5712" s="39" t="s">
        <v>6122</v>
      </c>
      <c r="F5712" s="38" t="s">
        <v>564</v>
      </c>
      <c r="G5712" s="40">
        <v>11638</v>
      </c>
      <c r="H5712" s="41" t="s">
        <v>4366</v>
      </c>
    </row>
    <row r="5713" spans="1:8">
      <c r="A5713" s="36"/>
      <c r="B5713" s="36"/>
      <c r="C5713" s="37" t="s">
        <v>729</v>
      </c>
      <c r="D5713" s="38">
        <v>9656</v>
      </c>
      <c r="E5713" s="39" t="s">
        <v>6123</v>
      </c>
      <c r="F5713" s="38" t="s">
        <v>182</v>
      </c>
      <c r="G5713" s="40">
        <v>13661</v>
      </c>
      <c r="H5713" s="41" t="s">
        <v>4366</v>
      </c>
    </row>
    <row r="5714" spans="1:8">
      <c r="A5714" s="36"/>
      <c r="B5714" s="36"/>
      <c r="C5714" s="37" t="s">
        <v>5609</v>
      </c>
      <c r="D5714" s="38">
        <v>9663</v>
      </c>
      <c r="E5714" s="39" t="s">
        <v>6124</v>
      </c>
      <c r="F5714" s="38" t="s">
        <v>182</v>
      </c>
      <c r="G5714" s="40">
        <v>408002</v>
      </c>
      <c r="H5714" s="41" t="s">
        <v>4366</v>
      </c>
    </row>
    <row r="5715" spans="1:8">
      <c r="A5715" s="36"/>
      <c r="B5715" s="36"/>
      <c r="C5715" s="37" t="s">
        <v>4399</v>
      </c>
      <c r="D5715" s="38">
        <v>9669</v>
      </c>
      <c r="E5715" s="39" t="s">
        <v>6125</v>
      </c>
      <c r="F5715" s="38" t="s">
        <v>157</v>
      </c>
      <c r="G5715" s="40">
        <v>128401</v>
      </c>
      <c r="H5715" s="41" t="s">
        <v>4366</v>
      </c>
    </row>
    <row r="5716" spans="1:8">
      <c r="A5716" s="36"/>
      <c r="B5716" s="36"/>
      <c r="C5716" s="37" t="s">
        <v>4804</v>
      </c>
      <c r="D5716" s="38">
        <v>9671</v>
      </c>
      <c r="E5716" s="39" t="s">
        <v>6126</v>
      </c>
      <c r="F5716" s="38" t="s">
        <v>186</v>
      </c>
      <c r="G5716" s="40">
        <v>589050</v>
      </c>
      <c r="H5716" s="41" t="s">
        <v>4366</v>
      </c>
    </row>
    <row r="5717" spans="1:8">
      <c r="A5717" s="36"/>
      <c r="B5717" s="36"/>
      <c r="C5717" s="37" t="s">
        <v>4804</v>
      </c>
      <c r="D5717" s="38">
        <v>9672</v>
      </c>
      <c r="E5717" s="39" t="s">
        <v>6127</v>
      </c>
      <c r="F5717" s="38" t="s">
        <v>186</v>
      </c>
      <c r="G5717" s="40">
        <v>541926</v>
      </c>
      <c r="H5717" s="41" t="s">
        <v>4366</v>
      </c>
    </row>
    <row r="5718" spans="1:8">
      <c r="A5718" s="36"/>
      <c r="B5718" s="36"/>
      <c r="C5718" s="37" t="s">
        <v>4804</v>
      </c>
      <c r="D5718" s="38">
        <v>9673</v>
      </c>
      <c r="E5718" s="39" t="s">
        <v>6128</v>
      </c>
      <c r="F5718" s="38" t="s">
        <v>186</v>
      </c>
      <c r="G5718" s="40">
        <v>536690</v>
      </c>
      <c r="H5718" s="41" t="s">
        <v>4366</v>
      </c>
    </row>
    <row r="5719" spans="1:8">
      <c r="A5719" s="36"/>
      <c r="B5719" s="36"/>
      <c r="C5719" s="37" t="s">
        <v>4460</v>
      </c>
      <c r="D5719" s="38">
        <v>9682</v>
      </c>
      <c r="E5719" s="39" t="s">
        <v>6129</v>
      </c>
      <c r="F5719" s="38" t="s">
        <v>4422</v>
      </c>
      <c r="G5719" s="40">
        <v>63955</v>
      </c>
      <c r="H5719" s="41" t="s">
        <v>4366</v>
      </c>
    </row>
    <row r="5720" spans="1:8">
      <c r="A5720" s="36"/>
      <c r="B5720" s="36"/>
      <c r="C5720" s="37" t="s">
        <v>4413</v>
      </c>
      <c r="D5720" s="38">
        <v>9685</v>
      </c>
      <c r="E5720" s="39" t="s">
        <v>6130</v>
      </c>
      <c r="F5720" s="38" t="s">
        <v>190</v>
      </c>
      <c r="G5720" s="40">
        <v>68347</v>
      </c>
      <c r="H5720" s="41" t="s">
        <v>4366</v>
      </c>
    </row>
    <row r="5721" spans="1:8">
      <c r="A5721" s="36"/>
      <c r="B5721" s="36"/>
      <c r="C5721" s="37" t="s">
        <v>4413</v>
      </c>
      <c r="D5721" s="38">
        <v>9686</v>
      </c>
      <c r="E5721" s="39" t="s">
        <v>6131</v>
      </c>
      <c r="F5721" s="38" t="s">
        <v>190</v>
      </c>
      <c r="G5721" s="40">
        <v>40889</v>
      </c>
      <c r="H5721" s="41" t="s">
        <v>4366</v>
      </c>
    </row>
    <row r="5722" spans="1:8">
      <c r="A5722" s="36"/>
      <c r="B5722" s="36"/>
      <c r="C5722" s="37" t="s">
        <v>4413</v>
      </c>
      <c r="D5722" s="38">
        <v>9687</v>
      </c>
      <c r="E5722" s="39" t="s">
        <v>6132</v>
      </c>
      <c r="F5722" s="38" t="s">
        <v>157</v>
      </c>
      <c r="G5722" s="40">
        <v>6400</v>
      </c>
      <c r="H5722" s="41" t="s">
        <v>4366</v>
      </c>
    </row>
    <row r="5723" spans="1:8">
      <c r="A5723" s="36"/>
      <c r="B5723" s="36"/>
      <c r="C5723" s="37" t="s">
        <v>4413</v>
      </c>
      <c r="D5723" s="38">
        <v>9688</v>
      </c>
      <c r="E5723" s="39" t="s">
        <v>6133</v>
      </c>
      <c r="F5723" s="38" t="s">
        <v>190</v>
      </c>
      <c r="G5723" s="40">
        <v>12692</v>
      </c>
      <c r="H5723" s="41" t="s">
        <v>4366</v>
      </c>
    </row>
    <row r="5724" spans="1:8">
      <c r="A5724" s="36"/>
      <c r="B5724" s="36"/>
      <c r="C5724" s="37" t="s">
        <v>4413</v>
      </c>
      <c r="D5724" s="38">
        <v>9689</v>
      </c>
      <c r="E5724" s="39" t="s">
        <v>6134</v>
      </c>
      <c r="F5724" s="38" t="s">
        <v>157</v>
      </c>
      <c r="G5724" s="40">
        <v>2550</v>
      </c>
      <c r="H5724" s="41" t="s">
        <v>4366</v>
      </c>
    </row>
    <row r="5725" spans="1:8">
      <c r="A5725" s="36"/>
      <c r="B5725" s="36"/>
      <c r="C5725" s="37" t="s">
        <v>4413</v>
      </c>
      <c r="D5725" s="38">
        <v>9690</v>
      </c>
      <c r="E5725" s="39" t="s">
        <v>6135</v>
      </c>
      <c r="F5725" s="38" t="s">
        <v>190</v>
      </c>
      <c r="G5725" s="40">
        <v>19677</v>
      </c>
      <c r="H5725" s="41" t="s">
        <v>4366</v>
      </c>
    </row>
    <row r="5726" spans="1:8">
      <c r="A5726" s="36"/>
      <c r="B5726" s="36"/>
      <c r="C5726" s="37" t="s">
        <v>5346</v>
      </c>
      <c r="D5726" s="38">
        <v>9692</v>
      </c>
      <c r="E5726" s="39" t="s">
        <v>6136</v>
      </c>
      <c r="F5726" s="38" t="s">
        <v>2125</v>
      </c>
      <c r="G5726" s="40">
        <v>3213</v>
      </c>
      <c r="H5726" s="41" t="s">
        <v>4366</v>
      </c>
    </row>
    <row r="5727" spans="1:8">
      <c r="A5727" s="36"/>
      <c r="B5727" s="36"/>
      <c r="C5727" s="37" t="s">
        <v>4364</v>
      </c>
      <c r="D5727" s="38">
        <v>9694</v>
      </c>
      <c r="E5727" s="39" t="s">
        <v>6137</v>
      </c>
      <c r="F5727" s="38" t="s">
        <v>564</v>
      </c>
      <c r="G5727" s="40">
        <v>11945</v>
      </c>
      <c r="H5727" s="41" t="s">
        <v>4366</v>
      </c>
    </row>
    <row r="5728" spans="1:8">
      <c r="A5728" s="36"/>
      <c r="B5728" s="36"/>
      <c r="C5728" s="37" t="s">
        <v>1473</v>
      </c>
      <c r="D5728" s="38">
        <v>9695</v>
      </c>
      <c r="E5728" s="39" t="s">
        <v>2238</v>
      </c>
      <c r="F5728" s="38" t="s">
        <v>564</v>
      </c>
      <c r="G5728" s="40">
        <v>298</v>
      </c>
      <c r="H5728" s="41" t="s">
        <v>4366</v>
      </c>
    </row>
    <row r="5729" spans="1:8">
      <c r="A5729" s="36"/>
      <c r="B5729" s="36"/>
      <c r="C5729" s="37" t="s">
        <v>1473</v>
      </c>
      <c r="D5729" s="38">
        <v>9696</v>
      </c>
      <c r="E5729" s="39" t="s">
        <v>2239</v>
      </c>
      <c r="F5729" s="38" t="s">
        <v>564</v>
      </c>
      <c r="G5729" s="40">
        <v>345</v>
      </c>
      <c r="H5729" s="41" t="s">
        <v>4366</v>
      </c>
    </row>
    <row r="5730" spans="1:8">
      <c r="A5730" s="36"/>
      <c r="B5730" s="36"/>
      <c r="C5730" s="37" t="s">
        <v>1473</v>
      </c>
      <c r="D5730" s="38">
        <v>9697</v>
      </c>
      <c r="E5730" s="39" t="s">
        <v>2240</v>
      </c>
      <c r="F5730" s="38" t="s">
        <v>564</v>
      </c>
      <c r="G5730" s="40">
        <v>381</v>
      </c>
      <c r="H5730" s="41" t="s">
        <v>4366</v>
      </c>
    </row>
    <row r="5731" spans="1:8">
      <c r="A5731" s="36"/>
      <c r="B5731" s="36"/>
      <c r="C5731" s="37" t="s">
        <v>1473</v>
      </c>
      <c r="D5731" s="38">
        <v>9698</v>
      </c>
      <c r="E5731" s="39" t="s">
        <v>6138</v>
      </c>
      <c r="F5731" s="38" t="s">
        <v>564</v>
      </c>
      <c r="G5731" s="40">
        <v>411</v>
      </c>
      <c r="H5731" s="41" t="s">
        <v>4366</v>
      </c>
    </row>
    <row r="5732" spans="1:8">
      <c r="A5732" s="36"/>
      <c r="B5732" s="36"/>
      <c r="C5732" s="37" t="s">
        <v>1473</v>
      </c>
      <c r="D5732" s="38">
        <v>9699</v>
      </c>
      <c r="E5732" s="39" t="s">
        <v>6139</v>
      </c>
      <c r="F5732" s="38" t="s">
        <v>564</v>
      </c>
      <c r="G5732" s="40">
        <v>428</v>
      </c>
      <c r="H5732" s="41" t="s">
        <v>4366</v>
      </c>
    </row>
    <row r="5733" spans="1:8">
      <c r="A5733" s="36"/>
      <c r="B5733" s="36"/>
      <c r="C5733" s="37" t="s">
        <v>1473</v>
      </c>
      <c r="D5733" s="38">
        <v>9700</v>
      </c>
      <c r="E5733" s="39" t="s">
        <v>6140</v>
      </c>
      <c r="F5733" s="38" t="s">
        <v>564</v>
      </c>
      <c r="G5733" s="40">
        <v>428</v>
      </c>
      <c r="H5733" s="41" t="s">
        <v>4366</v>
      </c>
    </row>
    <row r="5734" spans="1:8">
      <c r="A5734" s="36"/>
      <c r="B5734" s="36"/>
      <c r="C5734" s="37" t="s">
        <v>1473</v>
      </c>
      <c r="D5734" s="38">
        <v>9701</v>
      </c>
      <c r="E5734" s="39" t="s">
        <v>6141</v>
      </c>
      <c r="F5734" s="38" t="s">
        <v>564</v>
      </c>
      <c r="G5734" s="40">
        <v>470</v>
      </c>
      <c r="H5734" s="41" t="s">
        <v>4366</v>
      </c>
    </row>
    <row r="5735" spans="1:8">
      <c r="A5735" s="36"/>
      <c r="B5735" s="36"/>
      <c r="C5735" s="37" t="s">
        <v>4786</v>
      </c>
      <c r="D5735" s="38">
        <v>9704</v>
      </c>
      <c r="E5735" s="39" t="s">
        <v>6142</v>
      </c>
      <c r="F5735" s="38" t="s">
        <v>1366</v>
      </c>
      <c r="G5735" s="40">
        <v>48950</v>
      </c>
      <c r="H5735" s="41" t="s">
        <v>4366</v>
      </c>
    </row>
    <row r="5736" spans="1:8">
      <c r="A5736" s="36"/>
      <c r="B5736" s="36"/>
      <c r="C5736" s="37" t="s">
        <v>4786</v>
      </c>
      <c r="D5736" s="38">
        <v>9705</v>
      </c>
      <c r="E5736" s="39" t="s">
        <v>6143</v>
      </c>
      <c r="F5736" s="38" t="s">
        <v>1366</v>
      </c>
      <c r="G5736" s="40">
        <v>192742</v>
      </c>
      <c r="H5736" s="41" t="s">
        <v>4366</v>
      </c>
    </row>
    <row r="5737" spans="1:8">
      <c r="A5737" s="36"/>
      <c r="B5737" s="36"/>
      <c r="C5737" s="37" t="s">
        <v>4786</v>
      </c>
      <c r="D5737" s="38">
        <v>9706</v>
      </c>
      <c r="E5737" s="39" t="s">
        <v>6144</v>
      </c>
      <c r="F5737" s="38" t="s">
        <v>1366</v>
      </c>
      <c r="G5737" s="40">
        <v>398334</v>
      </c>
      <c r="H5737" s="41" t="s">
        <v>4366</v>
      </c>
    </row>
    <row r="5738" spans="1:8">
      <c r="A5738" s="36"/>
      <c r="B5738" s="36"/>
      <c r="C5738" s="37" t="s">
        <v>4786</v>
      </c>
      <c r="D5738" s="38">
        <v>9707</v>
      </c>
      <c r="E5738" s="39" t="s">
        <v>6145</v>
      </c>
      <c r="F5738" s="38" t="s">
        <v>1366</v>
      </c>
      <c r="G5738" s="40">
        <v>655324</v>
      </c>
      <c r="H5738" s="41" t="s">
        <v>4366</v>
      </c>
    </row>
    <row r="5739" spans="1:8">
      <c r="A5739" s="36"/>
      <c r="B5739" s="36"/>
      <c r="C5739" s="37" t="s">
        <v>4786</v>
      </c>
      <c r="D5739" s="38">
        <v>9708</v>
      </c>
      <c r="E5739" s="39" t="s">
        <v>6146</v>
      </c>
      <c r="F5739" s="38" t="s">
        <v>1366</v>
      </c>
      <c r="G5739" s="40">
        <v>912313</v>
      </c>
      <c r="H5739" s="41" t="s">
        <v>4366</v>
      </c>
    </row>
    <row r="5740" spans="1:8">
      <c r="A5740" s="36"/>
      <c r="B5740" s="36"/>
      <c r="C5740" s="37" t="s">
        <v>4435</v>
      </c>
      <c r="D5740" s="38">
        <v>9709</v>
      </c>
      <c r="E5740" s="39" t="s">
        <v>6147</v>
      </c>
      <c r="F5740" s="38" t="s">
        <v>1904</v>
      </c>
      <c r="G5740" s="40">
        <v>4174200</v>
      </c>
      <c r="H5740" s="41" t="s">
        <v>4366</v>
      </c>
    </row>
    <row r="5741" spans="1:8">
      <c r="A5741" s="36"/>
      <c r="B5741" s="36"/>
      <c r="C5741" s="37" t="s">
        <v>4435</v>
      </c>
      <c r="D5741" s="38">
        <v>9710</v>
      </c>
      <c r="E5741" s="39" t="s">
        <v>6148</v>
      </c>
      <c r="F5741" s="38" t="s">
        <v>1904</v>
      </c>
      <c r="G5741" s="40">
        <v>3697650</v>
      </c>
      <c r="H5741" s="41" t="s">
        <v>4366</v>
      </c>
    </row>
    <row r="5742" spans="1:8">
      <c r="A5742" s="36"/>
      <c r="B5742" s="36"/>
      <c r="C5742" s="37" t="s">
        <v>4435</v>
      </c>
      <c r="D5742" s="38">
        <v>9711</v>
      </c>
      <c r="E5742" s="39" t="s">
        <v>6149</v>
      </c>
      <c r="F5742" s="38" t="s">
        <v>1904</v>
      </c>
      <c r="G5742" s="40">
        <v>2733750</v>
      </c>
      <c r="H5742" s="41" t="s">
        <v>4366</v>
      </c>
    </row>
    <row r="5743" spans="1:8">
      <c r="A5743" s="36"/>
      <c r="B5743" s="36"/>
      <c r="C5743" s="37" t="s">
        <v>4435</v>
      </c>
      <c r="D5743" s="38">
        <v>9712</v>
      </c>
      <c r="E5743" s="39" t="s">
        <v>6150</v>
      </c>
      <c r="F5743" s="38" t="s">
        <v>1904</v>
      </c>
      <c r="G5743" s="40">
        <v>2587950</v>
      </c>
      <c r="H5743" s="41" t="s">
        <v>4366</v>
      </c>
    </row>
    <row r="5744" spans="1:8">
      <c r="A5744" s="36"/>
      <c r="B5744" s="36"/>
      <c r="C5744" s="37" t="s">
        <v>4435</v>
      </c>
      <c r="D5744" s="38">
        <v>9713</v>
      </c>
      <c r="E5744" s="39" t="s">
        <v>6151</v>
      </c>
      <c r="F5744" s="38" t="s">
        <v>1904</v>
      </c>
      <c r="G5744" s="40">
        <v>2254500</v>
      </c>
      <c r="H5744" s="41" t="s">
        <v>4366</v>
      </c>
    </row>
    <row r="5745" spans="1:8">
      <c r="A5745" s="36"/>
      <c r="B5745" s="36"/>
      <c r="C5745" s="37" t="s">
        <v>4435</v>
      </c>
      <c r="D5745" s="38">
        <v>9714</v>
      </c>
      <c r="E5745" s="39" t="s">
        <v>6152</v>
      </c>
      <c r="F5745" s="38" t="s">
        <v>1904</v>
      </c>
      <c r="G5745" s="40">
        <v>1875150</v>
      </c>
      <c r="H5745" s="41" t="s">
        <v>4366</v>
      </c>
    </row>
    <row r="5746" spans="1:8">
      <c r="A5746" s="36"/>
      <c r="B5746" s="36"/>
      <c r="C5746" s="37" t="s">
        <v>4435</v>
      </c>
      <c r="D5746" s="38">
        <v>9715</v>
      </c>
      <c r="E5746" s="39" t="s">
        <v>6153</v>
      </c>
      <c r="F5746" s="38" t="s">
        <v>1904</v>
      </c>
      <c r="G5746" s="40">
        <v>4698000</v>
      </c>
      <c r="H5746" s="41" t="s">
        <v>4366</v>
      </c>
    </row>
    <row r="5747" spans="1:8">
      <c r="A5747" s="36"/>
      <c r="B5747" s="36"/>
      <c r="C5747" s="37" t="s">
        <v>4804</v>
      </c>
      <c r="D5747" s="38">
        <v>9717</v>
      </c>
      <c r="E5747" s="39" t="s">
        <v>6154</v>
      </c>
      <c r="F5747" s="38" t="s">
        <v>186</v>
      </c>
      <c r="G5747" s="40">
        <v>2068815</v>
      </c>
      <c r="H5747" s="41" t="s">
        <v>4366</v>
      </c>
    </row>
    <row r="5748" spans="1:8">
      <c r="A5748" s="36"/>
      <c r="B5748" s="36"/>
      <c r="C5748" s="37" t="s">
        <v>6155</v>
      </c>
      <c r="D5748" s="38">
        <v>9720</v>
      </c>
      <c r="E5748" s="39" t="s">
        <v>6156</v>
      </c>
      <c r="F5748" s="38" t="s">
        <v>157</v>
      </c>
      <c r="G5748" s="40">
        <v>11305</v>
      </c>
      <c r="H5748" s="41" t="s">
        <v>4366</v>
      </c>
    </row>
    <row r="5749" spans="1:8">
      <c r="A5749" s="36"/>
      <c r="B5749" s="36"/>
      <c r="C5749" s="37" t="s">
        <v>5777</v>
      </c>
      <c r="D5749" s="38">
        <v>9721</v>
      </c>
      <c r="E5749" s="39" t="s">
        <v>6157</v>
      </c>
      <c r="F5749" s="38" t="s">
        <v>1904</v>
      </c>
      <c r="G5749" s="40">
        <v>2206167</v>
      </c>
      <c r="H5749" s="41" t="s">
        <v>4366</v>
      </c>
    </row>
    <row r="5750" spans="1:8">
      <c r="A5750" s="36"/>
      <c r="B5750" s="36"/>
      <c r="C5750" s="37" t="s">
        <v>5777</v>
      </c>
      <c r="D5750" s="38">
        <v>9722</v>
      </c>
      <c r="E5750" s="39" t="s">
        <v>6158</v>
      </c>
      <c r="F5750" s="38" t="s">
        <v>1904</v>
      </c>
      <c r="G5750" s="40">
        <v>8089278</v>
      </c>
      <c r="H5750" s="41" t="s">
        <v>4366</v>
      </c>
    </row>
    <row r="5751" spans="1:8">
      <c r="A5751" s="36"/>
      <c r="B5751" s="36"/>
      <c r="C5751" s="37" t="s">
        <v>4364</v>
      </c>
      <c r="D5751" s="38">
        <v>9723</v>
      </c>
      <c r="E5751" s="39" t="s">
        <v>6159</v>
      </c>
      <c r="F5751" s="38" t="s">
        <v>4440</v>
      </c>
      <c r="G5751" s="40">
        <v>26706</v>
      </c>
      <c r="H5751" s="41" t="s">
        <v>4366</v>
      </c>
    </row>
    <row r="5752" spans="1:8">
      <c r="A5752" s="36"/>
      <c r="B5752" s="36"/>
      <c r="C5752" s="37" t="s">
        <v>5278</v>
      </c>
      <c r="D5752" s="38">
        <v>9724</v>
      </c>
      <c r="E5752" s="39" t="s">
        <v>6160</v>
      </c>
      <c r="F5752" s="38" t="s">
        <v>1319</v>
      </c>
      <c r="G5752" s="40">
        <v>154700</v>
      </c>
      <c r="H5752" s="41" t="s">
        <v>4366</v>
      </c>
    </row>
    <row r="5753" spans="1:8">
      <c r="A5753" s="36"/>
      <c r="B5753" s="36"/>
      <c r="C5753" s="37" t="s">
        <v>5278</v>
      </c>
      <c r="D5753" s="38">
        <v>9725</v>
      </c>
      <c r="E5753" s="39" t="s">
        <v>6161</v>
      </c>
      <c r="F5753" s="38" t="s">
        <v>1319</v>
      </c>
      <c r="G5753" s="40">
        <v>81905</v>
      </c>
      <c r="H5753" s="41" t="s">
        <v>4366</v>
      </c>
    </row>
    <row r="5754" spans="1:8">
      <c r="A5754" s="36"/>
      <c r="B5754" s="36"/>
      <c r="C5754" s="37" t="s">
        <v>5301</v>
      </c>
      <c r="D5754" s="38">
        <v>9726</v>
      </c>
      <c r="E5754" s="39" t="s">
        <v>6162</v>
      </c>
      <c r="F5754" s="38" t="s">
        <v>4440</v>
      </c>
      <c r="G5754" s="40">
        <v>33400</v>
      </c>
      <c r="H5754" s="41" t="s">
        <v>4366</v>
      </c>
    </row>
    <row r="5755" spans="1:8">
      <c r="A5755" s="36"/>
      <c r="B5755" s="36"/>
      <c r="C5755" s="37" t="s">
        <v>5278</v>
      </c>
      <c r="D5755" s="38">
        <v>9727</v>
      </c>
      <c r="E5755" s="39" t="s">
        <v>6163</v>
      </c>
      <c r="F5755" s="38" t="s">
        <v>4426</v>
      </c>
      <c r="G5755" s="40">
        <v>105422</v>
      </c>
      <c r="H5755" s="41" t="s">
        <v>4366</v>
      </c>
    </row>
    <row r="5756" spans="1:8">
      <c r="A5756" s="36"/>
      <c r="B5756" s="36"/>
      <c r="C5756" s="37" t="s">
        <v>4581</v>
      </c>
      <c r="D5756" s="38">
        <v>9728</v>
      </c>
      <c r="E5756" s="39" t="s">
        <v>6164</v>
      </c>
      <c r="F5756" s="38" t="s">
        <v>157</v>
      </c>
      <c r="G5756" s="40">
        <v>3444567</v>
      </c>
      <c r="H5756" s="41" t="s">
        <v>4366</v>
      </c>
    </row>
    <row r="5757" spans="1:8">
      <c r="A5757" s="36"/>
      <c r="B5757" s="36"/>
      <c r="C5757" s="37" t="s">
        <v>1473</v>
      </c>
      <c r="D5757" s="38">
        <v>9733</v>
      </c>
      <c r="E5757" s="39" t="s">
        <v>6165</v>
      </c>
      <c r="F5757" s="38" t="s">
        <v>157</v>
      </c>
      <c r="G5757" s="40">
        <v>89250</v>
      </c>
      <c r="H5757" s="41" t="s">
        <v>4366</v>
      </c>
    </row>
    <row r="5758" spans="1:8">
      <c r="A5758" s="36"/>
      <c r="B5758" s="36"/>
      <c r="C5758" s="37" t="s">
        <v>5338</v>
      </c>
      <c r="D5758" s="38">
        <v>9736</v>
      </c>
      <c r="E5758" s="39" t="s">
        <v>6166</v>
      </c>
      <c r="F5758" s="38" t="s">
        <v>190</v>
      </c>
      <c r="G5758" s="40">
        <v>618800</v>
      </c>
      <c r="H5758" s="41" t="s">
        <v>4366</v>
      </c>
    </row>
    <row r="5759" spans="1:8">
      <c r="A5759" s="36"/>
      <c r="B5759" s="36"/>
      <c r="C5759" s="37" t="s">
        <v>5285</v>
      </c>
      <c r="D5759" s="38">
        <v>9743</v>
      </c>
      <c r="E5759" s="39" t="s">
        <v>6167</v>
      </c>
      <c r="F5759" s="38" t="s">
        <v>2177</v>
      </c>
      <c r="G5759" s="40">
        <v>535500</v>
      </c>
      <c r="H5759" s="41" t="s">
        <v>4366</v>
      </c>
    </row>
    <row r="5760" spans="1:8">
      <c r="A5760" s="36"/>
      <c r="B5760" s="36"/>
      <c r="C5760" s="37" t="s">
        <v>5285</v>
      </c>
      <c r="D5760" s="38">
        <v>9744</v>
      </c>
      <c r="E5760" s="39" t="s">
        <v>6168</v>
      </c>
      <c r="F5760" s="38" t="s">
        <v>2177</v>
      </c>
      <c r="G5760" s="40">
        <v>654500</v>
      </c>
      <c r="H5760" s="41" t="s">
        <v>4366</v>
      </c>
    </row>
    <row r="5761" spans="1:8">
      <c r="A5761" s="36"/>
      <c r="B5761" s="36"/>
      <c r="C5761" s="37" t="s">
        <v>5285</v>
      </c>
      <c r="D5761" s="38">
        <v>9745</v>
      </c>
      <c r="E5761" s="39" t="s">
        <v>3007</v>
      </c>
      <c r="F5761" s="38" t="s">
        <v>2177</v>
      </c>
      <c r="G5761" s="40">
        <v>773500</v>
      </c>
      <c r="H5761" s="41" t="s">
        <v>4366</v>
      </c>
    </row>
    <row r="5762" spans="1:8">
      <c r="A5762" s="36"/>
      <c r="B5762" s="36"/>
      <c r="C5762" s="37" t="s">
        <v>5285</v>
      </c>
      <c r="D5762" s="38">
        <v>9746</v>
      </c>
      <c r="E5762" s="39" t="s">
        <v>6169</v>
      </c>
      <c r="F5762" s="38" t="s">
        <v>2177</v>
      </c>
      <c r="G5762" s="40">
        <v>892500</v>
      </c>
      <c r="H5762" s="41" t="s">
        <v>4366</v>
      </c>
    </row>
    <row r="5763" spans="1:8">
      <c r="A5763" s="36"/>
      <c r="B5763" s="36"/>
      <c r="C5763" s="37" t="s">
        <v>4385</v>
      </c>
      <c r="D5763" s="38">
        <v>9747</v>
      </c>
      <c r="E5763" s="39" t="s">
        <v>6170</v>
      </c>
      <c r="F5763" s="38" t="s">
        <v>186</v>
      </c>
      <c r="G5763" s="40">
        <v>47600</v>
      </c>
      <c r="H5763" s="41" t="s">
        <v>4366</v>
      </c>
    </row>
    <row r="5764" spans="1:8">
      <c r="A5764" s="36"/>
      <c r="B5764" s="36"/>
      <c r="C5764" s="37" t="s">
        <v>4424</v>
      </c>
      <c r="D5764" s="38">
        <v>9752</v>
      </c>
      <c r="E5764" s="39" t="s">
        <v>6171</v>
      </c>
      <c r="F5764" s="38" t="s">
        <v>885</v>
      </c>
      <c r="G5764" s="40">
        <v>8925</v>
      </c>
      <c r="H5764" s="41" t="s">
        <v>4366</v>
      </c>
    </row>
    <row r="5765" spans="1:8">
      <c r="A5765" s="36"/>
      <c r="B5765" s="36"/>
      <c r="C5765" s="37" t="s">
        <v>4460</v>
      </c>
      <c r="D5765" s="38">
        <v>9754</v>
      </c>
      <c r="E5765" s="39" t="s">
        <v>6172</v>
      </c>
      <c r="F5765" s="38" t="s">
        <v>4422</v>
      </c>
      <c r="G5765" s="40">
        <v>76525</v>
      </c>
      <c r="H5765" s="41" t="s">
        <v>4366</v>
      </c>
    </row>
    <row r="5766" spans="1:8">
      <c r="A5766" s="36"/>
      <c r="B5766" s="36"/>
      <c r="C5766" s="37" t="s">
        <v>4413</v>
      </c>
      <c r="D5766" s="38">
        <v>9764</v>
      </c>
      <c r="E5766" s="39" t="s">
        <v>6173</v>
      </c>
      <c r="F5766" s="38" t="s">
        <v>190</v>
      </c>
      <c r="G5766" s="40">
        <v>81026</v>
      </c>
      <c r="H5766" s="41" t="s">
        <v>4366</v>
      </c>
    </row>
    <row r="5767" spans="1:8">
      <c r="A5767" s="36"/>
      <c r="B5767" s="36"/>
      <c r="C5767" s="37" t="s">
        <v>4413</v>
      </c>
      <c r="D5767" s="38">
        <v>9765</v>
      </c>
      <c r="E5767" s="39" t="s">
        <v>6174</v>
      </c>
      <c r="F5767" s="38" t="s">
        <v>190</v>
      </c>
      <c r="G5767" s="40">
        <v>399568</v>
      </c>
      <c r="H5767" s="41" t="s">
        <v>4366</v>
      </c>
    </row>
    <row r="5768" spans="1:8">
      <c r="A5768" s="36"/>
      <c r="B5768" s="36"/>
      <c r="C5768" s="37" t="s">
        <v>4413</v>
      </c>
      <c r="D5768" s="38">
        <v>9766</v>
      </c>
      <c r="E5768" s="39" t="s">
        <v>6175</v>
      </c>
      <c r="F5768" s="38" t="s">
        <v>157</v>
      </c>
      <c r="G5768" s="40">
        <v>119000</v>
      </c>
      <c r="H5768" s="41" t="s">
        <v>4366</v>
      </c>
    </row>
    <row r="5769" spans="1:8">
      <c r="A5769" s="36"/>
      <c r="B5769" s="36"/>
      <c r="C5769" s="37" t="s">
        <v>4413</v>
      </c>
      <c r="D5769" s="38">
        <v>9767</v>
      </c>
      <c r="E5769" s="39" t="s">
        <v>6176</v>
      </c>
      <c r="F5769" s="38" t="s">
        <v>157</v>
      </c>
      <c r="G5769" s="40">
        <v>119000</v>
      </c>
      <c r="H5769" s="41" t="s">
        <v>4366</v>
      </c>
    </row>
    <row r="5770" spans="1:8">
      <c r="A5770" s="36"/>
      <c r="B5770" s="36"/>
      <c r="C5770" s="37" t="s">
        <v>4388</v>
      </c>
      <c r="D5770" s="38">
        <v>9768</v>
      </c>
      <c r="E5770" s="39" t="s">
        <v>6177</v>
      </c>
      <c r="F5770" s="38" t="s">
        <v>157</v>
      </c>
      <c r="G5770" s="40">
        <v>89350</v>
      </c>
      <c r="H5770" s="41" t="s">
        <v>4366</v>
      </c>
    </row>
    <row r="5771" spans="1:8">
      <c r="A5771" s="36"/>
      <c r="B5771" s="36"/>
      <c r="C5771" s="37" t="s">
        <v>2694</v>
      </c>
      <c r="D5771" s="38">
        <v>9773</v>
      </c>
      <c r="E5771" s="39" t="s">
        <v>6178</v>
      </c>
      <c r="F5771" s="38" t="s">
        <v>190</v>
      </c>
      <c r="G5771" s="40">
        <v>16839</v>
      </c>
      <c r="H5771" s="41" t="s">
        <v>4366</v>
      </c>
    </row>
    <row r="5772" spans="1:8">
      <c r="A5772" s="36"/>
      <c r="B5772" s="36"/>
      <c r="C5772" s="37" t="s">
        <v>5338</v>
      </c>
      <c r="D5772" s="38">
        <v>9774</v>
      </c>
      <c r="E5772" s="39" t="s">
        <v>6179</v>
      </c>
      <c r="F5772" s="38" t="s">
        <v>157</v>
      </c>
      <c r="G5772" s="40">
        <v>310055</v>
      </c>
      <c r="H5772" s="41" t="s">
        <v>4366</v>
      </c>
    </row>
    <row r="5773" spans="1:8">
      <c r="A5773" s="36"/>
      <c r="B5773" s="36"/>
      <c r="C5773" s="37" t="s">
        <v>5338</v>
      </c>
      <c r="D5773" s="38">
        <v>9775</v>
      </c>
      <c r="E5773" s="39" t="s">
        <v>6180</v>
      </c>
      <c r="F5773" s="38" t="s">
        <v>157</v>
      </c>
      <c r="G5773" s="40">
        <v>138040</v>
      </c>
      <c r="H5773" s="41" t="s">
        <v>4366</v>
      </c>
    </row>
    <row r="5774" spans="1:8">
      <c r="A5774" s="36"/>
      <c r="B5774" s="36"/>
      <c r="C5774" s="37" t="s">
        <v>4711</v>
      </c>
      <c r="D5774" s="38">
        <v>9789</v>
      </c>
      <c r="E5774" s="39" t="s">
        <v>6181</v>
      </c>
      <c r="F5774" s="38" t="s">
        <v>157</v>
      </c>
      <c r="G5774" s="40">
        <v>6571422</v>
      </c>
      <c r="H5774" s="41" t="s">
        <v>4366</v>
      </c>
    </row>
    <row r="5775" spans="1:8">
      <c r="A5775" s="36"/>
      <c r="B5775" s="36"/>
      <c r="C5775" s="37" t="s">
        <v>4711</v>
      </c>
      <c r="D5775" s="38">
        <v>9790</v>
      </c>
      <c r="E5775" s="39" t="s">
        <v>6182</v>
      </c>
      <c r="F5775" s="38" t="s">
        <v>157</v>
      </c>
      <c r="G5775" s="40">
        <v>975800</v>
      </c>
      <c r="H5775" s="41" t="s">
        <v>4366</v>
      </c>
    </row>
    <row r="5776" spans="1:8">
      <c r="A5776" s="36"/>
      <c r="B5776" s="36"/>
      <c r="C5776" s="37" t="s">
        <v>4711</v>
      </c>
      <c r="D5776" s="38">
        <v>9791</v>
      </c>
      <c r="E5776" s="39" t="s">
        <v>6183</v>
      </c>
      <c r="F5776" s="38" t="s">
        <v>157</v>
      </c>
      <c r="G5776" s="40">
        <v>644555</v>
      </c>
      <c r="H5776" s="41" t="s">
        <v>4366</v>
      </c>
    </row>
    <row r="5777" spans="1:8">
      <c r="A5777" s="36"/>
      <c r="B5777" s="36"/>
      <c r="C5777" s="37" t="s">
        <v>4711</v>
      </c>
      <c r="D5777" s="38">
        <v>9792</v>
      </c>
      <c r="E5777" s="39" t="s">
        <v>6184</v>
      </c>
      <c r="F5777" s="38" t="s">
        <v>157</v>
      </c>
      <c r="G5777" s="40">
        <v>644555</v>
      </c>
      <c r="H5777" s="41" t="s">
        <v>4366</v>
      </c>
    </row>
    <row r="5778" spans="1:8">
      <c r="A5778" s="36"/>
      <c r="B5778" s="36"/>
      <c r="C5778" s="37" t="s">
        <v>4711</v>
      </c>
      <c r="D5778" s="38">
        <v>9796</v>
      </c>
      <c r="E5778" s="39" t="s">
        <v>6185</v>
      </c>
      <c r="F5778" s="38" t="s">
        <v>157</v>
      </c>
      <c r="G5778" s="40">
        <v>6571422</v>
      </c>
      <c r="H5778" s="41" t="s">
        <v>4366</v>
      </c>
    </row>
    <row r="5779" spans="1:8">
      <c r="A5779" s="36"/>
      <c r="B5779" s="36"/>
      <c r="C5779" s="37" t="s">
        <v>4711</v>
      </c>
      <c r="D5779" s="38">
        <v>9797</v>
      </c>
      <c r="E5779" s="39" t="s">
        <v>6186</v>
      </c>
      <c r="F5779" s="38" t="s">
        <v>157</v>
      </c>
      <c r="G5779" s="40">
        <v>7473955</v>
      </c>
      <c r="H5779" s="41" t="s">
        <v>4366</v>
      </c>
    </row>
    <row r="5780" spans="1:8">
      <c r="A5780" s="36"/>
      <c r="B5780" s="36"/>
      <c r="C5780" s="37" t="s">
        <v>4711</v>
      </c>
      <c r="D5780" s="38">
        <v>9798</v>
      </c>
      <c r="E5780" s="39" t="s">
        <v>6187</v>
      </c>
      <c r="F5780" s="38" t="s">
        <v>157</v>
      </c>
      <c r="G5780" s="40">
        <v>4122922</v>
      </c>
      <c r="H5780" s="41" t="s">
        <v>4366</v>
      </c>
    </row>
    <row r="5781" spans="1:8">
      <c r="A5781" s="36"/>
      <c r="B5781" s="36"/>
      <c r="C5781" s="37" t="s">
        <v>4711</v>
      </c>
      <c r="D5781" s="38">
        <v>9799</v>
      </c>
      <c r="E5781" s="39" t="s">
        <v>6188</v>
      </c>
      <c r="F5781" s="38" t="s">
        <v>157</v>
      </c>
      <c r="G5781" s="40">
        <v>428400</v>
      </c>
      <c r="H5781" s="41" t="s">
        <v>4366</v>
      </c>
    </row>
    <row r="5782" spans="1:8">
      <c r="A5782" s="36"/>
      <c r="B5782" s="36"/>
      <c r="C5782" s="37" t="s">
        <v>4711</v>
      </c>
      <c r="D5782" s="38">
        <v>9800</v>
      </c>
      <c r="E5782" s="39" t="s">
        <v>6189</v>
      </c>
      <c r="F5782" s="38" t="s">
        <v>157</v>
      </c>
      <c r="G5782" s="40">
        <v>493850</v>
      </c>
      <c r="H5782" s="41" t="s">
        <v>4366</v>
      </c>
    </row>
    <row r="5783" spans="1:8">
      <c r="A5783" s="36"/>
      <c r="B5783" s="36"/>
      <c r="C5783" s="37" t="s">
        <v>4711</v>
      </c>
      <c r="D5783" s="38">
        <v>9801</v>
      </c>
      <c r="E5783" s="39" t="s">
        <v>6190</v>
      </c>
      <c r="F5783" s="38" t="s">
        <v>157</v>
      </c>
      <c r="G5783" s="40">
        <v>493850</v>
      </c>
      <c r="H5783" s="41" t="s">
        <v>4366</v>
      </c>
    </row>
    <row r="5784" spans="1:8">
      <c r="A5784" s="36"/>
      <c r="B5784" s="36"/>
      <c r="C5784" s="37" t="s">
        <v>4711</v>
      </c>
      <c r="D5784" s="38">
        <v>9802</v>
      </c>
      <c r="E5784" s="39" t="s">
        <v>6191</v>
      </c>
      <c r="F5784" s="38" t="s">
        <v>157</v>
      </c>
      <c r="G5784" s="40">
        <v>493850</v>
      </c>
      <c r="H5784" s="41" t="s">
        <v>4366</v>
      </c>
    </row>
    <row r="5785" spans="1:8">
      <c r="A5785" s="36"/>
      <c r="B5785" s="36"/>
      <c r="C5785" s="37" t="s">
        <v>4711</v>
      </c>
      <c r="D5785" s="38">
        <v>9804</v>
      </c>
      <c r="E5785" s="39" t="s">
        <v>6192</v>
      </c>
      <c r="F5785" s="38" t="s">
        <v>157</v>
      </c>
      <c r="G5785" s="40">
        <v>668780</v>
      </c>
      <c r="H5785" s="41" t="s">
        <v>4366</v>
      </c>
    </row>
    <row r="5786" spans="1:8">
      <c r="A5786" s="36"/>
      <c r="B5786" s="36"/>
      <c r="C5786" s="37" t="s">
        <v>2074</v>
      </c>
      <c r="D5786" s="38">
        <v>9813</v>
      </c>
      <c r="E5786" s="39" t="s">
        <v>6193</v>
      </c>
      <c r="F5786" s="38" t="s">
        <v>182</v>
      </c>
      <c r="G5786" s="40">
        <v>160636</v>
      </c>
      <c r="H5786" s="41" t="s">
        <v>4366</v>
      </c>
    </row>
    <row r="5787" spans="1:8">
      <c r="A5787" s="36"/>
      <c r="B5787" s="36"/>
      <c r="C5787" s="37" t="s">
        <v>2074</v>
      </c>
      <c r="D5787" s="38">
        <v>9817</v>
      </c>
      <c r="E5787" s="39" t="s">
        <v>6194</v>
      </c>
      <c r="F5787" s="38" t="s">
        <v>157</v>
      </c>
      <c r="G5787" s="40">
        <v>335167</v>
      </c>
      <c r="H5787" s="41" t="s">
        <v>4366</v>
      </c>
    </row>
    <row r="5788" spans="1:8">
      <c r="A5788" s="36"/>
      <c r="B5788" s="36"/>
      <c r="C5788" s="37" t="s">
        <v>2074</v>
      </c>
      <c r="D5788" s="38">
        <v>9819</v>
      </c>
      <c r="E5788" s="39" t="s">
        <v>6195</v>
      </c>
      <c r="F5788" s="38" t="s">
        <v>157</v>
      </c>
      <c r="G5788" s="40">
        <v>1532143</v>
      </c>
      <c r="H5788" s="41" t="s">
        <v>4366</v>
      </c>
    </row>
    <row r="5789" spans="1:8">
      <c r="A5789" s="36"/>
      <c r="B5789" s="36"/>
      <c r="C5789" s="37" t="s">
        <v>4460</v>
      </c>
      <c r="D5789" s="38">
        <v>9822</v>
      </c>
      <c r="E5789" s="39" t="s">
        <v>6196</v>
      </c>
      <c r="F5789" s="38" t="s">
        <v>4422</v>
      </c>
      <c r="G5789" s="40">
        <v>535927</v>
      </c>
      <c r="H5789" s="41" t="s">
        <v>4366</v>
      </c>
    </row>
    <row r="5790" spans="1:8">
      <c r="A5790" s="36"/>
      <c r="B5790" s="36"/>
      <c r="C5790" s="37" t="s">
        <v>4804</v>
      </c>
      <c r="D5790" s="38">
        <v>9828</v>
      </c>
      <c r="E5790" s="39" t="s">
        <v>6197</v>
      </c>
      <c r="F5790" s="38" t="s">
        <v>186</v>
      </c>
      <c r="G5790" s="40">
        <v>696031</v>
      </c>
      <c r="H5790" s="41" t="s">
        <v>4366</v>
      </c>
    </row>
    <row r="5791" spans="1:8">
      <c r="A5791" s="36"/>
      <c r="B5791" s="36"/>
      <c r="C5791" s="37" t="s">
        <v>5081</v>
      </c>
      <c r="D5791" s="38">
        <v>9832</v>
      </c>
      <c r="E5791" s="39" t="s">
        <v>6198</v>
      </c>
      <c r="F5791" s="38" t="s">
        <v>157</v>
      </c>
      <c r="G5791" s="40">
        <v>117810</v>
      </c>
      <c r="H5791" s="41" t="s">
        <v>4366</v>
      </c>
    </row>
    <row r="5792" spans="1:8">
      <c r="A5792" s="36"/>
      <c r="B5792" s="36"/>
      <c r="C5792" s="37" t="s">
        <v>4435</v>
      </c>
      <c r="D5792" s="38">
        <v>9833</v>
      </c>
      <c r="E5792" s="39" t="s">
        <v>6199</v>
      </c>
      <c r="F5792" s="38" t="s">
        <v>885</v>
      </c>
      <c r="G5792" s="40">
        <v>15000</v>
      </c>
      <c r="H5792" s="41" t="s">
        <v>4366</v>
      </c>
    </row>
    <row r="5793" spans="1:8">
      <c r="A5793" s="36"/>
      <c r="B5793" s="36"/>
      <c r="C5793" s="37" t="s">
        <v>5966</v>
      </c>
      <c r="D5793" s="38">
        <v>9834</v>
      </c>
      <c r="E5793" s="39" t="s">
        <v>6200</v>
      </c>
      <c r="F5793" s="38" t="s">
        <v>1904</v>
      </c>
      <c r="G5793" s="40">
        <v>104900</v>
      </c>
      <c r="H5793" s="41" t="s">
        <v>4366</v>
      </c>
    </row>
    <row r="5794" spans="1:8">
      <c r="A5794" s="36"/>
      <c r="B5794" s="36"/>
      <c r="C5794" s="37" t="s">
        <v>5966</v>
      </c>
      <c r="D5794" s="38">
        <v>9835</v>
      </c>
      <c r="E5794" s="39" t="s">
        <v>6201</v>
      </c>
      <c r="F5794" s="38" t="s">
        <v>1904</v>
      </c>
      <c r="G5794" s="40">
        <v>142400</v>
      </c>
      <c r="H5794" s="41" t="s">
        <v>4366</v>
      </c>
    </row>
    <row r="5795" spans="1:8">
      <c r="A5795" s="36"/>
      <c r="B5795" s="36"/>
      <c r="C5795" s="37" t="s">
        <v>5966</v>
      </c>
      <c r="D5795" s="38">
        <v>9836</v>
      </c>
      <c r="E5795" s="39" t="s">
        <v>6202</v>
      </c>
      <c r="F5795" s="38" t="s">
        <v>1904</v>
      </c>
      <c r="G5795" s="40">
        <v>152400</v>
      </c>
      <c r="H5795" s="41" t="s">
        <v>4366</v>
      </c>
    </row>
    <row r="5796" spans="1:8">
      <c r="A5796" s="36"/>
      <c r="B5796" s="36"/>
      <c r="C5796" s="37" t="s">
        <v>5966</v>
      </c>
      <c r="D5796" s="38">
        <v>9837</v>
      </c>
      <c r="E5796" s="39" t="s">
        <v>6203</v>
      </c>
      <c r="F5796" s="38" t="s">
        <v>1904</v>
      </c>
      <c r="G5796" s="40">
        <v>152400</v>
      </c>
      <c r="H5796" s="41" t="s">
        <v>4366</v>
      </c>
    </row>
    <row r="5797" spans="1:8">
      <c r="A5797" s="36"/>
      <c r="B5797" s="36"/>
      <c r="C5797" s="37" t="s">
        <v>5966</v>
      </c>
      <c r="D5797" s="38">
        <v>9838</v>
      </c>
      <c r="E5797" s="39" t="s">
        <v>6204</v>
      </c>
      <c r="F5797" s="38" t="s">
        <v>1904</v>
      </c>
      <c r="G5797" s="40">
        <v>152400</v>
      </c>
      <c r="H5797" s="41" t="s">
        <v>4366</v>
      </c>
    </row>
    <row r="5798" spans="1:8">
      <c r="A5798" s="36"/>
      <c r="B5798" s="36"/>
      <c r="C5798" s="37" t="s">
        <v>5966</v>
      </c>
      <c r="D5798" s="38">
        <v>9839</v>
      </c>
      <c r="E5798" s="39" t="s">
        <v>6205</v>
      </c>
      <c r="F5798" s="38" t="s">
        <v>157</v>
      </c>
      <c r="G5798" s="40">
        <v>11190</v>
      </c>
      <c r="H5798" s="41" t="s">
        <v>4366</v>
      </c>
    </row>
    <row r="5799" spans="1:8">
      <c r="A5799" s="36"/>
      <c r="B5799" s="36"/>
      <c r="C5799" s="37" t="s">
        <v>5966</v>
      </c>
      <c r="D5799" s="38">
        <v>9840</v>
      </c>
      <c r="E5799" s="39" t="s">
        <v>6206</v>
      </c>
      <c r="F5799" s="38" t="s">
        <v>1319</v>
      </c>
      <c r="G5799" s="40">
        <v>219000</v>
      </c>
      <c r="H5799" s="41" t="s">
        <v>4366</v>
      </c>
    </row>
    <row r="5800" spans="1:8">
      <c r="A5800" s="36"/>
      <c r="B5800" s="36"/>
      <c r="C5800" s="37" t="s">
        <v>5346</v>
      </c>
      <c r="D5800" s="38">
        <v>9842</v>
      </c>
      <c r="E5800" s="39" t="s">
        <v>6207</v>
      </c>
      <c r="F5800" s="38" t="s">
        <v>182</v>
      </c>
      <c r="G5800" s="40">
        <v>185779</v>
      </c>
      <c r="H5800" s="41" t="s">
        <v>4366</v>
      </c>
    </row>
    <row r="5801" spans="1:8">
      <c r="A5801" s="36"/>
      <c r="B5801" s="36"/>
      <c r="C5801" s="37" t="s">
        <v>5234</v>
      </c>
      <c r="D5801" s="38">
        <v>9845</v>
      </c>
      <c r="E5801" s="39" t="s">
        <v>6208</v>
      </c>
      <c r="F5801" s="38" t="s">
        <v>157</v>
      </c>
      <c r="G5801" s="40">
        <v>142800</v>
      </c>
      <c r="H5801" s="41" t="s">
        <v>4366</v>
      </c>
    </row>
    <row r="5802" spans="1:8">
      <c r="A5802" s="36"/>
      <c r="B5802" s="36"/>
      <c r="C5802" s="37" t="s">
        <v>5234</v>
      </c>
      <c r="D5802" s="38">
        <v>9846</v>
      </c>
      <c r="E5802" s="39" t="s">
        <v>6209</v>
      </c>
      <c r="F5802" s="38" t="s">
        <v>157</v>
      </c>
      <c r="G5802" s="40">
        <v>59151</v>
      </c>
      <c r="H5802" s="41" t="s">
        <v>4366</v>
      </c>
    </row>
    <row r="5803" spans="1:8">
      <c r="A5803" s="36"/>
      <c r="B5803" s="36"/>
      <c r="C5803" s="37" t="s">
        <v>5234</v>
      </c>
      <c r="D5803" s="38">
        <v>9847</v>
      </c>
      <c r="E5803" s="39" t="s">
        <v>6210</v>
      </c>
      <c r="F5803" s="38" t="s">
        <v>157</v>
      </c>
      <c r="G5803" s="40">
        <v>59151</v>
      </c>
      <c r="H5803" s="41" t="s">
        <v>4366</v>
      </c>
    </row>
    <row r="5804" spans="1:8">
      <c r="A5804" s="36"/>
      <c r="B5804" s="36"/>
      <c r="C5804" s="37" t="s">
        <v>5234</v>
      </c>
      <c r="D5804" s="38">
        <v>9848</v>
      </c>
      <c r="E5804" s="39" t="s">
        <v>6211</v>
      </c>
      <c r="F5804" s="38" t="s">
        <v>157</v>
      </c>
      <c r="G5804" s="40">
        <v>59151</v>
      </c>
      <c r="H5804" s="41" t="s">
        <v>4366</v>
      </c>
    </row>
    <row r="5805" spans="1:8">
      <c r="A5805" s="36"/>
      <c r="B5805" s="36"/>
      <c r="C5805" s="37" t="s">
        <v>5234</v>
      </c>
      <c r="D5805" s="38">
        <v>9849</v>
      </c>
      <c r="E5805" s="39" t="s">
        <v>6212</v>
      </c>
      <c r="F5805" s="38" t="s">
        <v>157</v>
      </c>
      <c r="G5805" s="40">
        <v>53550</v>
      </c>
      <c r="H5805" s="41" t="s">
        <v>4366</v>
      </c>
    </row>
    <row r="5806" spans="1:8">
      <c r="A5806" s="36"/>
      <c r="B5806" s="36"/>
      <c r="C5806" s="37" t="s">
        <v>5234</v>
      </c>
      <c r="D5806" s="38">
        <v>9850</v>
      </c>
      <c r="E5806" s="39" t="s">
        <v>6213</v>
      </c>
      <c r="F5806" s="38" t="s">
        <v>157</v>
      </c>
      <c r="G5806" s="40">
        <v>53550</v>
      </c>
      <c r="H5806" s="41" t="s">
        <v>4366</v>
      </c>
    </row>
    <row r="5807" spans="1:8">
      <c r="A5807" s="36"/>
      <c r="B5807" s="36"/>
      <c r="C5807" s="37" t="s">
        <v>5234</v>
      </c>
      <c r="D5807" s="38">
        <v>9851</v>
      </c>
      <c r="E5807" s="39" t="s">
        <v>6214</v>
      </c>
      <c r="F5807" s="38" t="s">
        <v>157</v>
      </c>
      <c r="G5807" s="40">
        <v>53550</v>
      </c>
      <c r="H5807" s="41" t="s">
        <v>4366</v>
      </c>
    </row>
    <row r="5808" spans="1:8">
      <c r="A5808" s="36"/>
      <c r="B5808" s="36"/>
      <c r="C5808" s="37" t="s">
        <v>5234</v>
      </c>
      <c r="D5808" s="38">
        <v>9852</v>
      </c>
      <c r="E5808" s="39" t="s">
        <v>6215</v>
      </c>
      <c r="F5808" s="38" t="s">
        <v>157</v>
      </c>
      <c r="G5808" s="40">
        <v>45410</v>
      </c>
      <c r="H5808" s="41" t="s">
        <v>4366</v>
      </c>
    </row>
    <row r="5809" spans="1:8">
      <c r="A5809" s="36"/>
      <c r="B5809" s="36"/>
      <c r="C5809" s="37" t="s">
        <v>5234</v>
      </c>
      <c r="D5809" s="38">
        <v>9853</v>
      </c>
      <c r="E5809" s="39" t="s">
        <v>6216</v>
      </c>
      <c r="F5809" s="38" t="s">
        <v>157</v>
      </c>
      <c r="G5809" s="40">
        <v>50456</v>
      </c>
      <c r="H5809" s="41" t="s">
        <v>4366</v>
      </c>
    </row>
    <row r="5810" spans="1:8">
      <c r="A5810" s="36"/>
      <c r="B5810" s="36"/>
      <c r="C5810" s="37" t="s">
        <v>5234</v>
      </c>
      <c r="D5810" s="38">
        <v>9854</v>
      </c>
      <c r="E5810" s="39" t="s">
        <v>6217</v>
      </c>
      <c r="F5810" s="38" t="s">
        <v>157</v>
      </c>
      <c r="G5810" s="40">
        <v>53550</v>
      </c>
      <c r="H5810" s="41" t="s">
        <v>4366</v>
      </c>
    </row>
    <row r="5811" spans="1:8">
      <c r="A5811" s="36"/>
      <c r="B5811" s="36"/>
      <c r="C5811" s="37" t="s">
        <v>5234</v>
      </c>
      <c r="D5811" s="38">
        <v>9855</v>
      </c>
      <c r="E5811" s="39" t="s">
        <v>6218</v>
      </c>
      <c r="F5811" s="38" t="s">
        <v>157</v>
      </c>
      <c r="G5811" s="40">
        <v>53550</v>
      </c>
      <c r="H5811" s="41" t="s">
        <v>4366</v>
      </c>
    </row>
    <row r="5812" spans="1:8">
      <c r="A5812" s="36"/>
      <c r="B5812" s="36"/>
      <c r="C5812" s="37" t="s">
        <v>5234</v>
      </c>
      <c r="D5812" s="38">
        <v>9856</v>
      </c>
      <c r="E5812" s="39" t="s">
        <v>6219</v>
      </c>
      <c r="F5812" s="38" t="s">
        <v>157</v>
      </c>
      <c r="G5812" s="40">
        <v>50456</v>
      </c>
      <c r="H5812" s="41" t="s">
        <v>4366</v>
      </c>
    </row>
    <row r="5813" spans="1:8">
      <c r="A5813" s="36"/>
      <c r="B5813" s="36"/>
      <c r="C5813" s="37" t="s">
        <v>5234</v>
      </c>
      <c r="D5813" s="38">
        <v>9857</v>
      </c>
      <c r="E5813" s="39" t="s">
        <v>6220</v>
      </c>
      <c r="F5813" s="38" t="s">
        <v>157</v>
      </c>
      <c r="G5813" s="40">
        <v>65450</v>
      </c>
      <c r="H5813" s="41" t="s">
        <v>4366</v>
      </c>
    </row>
    <row r="5814" spans="1:8">
      <c r="A5814" s="36"/>
      <c r="B5814" s="36"/>
      <c r="C5814" s="37" t="s">
        <v>4711</v>
      </c>
      <c r="D5814" s="38">
        <v>9860</v>
      </c>
      <c r="E5814" s="39" t="s">
        <v>6221</v>
      </c>
      <c r="F5814" s="38" t="s">
        <v>157</v>
      </c>
      <c r="G5814" s="40">
        <v>333200</v>
      </c>
      <c r="H5814" s="41" t="s">
        <v>4366</v>
      </c>
    </row>
    <row r="5815" spans="1:8">
      <c r="A5815" s="36"/>
      <c r="B5815" s="36"/>
      <c r="C5815" s="37" t="s">
        <v>4711</v>
      </c>
      <c r="D5815" s="38">
        <v>9861</v>
      </c>
      <c r="E5815" s="39" t="s">
        <v>6222</v>
      </c>
      <c r="F5815" s="38" t="s">
        <v>157</v>
      </c>
      <c r="G5815" s="40">
        <v>322103</v>
      </c>
      <c r="H5815" s="41" t="s">
        <v>4366</v>
      </c>
    </row>
    <row r="5816" spans="1:8">
      <c r="A5816" s="36"/>
      <c r="B5816" s="36"/>
      <c r="C5816" s="37" t="s">
        <v>5081</v>
      </c>
      <c r="D5816" s="38">
        <v>9862</v>
      </c>
      <c r="E5816" s="39" t="s">
        <v>6223</v>
      </c>
      <c r="F5816" s="38" t="s">
        <v>157</v>
      </c>
      <c r="G5816" s="40">
        <v>297500</v>
      </c>
      <c r="H5816" s="41" t="s">
        <v>4366</v>
      </c>
    </row>
    <row r="5817" spans="1:8">
      <c r="A5817" s="36"/>
      <c r="B5817" s="36"/>
      <c r="C5817" s="37" t="s">
        <v>5101</v>
      </c>
      <c r="D5817" s="38">
        <v>9864</v>
      </c>
      <c r="E5817" s="39" t="s">
        <v>6224</v>
      </c>
      <c r="F5817" s="38" t="s">
        <v>157</v>
      </c>
      <c r="G5817" s="40">
        <v>358013</v>
      </c>
      <c r="H5817" s="41" t="s">
        <v>4366</v>
      </c>
    </row>
    <row r="5818" spans="1:8">
      <c r="A5818" s="36"/>
      <c r="B5818" s="36"/>
      <c r="C5818" s="37" t="s">
        <v>5079</v>
      </c>
      <c r="D5818" s="38">
        <v>9869</v>
      </c>
      <c r="E5818" s="39" t="s">
        <v>6225</v>
      </c>
      <c r="F5818" s="38" t="s">
        <v>157</v>
      </c>
      <c r="G5818" s="40">
        <v>907256</v>
      </c>
      <c r="H5818" s="41" t="s">
        <v>4366</v>
      </c>
    </row>
    <row r="5819" spans="1:8">
      <c r="A5819" s="36"/>
      <c r="B5819" s="36"/>
      <c r="C5819" s="37" t="s">
        <v>6226</v>
      </c>
      <c r="D5819" s="38">
        <v>9873</v>
      </c>
      <c r="E5819" s="39" t="s">
        <v>6227</v>
      </c>
      <c r="F5819" s="38" t="s">
        <v>157</v>
      </c>
      <c r="G5819" s="40">
        <v>178500</v>
      </c>
      <c r="H5819" s="41" t="s">
        <v>4366</v>
      </c>
    </row>
    <row r="5820" spans="1:8">
      <c r="A5820" s="36"/>
      <c r="B5820" s="36"/>
      <c r="C5820" s="37" t="s">
        <v>5234</v>
      </c>
      <c r="D5820" s="38">
        <v>9879</v>
      </c>
      <c r="E5820" s="39" t="s">
        <v>6228</v>
      </c>
      <c r="F5820" s="38" t="s">
        <v>157</v>
      </c>
      <c r="G5820" s="40">
        <v>7568</v>
      </c>
      <c r="H5820" s="41" t="s">
        <v>4366</v>
      </c>
    </row>
    <row r="5821" spans="1:8">
      <c r="A5821" s="36"/>
      <c r="B5821" s="36"/>
      <c r="C5821" s="37" t="s">
        <v>5234</v>
      </c>
      <c r="D5821" s="38">
        <v>9880</v>
      </c>
      <c r="E5821" s="39" t="s">
        <v>6229</v>
      </c>
      <c r="F5821" s="38" t="s">
        <v>157</v>
      </c>
      <c r="G5821" s="40">
        <v>3457</v>
      </c>
      <c r="H5821" s="41" t="s">
        <v>4366</v>
      </c>
    </row>
    <row r="5822" spans="1:8">
      <c r="A5822" s="36"/>
      <c r="B5822" s="36"/>
      <c r="C5822" s="37" t="s">
        <v>5234</v>
      </c>
      <c r="D5822" s="38">
        <v>9881</v>
      </c>
      <c r="E5822" s="39" t="s">
        <v>6230</v>
      </c>
      <c r="F5822" s="38" t="s">
        <v>157</v>
      </c>
      <c r="G5822" s="40">
        <v>42840</v>
      </c>
      <c r="H5822" s="41" t="s">
        <v>4366</v>
      </c>
    </row>
    <row r="5823" spans="1:8">
      <c r="A5823" s="36"/>
      <c r="B5823" s="36"/>
      <c r="C5823" s="37" t="s">
        <v>5234</v>
      </c>
      <c r="D5823" s="38">
        <v>9882</v>
      </c>
      <c r="E5823" s="39" t="s">
        <v>6231</v>
      </c>
      <c r="F5823" s="38" t="s">
        <v>157</v>
      </c>
      <c r="G5823" s="40">
        <v>42840</v>
      </c>
      <c r="H5823" s="41" t="s">
        <v>4366</v>
      </c>
    </row>
    <row r="5824" spans="1:8">
      <c r="A5824" s="36"/>
      <c r="B5824" s="36"/>
      <c r="C5824" s="37" t="s">
        <v>5234</v>
      </c>
      <c r="D5824" s="38">
        <v>9883</v>
      </c>
      <c r="E5824" s="39" t="s">
        <v>6232</v>
      </c>
      <c r="F5824" s="38" t="s">
        <v>157</v>
      </c>
      <c r="G5824" s="40">
        <v>41650</v>
      </c>
      <c r="H5824" s="41" t="s">
        <v>4366</v>
      </c>
    </row>
    <row r="5825" spans="1:8">
      <c r="A5825" s="36"/>
      <c r="B5825" s="36"/>
      <c r="C5825" s="37" t="s">
        <v>5234</v>
      </c>
      <c r="D5825" s="38">
        <v>9884</v>
      </c>
      <c r="E5825" s="39" t="s">
        <v>6233</v>
      </c>
      <c r="F5825" s="38" t="s">
        <v>157</v>
      </c>
      <c r="G5825" s="40">
        <v>43078</v>
      </c>
      <c r="H5825" s="41" t="s">
        <v>4366</v>
      </c>
    </row>
    <row r="5826" spans="1:8">
      <c r="A5826" s="36"/>
      <c r="B5826" s="36"/>
      <c r="C5826" s="37" t="s">
        <v>5234</v>
      </c>
      <c r="D5826" s="38">
        <v>9885</v>
      </c>
      <c r="E5826" s="39" t="s">
        <v>6234</v>
      </c>
      <c r="F5826" s="38" t="s">
        <v>157</v>
      </c>
      <c r="G5826" s="40">
        <v>43078</v>
      </c>
      <c r="H5826" s="41" t="s">
        <v>4366</v>
      </c>
    </row>
    <row r="5827" spans="1:8">
      <c r="A5827" s="36"/>
      <c r="B5827" s="36"/>
      <c r="C5827" s="37" t="s">
        <v>5234</v>
      </c>
      <c r="D5827" s="38">
        <v>9886</v>
      </c>
      <c r="E5827" s="39" t="s">
        <v>6235</v>
      </c>
      <c r="F5827" s="38" t="s">
        <v>157</v>
      </c>
      <c r="G5827" s="40">
        <v>28560</v>
      </c>
      <c r="H5827" s="41" t="s">
        <v>4366</v>
      </c>
    </row>
    <row r="5828" spans="1:8">
      <c r="A5828" s="36"/>
      <c r="B5828" s="36"/>
      <c r="C5828" s="37" t="s">
        <v>5234</v>
      </c>
      <c r="D5828" s="38">
        <v>9887</v>
      </c>
      <c r="E5828" s="39" t="s">
        <v>6236</v>
      </c>
      <c r="F5828" s="38" t="s">
        <v>157</v>
      </c>
      <c r="G5828" s="40">
        <v>11662</v>
      </c>
      <c r="H5828" s="41" t="s">
        <v>4366</v>
      </c>
    </row>
    <row r="5829" spans="1:8">
      <c r="A5829" s="36"/>
      <c r="B5829" s="36"/>
      <c r="C5829" s="37" t="s">
        <v>5234</v>
      </c>
      <c r="D5829" s="38">
        <v>9888</v>
      </c>
      <c r="E5829" s="39" t="s">
        <v>6237</v>
      </c>
      <c r="F5829" s="38" t="s">
        <v>157</v>
      </c>
      <c r="G5829" s="40">
        <v>18921</v>
      </c>
      <c r="H5829" s="41" t="s">
        <v>4366</v>
      </c>
    </row>
    <row r="5830" spans="1:8">
      <c r="A5830" s="36"/>
      <c r="B5830" s="36"/>
      <c r="C5830" s="37" t="s">
        <v>4581</v>
      </c>
      <c r="D5830" s="38">
        <v>9896</v>
      </c>
      <c r="E5830" s="39" t="s">
        <v>6238</v>
      </c>
      <c r="F5830" s="38" t="s">
        <v>157</v>
      </c>
      <c r="G5830" s="40">
        <v>73109</v>
      </c>
      <c r="H5830" s="41" t="s">
        <v>4366</v>
      </c>
    </row>
    <row r="5831" spans="1:8">
      <c r="A5831" s="36"/>
      <c r="B5831" s="36"/>
      <c r="C5831" s="37" t="s">
        <v>5366</v>
      </c>
      <c r="D5831" s="38">
        <v>9901</v>
      </c>
      <c r="E5831" s="39" t="s">
        <v>6239</v>
      </c>
      <c r="F5831" s="38" t="s">
        <v>190</v>
      </c>
      <c r="G5831" s="40">
        <v>13626</v>
      </c>
      <c r="H5831" s="41" t="s">
        <v>4366</v>
      </c>
    </row>
    <row r="5832" spans="1:8">
      <c r="A5832" s="36"/>
      <c r="B5832" s="36"/>
      <c r="C5832" s="37" t="s">
        <v>5366</v>
      </c>
      <c r="D5832" s="38">
        <v>9902</v>
      </c>
      <c r="E5832" s="39" t="s">
        <v>6240</v>
      </c>
      <c r="F5832" s="38" t="s">
        <v>157</v>
      </c>
      <c r="G5832" s="40">
        <v>16733</v>
      </c>
      <c r="H5832" s="41" t="s">
        <v>4366</v>
      </c>
    </row>
    <row r="5833" spans="1:8">
      <c r="A5833" s="36"/>
      <c r="B5833" s="36"/>
      <c r="C5833" s="37" t="s">
        <v>5366</v>
      </c>
      <c r="D5833" s="38">
        <v>9905</v>
      </c>
      <c r="E5833" s="39" t="s">
        <v>6241</v>
      </c>
      <c r="F5833" s="38" t="s">
        <v>190</v>
      </c>
      <c r="G5833" s="40">
        <v>3988</v>
      </c>
      <c r="H5833" s="41" t="s">
        <v>4366</v>
      </c>
    </row>
    <row r="5834" spans="1:8">
      <c r="A5834" s="36"/>
      <c r="B5834" s="36"/>
      <c r="C5834" s="37" t="s">
        <v>5366</v>
      </c>
      <c r="D5834" s="38">
        <v>9906</v>
      </c>
      <c r="E5834" s="39" t="s">
        <v>6242</v>
      </c>
      <c r="F5834" s="38" t="s">
        <v>157</v>
      </c>
      <c r="G5834" s="40">
        <v>11632</v>
      </c>
      <c r="H5834" s="41" t="s">
        <v>4366</v>
      </c>
    </row>
    <row r="5835" spans="1:8">
      <c r="A5835" s="36"/>
      <c r="B5835" s="36"/>
      <c r="C5835" s="37" t="s">
        <v>5366</v>
      </c>
      <c r="D5835" s="38">
        <v>9907</v>
      </c>
      <c r="E5835" s="39" t="s">
        <v>6243</v>
      </c>
      <c r="F5835" s="38" t="s">
        <v>157</v>
      </c>
      <c r="G5835" s="40">
        <v>19159</v>
      </c>
      <c r="H5835" s="41" t="s">
        <v>4366</v>
      </c>
    </row>
    <row r="5836" spans="1:8">
      <c r="A5836" s="36"/>
      <c r="B5836" s="36"/>
      <c r="C5836" s="37" t="s">
        <v>4413</v>
      </c>
      <c r="D5836" s="38">
        <v>9908</v>
      </c>
      <c r="E5836" s="39" t="s">
        <v>6244</v>
      </c>
      <c r="F5836" s="38" t="s">
        <v>190</v>
      </c>
      <c r="G5836" s="40">
        <v>5850</v>
      </c>
      <c r="H5836" s="41" t="s">
        <v>4366</v>
      </c>
    </row>
    <row r="5837" spans="1:8">
      <c r="A5837" s="36"/>
      <c r="B5837" s="36"/>
      <c r="C5837" s="37" t="s">
        <v>4413</v>
      </c>
      <c r="D5837" s="38">
        <v>9909</v>
      </c>
      <c r="E5837" s="39" t="s">
        <v>6245</v>
      </c>
      <c r="F5837" s="38" t="s">
        <v>190</v>
      </c>
      <c r="G5837" s="40">
        <v>4050</v>
      </c>
      <c r="H5837" s="41" t="s">
        <v>4366</v>
      </c>
    </row>
    <row r="5838" spans="1:8">
      <c r="A5838" s="36"/>
      <c r="B5838" s="36"/>
      <c r="C5838" s="37" t="s">
        <v>5609</v>
      </c>
      <c r="D5838" s="38">
        <v>9922</v>
      </c>
      <c r="E5838" s="39" t="s">
        <v>6246</v>
      </c>
      <c r="F5838" s="38" t="s">
        <v>182</v>
      </c>
      <c r="G5838" s="40">
        <v>135131</v>
      </c>
      <c r="H5838" s="41" t="s">
        <v>4366</v>
      </c>
    </row>
    <row r="5839" spans="1:8">
      <c r="A5839" s="36"/>
      <c r="B5839" s="36"/>
      <c r="C5839" s="37" t="s">
        <v>5049</v>
      </c>
      <c r="D5839" s="38">
        <v>9925</v>
      </c>
      <c r="E5839" s="39" t="s">
        <v>6247</v>
      </c>
      <c r="F5839" s="38" t="s">
        <v>157</v>
      </c>
      <c r="G5839" s="40">
        <v>4290</v>
      </c>
      <c r="H5839" s="41" t="s">
        <v>4366</v>
      </c>
    </row>
    <row r="5840" spans="1:8">
      <c r="A5840" s="36"/>
      <c r="B5840" s="36"/>
      <c r="C5840" s="37" t="s">
        <v>4394</v>
      </c>
      <c r="D5840" s="38">
        <v>9926</v>
      </c>
      <c r="E5840" s="39" t="s">
        <v>6248</v>
      </c>
      <c r="F5840" s="38" t="s">
        <v>190</v>
      </c>
      <c r="G5840" s="40">
        <v>2697</v>
      </c>
      <c r="H5840" s="41" t="s">
        <v>4366</v>
      </c>
    </row>
    <row r="5841" spans="1:8">
      <c r="A5841" s="36"/>
      <c r="B5841" s="36"/>
      <c r="C5841" s="37" t="s">
        <v>1473</v>
      </c>
      <c r="D5841" s="38">
        <v>9928</v>
      </c>
      <c r="E5841" s="39" t="s">
        <v>6249</v>
      </c>
      <c r="F5841" s="38" t="s">
        <v>564</v>
      </c>
      <c r="G5841" s="40">
        <v>7598</v>
      </c>
      <c r="H5841" s="41" t="s">
        <v>4366</v>
      </c>
    </row>
    <row r="5842" spans="1:8">
      <c r="A5842" s="36"/>
      <c r="B5842" s="36"/>
      <c r="C5842" s="37" t="s">
        <v>5049</v>
      </c>
      <c r="D5842" s="38">
        <v>9930</v>
      </c>
      <c r="E5842" s="39" t="s">
        <v>6250</v>
      </c>
      <c r="F5842" s="38" t="s">
        <v>157</v>
      </c>
      <c r="G5842" s="40">
        <v>74156</v>
      </c>
      <c r="H5842" s="41" t="s">
        <v>4366</v>
      </c>
    </row>
    <row r="5843" spans="1:8">
      <c r="A5843" s="36"/>
      <c r="B5843" s="36"/>
      <c r="C5843" s="37" t="s">
        <v>5049</v>
      </c>
      <c r="D5843" s="38">
        <v>9931</v>
      </c>
      <c r="E5843" s="39" t="s">
        <v>6251</v>
      </c>
      <c r="F5843" s="38" t="s">
        <v>157</v>
      </c>
      <c r="G5843" s="40">
        <v>6200</v>
      </c>
      <c r="H5843" s="41" t="s">
        <v>4366</v>
      </c>
    </row>
    <row r="5844" spans="1:8">
      <c r="A5844" s="36"/>
      <c r="B5844" s="36"/>
      <c r="C5844" s="37" t="s">
        <v>4450</v>
      </c>
      <c r="D5844" s="38">
        <v>9933</v>
      </c>
      <c r="E5844" s="39" t="s">
        <v>6252</v>
      </c>
      <c r="F5844" s="38" t="s">
        <v>157</v>
      </c>
      <c r="G5844" s="40">
        <v>116738</v>
      </c>
      <c r="H5844" s="41" t="s">
        <v>4366</v>
      </c>
    </row>
    <row r="5845" spans="1:8">
      <c r="A5845" s="36"/>
      <c r="B5845" s="36"/>
      <c r="C5845" s="37" t="s">
        <v>4450</v>
      </c>
      <c r="D5845" s="38">
        <v>9934</v>
      </c>
      <c r="E5845" s="39" t="s">
        <v>6253</v>
      </c>
      <c r="F5845" s="38" t="s">
        <v>190</v>
      </c>
      <c r="G5845" s="40">
        <v>192105</v>
      </c>
      <c r="H5845" s="41" t="s">
        <v>4366</v>
      </c>
    </row>
    <row r="5846" spans="1:8">
      <c r="A5846" s="36"/>
      <c r="B5846" s="36"/>
      <c r="C5846" s="37" t="s">
        <v>5049</v>
      </c>
      <c r="D5846" s="38">
        <v>9935</v>
      </c>
      <c r="E5846" s="39" t="s">
        <v>6254</v>
      </c>
      <c r="F5846" s="38" t="s">
        <v>157</v>
      </c>
      <c r="G5846" s="40">
        <v>10500</v>
      </c>
      <c r="H5846" s="41" t="s">
        <v>4366</v>
      </c>
    </row>
    <row r="5847" spans="1:8">
      <c r="A5847" s="36"/>
      <c r="B5847" s="36"/>
      <c r="C5847" s="37" t="s">
        <v>5049</v>
      </c>
      <c r="D5847" s="38">
        <v>9936</v>
      </c>
      <c r="E5847" s="39" t="s">
        <v>6255</v>
      </c>
      <c r="F5847" s="38" t="s">
        <v>157</v>
      </c>
      <c r="G5847" s="40">
        <v>21900</v>
      </c>
      <c r="H5847" s="41" t="s">
        <v>4366</v>
      </c>
    </row>
    <row r="5848" spans="1:8">
      <c r="A5848" s="36"/>
      <c r="B5848" s="36"/>
      <c r="C5848" s="37" t="s">
        <v>4399</v>
      </c>
      <c r="D5848" s="38">
        <v>9937</v>
      </c>
      <c r="E5848" s="39" t="s">
        <v>6256</v>
      </c>
      <c r="F5848" s="38" t="s">
        <v>157</v>
      </c>
      <c r="G5848" s="40">
        <v>5078</v>
      </c>
      <c r="H5848" s="41" t="s">
        <v>4366</v>
      </c>
    </row>
    <row r="5849" spans="1:8">
      <c r="A5849" s="36"/>
      <c r="B5849" s="36"/>
      <c r="C5849" s="37" t="s">
        <v>4399</v>
      </c>
      <c r="D5849" s="38">
        <v>9939</v>
      </c>
      <c r="E5849" s="39" t="s">
        <v>6257</v>
      </c>
      <c r="F5849" s="38" t="s">
        <v>157</v>
      </c>
      <c r="G5849" s="40">
        <v>11674</v>
      </c>
      <c r="H5849" s="41" t="s">
        <v>4366</v>
      </c>
    </row>
    <row r="5850" spans="1:8">
      <c r="A5850" s="36"/>
      <c r="B5850" s="36"/>
      <c r="C5850" s="37" t="s">
        <v>4617</v>
      </c>
      <c r="D5850" s="38">
        <v>9940</v>
      </c>
      <c r="E5850" s="39" t="s">
        <v>6258</v>
      </c>
      <c r="F5850" s="38" t="s">
        <v>157</v>
      </c>
      <c r="G5850" s="40">
        <v>45812</v>
      </c>
      <c r="H5850" s="41" t="s">
        <v>4366</v>
      </c>
    </row>
    <row r="5851" spans="1:8">
      <c r="A5851" s="36"/>
      <c r="B5851" s="36"/>
      <c r="C5851" s="37" t="s">
        <v>4617</v>
      </c>
      <c r="D5851" s="38">
        <v>9941</v>
      </c>
      <c r="E5851" s="39" t="s">
        <v>6259</v>
      </c>
      <c r="F5851" s="38" t="s">
        <v>157</v>
      </c>
      <c r="G5851" s="40">
        <v>105572</v>
      </c>
      <c r="H5851" s="41" t="s">
        <v>4366</v>
      </c>
    </row>
    <row r="5852" spans="1:8">
      <c r="A5852" s="36"/>
      <c r="B5852" s="36"/>
      <c r="C5852" s="37" t="s">
        <v>5366</v>
      </c>
      <c r="D5852" s="38">
        <v>9943</v>
      </c>
      <c r="E5852" s="39" t="s">
        <v>6260</v>
      </c>
      <c r="F5852" s="38" t="s">
        <v>157</v>
      </c>
      <c r="G5852" s="40">
        <v>383180</v>
      </c>
      <c r="H5852" s="41" t="s">
        <v>4366</v>
      </c>
    </row>
    <row r="5853" spans="1:8">
      <c r="A5853" s="36"/>
      <c r="B5853" s="36"/>
      <c r="C5853" s="37" t="s">
        <v>5366</v>
      </c>
      <c r="D5853" s="38">
        <v>9944</v>
      </c>
      <c r="E5853" s="39" t="s">
        <v>6261</v>
      </c>
      <c r="F5853" s="38" t="s">
        <v>157</v>
      </c>
      <c r="G5853" s="40">
        <v>26180</v>
      </c>
      <c r="H5853" s="41" t="s">
        <v>4366</v>
      </c>
    </row>
    <row r="5854" spans="1:8">
      <c r="A5854" s="36"/>
      <c r="B5854" s="36"/>
      <c r="C5854" s="37" t="s">
        <v>5366</v>
      </c>
      <c r="D5854" s="38">
        <v>9945</v>
      </c>
      <c r="E5854" s="39" t="s">
        <v>6262</v>
      </c>
      <c r="F5854" s="38" t="s">
        <v>157</v>
      </c>
      <c r="G5854" s="40">
        <v>253840</v>
      </c>
      <c r="H5854" s="41" t="s">
        <v>4366</v>
      </c>
    </row>
    <row r="5855" spans="1:8">
      <c r="A5855" s="36"/>
      <c r="B5855" s="36"/>
      <c r="C5855" s="37" t="s">
        <v>4399</v>
      </c>
      <c r="D5855" s="38">
        <v>9948</v>
      </c>
      <c r="E5855" s="39" t="s">
        <v>6263</v>
      </c>
      <c r="F5855" s="38" t="s">
        <v>157</v>
      </c>
      <c r="G5855" s="40">
        <v>1971</v>
      </c>
      <c r="H5855" s="41" t="s">
        <v>4366</v>
      </c>
    </row>
    <row r="5856" spans="1:8">
      <c r="A5856" s="36"/>
      <c r="B5856" s="36"/>
      <c r="C5856" s="37" t="s">
        <v>5366</v>
      </c>
      <c r="D5856" s="38">
        <v>9949</v>
      </c>
      <c r="E5856" s="39" t="s">
        <v>6264</v>
      </c>
      <c r="F5856" s="38" t="s">
        <v>157</v>
      </c>
      <c r="G5856" s="40">
        <v>857</v>
      </c>
      <c r="H5856" s="41" t="s">
        <v>4366</v>
      </c>
    </row>
    <row r="5857" spans="1:8">
      <c r="A5857" s="36"/>
      <c r="B5857" s="36"/>
      <c r="C5857" s="37" t="s">
        <v>5609</v>
      </c>
      <c r="D5857" s="38">
        <v>9950</v>
      </c>
      <c r="E5857" s="39" t="s">
        <v>6265</v>
      </c>
      <c r="F5857" s="38" t="s">
        <v>182</v>
      </c>
      <c r="G5857" s="40">
        <v>92773</v>
      </c>
      <c r="H5857" s="41" t="s">
        <v>4366</v>
      </c>
    </row>
    <row r="5858" spans="1:8">
      <c r="A5858" s="36"/>
      <c r="B5858" s="36"/>
      <c r="C5858" s="37" t="s">
        <v>5366</v>
      </c>
      <c r="D5858" s="38">
        <v>9951</v>
      </c>
      <c r="E5858" s="39" t="s">
        <v>6266</v>
      </c>
      <c r="F5858" s="38" t="s">
        <v>157</v>
      </c>
      <c r="G5858" s="40">
        <v>16184</v>
      </c>
      <c r="H5858" s="41" t="s">
        <v>4366</v>
      </c>
    </row>
    <row r="5859" spans="1:8">
      <c r="A5859" s="36"/>
      <c r="B5859" s="36"/>
      <c r="C5859" s="37" t="s">
        <v>5366</v>
      </c>
      <c r="D5859" s="38">
        <v>9952</v>
      </c>
      <c r="E5859" s="39" t="s">
        <v>6267</v>
      </c>
      <c r="F5859" s="38" t="s">
        <v>157</v>
      </c>
      <c r="G5859" s="40">
        <v>41769</v>
      </c>
      <c r="H5859" s="41" t="s">
        <v>4366</v>
      </c>
    </row>
    <row r="5860" spans="1:8">
      <c r="A5860" s="36"/>
      <c r="B5860" s="36"/>
      <c r="C5860" s="37" t="s">
        <v>5049</v>
      </c>
      <c r="D5860" s="38">
        <v>9953</v>
      </c>
      <c r="E5860" s="39" t="s">
        <v>6268</v>
      </c>
      <c r="F5860" s="38" t="s">
        <v>190</v>
      </c>
      <c r="G5860" s="40">
        <v>41667</v>
      </c>
      <c r="H5860" s="41" t="s">
        <v>4366</v>
      </c>
    </row>
    <row r="5861" spans="1:8">
      <c r="A5861" s="36"/>
      <c r="B5861" s="36"/>
      <c r="C5861" s="37" t="s">
        <v>1473</v>
      </c>
      <c r="D5861" s="38">
        <v>9961</v>
      </c>
      <c r="E5861" s="39" t="s">
        <v>6269</v>
      </c>
      <c r="F5861" s="38" t="s">
        <v>182</v>
      </c>
      <c r="G5861" s="40">
        <v>36890</v>
      </c>
      <c r="H5861" s="41" t="s">
        <v>4366</v>
      </c>
    </row>
    <row r="5862" spans="1:8">
      <c r="A5862" s="36"/>
      <c r="B5862" s="36"/>
      <c r="C5862" s="37" t="s">
        <v>4378</v>
      </c>
      <c r="D5862" s="38">
        <v>9962</v>
      </c>
      <c r="E5862" s="39" t="s">
        <v>6270</v>
      </c>
      <c r="F5862" s="38" t="s">
        <v>182</v>
      </c>
      <c r="G5862" s="40">
        <v>17133</v>
      </c>
      <c r="H5862" s="41" t="s">
        <v>4366</v>
      </c>
    </row>
    <row r="5863" spans="1:8">
      <c r="A5863" s="36"/>
      <c r="B5863" s="36"/>
      <c r="C5863" s="37" t="s">
        <v>4450</v>
      </c>
      <c r="D5863" s="38">
        <v>9963</v>
      </c>
      <c r="E5863" s="39" t="s">
        <v>6271</v>
      </c>
      <c r="F5863" s="38" t="s">
        <v>157</v>
      </c>
      <c r="G5863" s="40">
        <v>56423</v>
      </c>
      <c r="H5863" s="41" t="s">
        <v>4366</v>
      </c>
    </row>
    <row r="5864" spans="1:8">
      <c r="A5864" s="36"/>
      <c r="B5864" s="36"/>
      <c r="C5864" s="37" t="s">
        <v>4399</v>
      </c>
      <c r="D5864" s="38">
        <v>9964</v>
      </c>
      <c r="E5864" s="39" t="s">
        <v>6272</v>
      </c>
      <c r="F5864" s="38" t="s">
        <v>157</v>
      </c>
      <c r="G5864" s="40">
        <v>665</v>
      </c>
      <c r="H5864" s="41" t="s">
        <v>4366</v>
      </c>
    </row>
    <row r="5865" spans="1:8">
      <c r="A5865" s="36"/>
      <c r="B5865" s="36"/>
      <c r="C5865" s="37" t="s">
        <v>5366</v>
      </c>
      <c r="D5865" s="38">
        <v>9966</v>
      </c>
      <c r="E5865" s="39" t="s">
        <v>6273</v>
      </c>
      <c r="F5865" s="38" t="s">
        <v>157</v>
      </c>
      <c r="G5865" s="40">
        <v>21896</v>
      </c>
      <c r="H5865" s="41" t="s">
        <v>4366</v>
      </c>
    </row>
    <row r="5866" spans="1:8">
      <c r="A5866" s="36"/>
      <c r="B5866" s="36"/>
      <c r="C5866" s="37" t="s">
        <v>4711</v>
      </c>
      <c r="D5866" s="38">
        <v>9968</v>
      </c>
      <c r="E5866" s="39" t="s">
        <v>6274</v>
      </c>
      <c r="F5866" s="38" t="s">
        <v>157</v>
      </c>
      <c r="G5866" s="40">
        <v>66313</v>
      </c>
      <c r="H5866" s="41" t="s">
        <v>4366</v>
      </c>
    </row>
    <row r="5867" spans="1:8">
      <c r="A5867" s="36"/>
      <c r="B5867" s="36"/>
      <c r="C5867" s="37" t="s">
        <v>5366</v>
      </c>
      <c r="D5867" s="38">
        <v>9972</v>
      </c>
      <c r="E5867" s="39" t="s">
        <v>6275</v>
      </c>
      <c r="F5867" s="38" t="s">
        <v>190</v>
      </c>
      <c r="G5867" s="40">
        <v>3100</v>
      </c>
      <c r="H5867" s="41" t="s">
        <v>4366</v>
      </c>
    </row>
    <row r="5868" spans="1:8">
      <c r="A5868" s="36"/>
      <c r="B5868" s="36"/>
      <c r="C5868" s="37" t="s">
        <v>4450</v>
      </c>
      <c r="D5868" s="38">
        <v>9975</v>
      </c>
      <c r="E5868" s="39" t="s">
        <v>6276</v>
      </c>
      <c r="F5868" s="38" t="s">
        <v>157</v>
      </c>
      <c r="G5868" s="40">
        <v>16913</v>
      </c>
      <c r="H5868" s="41" t="s">
        <v>4366</v>
      </c>
    </row>
    <row r="5869" spans="1:8">
      <c r="A5869" s="36"/>
      <c r="B5869" s="36"/>
      <c r="C5869" s="37" t="s">
        <v>4399</v>
      </c>
      <c r="D5869" s="38">
        <v>9976</v>
      </c>
      <c r="E5869" s="39" t="s">
        <v>6277</v>
      </c>
      <c r="F5869" s="38" t="s">
        <v>157</v>
      </c>
      <c r="G5869" s="40">
        <v>1190</v>
      </c>
      <c r="H5869" s="41" t="s">
        <v>4366</v>
      </c>
    </row>
    <row r="5870" spans="1:8">
      <c r="A5870" s="36"/>
      <c r="B5870" s="36"/>
      <c r="C5870" s="37" t="s">
        <v>4617</v>
      </c>
      <c r="D5870" s="38">
        <v>9977</v>
      </c>
      <c r="E5870" s="39" t="s">
        <v>6278</v>
      </c>
      <c r="F5870" s="38" t="s">
        <v>157</v>
      </c>
      <c r="G5870" s="40">
        <v>63224</v>
      </c>
      <c r="H5870" s="41" t="s">
        <v>4366</v>
      </c>
    </row>
    <row r="5871" spans="1:8">
      <c r="A5871" s="36"/>
      <c r="B5871" s="36"/>
      <c r="C5871" s="37" t="s">
        <v>5366</v>
      </c>
      <c r="D5871" s="38">
        <v>9978</v>
      </c>
      <c r="E5871" s="39" t="s">
        <v>6279</v>
      </c>
      <c r="F5871" s="38" t="s">
        <v>157</v>
      </c>
      <c r="G5871" s="40">
        <v>14295398</v>
      </c>
      <c r="H5871" s="41" t="s">
        <v>4366</v>
      </c>
    </row>
    <row r="5872" spans="1:8">
      <c r="A5872" s="36"/>
      <c r="B5872" s="36"/>
      <c r="C5872" s="37" t="s">
        <v>5366</v>
      </c>
      <c r="D5872" s="38">
        <v>9979</v>
      </c>
      <c r="E5872" s="39" t="s">
        <v>6280</v>
      </c>
      <c r="F5872" s="38" t="s">
        <v>157</v>
      </c>
      <c r="G5872" s="40">
        <v>4641000</v>
      </c>
      <c r="H5872" s="41" t="s">
        <v>4366</v>
      </c>
    </row>
    <row r="5873" spans="1:8">
      <c r="A5873" s="36"/>
      <c r="B5873" s="36"/>
      <c r="C5873" s="37" t="s">
        <v>5366</v>
      </c>
      <c r="D5873" s="38">
        <v>9980</v>
      </c>
      <c r="E5873" s="39" t="s">
        <v>6281</v>
      </c>
      <c r="F5873" s="38" t="s">
        <v>157</v>
      </c>
      <c r="G5873" s="40">
        <v>417</v>
      </c>
      <c r="H5873" s="41" t="s">
        <v>4366</v>
      </c>
    </row>
    <row r="5874" spans="1:8">
      <c r="A5874" s="36"/>
      <c r="B5874" s="36"/>
      <c r="C5874" s="37" t="s">
        <v>5366</v>
      </c>
      <c r="D5874" s="38">
        <v>9981</v>
      </c>
      <c r="E5874" s="39" t="s">
        <v>6282</v>
      </c>
      <c r="F5874" s="38" t="s">
        <v>157</v>
      </c>
      <c r="G5874" s="40">
        <v>71162</v>
      </c>
      <c r="H5874" s="41" t="s">
        <v>4366</v>
      </c>
    </row>
    <row r="5875" spans="1:8">
      <c r="A5875" s="36"/>
      <c r="B5875" s="36"/>
      <c r="C5875" s="37" t="s">
        <v>5366</v>
      </c>
      <c r="D5875" s="38">
        <v>9982</v>
      </c>
      <c r="E5875" s="39" t="s">
        <v>6283</v>
      </c>
      <c r="F5875" s="38" t="s">
        <v>157</v>
      </c>
      <c r="G5875" s="40">
        <v>2599</v>
      </c>
      <c r="H5875" s="41" t="s">
        <v>4366</v>
      </c>
    </row>
    <row r="5876" spans="1:8">
      <c r="A5876" s="36"/>
      <c r="B5876" s="36"/>
      <c r="C5876" s="37" t="s">
        <v>5366</v>
      </c>
      <c r="D5876" s="38">
        <v>9984</v>
      </c>
      <c r="E5876" s="39" t="s">
        <v>6284</v>
      </c>
      <c r="F5876" s="38" t="s">
        <v>190</v>
      </c>
      <c r="G5876" s="40">
        <v>36950</v>
      </c>
      <c r="H5876" s="41" t="s">
        <v>4366</v>
      </c>
    </row>
    <row r="5877" spans="1:8">
      <c r="A5877" s="36"/>
      <c r="B5877" s="36"/>
      <c r="C5877" s="37" t="s">
        <v>4711</v>
      </c>
      <c r="D5877" s="38">
        <v>9985</v>
      </c>
      <c r="E5877" s="39" t="s">
        <v>6285</v>
      </c>
      <c r="F5877" s="38" t="s">
        <v>157</v>
      </c>
      <c r="G5877" s="40">
        <v>68425</v>
      </c>
      <c r="H5877" s="41" t="s">
        <v>4366</v>
      </c>
    </row>
    <row r="5878" spans="1:8">
      <c r="A5878" s="36"/>
      <c r="B5878" s="36"/>
      <c r="C5878" s="37" t="s">
        <v>4711</v>
      </c>
      <c r="D5878" s="38">
        <v>9986</v>
      </c>
      <c r="E5878" s="39" t="s">
        <v>6286</v>
      </c>
      <c r="F5878" s="38" t="s">
        <v>157</v>
      </c>
      <c r="G5878" s="40">
        <v>78838</v>
      </c>
      <c r="H5878" s="41" t="s">
        <v>4366</v>
      </c>
    </row>
    <row r="5879" spans="1:8">
      <c r="A5879" s="36"/>
      <c r="B5879" s="36"/>
      <c r="C5879" s="37" t="s">
        <v>1473</v>
      </c>
      <c r="D5879" s="38">
        <v>9987</v>
      </c>
      <c r="E5879" s="39" t="s">
        <v>6287</v>
      </c>
      <c r="F5879" s="38" t="s">
        <v>564</v>
      </c>
      <c r="G5879" s="40">
        <v>3154</v>
      </c>
      <c r="H5879" s="41" t="s">
        <v>4366</v>
      </c>
    </row>
    <row r="5880" spans="1:8">
      <c r="A5880" s="36"/>
      <c r="B5880" s="36"/>
      <c r="C5880" s="37" t="s">
        <v>5366</v>
      </c>
      <c r="D5880" s="38">
        <v>9988</v>
      </c>
      <c r="E5880" s="39" t="s">
        <v>6288</v>
      </c>
      <c r="F5880" s="38" t="s">
        <v>157</v>
      </c>
      <c r="G5880" s="40">
        <v>1466198</v>
      </c>
      <c r="H5880" s="41" t="s">
        <v>4366</v>
      </c>
    </row>
    <row r="5881" spans="1:8">
      <c r="A5881" s="36"/>
      <c r="B5881" s="36"/>
      <c r="C5881" s="37" t="s">
        <v>5049</v>
      </c>
      <c r="D5881" s="38">
        <v>9989</v>
      </c>
      <c r="E5881" s="39" t="s">
        <v>6289</v>
      </c>
      <c r="F5881" s="38" t="s">
        <v>157</v>
      </c>
      <c r="G5881" s="40">
        <v>18900</v>
      </c>
      <c r="H5881" s="41" t="s">
        <v>4366</v>
      </c>
    </row>
    <row r="5882" spans="1:8">
      <c r="A5882" s="36"/>
      <c r="B5882" s="36"/>
      <c r="C5882" s="37" t="s">
        <v>5049</v>
      </c>
      <c r="D5882" s="38">
        <v>9990</v>
      </c>
      <c r="E5882" s="39" t="s">
        <v>6290</v>
      </c>
      <c r="F5882" s="38" t="s">
        <v>157</v>
      </c>
      <c r="G5882" s="40">
        <v>25750</v>
      </c>
      <c r="H5882" s="41" t="s">
        <v>4366</v>
      </c>
    </row>
    <row r="5883" spans="1:8">
      <c r="A5883" s="36"/>
      <c r="B5883" s="36"/>
      <c r="C5883" s="37" t="s">
        <v>5366</v>
      </c>
      <c r="D5883" s="38">
        <v>9991</v>
      </c>
      <c r="E5883" s="39" t="s">
        <v>6291</v>
      </c>
      <c r="F5883" s="38" t="s">
        <v>157</v>
      </c>
      <c r="G5883" s="40">
        <v>297500</v>
      </c>
      <c r="H5883" s="41" t="s">
        <v>4366</v>
      </c>
    </row>
    <row r="5884" spans="1:8">
      <c r="A5884" s="36"/>
      <c r="B5884" s="36"/>
      <c r="C5884" s="37" t="s">
        <v>5313</v>
      </c>
      <c r="D5884" s="38">
        <v>9992</v>
      </c>
      <c r="E5884" s="39" t="s">
        <v>6292</v>
      </c>
      <c r="F5884" s="38" t="s">
        <v>190</v>
      </c>
      <c r="G5884" s="40">
        <v>121670</v>
      </c>
      <c r="H5884" s="41" t="s">
        <v>4366</v>
      </c>
    </row>
    <row r="5885" spans="1:8">
      <c r="A5885" s="36"/>
      <c r="B5885" s="36"/>
      <c r="C5885" s="37" t="s">
        <v>4385</v>
      </c>
      <c r="D5885" s="38">
        <v>9993</v>
      </c>
      <c r="E5885" s="39" t="s">
        <v>6293</v>
      </c>
      <c r="F5885" s="38" t="s">
        <v>186</v>
      </c>
      <c r="G5885" s="40">
        <v>75105</v>
      </c>
      <c r="H5885" s="41" t="s">
        <v>4366</v>
      </c>
    </row>
    <row r="5886" spans="1:8">
      <c r="A5886" s="36"/>
      <c r="B5886" s="36"/>
      <c r="C5886" s="37" t="s">
        <v>4460</v>
      </c>
      <c r="D5886" s="38">
        <v>9994</v>
      </c>
      <c r="E5886" s="39" t="s">
        <v>6294</v>
      </c>
      <c r="F5886" s="38" t="s">
        <v>564</v>
      </c>
      <c r="G5886" s="40">
        <v>12890</v>
      </c>
      <c r="H5886" s="41" t="s">
        <v>4366</v>
      </c>
    </row>
    <row r="5887" spans="1:8">
      <c r="A5887" s="36"/>
      <c r="B5887" s="36"/>
      <c r="C5887" s="37" t="s">
        <v>4711</v>
      </c>
      <c r="D5887" s="38">
        <v>9995</v>
      </c>
      <c r="E5887" s="39" t="s">
        <v>6295</v>
      </c>
      <c r="F5887" s="38" t="s">
        <v>885</v>
      </c>
      <c r="G5887" s="40">
        <v>66728</v>
      </c>
      <c r="H5887" s="41" t="s">
        <v>4366</v>
      </c>
    </row>
    <row r="5888" spans="1:8">
      <c r="A5888" s="36"/>
      <c r="B5888" s="36"/>
      <c r="C5888" s="37" t="s">
        <v>4394</v>
      </c>
      <c r="D5888" s="38">
        <v>9997</v>
      </c>
      <c r="E5888" s="39" t="s">
        <v>6296</v>
      </c>
      <c r="F5888" s="38" t="s">
        <v>190</v>
      </c>
      <c r="G5888" s="40">
        <v>15827</v>
      </c>
      <c r="H5888" s="41" t="s">
        <v>4366</v>
      </c>
    </row>
    <row r="5889" spans="1:8">
      <c r="A5889" s="36"/>
      <c r="B5889" s="36"/>
      <c r="C5889" s="37" t="s">
        <v>5049</v>
      </c>
      <c r="D5889" s="38">
        <v>9999</v>
      </c>
      <c r="E5889" s="39" t="s">
        <v>6297</v>
      </c>
      <c r="F5889" s="38" t="s">
        <v>190</v>
      </c>
      <c r="G5889" s="40">
        <v>17147</v>
      </c>
      <c r="H5889" s="41" t="s">
        <v>4366</v>
      </c>
    </row>
    <row r="5890" spans="1:8">
      <c r="A5890" s="36"/>
      <c r="B5890" s="36"/>
      <c r="C5890" s="37" t="s">
        <v>4711</v>
      </c>
      <c r="D5890" s="38">
        <v>10000</v>
      </c>
      <c r="E5890" s="39" t="s">
        <v>6298</v>
      </c>
      <c r="F5890" s="38" t="s">
        <v>190</v>
      </c>
      <c r="G5890" s="40">
        <v>285600</v>
      </c>
      <c r="H5890" s="41" t="s">
        <v>4366</v>
      </c>
    </row>
    <row r="5891" spans="1:8">
      <c r="A5891" s="36"/>
      <c r="B5891" s="36"/>
      <c r="C5891" s="37" t="s">
        <v>4460</v>
      </c>
      <c r="D5891" s="38">
        <v>10009</v>
      </c>
      <c r="E5891" s="39" t="s">
        <v>6299</v>
      </c>
      <c r="F5891" s="38" t="s">
        <v>182</v>
      </c>
      <c r="G5891" s="40">
        <v>35194</v>
      </c>
      <c r="H5891" s="41" t="s">
        <v>4366</v>
      </c>
    </row>
    <row r="5892" spans="1:8">
      <c r="A5892" s="36"/>
      <c r="B5892" s="36"/>
      <c r="C5892" s="37" t="s">
        <v>4460</v>
      </c>
      <c r="D5892" s="38">
        <v>10010</v>
      </c>
      <c r="E5892" s="39" t="s">
        <v>6300</v>
      </c>
      <c r="F5892" s="38" t="s">
        <v>190</v>
      </c>
      <c r="G5892" s="40">
        <v>1601</v>
      </c>
      <c r="H5892" s="41" t="s">
        <v>4366</v>
      </c>
    </row>
    <row r="5893" spans="1:8">
      <c r="A5893" s="36"/>
      <c r="B5893" s="36"/>
      <c r="C5893" s="37" t="s">
        <v>4460</v>
      </c>
      <c r="D5893" s="38">
        <v>10011</v>
      </c>
      <c r="E5893" s="39" t="s">
        <v>6301</v>
      </c>
      <c r="F5893" s="38" t="s">
        <v>190</v>
      </c>
      <c r="G5893" s="40">
        <v>1281</v>
      </c>
      <c r="H5893" s="41" t="s">
        <v>4366</v>
      </c>
    </row>
    <row r="5894" spans="1:8">
      <c r="A5894" s="36"/>
      <c r="B5894" s="36"/>
      <c r="C5894" s="37" t="s">
        <v>4460</v>
      </c>
      <c r="D5894" s="38">
        <v>10012</v>
      </c>
      <c r="E5894" s="39" t="s">
        <v>6302</v>
      </c>
      <c r="F5894" s="38" t="s">
        <v>182</v>
      </c>
      <c r="G5894" s="40">
        <v>26103</v>
      </c>
      <c r="H5894" s="41" t="s">
        <v>4366</v>
      </c>
    </row>
    <row r="5895" spans="1:8">
      <c r="A5895" s="36"/>
      <c r="B5895" s="36"/>
      <c r="C5895" s="37" t="s">
        <v>5234</v>
      </c>
      <c r="D5895" s="38">
        <v>10013</v>
      </c>
      <c r="E5895" s="39" t="s">
        <v>6303</v>
      </c>
      <c r="F5895" s="38" t="s">
        <v>157</v>
      </c>
      <c r="G5895" s="40">
        <v>39627</v>
      </c>
      <c r="H5895" s="41" t="s">
        <v>4366</v>
      </c>
    </row>
    <row r="5896" spans="1:8">
      <c r="A5896" s="36"/>
      <c r="B5896" s="36"/>
      <c r="C5896" s="37" t="s">
        <v>5079</v>
      </c>
      <c r="D5896" s="38">
        <v>10014</v>
      </c>
      <c r="E5896" s="39" t="s">
        <v>6304</v>
      </c>
      <c r="F5896" s="38" t="s">
        <v>157</v>
      </c>
      <c r="G5896" s="40">
        <v>49980</v>
      </c>
      <c r="H5896" s="41" t="s">
        <v>4366</v>
      </c>
    </row>
    <row r="5897" spans="1:8">
      <c r="A5897" s="36"/>
      <c r="B5897" s="36"/>
      <c r="C5897" s="37" t="s">
        <v>5079</v>
      </c>
      <c r="D5897" s="38">
        <v>10015</v>
      </c>
      <c r="E5897" s="39" t="s">
        <v>6305</v>
      </c>
      <c r="F5897" s="38" t="s">
        <v>157</v>
      </c>
      <c r="G5897" s="40">
        <v>57120</v>
      </c>
      <c r="H5897" s="41" t="s">
        <v>4366</v>
      </c>
    </row>
    <row r="5898" spans="1:8">
      <c r="A5898" s="36"/>
      <c r="B5898" s="36"/>
      <c r="C5898" s="37" t="s">
        <v>5096</v>
      </c>
      <c r="D5898" s="38">
        <v>10016</v>
      </c>
      <c r="E5898" s="39" t="s">
        <v>6306</v>
      </c>
      <c r="F5898" s="38" t="s">
        <v>157</v>
      </c>
      <c r="G5898" s="40">
        <v>172550</v>
      </c>
      <c r="H5898" s="41" t="s">
        <v>4366</v>
      </c>
    </row>
    <row r="5899" spans="1:8">
      <c r="A5899" s="36"/>
      <c r="B5899" s="36"/>
      <c r="C5899" s="37" t="s">
        <v>5076</v>
      </c>
      <c r="D5899" s="38">
        <v>10017</v>
      </c>
      <c r="E5899" s="39" t="s">
        <v>6307</v>
      </c>
      <c r="F5899" s="38" t="s">
        <v>157</v>
      </c>
      <c r="G5899" s="40">
        <v>74586</v>
      </c>
      <c r="H5899" s="41" t="s">
        <v>4366</v>
      </c>
    </row>
    <row r="5900" spans="1:8">
      <c r="A5900" s="36"/>
      <c r="B5900" s="36"/>
      <c r="C5900" s="37" t="s">
        <v>5104</v>
      </c>
      <c r="D5900" s="38">
        <v>10018</v>
      </c>
      <c r="E5900" s="39" t="s">
        <v>6308</v>
      </c>
      <c r="F5900" s="38" t="s">
        <v>157</v>
      </c>
      <c r="G5900" s="40">
        <v>173200</v>
      </c>
      <c r="H5900" s="41" t="s">
        <v>4366</v>
      </c>
    </row>
    <row r="5901" spans="1:8">
      <c r="A5901" s="36"/>
      <c r="B5901" s="36"/>
      <c r="C5901" s="37" t="s">
        <v>5079</v>
      </c>
      <c r="D5901" s="38">
        <v>10019</v>
      </c>
      <c r="E5901" s="39" t="s">
        <v>6309</v>
      </c>
      <c r="F5901" s="38" t="s">
        <v>157</v>
      </c>
      <c r="G5901" s="40">
        <v>57120</v>
      </c>
      <c r="H5901" s="41" t="s">
        <v>4366</v>
      </c>
    </row>
    <row r="5902" spans="1:8">
      <c r="A5902" s="36"/>
      <c r="B5902" s="36"/>
      <c r="C5902" s="37" t="s">
        <v>5079</v>
      </c>
      <c r="D5902" s="38">
        <v>10020</v>
      </c>
      <c r="E5902" s="39" t="s">
        <v>6310</v>
      </c>
      <c r="F5902" s="38" t="s">
        <v>157</v>
      </c>
      <c r="G5902" s="40">
        <v>45101</v>
      </c>
      <c r="H5902" s="41" t="s">
        <v>4366</v>
      </c>
    </row>
    <row r="5903" spans="1:8">
      <c r="A5903" s="36"/>
      <c r="B5903" s="36"/>
      <c r="C5903" s="37" t="s">
        <v>5079</v>
      </c>
      <c r="D5903" s="38">
        <v>10021</v>
      </c>
      <c r="E5903" s="39" t="s">
        <v>6311</v>
      </c>
      <c r="F5903" s="38" t="s">
        <v>157</v>
      </c>
      <c r="G5903" s="40">
        <v>151000</v>
      </c>
      <c r="H5903" s="41" t="s">
        <v>4366</v>
      </c>
    </row>
    <row r="5904" spans="1:8">
      <c r="A5904" s="36"/>
      <c r="B5904" s="36"/>
      <c r="C5904" s="37" t="s">
        <v>5079</v>
      </c>
      <c r="D5904" s="38">
        <v>10022</v>
      </c>
      <c r="E5904" s="39" t="s">
        <v>6312</v>
      </c>
      <c r="F5904" s="38" t="s">
        <v>157</v>
      </c>
      <c r="G5904" s="40">
        <v>524000</v>
      </c>
      <c r="H5904" s="41" t="s">
        <v>4366</v>
      </c>
    </row>
    <row r="5905" spans="1:8">
      <c r="A5905" s="36"/>
      <c r="B5905" s="36"/>
      <c r="C5905" s="37" t="s">
        <v>5079</v>
      </c>
      <c r="D5905" s="38">
        <v>10023</v>
      </c>
      <c r="E5905" s="39" t="s">
        <v>6313</v>
      </c>
      <c r="F5905" s="38" t="s">
        <v>157</v>
      </c>
      <c r="G5905" s="40">
        <v>15232</v>
      </c>
      <c r="H5905" s="41" t="s">
        <v>4366</v>
      </c>
    </row>
    <row r="5906" spans="1:8">
      <c r="A5906" s="36"/>
      <c r="B5906" s="36"/>
      <c r="C5906" s="37" t="s">
        <v>5079</v>
      </c>
      <c r="D5906" s="38">
        <v>10024</v>
      </c>
      <c r="E5906" s="39" t="s">
        <v>6314</v>
      </c>
      <c r="F5906" s="38" t="s">
        <v>157</v>
      </c>
      <c r="G5906" s="40">
        <v>181500</v>
      </c>
      <c r="H5906" s="41" t="s">
        <v>4366</v>
      </c>
    </row>
    <row r="5907" spans="1:8">
      <c r="A5907" s="36"/>
      <c r="B5907" s="36"/>
      <c r="C5907" s="37" t="s">
        <v>5081</v>
      </c>
      <c r="D5907" s="38">
        <v>10025</v>
      </c>
      <c r="E5907" s="39" t="s">
        <v>6315</v>
      </c>
      <c r="F5907" s="38" t="s">
        <v>157</v>
      </c>
      <c r="G5907" s="40">
        <v>278103</v>
      </c>
      <c r="H5907" s="41" t="s">
        <v>4366</v>
      </c>
    </row>
    <row r="5908" spans="1:8">
      <c r="A5908" s="36"/>
      <c r="B5908" s="36"/>
      <c r="C5908" s="37" t="s">
        <v>5950</v>
      </c>
      <c r="D5908" s="38">
        <v>10026</v>
      </c>
      <c r="E5908" s="39" t="s">
        <v>6316</v>
      </c>
      <c r="F5908" s="38" t="s">
        <v>157</v>
      </c>
      <c r="G5908" s="40">
        <v>333200</v>
      </c>
      <c r="H5908" s="41" t="s">
        <v>4366</v>
      </c>
    </row>
    <row r="5909" spans="1:8">
      <c r="A5909" s="36"/>
      <c r="B5909" s="36"/>
      <c r="C5909" s="37" t="s">
        <v>5950</v>
      </c>
      <c r="D5909" s="38">
        <v>10027</v>
      </c>
      <c r="E5909" s="39" t="s">
        <v>6317</v>
      </c>
      <c r="F5909" s="38" t="s">
        <v>157</v>
      </c>
      <c r="G5909" s="40">
        <v>452200</v>
      </c>
      <c r="H5909" s="41" t="s">
        <v>4366</v>
      </c>
    </row>
    <row r="5910" spans="1:8">
      <c r="A5910" s="36"/>
      <c r="B5910" s="36"/>
      <c r="C5910" s="37" t="s">
        <v>5950</v>
      </c>
      <c r="D5910" s="38">
        <v>10028</v>
      </c>
      <c r="E5910" s="39" t="s">
        <v>6318</v>
      </c>
      <c r="F5910" s="38" t="s">
        <v>157</v>
      </c>
      <c r="G5910" s="40">
        <v>232645</v>
      </c>
      <c r="H5910" s="41" t="s">
        <v>4366</v>
      </c>
    </row>
    <row r="5911" spans="1:8">
      <c r="A5911" s="36"/>
      <c r="B5911" s="36"/>
      <c r="C5911" s="37" t="s">
        <v>5366</v>
      </c>
      <c r="D5911" s="38">
        <v>10032</v>
      </c>
      <c r="E5911" s="39" t="s">
        <v>6319</v>
      </c>
      <c r="F5911" s="38" t="s">
        <v>157</v>
      </c>
      <c r="G5911" s="40">
        <v>21655271</v>
      </c>
      <c r="H5911" s="41" t="s">
        <v>4366</v>
      </c>
    </row>
    <row r="5912" spans="1:8">
      <c r="A5912" s="36"/>
      <c r="B5912" s="36"/>
      <c r="C5912" s="37" t="s">
        <v>4399</v>
      </c>
      <c r="D5912" s="38">
        <v>10033</v>
      </c>
      <c r="E5912" s="39" t="s">
        <v>6320</v>
      </c>
      <c r="F5912" s="38" t="s">
        <v>157</v>
      </c>
      <c r="G5912" s="40">
        <v>5042</v>
      </c>
      <c r="H5912" s="41" t="s">
        <v>4366</v>
      </c>
    </row>
    <row r="5913" spans="1:8">
      <c r="A5913" s="36"/>
      <c r="B5913" s="36"/>
      <c r="C5913" s="37" t="s">
        <v>4399</v>
      </c>
      <c r="D5913" s="38">
        <v>10035</v>
      </c>
      <c r="E5913" s="39" t="s">
        <v>6321</v>
      </c>
      <c r="F5913" s="38" t="s">
        <v>157</v>
      </c>
      <c r="G5913" s="40">
        <v>3804</v>
      </c>
      <c r="H5913" s="41" t="s">
        <v>4366</v>
      </c>
    </row>
    <row r="5914" spans="1:8">
      <c r="A5914" s="36"/>
      <c r="B5914" s="36"/>
      <c r="C5914" s="37" t="s">
        <v>6226</v>
      </c>
      <c r="D5914" s="38">
        <v>10066</v>
      </c>
      <c r="E5914" s="39" t="s">
        <v>6322</v>
      </c>
      <c r="F5914" s="38" t="s">
        <v>157</v>
      </c>
      <c r="G5914" s="40">
        <v>172431</v>
      </c>
      <c r="H5914" s="41" t="s">
        <v>4366</v>
      </c>
    </row>
    <row r="5915" spans="1:8">
      <c r="A5915" s="36"/>
      <c r="B5915" s="36"/>
      <c r="C5915" s="37" t="s">
        <v>5366</v>
      </c>
      <c r="D5915" s="38">
        <v>10072</v>
      </c>
      <c r="E5915" s="39" t="s">
        <v>6323</v>
      </c>
      <c r="F5915" s="38" t="s">
        <v>157</v>
      </c>
      <c r="G5915" s="40">
        <v>24001</v>
      </c>
      <c r="H5915" s="41" t="s">
        <v>4366</v>
      </c>
    </row>
    <row r="5916" spans="1:8">
      <c r="A5916" s="36"/>
      <c r="B5916" s="36"/>
      <c r="C5916" s="37" t="s">
        <v>4399</v>
      </c>
      <c r="D5916" s="38">
        <v>10074</v>
      </c>
      <c r="E5916" s="39" t="s">
        <v>6324</v>
      </c>
      <c r="F5916" s="38" t="s">
        <v>157</v>
      </c>
      <c r="G5916" s="40">
        <v>19812</v>
      </c>
      <c r="H5916" s="41" t="s">
        <v>4366</v>
      </c>
    </row>
    <row r="5917" spans="1:8">
      <c r="A5917" s="36"/>
      <c r="B5917" s="36"/>
      <c r="C5917" s="37" t="s">
        <v>5366</v>
      </c>
      <c r="D5917" s="38">
        <v>10079</v>
      </c>
      <c r="E5917" s="39" t="s">
        <v>6325</v>
      </c>
      <c r="F5917" s="38" t="s">
        <v>157</v>
      </c>
      <c r="G5917" s="40">
        <v>133280</v>
      </c>
      <c r="H5917" s="41" t="s">
        <v>4366</v>
      </c>
    </row>
    <row r="5918" spans="1:8">
      <c r="A5918" s="36"/>
      <c r="B5918" s="36"/>
      <c r="C5918" s="37" t="s">
        <v>5366</v>
      </c>
      <c r="D5918" s="38">
        <v>10085</v>
      </c>
      <c r="E5918" s="39" t="s">
        <v>6326</v>
      </c>
      <c r="F5918" s="38" t="s">
        <v>157</v>
      </c>
      <c r="G5918" s="40">
        <v>133280</v>
      </c>
      <c r="H5918" s="41" t="s">
        <v>4366</v>
      </c>
    </row>
    <row r="5919" spans="1:8">
      <c r="A5919" s="36"/>
      <c r="B5919" s="36"/>
      <c r="C5919" s="37" t="s">
        <v>4381</v>
      </c>
      <c r="D5919" s="38">
        <v>10089</v>
      </c>
      <c r="E5919" s="39" t="s">
        <v>6327</v>
      </c>
      <c r="F5919" s="38" t="s">
        <v>564</v>
      </c>
      <c r="G5919" s="40">
        <v>3630</v>
      </c>
      <c r="H5919" s="41" t="s">
        <v>4366</v>
      </c>
    </row>
    <row r="5920" spans="1:8">
      <c r="A5920" s="36"/>
      <c r="B5920" s="36"/>
      <c r="C5920" s="37" t="s">
        <v>4381</v>
      </c>
      <c r="D5920" s="38">
        <v>10090</v>
      </c>
      <c r="E5920" s="39" t="s">
        <v>6328</v>
      </c>
      <c r="F5920" s="38" t="s">
        <v>564</v>
      </c>
      <c r="G5920" s="40">
        <v>3630</v>
      </c>
      <c r="H5920" s="41" t="s">
        <v>4366</v>
      </c>
    </row>
    <row r="5921" spans="1:8">
      <c r="A5921" s="36"/>
      <c r="B5921" s="36"/>
      <c r="C5921" s="37" t="s">
        <v>5366</v>
      </c>
      <c r="D5921" s="38">
        <v>10094</v>
      </c>
      <c r="E5921" s="39" t="s">
        <v>6329</v>
      </c>
      <c r="F5921" s="38" t="s">
        <v>157</v>
      </c>
      <c r="G5921" s="40">
        <v>3808</v>
      </c>
      <c r="H5921" s="41" t="s">
        <v>4366</v>
      </c>
    </row>
    <row r="5922" spans="1:8">
      <c r="A5922" s="36"/>
      <c r="B5922" s="36"/>
      <c r="C5922" s="37" t="s">
        <v>5366</v>
      </c>
      <c r="D5922" s="38">
        <v>10096</v>
      </c>
      <c r="E5922" s="39" t="s">
        <v>6330</v>
      </c>
      <c r="F5922" s="38" t="s">
        <v>157</v>
      </c>
      <c r="G5922" s="40">
        <v>131396</v>
      </c>
      <c r="H5922" s="41" t="s">
        <v>4366</v>
      </c>
    </row>
    <row r="5923" spans="1:8">
      <c r="A5923" s="36"/>
      <c r="B5923" s="36"/>
      <c r="C5923" s="37" t="s">
        <v>4399</v>
      </c>
      <c r="D5923" s="38">
        <v>10101</v>
      </c>
      <c r="E5923" s="39" t="s">
        <v>6331</v>
      </c>
      <c r="F5923" s="38" t="s">
        <v>157</v>
      </c>
      <c r="G5923" s="40">
        <v>1050</v>
      </c>
      <c r="H5923" s="41" t="s">
        <v>4366</v>
      </c>
    </row>
    <row r="5924" spans="1:8">
      <c r="A5924" s="36"/>
      <c r="B5924" s="36"/>
      <c r="C5924" s="37" t="s">
        <v>4399</v>
      </c>
      <c r="D5924" s="38">
        <v>10136</v>
      </c>
      <c r="E5924" s="39" t="s">
        <v>6332</v>
      </c>
      <c r="F5924" s="38" t="s">
        <v>157</v>
      </c>
      <c r="G5924" s="40">
        <v>18425</v>
      </c>
      <c r="H5924" s="41" t="s">
        <v>4366</v>
      </c>
    </row>
    <row r="5925" spans="1:8">
      <c r="A5925" s="36"/>
      <c r="B5925" s="36"/>
      <c r="C5925" s="37" t="s">
        <v>4617</v>
      </c>
      <c r="D5925" s="38">
        <v>10145</v>
      </c>
      <c r="E5925" s="39" t="s">
        <v>6333</v>
      </c>
      <c r="F5925" s="38" t="s">
        <v>157</v>
      </c>
      <c r="G5925" s="40">
        <v>416500</v>
      </c>
      <c r="H5925" s="41" t="s">
        <v>4366</v>
      </c>
    </row>
    <row r="5926" spans="1:8">
      <c r="A5926" s="36"/>
      <c r="B5926" s="36"/>
      <c r="C5926" s="37" t="s">
        <v>4399</v>
      </c>
      <c r="D5926" s="38">
        <v>10147</v>
      </c>
      <c r="E5926" s="39" t="s">
        <v>6334</v>
      </c>
      <c r="F5926" s="38" t="s">
        <v>157</v>
      </c>
      <c r="G5926" s="40">
        <v>2044</v>
      </c>
      <c r="H5926" s="41" t="s">
        <v>4366</v>
      </c>
    </row>
    <row r="5927" spans="1:8">
      <c r="A5927" s="36"/>
      <c r="B5927" s="36"/>
      <c r="C5927" s="37" t="s">
        <v>4617</v>
      </c>
      <c r="D5927" s="38">
        <v>10154</v>
      </c>
      <c r="E5927" s="39" t="s">
        <v>6335</v>
      </c>
      <c r="F5927" s="38" t="s">
        <v>157</v>
      </c>
      <c r="G5927" s="40">
        <v>1015571</v>
      </c>
      <c r="H5927" s="41" t="s">
        <v>4366</v>
      </c>
    </row>
    <row r="5928" spans="1:8">
      <c r="A5928" s="36"/>
      <c r="B5928" s="36"/>
      <c r="C5928" s="37" t="s">
        <v>4617</v>
      </c>
      <c r="D5928" s="38">
        <v>10158</v>
      </c>
      <c r="E5928" s="39" t="s">
        <v>6336</v>
      </c>
      <c r="F5928" s="38" t="s">
        <v>157</v>
      </c>
      <c r="G5928" s="40">
        <v>417241</v>
      </c>
      <c r="H5928" s="41" t="s">
        <v>4366</v>
      </c>
    </row>
    <row r="5929" spans="1:8">
      <c r="A5929" s="36"/>
      <c r="B5929" s="36"/>
      <c r="C5929" s="37" t="s">
        <v>4711</v>
      </c>
      <c r="D5929" s="38">
        <v>10163</v>
      </c>
      <c r="E5929" s="39" t="s">
        <v>6337</v>
      </c>
      <c r="F5929" s="38" t="s">
        <v>157</v>
      </c>
      <c r="G5929" s="40">
        <v>287960</v>
      </c>
      <c r="H5929" s="41" t="s">
        <v>4366</v>
      </c>
    </row>
    <row r="5930" spans="1:8">
      <c r="A5930" s="36"/>
      <c r="B5930" s="36"/>
      <c r="C5930" s="37" t="s">
        <v>4617</v>
      </c>
      <c r="D5930" s="38">
        <v>10167</v>
      </c>
      <c r="E5930" s="39" t="s">
        <v>6338</v>
      </c>
      <c r="F5930" s="38" t="s">
        <v>157</v>
      </c>
      <c r="G5930" s="40">
        <v>48499</v>
      </c>
      <c r="H5930" s="41" t="s">
        <v>4366</v>
      </c>
    </row>
    <row r="5931" spans="1:8">
      <c r="A5931" s="36"/>
      <c r="B5931" s="36"/>
      <c r="C5931" s="37" t="s">
        <v>4450</v>
      </c>
      <c r="D5931" s="38">
        <v>10181</v>
      </c>
      <c r="E5931" s="39" t="s">
        <v>6339</v>
      </c>
      <c r="F5931" s="38" t="s">
        <v>157</v>
      </c>
      <c r="G5931" s="40">
        <v>1295</v>
      </c>
      <c r="H5931" s="41" t="s">
        <v>4366</v>
      </c>
    </row>
    <row r="5932" spans="1:8">
      <c r="A5932" s="36"/>
      <c r="B5932" s="36"/>
      <c r="C5932" s="37" t="s">
        <v>4617</v>
      </c>
      <c r="D5932" s="38">
        <v>10189</v>
      </c>
      <c r="E5932" s="39" t="s">
        <v>6340</v>
      </c>
      <c r="F5932" s="38" t="s">
        <v>157</v>
      </c>
      <c r="G5932" s="40">
        <v>3188889</v>
      </c>
      <c r="H5932" s="41" t="s">
        <v>4366</v>
      </c>
    </row>
    <row r="5933" spans="1:8">
      <c r="A5933" s="36"/>
      <c r="B5933" s="36"/>
      <c r="C5933" s="37" t="s">
        <v>5344</v>
      </c>
      <c r="D5933" s="38">
        <v>10203</v>
      </c>
      <c r="E5933" s="39" t="s">
        <v>6341</v>
      </c>
      <c r="F5933" s="38" t="s">
        <v>157</v>
      </c>
      <c r="G5933" s="40">
        <v>91022</v>
      </c>
      <c r="H5933" s="41" t="s">
        <v>4366</v>
      </c>
    </row>
    <row r="5934" spans="1:8">
      <c r="A5934" s="36"/>
      <c r="B5934" s="36"/>
      <c r="C5934" s="37" t="s">
        <v>4376</v>
      </c>
      <c r="D5934" s="38">
        <v>10211</v>
      </c>
      <c r="E5934" s="39" t="s">
        <v>6342</v>
      </c>
      <c r="F5934" s="38" t="s">
        <v>157</v>
      </c>
      <c r="G5934" s="40">
        <v>132000</v>
      </c>
      <c r="H5934" s="41" t="s">
        <v>4366</v>
      </c>
    </row>
    <row r="5935" spans="1:8">
      <c r="A5935" s="36"/>
      <c r="B5935" s="36"/>
      <c r="C5935" s="37" t="s">
        <v>4376</v>
      </c>
      <c r="D5935" s="38">
        <v>10212</v>
      </c>
      <c r="E5935" s="39" t="s">
        <v>6343</v>
      </c>
      <c r="F5935" s="38" t="s">
        <v>157</v>
      </c>
      <c r="G5935" s="40">
        <v>138000</v>
      </c>
      <c r="H5935" s="41" t="s">
        <v>4366</v>
      </c>
    </row>
    <row r="5936" spans="1:8">
      <c r="A5936" s="36"/>
      <c r="B5936" s="36"/>
      <c r="C5936" s="37" t="s">
        <v>4450</v>
      </c>
      <c r="D5936" s="38">
        <v>10232</v>
      </c>
      <c r="E5936" s="39" t="s">
        <v>6344</v>
      </c>
      <c r="F5936" s="38" t="s">
        <v>190</v>
      </c>
      <c r="G5936" s="40">
        <v>34029</v>
      </c>
      <c r="H5936" s="41" t="s">
        <v>4366</v>
      </c>
    </row>
    <row r="5937" spans="1:8">
      <c r="A5937" s="36"/>
      <c r="B5937" s="36"/>
      <c r="C5937" s="37" t="s">
        <v>4399</v>
      </c>
      <c r="D5937" s="38">
        <v>10251</v>
      </c>
      <c r="E5937" s="39" t="s">
        <v>6345</v>
      </c>
      <c r="F5937" s="38" t="s">
        <v>157</v>
      </c>
      <c r="G5937" s="40">
        <v>1740</v>
      </c>
      <c r="H5937" s="41" t="s">
        <v>4366</v>
      </c>
    </row>
    <row r="5938" spans="1:8">
      <c r="A5938" s="36"/>
      <c r="B5938" s="36"/>
      <c r="C5938" s="37" t="s">
        <v>4617</v>
      </c>
      <c r="D5938" s="38">
        <v>10262</v>
      </c>
      <c r="E5938" s="39" t="s">
        <v>6346</v>
      </c>
      <c r="F5938" s="38" t="s">
        <v>157</v>
      </c>
      <c r="G5938" s="40">
        <v>177477</v>
      </c>
      <c r="H5938" s="41" t="s">
        <v>4366</v>
      </c>
    </row>
    <row r="5939" spans="1:8">
      <c r="A5939" s="36"/>
      <c r="B5939" s="36"/>
      <c r="C5939" s="37" t="s">
        <v>5405</v>
      </c>
      <c r="D5939" s="38">
        <v>10279</v>
      </c>
      <c r="E5939" s="39" t="s">
        <v>6347</v>
      </c>
      <c r="F5939" s="38" t="s">
        <v>157</v>
      </c>
      <c r="G5939" s="40">
        <v>6944</v>
      </c>
      <c r="H5939" s="41" t="s">
        <v>4366</v>
      </c>
    </row>
    <row r="5940" spans="1:8">
      <c r="A5940" s="36"/>
      <c r="B5940" s="36"/>
      <c r="C5940" s="37" t="s">
        <v>5049</v>
      </c>
      <c r="D5940" s="38">
        <v>10282</v>
      </c>
      <c r="E5940" s="39" t="s">
        <v>6348</v>
      </c>
      <c r="F5940" s="38" t="s">
        <v>4422</v>
      </c>
      <c r="G5940" s="40">
        <v>9546</v>
      </c>
      <c r="H5940" s="41" t="s">
        <v>4366</v>
      </c>
    </row>
    <row r="5941" spans="1:8">
      <c r="A5941" s="36"/>
      <c r="B5941" s="36"/>
      <c r="C5941" s="37" t="s">
        <v>4808</v>
      </c>
      <c r="D5941" s="38">
        <v>10283</v>
      </c>
      <c r="E5941" s="39" t="s">
        <v>6349</v>
      </c>
      <c r="F5941" s="38" t="s">
        <v>190</v>
      </c>
      <c r="G5941" s="40">
        <v>118</v>
      </c>
      <c r="H5941" s="41" t="s">
        <v>4366</v>
      </c>
    </row>
    <row r="5942" spans="1:8">
      <c r="A5942" s="36"/>
      <c r="B5942" s="36"/>
      <c r="C5942" s="37" t="s">
        <v>5366</v>
      </c>
      <c r="D5942" s="38">
        <v>10288</v>
      </c>
      <c r="E5942" s="39" t="s">
        <v>6350</v>
      </c>
      <c r="F5942" s="38" t="s">
        <v>157</v>
      </c>
      <c r="G5942" s="40">
        <v>213224</v>
      </c>
      <c r="H5942" s="41" t="s">
        <v>4366</v>
      </c>
    </row>
    <row r="5943" spans="1:8">
      <c r="A5943" s="36"/>
      <c r="B5943" s="36"/>
      <c r="C5943" s="37" t="s">
        <v>5405</v>
      </c>
      <c r="D5943" s="38">
        <v>10289</v>
      </c>
      <c r="E5943" s="39" t="s">
        <v>6351</v>
      </c>
      <c r="F5943" s="38" t="s">
        <v>157</v>
      </c>
      <c r="G5943" s="40">
        <v>10990</v>
      </c>
      <c r="H5943" s="41" t="s">
        <v>4366</v>
      </c>
    </row>
    <row r="5944" spans="1:8">
      <c r="A5944" s="36"/>
      <c r="B5944" s="36"/>
      <c r="C5944" s="37" t="s">
        <v>5405</v>
      </c>
      <c r="D5944" s="38">
        <v>10290</v>
      </c>
      <c r="E5944" s="39" t="s">
        <v>6352</v>
      </c>
      <c r="F5944" s="38" t="s">
        <v>190</v>
      </c>
      <c r="G5944" s="40">
        <v>2625</v>
      </c>
      <c r="H5944" s="41" t="s">
        <v>4366</v>
      </c>
    </row>
    <row r="5945" spans="1:8">
      <c r="A5945" s="36"/>
      <c r="B5945" s="36"/>
      <c r="C5945" s="37" t="s">
        <v>4399</v>
      </c>
      <c r="D5945" s="38">
        <v>10299</v>
      </c>
      <c r="E5945" s="39" t="s">
        <v>6353</v>
      </c>
      <c r="F5945" s="38" t="s">
        <v>190</v>
      </c>
      <c r="G5945" s="40">
        <v>4165</v>
      </c>
      <c r="H5945" s="41" t="s">
        <v>4366</v>
      </c>
    </row>
    <row r="5946" spans="1:8">
      <c r="A5946" s="36"/>
      <c r="B5946" s="36"/>
      <c r="C5946" s="37" t="s">
        <v>1473</v>
      </c>
      <c r="D5946" s="38">
        <v>10303</v>
      </c>
      <c r="E5946" s="39" t="s">
        <v>6354</v>
      </c>
      <c r="F5946" s="38" t="s">
        <v>182</v>
      </c>
      <c r="G5946" s="40">
        <v>111865</v>
      </c>
      <c r="H5946" s="41" t="s">
        <v>4366</v>
      </c>
    </row>
    <row r="5947" spans="1:8">
      <c r="A5947" s="36"/>
      <c r="B5947" s="36"/>
      <c r="C5947" s="37" t="s">
        <v>4617</v>
      </c>
      <c r="D5947" s="38">
        <v>10348</v>
      </c>
      <c r="E5947" s="39" t="s">
        <v>6355</v>
      </c>
      <c r="F5947" s="38" t="s">
        <v>157</v>
      </c>
      <c r="G5947" s="40">
        <v>121348</v>
      </c>
      <c r="H5947" s="41" t="s">
        <v>4366</v>
      </c>
    </row>
    <row r="5948" spans="1:8">
      <c r="A5948" s="36"/>
      <c r="B5948" s="36"/>
      <c r="C5948" s="37" t="s">
        <v>4383</v>
      </c>
      <c r="D5948" s="38">
        <v>10355</v>
      </c>
      <c r="E5948" s="39" t="s">
        <v>6356</v>
      </c>
      <c r="F5948" s="38" t="s">
        <v>157</v>
      </c>
      <c r="G5948" s="40">
        <v>757</v>
      </c>
      <c r="H5948" s="41" t="s">
        <v>4366</v>
      </c>
    </row>
    <row r="5949" spans="1:8">
      <c r="A5949" s="36"/>
      <c r="B5949" s="36"/>
      <c r="C5949" s="37" t="s">
        <v>5609</v>
      </c>
      <c r="D5949" s="38">
        <v>10357</v>
      </c>
      <c r="E5949" s="39" t="s">
        <v>6357</v>
      </c>
      <c r="F5949" s="38" t="s">
        <v>182</v>
      </c>
      <c r="G5949" s="40">
        <v>163384</v>
      </c>
      <c r="H5949" s="41" t="s">
        <v>4366</v>
      </c>
    </row>
    <row r="5950" spans="1:8">
      <c r="A5950" s="36"/>
      <c r="B5950" s="36"/>
      <c r="C5950" s="37" t="s">
        <v>4442</v>
      </c>
      <c r="D5950" s="38">
        <v>10359</v>
      </c>
      <c r="E5950" s="39" t="s">
        <v>6358</v>
      </c>
      <c r="F5950" s="38" t="s">
        <v>157</v>
      </c>
      <c r="G5950" s="40">
        <v>31273</v>
      </c>
      <c r="H5950" s="41" t="s">
        <v>4366</v>
      </c>
    </row>
    <row r="5951" spans="1:8">
      <c r="A5951" s="36"/>
      <c r="B5951" s="36"/>
      <c r="C5951" s="37" t="s">
        <v>4376</v>
      </c>
      <c r="D5951" s="38">
        <v>10375</v>
      </c>
      <c r="E5951" s="39" t="s">
        <v>6359</v>
      </c>
      <c r="F5951" s="38" t="s">
        <v>157</v>
      </c>
      <c r="G5951" s="40">
        <v>205000</v>
      </c>
      <c r="H5951" s="41" t="s">
        <v>4366</v>
      </c>
    </row>
    <row r="5952" spans="1:8">
      <c r="A5952" s="36"/>
      <c r="B5952" s="36"/>
      <c r="C5952" s="37" t="s">
        <v>4376</v>
      </c>
      <c r="D5952" s="38">
        <v>10381</v>
      </c>
      <c r="E5952" s="39" t="s">
        <v>6360</v>
      </c>
      <c r="F5952" s="38" t="s">
        <v>157</v>
      </c>
      <c r="G5952" s="40">
        <v>385000</v>
      </c>
      <c r="H5952" s="41" t="s">
        <v>4366</v>
      </c>
    </row>
    <row r="5953" spans="1:8">
      <c r="A5953" s="36"/>
      <c r="B5953" s="36"/>
      <c r="C5953" s="37" t="s">
        <v>2074</v>
      </c>
      <c r="D5953" s="38">
        <v>10398</v>
      </c>
      <c r="E5953" s="39" t="s">
        <v>6361</v>
      </c>
      <c r="F5953" s="38" t="s">
        <v>182</v>
      </c>
      <c r="G5953" s="40">
        <v>279820</v>
      </c>
      <c r="H5953" s="41" t="s">
        <v>4366</v>
      </c>
    </row>
    <row r="5954" spans="1:8">
      <c r="A5954" s="36"/>
      <c r="B5954" s="36"/>
      <c r="C5954" s="37" t="s">
        <v>5366</v>
      </c>
      <c r="D5954" s="38">
        <v>10401</v>
      </c>
      <c r="E5954" s="39" t="s">
        <v>6362</v>
      </c>
      <c r="F5954" s="38" t="s">
        <v>157</v>
      </c>
      <c r="G5954" s="40">
        <v>2678</v>
      </c>
      <c r="H5954" s="41" t="s">
        <v>4366</v>
      </c>
    </row>
    <row r="5955" spans="1:8">
      <c r="A5955" s="36"/>
      <c r="B5955" s="36"/>
      <c r="C5955" s="37" t="s">
        <v>4376</v>
      </c>
      <c r="D5955" s="38">
        <v>10421</v>
      </c>
      <c r="E5955" s="39" t="s">
        <v>6363</v>
      </c>
      <c r="F5955" s="38" t="s">
        <v>182</v>
      </c>
      <c r="G5955" s="40">
        <v>36000</v>
      </c>
      <c r="H5955" s="41" t="s">
        <v>4366</v>
      </c>
    </row>
    <row r="5956" spans="1:8">
      <c r="A5956" s="36"/>
      <c r="B5956" s="36"/>
      <c r="C5956" s="37" t="s">
        <v>5366</v>
      </c>
      <c r="D5956" s="38">
        <v>10441</v>
      </c>
      <c r="E5956" s="39" t="s">
        <v>6364</v>
      </c>
      <c r="F5956" s="38" t="s">
        <v>190</v>
      </c>
      <c r="G5956" s="40">
        <v>2682</v>
      </c>
      <c r="H5956" s="41" t="s">
        <v>4366</v>
      </c>
    </row>
    <row r="5957" spans="1:8">
      <c r="A5957" s="36"/>
      <c r="B5957" s="36"/>
      <c r="C5957" s="37" t="s">
        <v>5366</v>
      </c>
      <c r="D5957" s="38">
        <v>10442</v>
      </c>
      <c r="E5957" s="39" t="s">
        <v>6365</v>
      </c>
      <c r="F5957" s="38" t="s">
        <v>190</v>
      </c>
      <c r="G5957" s="40">
        <v>6461</v>
      </c>
      <c r="H5957" s="41" t="s">
        <v>4366</v>
      </c>
    </row>
    <row r="5958" spans="1:8">
      <c r="A5958" s="36"/>
      <c r="B5958" s="36"/>
      <c r="C5958" s="37" t="s">
        <v>2694</v>
      </c>
      <c r="D5958" s="38">
        <v>10495</v>
      </c>
      <c r="E5958" s="39" t="s">
        <v>6366</v>
      </c>
      <c r="F5958" s="38" t="s">
        <v>182</v>
      </c>
      <c r="G5958" s="40">
        <v>654930</v>
      </c>
      <c r="H5958" s="41" t="s">
        <v>4366</v>
      </c>
    </row>
    <row r="5959" spans="1:8">
      <c r="A5959" s="36"/>
      <c r="B5959" s="36"/>
      <c r="C5959" s="37" t="s">
        <v>5049</v>
      </c>
      <c r="D5959" s="38">
        <v>10506</v>
      </c>
      <c r="E5959" s="39" t="s">
        <v>6367</v>
      </c>
      <c r="F5959" s="38" t="s">
        <v>157</v>
      </c>
      <c r="G5959" s="40">
        <v>92437</v>
      </c>
      <c r="H5959" s="41" t="s">
        <v>4366</v>
      </c>
    </row>
    <row r="5960" spans="1:8">
      <c r="A5960" s="36"/>
      <c r="B5960" s="36"/>
      <c r="C5960" s="37" t="s">
        <v>5049</v>
      </c>
      <c r="D5960" s="38">
        <v>10510</v>
      </c>
      <c r="E5960" s="39" t="s">
        <v>6368</v>
      </c>
      <c r="F5960" s="38" t="s">
        <v>157</v>
      </c>
      <c r="G5960" s="40">
        <v>317730</v>
      </c>
      <c r="H5960" s="41" t="s">
        <v>4366</v>
      </c>
    </row>
    <row r="5961" spans="1:8">
      <c r="A5961" s="36"/>
      <c r="B5961" s="36"/>
      <c r="C5961" s="37" t="s">
        <v>5049</v>
      </c>
      <c r="D5961" s="38">
        <v>10511</v>
      </c>
      <c r="E5961" s="39" t="s">
        <v>6369</v>
      </c>
      <c r="F5961" s="38" t="s">
        <v>157</v>
      </c>
      <c r="G5961" s="40">
        <v>141384</v>
      </c>
      <c r="H5961" s="41" t="s">
        <v>4366</v>
      </c>
    </row>
    <row r="5962" spans="1:8">
      <c r="A5962" s="36"/>
      <c r="B5962" s="36"/>
      <c r="C5962" s="37" t="s">
        <v>4381</v>
      </c>
      <c r="D5962" s="38">
        <v>10517</v>
      </c>
      <c r="E5962" s="39" t="s">
        <v>6370</v>
      </c>
      <c r="F5962" s="38" t="s">
        <v>564</v>
      </c>
      <c r="G5962" s="40">
        <v>3511</v>
      </c>
      <c r="H5962" s="41" t="s">
        <v>4366</v>
      </c>
    </row>
    <row r="5963" spans="1:8">
      <c r="A5963" s="36"/>
      <c r="B5963" s="36"/>
      <c r="C5963" s="37" t="s">
        <v>4808</v>
      </c>
      <c r="D5963" s="38">
        <v>10521</v>
      </c>
      <c r="E5963" s="39" t="s">
        <v>6371</v>
      </c>
      <c r="F5963" s="38" t="s">
        <v>564</v>
      </c>
      <c r="G5963" s="40">
        <v>2945</v>
      </c>
      <c r="H5963" s="41" t="s">
        <v>4366</v>
      </c>
    </row>
    <row r="5964" spans="1:8">
      <c r="A5964" s="36"/>
      <c r="B5964" s="36"/>
      <c r="C5964" s="37" t="s">
        <v>5049</v>
      </c>
      <c r="D5964" s="38">
        <v>10547</v>
      </c>
      <c r="E5964" s="39" t="s">
        <v>6372</v>
      </c>
      <c r="F5964" s="38" t="s">
        <v>182</v>
      </c>
      <c r="G5964" s="40">
        <v>200273</v>
      </c>
      <c r="H5964" s="41" t="s">
        <v>4366</v>
      </c>
    </row>
    <row r="5965" spans="1:8">
      <c r="A5965" s="36"/>
      <c r="B5965" s="36"/>
      <c r="C5965" s="37" t="s">
        <v>5049</v>
      </c>
      <c r="D5965" s="38">
        <v>10548</v>
      </c>
      <c r="E5965" s="39" t="s">
        <v>6373</v>
      </c>
      <c r="F5965" s="38" t="s">
        <v>5275</v>
      </c>
      <c r="G5965" s="40">
        <v>16349</v>
      </c>
      <c r="H5965" s="41" t="s">
        <v>4366</v>
      </c>
    </row>
    <row r="5966" spans="1:8">
      <c r="A5966" s="36"/>
      <c r="B5966" s="36"/>
      <c r="C5966" s="37" t="s">
        <v>5346</v>
      </c>
      <c r="D5966" s="38">
        <v>10560</v>
      </c>
      <c r="E5966" s="39" t="s">
        <v>6374</v>
      </c>
      <c r="F5966" s="38" t="s">
        <v>182</v>
      </c>
      <c r="G5966" s="40">
        <v>541218</v>
      </c>
      <c r="H5966" s="41" t="s">
        <v>4366</v>
      </c>
    </row>
    <row r="5967" spans="1:8">
      <c r="A5967" s="36"/>
      <c r="B5967" s="36"/>
      <c r="C5967" s="37" t="s">
        <v>2074</v>
      </c>
      <c r="D5967" s="38">
        <v>10565</v>
      </c>
      <c r="E5967" s="39" t="s">
        <v>6375</v>
      </c>
      <c r="F5967" s="38" t="s">
        <v>182</v>
      </c>
      <c r="G5967" s="40">
        <v>337981</v>
      </c>
      <c r="H5967" s="41" t="s">
        <v>4366</v>
      </c>
    </row>
    <row r="5968" spans="1:8">
      <c r="A5968" s="36"/>
      <c r="B5968" s="36"/>
      <c r="C5968" s="37" t="s">
        <v>2694</v>
      </c>
      <c r="D5968" s="38">
        <v>10569</v>
      </c>
      <c r="E5968" s="39" t="s">
        <v>6376</v>
      </c>
      <c r="F5968" s="38" t="s">
        <v>190</v>
      </c>
      <c r="G5968" s="40">
        <v>503407</v>
      </c>
      <c r="H5968" s="41" t="s">
        <v>4366</v>
      </c>
    </row>
    <row r="5969" spans="1:8">
      <c r="A5969" s="36"/>
      <c r="B5969" s="36"/>
      <c r="C5969" s="37" t="s">
        <v>4617</v>
      </c>
      <c r="D5969" s="38">
        <v>10591</v>
      </c>
      <c r="E5969" s="39" t="s">
        <v>6377</v>
      </c>
      <c r="F5969" s="38" t="s">
        <v>157</v>
      </c>
      <c r="G5969" s="40">
        <v>3264573</v>
      </c>
      <c r="H5969" s="41" t="s">
        <v>4366</v>
      </c>
    </row>
    <row r="5970" spans="1:8">
      <c r="A5970" s="36"/>
      <c r="B5970" s="36"/>
      <c r="C5970" s="37" t="s">
        <v>5366</v>
      </c>
      <c r="D5970" s="38">
        <v>10592</v>
      </c>
      <c r="E5970" s="39" t="s">
        <v>6378</v>
      </c>
      <c r="F5970" s="38" t="s">
        <v>190</v>
      </c>
      <c r="G5970" s="40">
        <v>3131</v>
      </c>
      <c r="H5970" s="41" t="s">
        <v>4366</v>
      </c>
    </row>
    <row r="5971" spans="1:8">
      <c r="A5971" s="36"/>
      <c r="B5971" s="36"/>
      <c r="C5971" s="37" t="s">
        <v>5214</v>
      </c>
      <c r="D5971" s="38">
        <v>10593</v>
      </c>
      <c r="E5971" s="39" t="s">
        <v>6379</v>
      </c>
      <c r="F5971" s="38" t="s">
        <v>190</v>
      </c>
      <c r="G5971" s="40">
        <v>515017</v>
      </c>
      <c r="H5971" s="41" t="s">
        <v>4366</v>
      </c>
    </row>
    <row r="5972" spans="1:8">
      <c r="A5972" s="36"/>
      <c r="B5972" s="36"/>
      <c r="C5972" s="37" t="s">
        <v>4450</v>
      </c>
      <c r="D5972" s="38">
        <v>10594</v>
      </c>
      <c r="E5972" s="39" t="s">
        <v>6380</v>
      </c>
      <c r="F5972" s="38" t="s">
        <v>157</v>
      </c>
      <c r="G5972" s="40">
        <v>299001</v>
      </c>
      <c r="H5972" s="41" t="s">
        <v>4366</v>
      </c>
    </row>
    <row r="5973" spans="1:8">
      <c r="A5973" s="36"/>
      <c r="B5973" s="36"/>
      <c r="C5973" s="37" t="s">
        <v>4450</v>
      </c>
      <c r="D5973" s="38">
        <v>10596</v>
      </c>
      <c r="E5973" s="39" t="s">
        <v>6381</v>
      </c>
      <c r="F5973" s="38" t="s">
        <v>157</v>
      </c>
      <c r="G5973" s="40">
        <v>465000</v>
      </c>
      <c r="H5973" s="41" t="s">
        <v>4366</v>
      </c>
    </row>
    <row r="5974" spans="1:8">
      <c r="A5974" s="36"/>
      <c r="B5974" s="36"/>
      <c r="C5974" s="37" t="s">
        <v>4450</v>
      </c>
      <c r="D5974" s="38">
        <v>10597</v>
      </c>
      <c r="E5974" s="39" t="s">
        <v>6382</v>
      </c>
      <c r="F5974" s="38" t="s">
        <v>157</v>
      </c>
      <c r="G5974" s="40">
        <v>1888254</v>
      </c>
      <c r="H5974" s="41" t="s">
        <v>4366</v>
      </c>
    </row>
    <row r="5975" spans="1:8">
      <c r="A5975" s="36"/>
      <c r="B5975" s="36"/>
      <c r="C5975" s="37" t="s">
        <v>4617</v>
      </c>
      <c r="D5975" s="38">
        <v>10599</v>
      </c>
      <c r="E5975" s="39" t="s">
        <v>6383</v>
      </c>
      <c r="F5975" s="38" t="s">
        <v>157</v>
      </c>
      <c r="G5975" s="40">
        <v>988741</v>
      </c>
      <c r="H5975" s="41" t="s">
        <v>4366</v>
      </c>
    </row>
    <row r="5976" spans="1:8">
      <c r="A5976" s="36"/>
      <c r="B5976" s="36"/>
      <c r="C5976" s="37" t="s">
        <v>6384</v>
      </c>
      <c r="D5976" s="38">
        <v>10600</v>
      </c>
      <c r="E5976" s="39" t="s">
        <v>6385</v>
      </c>
      <c r="F5976" s="38" t="s">
        <v>190</v>
      </c>
      <c r="G5976" s="40">
        <v>944770</v>
      </c>
      <c r="H5976" s="41" t="s">
        <v>4366</v>
      </c>
    </row>
    <row r="5977" spans="1:8">
      <c r="A5977" s="36"/>
      <c r="B5977" s="36"/>
      <c r="C5977" s="37" t="s">
        <v>5214</v>
      </c>
      <c r="D5977" s="38">
        <v>10601</v>
      </c>
      <c r="E5977" s="39" t="s">
        <v>6386</v>
      </c>
      <c r="F5977" s="38" t="s">
        <v>190</v>
      </c>
      <c r="G5977" s="40">
        <v>81544</v>
      </c>
      <c r="H5977" s="41" t="s">
        <v>4366</v>
      </c>
    </row>
    <row r="5978" spans="1:8">
      <c r="A5978" s="36"/>
      <c r="B5978" s="36"/>
      <c r="C5978" s="37" t="s">
        <v>6384</v>
      </c>
      <c r="D5978" s="38">
        <v>10602</v>
      </c>
      <c r="E5978" s="39" t="s">
        <v>6387</v>
      </c>
      <c r="F5978" s="38" t="s">
        <v>190</v>
      </c>
      <c r="G5978" s="40">
        <v>1373519</v>
      </c>
      <c r="H5978" s="41" t="s">
        <v>4366</v>
      </c>
    </row>
    <row r="5979" spans="1:8">
      <c r="A5979" s="36"/>
      <c r="B5979" s="36"/>
      <c r="C5979" s="37" t="s">
        <v>4460</v>
      </c>
      <c r="D5979" s="38">
        <v>10603</v>
      </c>
      <c r="E5979" s="39" t="s">
        <v>6388</v>
      </c>
      <c r="F5979" s="38" t="s">
        <v>157</v>
      </c>
      <c r="G5979" s="40">
        <v>792976</v>
      </c>
      <c r="H5979" s="41" t="s">
        <v>4366</v>
      </c>
    </row>
    <row r="5980" spans="1:8">
      <c r="A5980" s="36"/>
      <c r="B5980" s="36"/>
      <c r="C5980" s="37" t="s">
        <v>729</v>
      </c>
      <c r="D5980" s="38">
        <v>10604</v>
      </c>
      <c r="E5980" s="39" t="s">
        <v>6389</v>
      </c>
      <c r="F5980" s="38" t="s">
        <v>182</v>
      </c>
      <c r="G5980" s="40">
        <v>13661</v>
      </c>
      <c r="H5980" s="41" t="s">
        <v>4366</v>
      </c>
    </row>
    <row r="5981" spans="1:8">
      <c r="A5981" s="36"/>
      <c r="B5981" s="36"/>
      <c r="C5981" s="37" t="s">
        <v>5214</v>
      </c>
      <c r="D5981" s="38">
        <v>10605</v>
      </c>
      <c r="E5981" s="39" t="s">
        <v>6390</v>
      </c>
      <c r="F5981" s="38" t="s">
        <v>190</v>
      </c>
      <c r="G5981" s="40">
        <v>674427</v>
      </c>
      <c r="H5981" s="41" t="s">
        <v>4366</v>
      </c>
    </row>
    <row r="5982" spans="1:8">
      <c r="A5982" s="36"/>
      <c r="B5982" s="36"/>
      <c r="C5982" s="37" t="s">
        <v>4610</v>
      </c>
      <c r="D5982" s="38">
        <v>10606</v>
      </c>
      <c r="E5982" s="39" t="s">
        <v>6391</v>
      </c>
      <c r="F5982" s="38" t="s">
        <v>157</v>
      </c>
      <c r="G5982" s="40">
        <v>2142000</v>
      </c>
      <c r="H5982" s="41" t="s">
        <v>4366</v>
      </c>
    </row>
    <row r="5983" spans="1:8">
      <c r="A5983" s="36"/>
      <c r="B5983" s="36"/>
      <c r="C5983" s="37" t="s">
        <v>4610</v>
      </c>
      <c r="D5983" s="38">
        <v>10608</v>
      </c>
      <c r="E5983" s="39" t="s">
        <v>2449</v>
      </c>
      <c r="F5983" s="38" t="s">
        <v>157</v>
      </c>
      <c r="G5983" s="40">
        <v>6247500</v>
      </c>
      <c r="H5983" s="41" t="s">
        <v>4366</v>
      </c>
    </row>
    <row r="5984" spans="1:8">
      <c r="A5984" s="36"/>
      <c r="B5984" s="36"/>
      <c r="C5984" s="37" t="s">
        <v>4617</v>
      </c>
      <c r="D5984" s="38">
        <v>10609</v>
      </c>
      <c r="E5984" s="39" t="s">
        <v>6392</v>
      </c>
      <c r="F5984" s="38" t="s">
        <v>157</v>
      </c>
      <c r="G5984" s="40">
        <v>585844</v>
      </c>
      <c r="H5984" s="41" t="s">
        <v>4366</v>
      </c>
    </row>
    <row r="5985" spans="1:8">
      <c r="A5985" s="36"/>
      <c r="B5985" s="36"/>
      <c r="C5985" s="37" t="s">
        <v>4617</v>
      </c>
      <c r="D5985" s="38">
        <v>10613</v>
      </c>
      <c r="E5985" s="39" t="s">
        <v>6393</v>
      </c>
      <c r="F5985" s="38" t="s">
        <v>157</v>
      </c>
      <c r="G5985" s="40">
        <v>109498</v>
      </c>
      <c r="H5985" s="41" t="s">
        <v>4366</v>
      </c>
    </row>
    <row r="5986" spans="1:8">
      <c r="A5986" s="36"/>
      <c r="B5986" s="36"/>
      <c r="C5986" s="37" t="s">
        <v>4711</v>
      </c>
      <c r="D5986" s="38">
        <v>10614</v>
      </c>
      <c r="E5986" s="39" t="s">
        <v>6394</v>
      </c>
      <c r="F5986" s="38" t="s">
        <v>157</v>
      </c>
      <c r="G5986" s="40">
        <v>276677</v>
      </c>
      <c r="H5986" s="41" t="s">
        <v>4366</v>
      </c>
    </row>
    <row r="5987" spans="1:8">
      <c r="A5987" s="36"/>
      <c r="B5987" s="36"/>
      <c r="C5987" s="37" t="s">
        <v>4376</v>
      </c>
      <c r="D5987" s="38">
        <v>10617</v>
      </c>
      <c r="E5987" s="39" t="s">
        <v>6395</v>
      </c>
      <c r="F5987" s="38" t="s">
        <v>157</v>
      </c>
      <c r="G5987" s="40">
        <v>235000</v>
      </c>
      <c r="H5987" s="41" t="s">
        <v>4366</v>
      </c>
    </row>
    <row r="5988" spans="1:8">
      <c r="A5988" s="36"/>
      <c r="B5988" s="36"/>
      <c r="C5988" s="37" t="s">
        <v>5346</v>
      </c>
      <c r="D5988" s="38">
        <v>10618</v>
      </c>
      <c r="E5988" s="39" t="s">
        <v>6396</v>
      </c>
      <c r="F5988" s="38" t="s">
        <v>190</v>
      </c>
      <c r="G5988" s="40">
        <v>2422800</v>
      </c>
      <c r="H5988" s="41" t="s">
        <v>4366</v>
      </c>
    </row>
    <row r="5989" spans="1:8">
      <c r="A5989" s="36"/>
      <c r="B5989" s="36"/>
      <c r="C5989" s="37" t="s">
        <v>5346</v>
      </c>
      <c r="D5989" s="38">
        <v>10619</v>
      </c>
      <c r="E5989" s="39" t="s">
        <v>6397</v>
      </c>
      <c r="F5989" s="38" t="s">
        <v>190</v>
      </c>
      <c r="G5989" s="40">
        <v>3502965</v>
      </c>
      <c r="H5989" s="41" t="s">
        <v>4366</v>
      </c>
    </row>
    <row r="5990" spans="1:8">
      <c r="A5990" s="36"/>
      <c r="B5990" s="36"/>
      <c r="C5990" s="37" t="s">
        <v>4617</v>
      </c>
      <c r="D5990" s="38">
        <v>10620</v>
      </c>
      <c r="E5990" s="39" t="s">
        <v>6398</v>
      </c>
      <c r="F5990" s="38" t="s">
        <v>157</v>
      </c>
      <c r="G5990" s="40">
        <v>5864056</v>
      </c>
      <c r="H5990" s="41" t="s">
        <v>4366</v>
      </c>
    </row>
    <row r="5991" spans="1:8">
      <c r="A5991" s="36"/>
      <c r="B5991" s="36"/>
      <c r="C5991" s="37" t="s">
        <v>4617</v>
      </c>
      <c r="D5991" s="38">
        <v>10621</v>
      </c>
      <c r="E5991" s="39" t="s">
        <v>6399</v>
      </c>
      <c r="F5991" s="38" t="s">
        <v>157</v>
      </c>
      <c r="G5991" s="40">
        <v>1767150</v>
      </c>
      <c r="H5991" s="41" t="s">
        <v>4366</v>
      </c>
    </row>
    <row r="5992" spans="1:8">
      <c r="A5992" s="36"/>
      <c r="B5992" s="36"/>
      <c r="C5992" s="37" t="s">
        <v>4617</v>
      </c>
      <c r="D5992" s="38">
        <v>10622</v>
      </c>
      <c r="E5992" s="39" t="s">
        <v>6400</v>
      </c>
      <c r="F5992" s="38" t="s">
        <v>157</v>
      </c>
      <c r="G5992" s="40">
        <v>1944460</v>
      </c>
      <c r="H5992" s="41" t="s">
        <v>4366</v>
      </c>
    </row>
    <row r="5993" spans="1:8">
      <c r="A5993" s="36"/>
      <c r="B5993" s="36"/>
      <c r="C5993" s="37" t="s">
        <v>4399</v>
      </c>
      <c r="D5993" s="38">
        <v>10623</v>
      </c>
      <c r="E5993" s="39" t="s">
        <v>6401</v>
      </c>
      <c r="F5993" s="38" t="s">
        <v>157</v>
      </c>
      <c r="G5993" s="40">
        <v>311780</v>
      </c>
      <c r="H5993" s="41" t="s">
        <v>4366</v>
      </c>
    </row>
    <row r="5994" spans="1:8">
      <c r="A5994" s="36"/>
      <c r="B5994" s="36"/>
      <c r="C5994" s="37" t="s">
        <v>4381</v>
      </c>
      <c r="D5994" s="38">
        <v>10624</v>
      </c>
      <c r="E5994" s="39" t="s">
        <v>6402</v>
      </c>
      <c r="F5994" s="38" t="s">
        <v>564</v>
      </c>
      <c r="G5994" s="40">
        <v>2826</v>
      </c>
      <c r="H5994" s="41" t="s">
        <v>4366</v>
      </c>
    </row>
    <row r="5995" spans="1:8">
      <c r="A5995" s="36"/>
      <c r="B5995" s="36"/>
      <c r="C5995" s="37" t="s">
        <v>4711</v>
      </c>
      <c r="D5995" s="38">
        <v>10625</v>
      </c>
      <c r="E5995" s="39" t="s">
        <v>2461</v>
      </c>
      <c r="F5995" s="38" t="s">
        <v>157</v>
      </c>
      <c r="G5995" s="40">
        <v>391213</v>
      </c>
      <c r="H5995" s="41" t="s">
        <v>4366</v>
      </c>
    </row>
    <row r="5996" spans="1:8">
      <c r="A5996" s="36"/>
      <c r="B5996" s="36"/>
      <c r="C5996" s="37" t="s">
        <v>4711</v>
      </c>
      <c r="D5996" s="38">
        <v>10626</v>
      </c>
      <c r="E5996" s="39" t="s">
        <v>2462</v>
      </c>
      <c r="F5996" s="38" t="s">
        <v>157</v>
      </c>
      <c r="G5996" s="40">
        <v>426095</v>
      </c>
      <c r="H5996" s="41" t="s">
        <v>4366</v>
      </c>
    </row>
    <row r="5997" spans="1:8">
      <c r="A5997" s="36"/>
      <c r="B5997" s="36"/>
      <c r="C5997" s="37" t="s">
        <v>4711</v>
      </c>
      <c r="D5997" s="38">
        <v>10627</v>
      </c>
      <c r="E5997" s="39" t="s">
        <v>6403</v>
      </c>
      <c r="F5997" s="38" t="s">
        <v>157</v>
      </c>
      <c r="G5997" s="40">
        <v>426095</v>
      </c>
      <c r="H5997" s="41" t="s">
        <v>4366</v>
      </c>
    </row>
    <row r="5998" spans="1:8">
      <c r="A5998" s="36"/>
      <c r="B5998" s="36"/>
      <c r="C5998" s="37" t="s">
        <v>4711</v>
      </c>
      <c r="D5998" s="38">
        <v>10628</v>
      </c>
      <c r="E5998" s="39" t="s">
        <v>2464</v>
      </c>
      <c r="F5998" s="38" t="s">
        <v>157</v>
      </c>
      <c r="G5998" s="40">
        <v>426095</v>
      </c>
      <c r="H5998" s="41" t="s">
        <v>4366</v>
      </c>
    </row>
    <row r="5999" spans="1:8">
      <c r="A5999" s="36"/>
      <c r="B5999" s="36"/>
      <c r="C5999" s="37" t="s">
        <v>4711</v>
      </c>
      <c r="D5999" s="38">
        <v>10629</v>
      </c>
      <c r="E5999" s="39" t="s">
        <v>6404</v>
      </c>
      <c r="F5999" s="38" t="s">
        <v>157</v>
      </c>
      <c r="G5999" s="40">
        <v>426095</v>
      </c>
      <c r="H5999" s="41" t="s">
        <v>4366</v>
      </c>
    </row>
    <row r="6000" spans="1:8">
      <c r="A6000" s="36"/>
      <c r="B6000" s="36"/>
      <c r="C6000" s="37" t="s">
        <v>4711</v>
      </c>
      <c r="D6000" s="38">
        <v>10634</v>
      </c>
      <c r="E6000" s="39" t="s">
        <v>6405</v>
      </c>
      <c r="F6000" s="38" t="s">
        <v>157</v>
      </c>
      <c r="G6000" s="40">
        <v>428400</v>
      </c>
      <c r="H6000" s="41" t="s">
        <v>4366</v>
      </c>
    </row>
    <row r="6001" spans="1:8">
      <c r="A6001" s="36"/>
      <c r="B6001" s="36"/>
      <c r="C6001" s="37" t="s">
        <v>4711</v>
      </c>
      <c r="D6001" s="38">
        <v>10635</v>
      </c>
      <c r="E6001" s="39" t="s">
        <v>6406</v>
      </c>
      <c r="F6001" s="38" t="s">
        <v>157</v>
      </c>
      <c r="G6001" s="40">
        <v>426095</v>
      </c>
      <c r="H6001" s="41" t="s">
        <v>4366</v>
      </c>
    </row>
    <row r="6002" spans="1:8">
      <c r="A6002" s="36"/>
      <c r="B6002" s="36"/>
      <c r="C6002" s="37" t="s">
        <v>4711</v>
      </c>
      <c r="D6002" s="38">
        <v>10636</v>
      </c>
      <c r="E6002" s="39" t="s">
        <v>6407</v>
      </c>
      <c r="F6002" s="38" t="s">
        <v>157</v>
      </c>
      <c r="G6002" s="40">
        <v>467650</v>
      </c>
      <c r="H6002" s="41" t="s">
        <v>4366</v>
      </c>
    </row>
    <row r="6003" spans="1:8">
      <c r="A6003" s="36"/>
      <c r="B6003" s="36"/>
      <c r="C6003" s="37" t="s">
        <v>4399</v>
      </c>
      <c r="D6003" s="38">
        <v>10639</v>
      </c>
      <c r="E6003" s="39" t="s">
        <v>6408</v>
      </c>
      <c r="F6003" s="38" t="s">
        <v>157</v>
      </c>
      <c r="G6003" s="40">
        <v>179636</v>
      </c>
      <c r="H6003" s="41" t="s">
        <v>4366</v>
      </c>
    </row>
    <row r="6004" spans="1:8">
      <c r="A6004" s="36"/>
      <c r="B6004" s="36"/>
      <c r="C6004" s="37" t="s">
        <v>4399</v>
      </c>
      <c r="D6004" s="38">
        <v>10640</v>
      </c>
      <c r="E6004" s="39" t="s">
        <v>6409</v>
      </c>
      <c r="F6004" s="38" t="s">
        <v>157</v>
      </c>
      <c r="G6004" s="40">
        <v>447440</v>
      </c>
      <c r="H6004" s="41" t="s">
        <v>4366</v>
      </c>
    </row>
    <row r="6005" spans="1:8">
      <c r="A6005" s="36"/>
      <c r="B6005" s="36"/>
      <c r="C6005" s="37" t="s">
        <v>4399</v>
      </c>
      <c r="D6005" s="38">
        <v>10641</v>
      </c>
      <c r="E6005" s="39" t="s">
        <v>6410</v>
      </c>
      <c r="F6005" s="38" t="s">
        <v>157</v>
      </c>
      <c r="G6005" s="40">
        <v>453390</v>
      </c>
      <c r="H6005" s="41" t="s">
        <v>4366</v>
      </c>
    </row>
    <row r="6006" spans="1:8">
      <c r="A6006" s="36"/>
      <c r="B6006" s="36"/>
      <c r="C6006" s="37" t="s">
        <v>4399</v>
      </c>
      <c r="D6006" s="38">
        <v>10642</v>
      </c>
      <c r="E6006" s="39" t="s">
        <v>6411</v>
      </c>
      <c r="F6006" s="38" t="s">
        <v>157</v>
      </c>
      <c r="G6006" s="40">
        <v>566440</v>
      </c>
      <c r="H6006" s="41" t="s">
        <v>4366</v>
      </c>
    </row>
    <row r="6007" spans="1:8">
      <c r="A6007" s="36"/>
      <c r="B6007" s="36"/>
      <c r="C6007" s="37" t="s">
        <v>4399</v>
      </c>
      <c r="D6007" s="38">
        <v>10643</v>
      </c>
      <c r="E6007" s="39" t="s">
        <v>6412</v>
      </c>
      <c r="F6007" s="38" t="s">
        <v>157</v>
      </c>
      <c r="G6007" s="40">
        <v>948430</v>
      </c>
      <c r="H6007" s="41" t="s">
        <v>4366</v>
      </c>
    </row>
    <row r="6008" spans="1:8">
      <c r="A6008" s="36"/>
      <c r="B6008" s="36"/>
      <c r="C6008" s="37" t="s">
        <v>4399</v>
      </c>
      <c r="D6008" s="38">
        <v>10644</v>
      </c>
      <c r="E6008" s="39" t="s">
        <v>6413</v>
      </c>
      <c r="F6008" s="38" t="s">
        <v>157</v>
      </c>
      <c r="G6008" s="40">
        <v>990080</v>
      </c>
      <c r="H6008" s="41" t="s">
        <v>4366</v>
      </c>
    </row>
    <row r="6009" spans="1:8">
      <c r="A6009" s="36"/>
      <c r="B6009" s="36"/>
      <c r="C6009" s="37" t="s">
        <v>4399</v>
      </c>
      <c r="D6009" s="38">
        <v>10645</v>
      </c>
      <c r="E6009" s="39" t="s">
        <v>6414</v>
      </c>
      <c r="F6009" s="38" t="s">
        <v>190</v>
      </c>
      <c r="G6009" s="40">
        <v>542117</v>
      </c>
      <c r="H6009" s="41" t="s">
        <v>4366</v>
      </c>
    </row>
    <row r="6010" spans="1:8">
      <c r="A6010" s="36"/>
      <c r="B6010" s="36"/>
      <c r="C6010" s="37" t="s">
        <v>4399</v>
      </c>
      <c r="D6010" s="38">
        <v>10646</v>
      </c>
      <c r="E6010" s="39" t="s">
        <v>6415</v>
      </c>
      <c r="F6010" s="38" t="s">
        <v>190</v>
      </c>
      <c r="G6010" s="40">
        <v>649118</v>
      </c>
      <c r="H6010" s="41" t="s">
        <v>4366</v>
      </c>
    </row>
    <row r="6011" spans="1:8">
      <c r="A6011" s="36"/>
      <c r="B6011" s="36"/>
      <c r="C6011" s="37" t="s">
        <v>4399</v>
      </c>
      <c r="D6011" s="38">
        <v>10647</v>
      </c>
      <c r="E6011" s="39" t="s">
        <v>6416</v>
      </c>
      <c r="F6011" s="38" t="s">
        <v>190</v>
      </c>
      <c r="G6011" s="40">
        <v>810037</v>
      </c>
      <c r="H6011" s="41" t="s">
        <v>4366</v>
      </c>
    </row>
    <row r="6012" spans="1:8">
      <c r="A6012" s="36"/>
      <c r="B6012" s="36"/>
      <c r="C6012" s="37" t="s">
        <v>4399</v>
      </c>
      <c r="D6012" s="38">
        <v>10648</v>
      </c>
      <c r="E6012" s="39" t="s">
        <v>6417</v>
      </c>
      <c r="F6012" s="38" t="s">
        <v>190</v>
      </c>
      <c r="G6012" s="40">
        <v>1503529</v>
      </c>
      <c r="H6012" s="41" t="s">
        <v>4366</v>
      </c>
    </row>
    <row r="6013" spans="1:8">
      <c r="A6013" s="36"/>
      <c r="B6013" s="36"/>
      <c r="C6013" s="37" t="s">
        <v>4399</v>
      </c>
      <c r="D6013" s="38">
        <v>10649</v>
      </c>
      <c r="E6013" s="39" t="s">
        <v>6418</v>
      </c>
      <c r="F6013" s="38" t="s">
        <v>190</v>
      </c>
      <c r="G6013" s="40">
        <v>2011658</v>
      </c>
      <c r="H6013" s="41" t="s">
        <v>4366</v>
      </c>
    </row>
    <row r="6014" spans="1:8">
      <c r="A6014" s="36"/>
      <c r="B6014" s="36"/>
      <c r="C6014" s="37" t="s">
        <v>4399</v>
      </c>
      <c r="D6014" s="38">
        <v>10650</v>
      </c>
      <c r="E6014" s="39" t="s">
        <v>6419</v>
      </c>
      <c r="F6014" s="38" t="s">
        <v>190</v>
      </c>
      <c r="G6014" s="40">
        <v>3105416</v>
      </c>
      <c r="H6014" s="41" t="s">
        <v>4366</v>
      </c>
    </row>
    <row r="6015" spans="1:8">
      <c r="A6015" s="36"/>
      <c r="B6015" s="36"/>
      <c r="C6015" s="37" t="s">
        <v>4617</v>
      </c>
      <c r="D6015" s="38">
        <v>10651</v>
      </c>
      <c r="E6015" s="39" t="s">
        <v>6420</v>
      </c>
      <c r="F6015" s="38" t="s">
        <v>157</v>
      </c>
      <c r="G6015" s="40">
        <v>330367</v>
      </c>
      <c r="H6015" s="41" t="s">
        <v>4366</v>
      </c>
    </row>
    <row r="6016" spans="1:8">
      <c r="A6016" s="36"/>
      <c r="B6016" s="36"/>
      <c r="C6016" s="37" t="s">
        <v>5366</v>
      </c>
      <c r="D6016" s="38">
        <v>10653</v>
      </c>
      <c r="E6016" s="39" t="s">
        <v>6421</v>
      </c>
      <c r="F6016" s="38" t="s">
        <v>157</v>
      </c>
      <c r="G6016" s="40">
        <v>102340</v>
      </c>
      <c r="H6016" s="41" t="s">
        <v>4366</v>
      </c>
    </row>
    <row r="6017" spans="1:8">
      <c r="A6017" s="36"/>
      <c r="B6017" s="36"/>
      <c r="C6017" s="37" t="s">
        <v>5214</v>
      </c>
      <c r="D6017" s="38">
        <v>10655</v>
      </c>
      <c r="E6017" s="39" t="s">
        <v>6422</v>
      </c>
      <c r="F6017" s="38" t="s">
        <v>190</v>
      </c>
      <c r="G6017" s="40">
        <v>34028</v>
      </c>
      <c r="H6017" s="41" t="s">
        <v>4366</v>
      </c>
    </row>
    <row r="6018" spans="1:8">
      <c r="A6018" s="36"/>
      <c r="B6018" s="36"/>
      <c r="C6018" s="37" t="s">
        <v>4617</v>
      </c>
      <c r="D6018" s="38">
        <v>10656</v>
      </c>
      <c r="E6018" s="39" t="s">
        <v>6423</v>
      </c>
      <c r="F6018" s="38" t="s">
        <v>157</v>
      </c>
      <c r="G6018" s="40">
        <v>1203090</v>
      </c>
      <c r="H6018" s="41" t="s">
        <v>4366</v>
      </c>
    </row>
    <row r="6019" spans="1:8">
      <c r="A6019" s="36"/>
      <c r="B6019" s="36"/>
      <c r="C6019" s="37" t="s">
        <v>4617</v>
      </c>
      <c r="D6019" s="38">
        <v>10657</v>
      </c>
      <c r="E6019" s="39" t="s">
        <v>6424</v>
      </c>
      <c r="F6019" s="38" t="s">
        <v>157</v>
      </c>
      <c r="G6019" s="40">
        <v>2006290</v>
      </c>
      <c r="H6019" s="41" t="s">
        <v>4366</v>
      </c>
    </row>
    <row r="6020" spans="1:8">
      <c r="A6020" s="36"/>
      <c r="B6020" s="36"/>
      <c r="C6020" s="37" t="s">
        <v>5366</v>
      </c>
      <c r="D6020" s="38">
        <v>10658</v>
      </c>
      <c r="E6020" s="39" t="s">
        <v>6425</v>
      </c>
      <c r="F6020" s="38" t="s">
        <v>157</v>
      </c>
      <c r="G6020" s="40">
        <v>65450</v>
      </c>
      <c r="H6020" s="41" t="s">
        <v>4366</v>
      </c>
    </row>
    <row r="6021" spans="1:8">
      <c r="A6021" s="36"/>
      <c r="B6021" s="36"/>
      <c r="C6021" s="37" t="s">
        <v>4617</v>
      </c>
      <c r="D6021" s="38">
        <v>10659</v>
      </c>
      <c r="E6021" s="39" t="s">
        <v>6426</v>
      </c>
      <c r="F6021" s="38" t="s">
        <v>157</v>
      </c>
      <c r="G6021" s="40">
        <v>10577778</v>
      </c>
      <c r="H6021" s="41" t="s">
        <v>4366</v>
      </c>
    </row>
    <row r="6022" spans="1:8">
      <c r="A6022" s="36"/>
      <c r="B6022" s="36"/>
      <c r="C6022" s="37" t="s">
        <v>4442</v>
      </c>
      <c r="D6022" s="38">
        <v>10662</v>
      </c>
      <c r="E6022" s="39" t="s">
        <v>6427</v>
      </c>
      <c r="F6022" s="38" t="s">
        <v>157</v>
      </c>
      <c r="G6022" s="40">
        <v>38627</v>
      </c>
      <c r="H6022" s="41" t="s">
        <v>4366</v>
      </c>
    </row>
    <row r="6023" spans="1:8">
      <c r="A6023" s="36"/>
      <c r="B6023" s="36"/>
      <c r="C6023" s="37" t="s">
        <v>4711</v>
      </c>
      <c r="D6023" s="38">
        <v>10669</v>
      </c>
      <c r="E6023" s="39" t="s">
        <v>6428</v>
      </c>
      <c r="F6023" s="38" t="s">
        <v>157</v>
      </c>
      <c r="G6023" s="40">
        <v>252014</v>
      </c>
      <c r="H6023" s="41" t="s">
        <v>4366</v>
      </c>
    </row>
    <row r="6024" spans="1:8">
      <c r="A6024" s="36"/>
      <c r="B6024" s="36"/>
      <c r="C6024" s="37" t="s">
        <v>4711</v>
      </c>
      <c r="D6024" s="38">
        <v>10670</v>
      </c>
      <c r="E6024" s="39" t="s">
        <v>6429</v>
      </c>
      <c r="F6024" s="38" t="s">
        <v>157</v>
      </c>
      <c r="G6024" s="40">
        <v>226245</v>
      </c>
      <c r="H6024" s="41" t="s">
        <v>4366</v>
      </c>
    </row>
    <row r="6025" spans="1:8">
      <c r="A6025" s="36"/>
      <c r="B6025" s="36"/>
      <c r="C6025" s="37" t="s">
        <v>4399</v>
      </c>
      <c r="D6025" s="38">
        <v>10671</v>
      </c>
      <c r="E6025" s="39" t="s">
        <v>6430</v>
      </c>
      <c r="F6025" s="38" t="s">
        <v>157</v>
      </c>
      <c r="G6025" s="40">
        <v>2050370</v>
      </c>
      <c r="H6025" s="41" t="s">
        <v>4366</v>
      </c>
    </row>
    <row r="6026" spans="1:8">
      <c r="A6026" s="36"/>
      <c r="B6026" s="36"/>
      <c r="C6026" s="37" t="s">
        <v>4399</v>
      </c>
      <c r="D6026" s="38">
        <v>10672</v>
      </c>
      <c r="E6026" s="39" t="s">
        <v>6431</v>
      </c>
      <c r="F6026" s="38" t="s">
        <v>157</v>
      </c>
      <c r="G6026" s="40">
        <v>1696940</v>
      </c>
      <c r="H6026" s="41" t="s">
        <v>4366</v>
      </c>
    </row>
    <row r="6027" spans="1:8">
      <c r="A6027" s="36"/>
      <c r="B6027" s="36"/>
      <c r="C6027" s="37" t="s">
        <v>4450</v>
      </c>
      <c r="D6027" s="38">
        <v>10673</v>
      </c>
      <c r="E6027" s="39" t="s">
        <v>6432</v>
      </c>
      <c r="F6027" s="38" t="s">
        <v>190</v>
      </c>
      <c r="G6027" s="40">
        <v>1059521</v>
      </c>
      <c r="H6027" s="41" t="s">
        <v>4366</v>
      </c>
    </row>
    <row r="6028" spans="1:8">
      <c r="A6028" s="36"/>
      <c r="B6028" s="36"/>
      <c r="C6028" s="37" t="s">
        <v>4450</v>
      </c>
      <c r="D6028" s="38">
        <v>10674</v>
      </c>
      <c r="E6028" s="39" t="s">
        <v>6433</v>
      </c>
      <c r="F6028" s="38" t="s">
        <v>190</v>
      </c>
      <c r="G6028" s="40">
        <v>2361667</v>
      </c>
      <c r="H6028" s="41" t="s">
        <v>4366</v>
      </c>
    </row>
    <row r="6029" spans="1:8">
      <c r="A6029" s="36"/>
      <c r="B6029" s="36"/>
      <c r="C6029" s="37" t="s">
        <v>5214</v>
      </c>
      <c r="D6029" s="38">
        <v>10676</v>
      </c>
      <c r="E6029" s="39" t="s">
        <v>6434</v>
      </c>
      <c r="F6029" s="38" t="s">
        <v>190</v>
      </c>
      <c r="G6029" s="40">
        <v>17290</v>
      </c>
      <c r="H6029" s="41" t="s">
        <v>4366</v>
      </c>
    </row>
    <row r="6030" spans="1:8">
      <c r="A6030" s="36"/>
      <c r="B6030" s="36"/>
      <c r="C6030" s="37" t="s">
        <v>5214</v>
      </c>
      <c r="D6030" s="38">
        <v>10677</v>
      </c>
      <c r="E6030" s="39" t="s">
        <v>6435</v>
      </c>
      <c r="F6030" s="38" t="s">
        <v>190</v>
      </c>
      <c r="G6030" s="40">
        <v>26156</v>
      </c>
      <c r="H6030" s="41" t="s">
        <v>4366</v>
      </c>
    </row>
    <row r="6031" spans="1:8">
      <c r="A6031" s="36"/>
      <c r="B6031" s="36"/>
      <c r="C6031" s="37" t="s">
        <v>4450</v>
      </c>
      <c r="D6031" s="38">
        <v>10678</v>
      </c>
      <c r="E6031" s="39" t="s">
        <v>6436</v>
      </c>
      <c r="F6031" s="38" t="s">
        <v>157</v>
      </c>
      <c r="G6031" s="40">
        <v>4366630</v>
      </c>
      <c r="H6031" s="41" t="s">
        <v>4366</v>
      </c>
    </row>
    <row r="6032" spans="1:8">
      <c r="A6032" s="36"/>
      <c r="B6032" s="36"/>
      <c r="C6032" s="37" t="s">
        <v>4399</v>
      </c>
      <c r="D6032" s="38">
        <v>10679</v>
      </c>
      <c r="E6032" s="39" t="s">
        <v>6437</v>
      </c>
      <c r="F6032" s="38" t="s">
        <v>157</v>
      </c>
      <c r="G6032" s="40">
        <v>9770</v>
      </c>
      <c r="H6032" s="41" t="s">
        <v>4366</v>
      </c>
    </row>
    <row r="6033" spans="1:8">
      <c r="A6033" s="36"/>
      <c r="B6033" s="36"/>
      <c r="C6033" s="37" t="s">
        <v>4450</v>
      </c>
      <c r="D6033" s="38">
        <v>10680</v>
      </c>
      <c r="E6033" s="39" t="s">
        <v>6438</v>
      </c>
      <c r="F6033" s="38" t="s">
        <v>157</v>
      </c>
      <c r="G6033" s="40">
        <v>2346033</v>
      </c>
      <c r="H6033" s="41" t="s">
        <v>4366</v>
      </c>
    </row>
    <row r="6034" spans="1:8">
      <c r="A6034" s="36"/>
      <c r="B6034" s="36"/>
      <c r="C6034" s="37" t="s">
        <v>4450</v>
      </c>
      <c r="D6034" s="38">
        <v>10681</v>
      </c>
      <c r="E6034" s="39" t="s">
        <v>6439</v>
      </c>
      <c r="F6034" s="38" t="s">
        <v>157</v>
      </c>
      <c r="G6034" s="40">
        <v>9554523</v>
      </c>
      <c r="H6034" s="41" t="s">
        <v>4366</v>
      </c>
    </row>
    <row r="6035" spans="1:8">
      <c r="A6035" s="36"/>
      <c r="B6035" s="36"/>
      <c r="C6035" s="37" t="s">
        <v>4617</v>
      </c>
      <c r="D6035" s="38">
        <v>10682</v>
      </c>
      <c r="E6035" s="39" t="s">
        <v>6440</v>
      </c>
      <c r="F6035" s="38" t="s">
        <v>157</v>
      </c>
      <c r="G6035" s="40">
        <v>1687104</v>
      </c>
      <c r="H6035" s="41" t="s">
        <v>4366</v>
      </c>
    </row>
    <row r="6036" spans="1:8">
      <c r="A6036" s="36"/>
      <c r="B6036" s="36"/>
      <c r="C6036" s="37" t="s">
        <v>4617</v>
      </c>
      <c r="D6036" s="38">
        <v>10684</v>
      </c>
      <c r="E6036" s="39" t="s">
        <v>6441</v>
      </c>
      <c r="F6036" s="38" t="s">
        <v>157</v>
      </c>
      <c r="G6036" s="40">
        <v>462513</v>
      </c>
      <c r="H6036" s="41" t="s">
        <v>4366</v>
      </c>
    </row>
    <row r="6037" spans="1:8">
      <c r="A6037" s="36"/>
      <c r="B6037" s="36"/>
      <c r="C6037" s="37" t="s">
        <v>6384</v>
      </c>
      <c r="D6037" s="38">
        <v>10687</v>
      </c>
      <c r="E6037" s="39" t="s">
        <v>6442</v>
      </c>
      <c r="F6037" s="38" t="s">
        <v>157</v>
      </c>
      <c r="G6037" s="40">
        <v>5276148</v>
      </c>
      <c r="H6037" s="41" t="s">
        <v>4366</v>
      </c>
    </row>
    <row r="6038" spans="1:8">
      <c r="A6038" s="36"/>
      <c r="B6038" s="36"/>
      <c r="C6038" s="37" t="s">
        <v>6384</v>
      </c>
      <c r="D6038" s="38">
        <v>10688</v>
      </c>
      <c r="E6038" s="39" t="s">
        <v>6443</v>
      </c>
      <c r="F6038" s="38" t="s">
        <v>157</v>
      </c>
      <c r="G6038" s="40">
        <v>111411</v>
      </c>
      <c r="H6038" s="41" t="s">
        <v>4366</v>
      </c>
    </row>
    <row r="6039" spans="1:8">
      <c r="A6039" s="36"/>
      <c r="B6039" s="36"/>
      <c r="C6039" s="37" t="s">
        <v>4711</v>
      </c>
      <c r="D6039" s="38">
        <v>10689</v>
      </c>
      <c r="E6039" s="39" t="s">
        <v>6444</v>
      </c>
      <c r="F6039" s="38" t="s">
        <v>157</v>
      </c>
      <c r="G6039" s="40">
        <v>520197</v>
      </c>
      <c r="H6039" s="41" t="s">
        <v>4366</v>
      </c>
    </row>
    <row r="6040" spans="1:8">
      <c r="A6040" s="36"/>
      <c r="B6040" s="36"/>
      <c r="C6040" s="37" t="s">
        <v>6384</v>
      </c>
      <c r="D6040" s="38">
        <v>10690</v>
      </c>
      <c r="E6040" s="39" t="s">
        <v>6445</v>
      </c>
      <c r="F6040" s="38" t="s">
        <v>157</v>
      </c>
      <c r="G6040" s="40">
        <v>4176450</v>
      </c>
      <c r="H6040" s="41" t="s">
        <v>4366</v>
      </c>
    </row>
    <row r="6041" spans="1:8">
      <c r="A6041" s="36"/>
      <c r="B6041" s="36"/>
      <c r="C6041" s="37" t="s">
        <v>4711</v>
      </c>
      <c r="D6041" s="38">
        <v>10692</v>
      </c>
      <c r="E6041" s="39" t="s">
        <v>6446</v>
      </c>
      <c r="F6041" s="38" t="s">
        <v>157</v>
      </c>
      <c r="G6041" s="40">
        <v>527150</v>
      </c>
      <c r="H6041" s="41" t="s">
        <v>4366</v>
      </c>
    </row>
    <row r="6042" spans="1:8">
      <c r="A6042" s="36"/>
      <c r="B6042" s="36"/>
      <c r="C6042" s="37" t="s">
        <v>4711</v>
      </c>
      <c r="D6042" s="38">
        <v>10694</v>
      </c>
      <c r="E6042" s="39" t="s">
        <v>6447</v>
      </c>
      <c r="F6042" s="38" t="s">
        <v>157</v>
      </c>
      <c r="G6042" s="40">
        <v>493850</v>
      </c>
      <c r="H6042" s="41" t="s">
        <v>4366</v>
      </c>
    </row>
    <row r="6043" spans="1:8">
      <c r="A6043" s="36"/>
      <c r="B6043" s="36"/>
      <c r="C6043" s="37" t="s">
        <v>6384</v>
      </c>
      <c r="D6043" s="38">
        <v>10695</v>
      </c>
      <c r="E6043" s="39" t="s">
        <v>6448</v>
      </c>
      <c r="F6043" s="38" t="s">
        <v>190</v>
      </c>
      <c r="G6043" s="40">
        <v>25400</v>
      </c>
      <c r="H6043" s="41" t="s">
        <v>4366</v>
      </c>
    </row>
    <row r="6044" spans="1:8">
      <c r="A6044" s="36"/>
      <c r="B6044" s="36"/>
      <c r="C6044" s="37" t="s">
        <v>6384</v>
      </c>
      <c r="D6044" s="38">
        <v>10696</v>
      </c>
      <c r="E6044" s="39" t="s">
        <v>6449</v>
      </c>
      <c r="F6044" s="38" t="s">
        <v>190</v>
      </c>
      <c r="G6044" s="40">
        <v>40079</v>
      </c>
      <c r="H6044" s="41" t="s">
        <v>4366</v>
      </c>
    </row>
    <row r="6045" spans="1:8">
      <c r="A6045" s="36"/>
      <c r="B6045" s="36"/>
      <c r="C6045" s="37" t="s">
        <v>4711</v>
      </c>
      <c r="D6045" s="38">
        <v>10697</v>
      </c>
      <c r="E6045" s="39" t="s">
        <v>6450</v>
      </c>
      <c r="F6045" s="38" t="s">
        <v>157</v>
      </c>
      <c r="G6045" s="40">
        <v>493850</v>
      </c>
      <c r="H6045" s="41" t="s">
        <v>4366</v>
      </c>
    </row>
    <row r="6046" spans="1:8">
      <c r="A6046" s="36"/>
      <c r="B6046" s="36"/>
      <c r="C6046" s="37" t="s">
        <v>4711</v>
      </c>
      <c r="D6046" s="38">
        <v>10698</v>
      </c>
      <c r="E6046" s="39" t="s">
        <v>6451</v>
      </c>
      <c r="F6046" s="38" t="s">
        <v>157</v>
      </c>
      <c r="G6046" s="40">
        <v>428400</v>
      </c>
      <c r="H6046" s="41" t="s">
        <v>4366</v>
      </c>
    </row>
    <row r="6047" spans="1:8">
      <c r="A6047" s="36"/>
      <c r="B6047" s="36"/>
      <c r="C6047" s="37" t="s">
        <v>4711</v>
      </c>
      <c r="D6047" s="38">
        <v>10699</v>
      </c>
      <c r="E6047" s="39" t="s">
        <v>6452</v>
      </c>
      <c r="F6047" s="38" t="s">
        <v>157</v>
      </c>
      <c r="G6047" s="40">
        <v>428400</v>
      </c>
      <c r="H6047" s="41" t="s">
        <v>4366</v>
      </c>
    </row>
    <row r="6048" spans="1:8">
      <c r="A6048" s="36"/>
      <c r="B6048" s="36"/>
      <c r="C6048" s="37" t="s">
        <v>4450</v>
      </c>
      <c r="D6048" s="38">
        <v>10700</v>
      </c>
      <c r="E6048" s="39" t="s">
        <v>6453</v>
      </c>
      <c r="F6048" s="38" t="s">
        <v>157</v>
      </c>
      <c r="G6048" s="40">
        <v>155000</v>
      </c>
      <c r="H6048" s="41" t="s">
        <v>4366</v>
      </c>
    </row>
    <row r="6049" spans="1:8">
      <c r="A6049" s="36"/>
      <c r="B6049" s="36"/>
      <c r="C6049" s="37" t="s">
        <v>6384</v>
      </c>
      <c r="D6049" s="38">
        <v>10706</v>
      </c>
      <c r="E6049" s="39" t="s">
        <v>6454</v>
      </c>
      <c r="F6049" s="38" t="s">
        <v>157</v>
      </c>
      <c r="G6049" s="40">
        <v>9813</v>
      </c>
      <c r="H6049" s="41" t="s">
        <v>4366</v>
      </c>
    </row>
    <row r="6050" spans="1:8">
      <c r="A6050" s="36"/>
      <c r="B6050" s="36"/>
      <c r="C6050" s="37" t="s">
        <v>5359</v>
      </c>
      <c r="D6050" s="38">
        <v>10710</v>
      </c>
      <c r="E6050" s="39" t="s">
        <v>6455</v>
      </c>
      <c r="F6050" s="38" t="s">
        <v>157</v>
      </c>
      <c r="G6050" s="40">
        <v>2343236</v>
      </c>
      <c r="H6050" s="41" t="s">
        <v>4366</v>
      </c>
    </row>
    <row r="6051" spans="1:8">
      <c r="A6051" s="36"/>
      <c r="B6051" s="36"/>
      <c r="C6051" s="37" t="s">
        <v>4617</v>
      </c>
      <c r="D6051" s="38">
        <v>10712</v>
      </c>
      <c r="E6051" s="39" t="s">
        <v>6456</v>
      </c>
      <c r="F6051" s="38" t="s">
        <v>157</v>
      </c>
      <c r="G6051" s="40">
        <v>436334</v>
      </c>
      <c r="H6051" s="41" t="s">
        <v>4366</v>
      </c>
    </row>
    <row r="6052" spans="1:8">
      <c r="A6052" s="36"/>
      <c r="B6052" s="36"/>
      <c r="C6052" s="37" t="s">
        <v>5234</v>
      </c>
      <c r="D6052" s="38">
        <v>10723</v>
      </c>
      <c r="E6052" s="39" t="s">
        <v>6457</v>
      </c>
      <c r="F6052" s="38" t="s">
        <v>6458</v>
      </c>
      <c r="G6052" s="40">
        <v>39270</v>
      </c>
      <c r="H6052" s="41" t="s">
        <v>4366</v>
      </c>
    </row>
    <row r="6053" spans="1:8">
      <c r="A6053" s="36"/>
      <c r="B6053" s="36"/>
      <c r="C6053" s="37" t="s">
        <v>5234</v>
      </c>
      <c r="D6053" s="38">
        <v>10728</v>
      </c>
      <c r="E6053" s="39" t="s">
        <v>6459</v>
      </c>
      <c r="F6053" s="38" t="s">
        <v>6458</v>
      </c>
      <c r="G6053" s="40">
        <v>13479</v>
      </c>
      <c r="H6053" s="41" t="s">
        <v>4366</v>
      </c>
    </row>
    <row r="6054" spans="1:8">
      <c r="A6054" s="36"/>
      <c r="B6054" s="36"/>
      <c r="C6054" s="37" t="s">
        <v>4617</v>
      </c>
      <c r="D6054" s="38">
        <v>10733</v>
      </c>
      <c r="E6054" s="39" t="s">
        <v>6460</v>
      </c>
      <c r="F6054" s="38" t="s">
        <v>157</v>
      </c>
      <c r="G6054" s="40">
        <v>4625133</v>
      </c>
      <c r="H6054" s="41" t="s">
        <v>4366</v>
      </c>
    </row>
    <row r="6055" spans="1:8">
      <c r="A6055" s="36"/>
      <c r="B6055" s="36"/>
      <c r="C6055" s="37" t="s">
        <v>4617</v>
      </c>
      <c r="D6055" s="38">
        <v>10734</v>
      </c>
      <c r="E6055" s="39" t="s">
        <v>6461</v>
      </c>
      <c r="F6055" s="38" t="s">
        <v>157</v>
      </c>
      <c r="G6055" s="40">
        <v>2651320</v>
      </c>
      <c r="H6055" s="41" t="s">
        <v>4366</v>
      </c>
    </row>
    <row r="6056" spans="1:8">
      <c r="A6056" s="36"/>
      <c r="B6056" s="36"/>
      <c r="C6056" s="37" t="s">
        <v>4617</v>
      </c>
      <c r="D6056" s="38">
        <v>10736</v>
      </c>
      <c r="E6056" s="39" t="s">
        <v>6462</v>
      </c>
      <c r="F6056" s="38" t="s">
        <v>157</v>
      </c>
      <c r="G6056" s="40">
        <v>1666000</v>
      </c>
      <c r="H6056" s="41" t="s">
        <v>4366</v>
      </c>
    </row>
    <row r="6057" spans="1:8">
      <c r="A6057" s="36"/>
      <c r="B6057" s="36"/>
      <c r="C6057" s="37" t="s">
        <v>4617</v>
      </c>
      <c r="D6057" s="38">
        <v>10737</v>
      </c>
      <c r="E6057" s="39" t="s">
        <v>6463</v>
      </c>
      <c r="F6057" s="38" t="s">
        <v>157</v>
      </c>
      <c r="G6057" s="40">
        <v>938910</v>
      </c>
      <c r="H6057" s="41" t="s">
        <v>4366</v>
      </c>
    </row>
    <row r="6058" spans="1:8">
      <c r="A6058" s="36"/>
      <c r="B6058" s="36"/>
      <c r="C6058" s="37" t="s">
        <v>4617</v>
      </c>
      <c r="D6058" s="38">
        <v>10754</v>
      </c>
      <c r="E6058" s="39" t="s">
        <v>6464</v>
      </c>
      <c r="F6058" s="38" t="s">
        <v>157</v>
      </c>
      <c r="G6058" s="40">
        <v>10975095</v>
      </c>
      <c r="H6058" s="41" t="s">
        <v>4366</v>
      </c>
    </row>
    <row r="6059" spans="1:8">
      <c r="A6059" s="36"/>
      <c r="B6059" s="36"/>
      <c r="C6059" s="37" t="s">
        <v>4617</v>
      </c>
      <c r="D6059" s="38">
        <v>10755</v>
      </c>
      <c r="E6059" s="39" t="s">
        <v>6465</v>
      </c>
      <c r="F6059" s="38" t="s">
        <v>157</v>
      </c>
      <c r="G6059" s="40">
        <v>295083</v>
      </c>
      <c r="H6059" s="41" t="s">
        <v>4366</v>
      </c>
    </row>
    <row r="6060" spans="1:8">
      <c r="A6060" s="36"/>
      <c r="B6060" s="36"/>
      <c r="C6060" s="37" t="s">
        <v>4617</v>
      </c>
      <c r="D6060" s="38">
        <v>10756</v>
      </c>
      <c r="E6060" s="39" t="s">
        <v>6466</v>
      </c>
      <c r="F6060" s="38" t="s">
        <v>157</v>
      </c>
      <c r="G6060" s="40">
        <v>1110666</v>
      </c>
      <c r="H6060" s="41" t="s">
        <v>4366</v>
      </c>
    </row>
    <row r="6061" spans="1:8">
      <c r="A6061" s="36"/>
      <c r="B6061" s="36"/>
      <c r="C6061" s="37" t="s">
        <v>4617</v>
      </c>
      <c r="D6061" s="38">
        <v>10757</v>
      </c>
      <c r="E6061" s="39" t="s">
        <v>6467</v>
      </c>
      <c r="F6061" s="38" t="s">
        <v>157</v>
      </c>
      <c r="G6061" s="40">
        <v>1044937</v>
      </c>
      <c r="H6061" s="41" t="s">
        <v>4366</v>
      </c>
    </row>
    <row r="6062" spans="1:8">
      <c r="A6062" s="36"/>
      <c r="B6062" s="36"/>
      <c r="C6062" s="37" t="s">
        <v>4617</v>
      </c>
      <c r="D6062" s="38">
        <v>10758</v>
      </c>
      <c r="E6062" s="39" t="s">
        <v>6468</v>
      </c>
      <c r="F6062" s="38" t="s">
        <v>157</v>
      </c>
      <c r="G6062" s="40">
        <v>912334</v>
      </c>
      <c r="H6062" s="41" t="s">
        <v>4366</v>
      </c>
    </row>
    <row r="6063" spans="1:8">
      <c r="A6063" s="36"/>
      <c r="B6063" s="36"/>
      <c r="C6063" s="37" t="s">
        <v>4460</v>
      </c>
      <c r="D6063" s="38">
        <v>10767</v>
      </c>
      <c r="E6063" s="39" t="s">
        <v>6469</v>
      </c>
      <c r="F6063" s="38" t="s">
        <v>182</v>
      </c>
      <c r="G6063" s="40">
        <v>125977</v>
      </c>
      <c r="H6063" s="41" t="s">
        <v>4366</v>
      </c>
    </row>
    <row r="6064" spans="1:8">
      <c r="A6064" s="36"/>
      <c r="B6064" s="36"/>
      <c r="C6064" s="37" t="s">
        <v>4460</v>
      </c>
      <c r="D6064" s="38">
        <v>10768</v>
      </c>
      <c r="E6064" s="39" t="s">
        <v>6470</v>
      </c>
      <c r="F6064" s="38" t="s">
        <v>157</v>
      </c>
      <c r="G6064" s="40">
        <v>180565</v>
      </c>
      <c r="H6064" s="41" t="s">
        <v>4366</v>
      </c>
    </row>
    <row r="6065" spans="1:8">
      <c r="A6065" s="36"/>
      <c r="B6065" s="36"/>
      <c r="C6065" s="37" t="s">
        <v>4711</v>
      </c>
      <c r="D6065" s="38">
        <v>10770</v>
      </c>
      <c r="E6065" s="39" t="s">
        <v>6471</v>
      </c>
      <c r="F6065" s="38" t="s">
        <v>157</v>
      </c>
      <c r="G6065" s="40">
        <v>83747</v>
      </c>
      <c r="H6065" s="41" t="s">
        <v>4366</v>
      </c>
    </row>
    <row r="6066" spans="1:8">
      <c r="A6066" s="36"/>
      <c r="B6066" s="36"/>
      <c r="C6066" s="37" t="s">
        <v>4711</v>
      </c>
      <c r="D6066" s="38">
        <v>10774</v>
      </c>
      <c r="E6066" s="39" t="s">
        <v>6472</v>
      </c>
      <c r="F6066" s="38" t="s">
        <v>157</v>
      </c>
      <c r="G6066" s="40">
        <v>71249</v>
      </c>
      <c r="H6066" s="41" t="s">
        <v>4366</v>
      </c>
    </row>
    <row r="6067" spans="1:8">
      <c r="A6067" s="36"/>
      <c r="B6067" s="36"/>
      <c r="C6067" s="37" t="s">
        <v>4711</v>
      </c>
      <c r="D6067" s="38">
        <v>10776</v>
      </c>
      <c r="E6067" s="39" t="s">
        <v>2582</v>
      </c>
      <c r="F6067" s="38" t="s">
        <v>157</v>
      </c>
      <c r="G6067" s="40">
        <v>86234</v>
      </c>
      <c r="H6067" s="41" t="s">
        <v>4366</v>
      </c>
    </row>
    <row r="6068" spans="1:8">
      <c r="A6068" s="36"/>
      <c r="B6068" s="36"/>
      <c r="C6068" s="37" t="s">
        <v>4450</v>
      </c>
      <c r="D6068" s="38">
        <v>10777</v>
      </c>
      <c r="E6068" s="39" t="s">
        <v>6473</v>
      </c>
      <c r="F6068" s="38" t="s">
        <v>157</v>
      </c>
      <c r="G6068" s="40">
        <v>28371</v>
      </c>
      <c r="H6068" s="41" t="s">
        <v>4366</v>
      </c>
    </row>
    <row r="6069" spans="1:8">
      <c r="A6069" s="36"/>
      <c r="B6069" s="36"/>
      <c r="C6069" s="37" t="s">
        <v>5366</v>
      </c>
      <c r="D6069" s="38">
        <v>10783</v>
      </c>
      <c r="E6069" s="39" t="s">
        <v>6474</v>
      </c>
      <c r="F6069" s="38" t="s">
        <v>190</v>
      </c>
      <c r="G6069" s="40">
        <v>6624</v>
      </c>
      <c r="H6069" s="41" t="s">
        <v>4366</v>
      </c>
    </row>
    <row r="6070" spans="1:8">
      <c r="A6070" s="36"/>
      <c r="B6070" s="36"/>
      <c r="C6070" s="37" t="s">
        <v>4450</v>
      </c>
      <c r="D6070" s="38">
        <v>10787</v>
      </c>
      <c r="E6070" s="39" t="s">
        <v>6475</v>
      </c>
      <c r="F6070" s="38" t="s">
        <v>157</v>
      </c>
      <c r="G6070" s="40">
        <v>13459</v>
      </c>
      <c r="H6070" s="41" t="s">
        <v>4366</v>
      </c>
    </row>
    <row r="6071" spans="1:8">
      <c r="A6071" s="36"/>
      <c r="B6071" s="36"/>
      <c r="C6071" s="37" t="s">
        <v>5049</v>
      </c>
      <c r="D6071" s="38">
        <v>10788</v>
      </c>
      <c r="E6071" s="39" t="s">
        <v>2588</v>
      </c>
      <c r="F6071" s="38" t="s">
        <v>157</v>
      </c>
      <c r="G6071" s="40">
        <v>291550</v>
      </c>
      <c r="H6071" s="41" t="s">
        <v>4366</v>
      </c>
    </row>
    <row r="6072" spans="1:8">
      <c r="A6072" s="36"/>
      <c r="B6072" s="36"/>
      <c r="C6072" s="37" t="s">
        <v>5049</v>
      </c>
      <c r="D6072" s="38">
        <v>10790</v>
      </c>
      <c r="E6072" s="39" t="s">
        <v>6476</v>
      </c>
      <c r="F6072" s="38" t="s">
        <v>182</v>
      </c>
      <c r="G6072" s="40">
        <v>409930</v>
      </c>
      <c r="H6072" s="41" t="s">
        <v>4366</v>
      </c>
    </row>
    <row r="6073" spans="1:8">
      <c r="A6073" s="36"/>
      <c r="B6073" s="36"/>
      <c r="C6073" s="37" t="s">
        <v>2694</v>
      </c>
      <c r="D6073" s="38">
        <v>10792</v>
      </c>
      <c r="E6073" s="39" t="s">
        <v>2594</v>
      </c>
      <c r="F6073" s="38" t="s">
        <v>157</v>
      </c>
      <c r="G6073" s="40">
        <v>107171</v>
      </c>
      <c r="H6073" s="41" t="s">
        <v>4366</v>
      </c>
    </row>
    <row r="6074" spans="1:8">
      <c r="A6074" s="36"/>
      <c r="B6074" s="36"/>
      <c r="C6074" s="37" t="s">
        <v>4450</v>
      </c>
      <c r="D6074" s="38">
        <v>10794</v>
      </c>
      <c r="E6074" s="39" t="s">
        <v>6477</v>
      </c>
      <c r="F6074" s="38" t="s">
        <v>157</v>
      </c>
      <c r="G6074" s="40">
        <v>29417</v>
      </c>
      <c r="H6074" s="41" t="s">
        <v>4366</v>
      </c>
    </row>
    <row r="6075" spans="1:8">
      <c r="A6075" s="36"/>
      <c r="B6075" s="36"/>
      <c r="C6075" s="37" t="s">
        <v>2694</v>
      </c>
      <c r="D6075" s="38">
        <v>10795</v>
      </c>
      <c r="E6075" s="39" t="s">
        <v>2595</v>
      </c>
      <c r="F6075" s="38" t="s">
        <v>157</v>
      </c>
      <c r="G6075" s="40">
        <v>74327</v>
      </c>
      <c r="H6075" s="41" t="s">
        <v>4366</v>
      </c>
    </row>
    <row r="6076" spans="1:8">
      <c r="A6076" s="36"/>
      <c r="B6076" s="36"/>
      <c r="C6076" s="37" t="s">
        <v>2694</v>
      </c>
      <c r="D6076" s="38">
        <v>10796</v>
      </c>
      <c r="E6076" s="39" t="s">
        <v>6478</v>
      </c>
      <c r="F6076" s="38" t="s">
        <v>157</v>
      </c>
      <c r="G6076" s="40">
        <v>11688</v>
      </c>
      <c r="H6076" s="41" t="s">
        <v>4366</v>
      </c>
    </row>
    <row r="6077" spans="1:8">
      <c r="A6077" s="36"/>
      <c r="B6077" s="36"/>
      <c r="C6077" s="37" t="s">
        <v>5366</v>
      </c>
      <c r="D6077" s="38">
        <v>10808</v>
      </c>
      <c r="E6077" s="39" t="s">
        <v>2597</v>
      </c>
      <c r="F6077" s="38" t="s">
        <v>157</v>
      </c>
      <c r="G6077" s="40">
        <v>57257</v>
      </c>
      <c r="H6077" s="41" t="s">
        <v>4366</v>
      </c>
    </row>
    <row r="6078" spans="1:8">
      <c r="A6078" s="36"/>
      <c r="B6078" s="36"/>
      <c r="C6078" s="37" t="s">
        <v>4394</v>
      </c>
      <c r="D6078" s="38">
        <v>10813</v>
      </c>
      <c r="E6078" s="39" t="s">
        <v>6479</v>
      </c>
      <c r="F6078" s="38" t="s">
        <v>157</v>
      </c>
      <c r="G6078" s="40">
        <v>14420</v>
      </c>
      <c r="H6078" s="41" t="s">
        <v>4366</v>
      </c>
    </row>
    <row r="6079" spans="1:8">
      <c r="A6079" s="36"/>
      <c r="B6079" s="36"/>
      <c r="C6079" s="37" t="s">
        <v>2694</v>
      </c>
      <c r="D6079" s="38">
        <v>10822</v>
      </c>
      <c r="E6079" s="39" t="s">
        <v>6480</v>
      </c>
      <c r="F6079" s="38" t="s">
        <v>157</v>
      </c>
      <c r="G6079" s="40">
        <v>1007405</v>
      </c>
      <c r="H6079" s="41" t="s">
        <v>4366</v>
      </c>
    </row>
    <row r="6080" spans="1:8">
      <c r="A6080" s="36"/>
      <c r="B6080" s="36"/>
      <c r="C6080" s="37" t="s">
        <v>5346</v>
      </c>
      <c r="D6080" s="38">
        <v>10824</v>
      </c>
      <c r="E6080" s="39" t="s">
        <v>6481</v>
      </c>
      <c r="F6080" s="38" t="s">
        <v>157</v>
      </c>
      <c r="G6080" s="40">
        <v>1654100</v>
      </c>
      <c r="H6080" s="41" t="s">
        <v>4366</v>
      </c>
    </row>
    <row r="6081" spans="1:8">
      <c r="A6081" s="36"/>
      <c r="B6081" s="36"/>
      <c r="C6081" s="37" t="s">
        <v>4376</v>
      </c>
      <c r="D6081" s="38">
        <v>10825</v>
      </c>
      <c r="E6081" s="39" t="s">
        <v>6482</v>
      </c>
      <c r="F6081" s="38" t="s">
        <v>182</v>
      </c>
      <c r="G6081" s="40">
        <v>58500</v>
      </c>
      <c r="H6081" s="41" t="s">
        <v>4366</v>
      </c>
    </row>
    <row r="6082" spans="1:8">
      <c r="A6082" s="36"/>
      <c r="B6082" s="36"/>
      <c r="C6082" s="37" t="s">
        <v>4376</v>
      </c>
      <c r="D6082" s="38">
        <v>10830</v>
      </c>
      <c r="E6082" s="39" t="s">
        <v>6483</v>
      </c>
      <c r="F6082" s="38" t="s">
        <v>182</v>
      </c>
      <c r="G6082" s="40">
        <v>65000</v>
      </c>
      <c r="H6082" s="41" t="s">
        <v>4366</v>
      </c>
    </row>
    <row r="6083" spans="1:8">
      <c r="A6083" s="36"/>
      <c r="B6083" s="36"/>
      <c r="C6083" s="37" t="s">
        <v>4581</v>
      </c>
      <c r="D6083" s="38">
        <v>10836</v>
      </c>
      <c r="E6083" s="39" t="s">
        <v>6484</v>
      </c>
      <c r="F6083" s="38" t="s">
        <v>157</v>
      </c>
      <c r="G6083" s="40">
        <v>4736446</v>
      </c>
      <c r="H6083" s="41" t="s">
        <v>4366</v>
      </c>
    </row>
    <row r="6084" spans="1:8">
      <c r="A6084" s="36"/>
      <c r="B6084" s="36"/>
      <c r="C6084" s="37" t="s">
        <v>5366</v>
      </c>
      <c r="D6084" s="38">
        <v>10842</v>
      </c>
      <c r="E6084" s="39" t="s">
        <v>6485</v>
      </c>
      <c r="F6084" s="38" t="s">
        <v>157</v>
      </c>
      <c r="G6084" s="40">
        <v>14994</v>
      </c>
      <c r="H6084" s="41" t="s">
        <v>4366</v>
      </c>
    </row>
    <row r="6085" spans="1:8">
      <c r="A6085" s="36"/>
      <c r="B6085" s="36"/>
      <c r="C6085" s="37" t="s">
        <v>4581</v>
      </c>
      <c r="D6085" s="38">
        <v>10847</v>
      </c>
      <c r="E6085" s="39" t="s">
        <v>6486</v>
      </c>
      <c r="F6085" s="38" t="s">
        <v>157</v>
      </c>
      <c r="G6085" s="40">
        <v>4788690</v>
      </c>
      <c r="H6085" s="41" t="s">
        <v>4366</v>
      </c>
    </row>
    <row r="6086" spans="1:8">
      <c r="A6086" s="36"/>
      <c r="B6086" s="36"/>
      <c r="C6086" s="37" t="s">
        <v>5313</v>
      </c>
      <c r="D6086" s="38">
        <v>10848</v>
      </c>
      <c r="E6086" s="39" t="s">
        <v>6487</v>
      </c>
      <c r="F6086" s="38" t="s">
        <v>190</v>
      </c>
      <c r="G6086" s="40">
        <v>67116</v>
      </c>
      <c r="H6086" s="41" t="s">
        <v>4366</v>
      </c>
    </row>
    <row r="6087" spans="1:8">
      <c r="A6087" s="36"/>
      <c r="B6087" s="36"/>
      <c r="C6087" s="37" t="s">
        <v>5313</v>
      </c>
      <c r="D6087" s="38">
        <v>10849</v>
      </c>
      <c r="E6087" s="39" t="s">
        <v>6488</v>
      </c>
      <c r="F6087" s="38" t="s">
        <v>190</v>
      </c>
      <c r="G6087" s="40">
        <v>39679</v>
      </c>
      <c r="H6087" s="41" t="s">
        <v>4366</v>
      </c>
    </row>
    <row r="6088" spans="1:8">
      <c r="A6088" s="36"/>
      <c r="B6088" s="36"/>
      <c r="C6088" s="37" t="s">
        <v>5313</v>
      </c>
      <c r="D6088" s="38">
        <v>10850</v>
      </c>
      <c r="E6088" s="39" t="s">
        <v>6489</v>
      </c>
      <c r="F6088" s="38" t="s">
        <v>190</v>
      </c>
      <c r="G6088" s="40">
        <v>11932</v>
      </c>
      <c r="H6088" s="41" t="s">
        <v>4366</v>
      </c>
    </row>
    <row r="6089" spans="1:8">
      <c r="A6089" s="36"/>
      <c r="B6089" s="36"/>
      <c r="C6089" s="37" t="s">
        <v>4581</v>
      </c>
      <c r="D6089" s="38">
        <v>10851</v>
      </c>
      <c r="E6089" s="39" t="s">
        <v>6490</v>
      </c>
      <c r="F6089" s="38" t="s">
        <v>157</v>
      </c>
      <c r="G6089" s="40">
        <v>3516843</v>
      </c>
      <c r="H6089" s="41" t="s">
        <v>4366</v>
      </c>
    </row>
    <row r="6090" spans="1:8">
      <c r="A6090" s="36"/>
      <c r="B6090" s="36"/>
      <c r="C6090" s="37" t="s">
        <v>4581</v>
      </c>
      <c r="D6090" s="38">
        <v>10852</v>
      </c>
      <c r="E6090" s="39" t="s">
        <v>6491</v>
      </c>
      <c r="F6090" s="38" t="s">
        <v>157</v>
      </c>
      <c r="G6090" s="40">
        <v>1446627</v>
      </c>
      <c r="H6090" s="41" t="s">
        <v>4366</v>
      </c>
    </row>
    <row r="6091" spans="1:8">
      <c r="A6091" s="36"/>
      <c r="B6091" s="36"/>
      <c r="C6091" s="37" t="s">
        <v>4378</v>
      </c>
      <c r="D6091" s="38">
        <v>10854</v>
      </c>
      <c r="E6091" s="39" t="s">
        <v>6492</v>
      </c>
      <c r="F6091" s="38" t="s">
        <v>5596</v>
      </c>
      <c r="G6091" s="40">
        <v>4760</v>
      </c>
      <c r="H6091" s="41" t="s">
        <v>4366</v>
      </c>
    </row>
    <row r="6092" spans="1:8">
      <c r="A6092" s="36"/>
      <c r="B6092" s="36"/>
      <c r="C6092" s="37" t="s">
        <v>5366</v>
      </c>
      <c r="D6092" s="38">
        <v>10855</v>
      </c>
      <c r="E6092" s="39" t="s">
        <v>6493</v>
      </c>
      <c r="F6092" s="38" t="s">
        <v>157</v>
      </c>
      <c r="G6092" s="40">
        <v>49266</v>
      </c>
      <c r="H6092" s="41" t="s">
        <v>4366</v>
      </c>
    </row>
    <row r="6093" spans="1:8">
      <c r="A6093" s="36"/>
      <c r="B6093" s="36"/>
      <c r="C6093" s="37" t="s">
        <v>5366</v>
      </c>
      <c r="D6093" s="38">
        <v>10862</v>
      </c>
      <c r="E6093" s="39" t="s">
        <v>6494</v>
      </c>
      <c r="F6093" s="38" t="s">
        <v>157</v>
      </c>
      <c r="G6093" s="40">
        <v>355375</v>
      </c>
      <c r="H6093" s="41" t="s">
        <v>4366</v>
      </c>
    </row>
    <row r="6094" spans="1:8">
      <c r="A6094" s="36"/>
      <c r="B6094" s="36"/>
      <c r="C6094" s="37" t="s">
        <v>5366</v>
      </c>
      <c r="D6094" s="38">
        <v>10863</v>
      </c>
      <c r="E6094" s="39" t="s">
        <v>6495</v>
      </c>
      <c r="F6094" s="38" t="s">
        <v>4426</v>
      </c>
      <c r="G6094" s="40">
        <v>54994</v>
      </c>
      <c r="H6094" s="41" t="s">
        <v>4366</v>
      </c>
    </row>
    <row r="6095" spans="1:8">
      <c r="A6095" s="36"/>
      <c r="B6095" s="36"/>
      <c r="C6095" s="37" t="s">
        <v>5366</v>
      </c>
      <c r="D6095" s="38">
        <v>10864</v>
      </c>
      <c r="E6095" s="39" t="s">
        <v>6496</v>
      </c>
      <c r="F6095" s="38" t="s">
        <v>4426</v>
      </c>
      <c r="G6095" s="40">
        <v>54994</v>
      </c>
      <c r="H6095" s="41" t="s">
        <v>4366</v>
      </c>
    </row>
    <row r="6096" spans="1:8">
      <c r="A6096" s="36"/>
      <c r="B6096" s="36"/>
      <c r="C6096" s="37" t="s">
        <v>5366</v>
      </c>
      <c r="D6096" s="38">
        <v>10872</v>
      </c>
      <c r="E6096" s="39" t="s">
        <v>6497</v>
      </c>
      <c r="F6096" s="38" t="s">
        <v>157</v>
      </c>
      <c r="G6096" s="40">
        <v>410441</v>
      </c>
      <c r="H6096" s="41" t="s">
        <v>4366</v>
      </c>
    </row>
    <row r="6097" spans="1:8">
      <c r="A6097" s="36"/>
      <c r="B6097" s="36"/>
      <c r="C6097" s="37" t="s">
        <v>4581</v>
      </c>
      <c r="D6097" s="38">
        <v>10876</v>
      </c>
      <c r="E6097" s="39" t="s">
        <v>6498</v>
      </c>
      <c r="F6097" s="38" t="s">
        <v>157</v>
      </c>
      <c r="G6097" s="40">
        <v>12657666</v>
      </c>
      <c r="H6097" s="41" t="s">
        <v>4366</v>
      </c>
    </row>
    <row r="6098" spans="1:8">
      <c r="A6098" s="36"/>
      <c r="B6098" s="36"/>
      <c r="C6098" s="37" t="s">
        <v>4581</v>
      </c>
      <c r="D6098" s="38">
        <v>10877</v>
      </c>
      <c r="E6098" s="39" t="s">
        <v>6499</v>
      </c>
      <c r="F6098" s="38" t="s">
        <v>157</v>
      </c>
      <c r="G6098" s="40">
        <v>3990800</v>
      </c>
      <c r="H6098" s="41" t="s">
        <v>4366</v>
      </c>
    </row>
    <row r="6099" spans="1:8">
      <c r="A6099" s="36"/>
      <c r="B6099" s="36"/>
      <c r="C6099" s="37" t="s">
        <v>5049</v>
      </c>
      <c r="D6099" s="38">
        <v>10878</v>
      </c>
      <c r="E6099" s="39" t="s">
        <v>6500</v>
      </c>
      <c r="F6099" s="38" t="s">
        <v>157</v>
      </c>
      <c r="G6099" s="40">
        <v>5640</v>
      </c>
      <c r="H6099" s="41" t="s">
        <v>4366</v>
      </c>
    </row>
    <row r="6100" spans="1:8">
      <c r="A6100" s="36"/>
      <c r="B6100" s="36"/>
      <c r="C6100" s="37" t="s">
        <v>4385</v>
      </c>
      <c r="D6100" s="38">
        <v>10880</v>
      </c>
      <c r="E6100" s="39" t="s">
        <v>6501</v>
      </c>
      <c r="F6100" s="38" t="s">
        <v>186</v>
      </c>
      <c r="G6100" s="40">
        <v>19754</v>
      </c>
      <c r="H6100" s="41" t="s">
        <v>4366</v>
      </c>
    </row>
    <row r="6101" spans="1:8">
      <c r="A6101" s="36"/>
      <c r="B6101" s="36"/>
      <c r="C6101" s="37" t="s">
        <v>5366</v>
      </c>
      <c r="D6101" s="38">
        <v>10882</v>
      </c>
      <c r="E6101" s="39" t="s">
        <v>6502</v>
      </c>
      <c r="F6101" s="38" t="s">
        <v>190</v>
      </c>
      <c r="G6101" s="40">
        <v>27507</v>
      </c>
      <c r="H6101" s="41" t="s">
        <v>4366</v>
      </c>
    </row>
    <row r="6102" spans="1:8">
      <c r="A6102" s="36"/>
      <c r="B6102" s="36"/>
      <c r="C6102" s="37" t="s">
        <v>5313</v>
      </c>
      <c r="D6102" s="38">
        <v>10890</v>
      </c>
      <c r="E6102" s="39" t="s">
        <v>6503</v>
      </c>
      <c r="F6102" s="38" t="s">
        <v>190</v>
      </c>
      <c r="G6102" s="40">
        <v>45410</v>
      </c>
      <c r="H6102" s="41" t="s">
        <v>4366</v>
      </c>
    </row>
    <row r="6103" spans="1:8">
      <c r="A6103" s="36"/>
      <c r="B6103" s="36"/>
      <c r="C6103" s="37" t="s">
        <v>4617</v>
      </c>
      <c r="D6103" s="38">
        <v>10891</v>
      </c>
      <c r="E6103" s="39" t="s">
        <v>6504</v>
      </c>
      <c r="F6103" s="38" t="s">
        <v>157</v>
      </c>
      <c r="G6103" s="40">
        <v>89105</v>
      </c>
      <c r="H6103" s="41" t="s">
        <v>4366</v>
      </c>
    </row>
    <row r="6104" spans="1:8">
      <c r="A6104" s="36"/>
      <c r="B6104" s="36"/>
      <c r="C6104" s="37" t="s">
        <v>4617</v>
      </c>
      <c r="D6104" s="38">
        <v>10920</v>
      </c>
      <c r="E6104" s="39" t="s">
        <v>6505</v>
      </c>
      <c r="F6104" s="38" t="s">
        <v>157</v>
      </c>
      <c r="G6104" s="40">
        <v>1134070</v>
      </c>
      <c r="H6104" s="41" t="s">
        <v>4366</v>
      </c>
    </row>
    <row r="6105" spans="1:8">
      <c r="A6105" s="36"/>
      <c r="B6105" s="36"/>
      <c r="C6105" s="37" t="s">
        <v>4617</v>
      </c>
      <c r="D6105" s="38">
        <v>10936</v>
      </c>
      <c r="E6105" s="39" t="s">
        <v>6506</v>
      </c>
      <c r="F6105" s="38" t="s">
        <v>157</v>
      </c>
      <c r="G6105" s="40">
        <v>76454</v>
      </c>
      <c r="H6105" s="41" t="s">
        <v>4366</v>
      </c>
    </row>
    <row r="6106" spans="1:8">
      <c r="A6106" s="36"/>
      <c r="B6106" s="36"/>
      <c r="C6106" s="37" t="s">
        <v>4617</v>
      </c>
      <c r="D6106" s="38">
        <v>10937</v>
      </c>
      <c r="E6106" s="39" t="s">
        <v>6507</v>
      </c>
      <c r="F6106" s="38" t="s">
        <v>157</v>
      </c>
      <c r="G6106" s="40">
        <v>104178</v>
      </c>
      <c r="H6106" s="41" t="s">
        <v>4366</v>
      </c>
    </row>
    <row r="6107" spans="1:8">
      <c r="A6107" s="36"/>
      <c r="B6107" s="36"/>
      <c r="C6107" s="37" t="s">
        <v>4381</v>
      </c>
      <c r="D6107" s="38">
        <v>10947</v>
      </c>
      <c r="E6107" s="39" t="s">
        <v>6508</v>
      </c>
      <c r="F6107" s="38" t="s">
        <v>564</v>
      </c>
      <c r="G6107" s="40">
        <v>3570</v>
      </c>
      <c r="H6107" s="41" t="s">
        <v>4366</v>
      </c>
    </row>
    <row r="6108" spans="1:8">
      <c r="A6108" s="36"/>
      <c r="B6108" s="36"/>
      <c r="C6108" s="37" t="s">
        <v>4381</v>
      </c>
      <c r="D6108" s="38">
        <v>10948</v>
      </c>
      <c r="E6108" s="39" t="s">
        <v>6509</v>
      </c>
      <c r="F6108" s="38" t="s">
        <v>564</v>
      </c>
      <c r="G6108" s="40">
        <v>3257</v>
      </c>
      <c r="H6108" s="41" t="s">
        <v>4366</v>
      </c>
    </row>
    <row r="6109" spans="1:8">
      <c r="A6109" s="36"/>
      <c r="B6109" s="36"/>
      <c r="C6109" s="37" t="s">
        <v>4711</v>
      </c>
      <c r="D6109" s="38">
        <v>10955</v>
      </c>
      <c r="E6109" s="39" t="s">
        <v>6510</v>
      </c>
      <c r="F6109" s="38" t="s">
        <v>4426</v>
      </c>
      <c r="G6109" s="40">
        <v>4331600</v>
      </c>
      <c r="H6109" s="41" t="s">
        <v>4366</v>
      </c>
    </row>
    <row r="6110" spans="1:8">
      <c r="A6110" s="36"/>
      <c r="B6110" s="36"/>
      <c r="C6110" s="37" t="s">
        <v>5945</v>
      </c>
      <c r="D6110" s="38">
        <v>10957</v>
      </c>
      <c r="E6110" s="39" t="s">
        <v>6511</v>
      </c>
      <c r="F6110" s="38" t="s">
        <v>157</v>
      </c>
      <c r="G6110" s="40">
        <v>43600</v>
      </c>
      <c r="H6110" s="41" t="s">
        <v>4366</v>
      </c>
    </row>
    <row r="6111" spans="1:8">
      <c r="A6111" s="36"/>
      <c r="B6111" s="36"/>
      <c r="C6111" s="37" t="s">
        <v>5945</v>
      </c>
      <c r="D6111" s="38">
        <v>10958</v>
      </c>
      <c r="E6111" s="39" t="s">
        <v>6512</v>
      </c>
      <c r="F6111" s="38" t="s">
        <v>157</v>
      </c>
      <c r="G6111" s="40">
        <v>31401</v>
      </c>
      <c r="H6111" s="41" t="s">
        <v>4366</v>
      </c>
    </row>
    <row r="6112" spans="1:8">
      <c r="A6112" s="36"/>
      <c r="B6112" s="36"/>
      <c r="C6112" s="37" t="s">
        <v>5945</v>
      </c>
      <c r="D6112" s="38">
        <v>10959</v>
      </c>
      <c r="E6112" s="39" t="s">
        <v>6513</v>
      </c>
      <c r="F6112" s="38" t="s">
        <v>157</v>
      </c>
      <c r="G6112" s="40">
        <v>34510</v>
      </c>
      <c r="H6112" s="41" t="s">
        <v>4366</v>
      </c>
    </row>
    <row r="6113" spans="1:8">
      <c r="A6113" s="36"/>
      <c r="B6113" s="36"/>
      <c r="C6113" s="37" t="s">
        <v>5945</v>
      </c>
      <c r="D6113" s="38">
        <v>10960</v>
      </c>
      <c r="E6113" s="39" t="s">
        <v>6514</v>
      </c>
      <c r="F6113" s="38" t="s">
        <v>157</v>
      </c>
      <c r="G6113" s="40">
        <v>33320</v>
      </c>
      <c r="H6113" s="41" t="s">
        <v>4366</v>
      </c>
    </row>
    <row r="6114" spans="1:8">
      <c r="A6114" s="36"/>
      <c r="B6114" s="36"/>
      <c r="C6114" s="37" t="s">
        <v>5945</v>
      </c>
      <c r="D6114" s="38">
        <v>10961</v>
      </c>
      <c r="E6114" s="39" t="s">
        <v>6515</v>
      </c>
      <c r="F6114" s="38" t="s">
        <v>157</v>
      </c>
      <c r="G6114" s="40">
        <v>18802</v>
      </c>
      <c r="H6114" s="41" t="s">
        <v>4366</v>
      </c>
    </row>
    <row r="6115" spans="1:8">
      <c r="A6115" s="36"/>
      <c r="B6115" s="36"/>
      <c r="C6115" s="37" t="s">
        <v>5945</v>
      </c>
      <c r="D6115" s="38">
        <v>10962</v>
      </c>
      <c r="E6115" s="39" t="s">
        <v>6516</v>
      </c>
      <c r="F6115" s="38" t="s">
        <v>157</v>
      </c>
      <c r="G6115" s="40">
        <v>32725</v>
      </c>
      <c r="H6115" s="41" t="s">
        <v>4366</v>
      </c>
    </row>
    <row r="6116" spans="1:8">
      <c r="A6116" s="36"/>
      <c r="B6116" s="36"/>
      <c r="C6116" s="37" t="s">
        <v>5945</v>
      </c>
      <c r="D6116" s="38">
        <v>10963</v>
      </c>
      <c r="E6116" s="39" t="s">
        <v>6517</v>
      </c>
      <c r="F6116" s="38" t="s">
        <v>157</v>
      </c>
      <c r="G6116" s="40">
        <v>31401</v>
      </c>
      <c r="H6116" s="41" t="s">
        <v>4366</v>
      </c>
    </row>
    <row r="6117" spans="1:8">
      <c r="A6117" s="36"/>
      <c r="B6117" s="36"/>
      <c r="C6117" s="37" t="s">
        <v>5945</v>
      </c>
      <c r="D6117" s="38">
        <v>10964</v>
      </c>
      <c r="E6117" s="39" t="s">
        <v>6518</v>
      </c>
      <c r="F6117" s="38" t="s">
        <v>157</v>
      </c>
      <c r="G6117" s="40">
        <v>32130</v>
      </c>
      <c r="H6117" s="41" t="s">
        <v>4366</v>
      </c>
    </row>
    <row r="6118" spans="1:8">
      <c r="A6118" s="36"/>
      <c r="B6118" s="36"/>
      <c r="C6118" s="37" t="s">
        <v>5104</v>
      </c>
      <c r="D6118" s="38">
        <v>10965</v>
      </c>
      <c r="E6118" s="39" t="s">
        <v>6519</v>
      </c>
      <c r="F6118" s="38" t="s">
        <v>157</v>
      </c>
      <c r="G6118" s="40">
        <v>202300</v>
      </c>
      <c r="H6118" s="41" t="s">
        <v>4366</v>
      </c>
    </row>
    <row r="6119" spans="1:8">
      <c r="A6119" s="36"/>
      <c r="B6119" s="36"/>
      <c r="C6119" s="37" t="s">
        <v>5106</v>
      </c>
      <c r="D6119" s="38">
        <v>10966</v>
      </c>
      <c r="E6119" s="39" t="s">
        <v>6520</v>
      </c>
      <c r="F6119" s="38" t="s">
        <v>157</v>
      </c>
      <c r="G6119" s="40">
        <v>100793</v>
      </c>
      <c r="H6119" s="41" t="s">
        <v>4366</v>
      </c>
    </row>
    <row r="6120" spans="1:8">
      <c r="A6120" s="36"/>
      <c r="B6120" s="36"/>
      <c r="C6120" s="37" t="s">
        <v>5106</v>
      </c>
      <c r="D6120" s="38">
        <v>10967</v>
      </c>
      <c r="E6120" s="39" t="s">
        <v>6521</v>
      </c>
      <c r="F6120" s="38" t="s">
        <v>157</v>
      </c>
      <c r="G6120" s="40">
        <v>773000</v>
      </c>
      <c r="H6120" s="41" t="s">
        <v>4366</v>
      </c>
    </row>
    <row r="6121" spans="1:8">
      <c r="A6121" s="36"/>
      <c r="B6121" s="36"/>
      <c r="C6121" s="37" t="s">
        <v>5106</v>
      </c>
      <c r="D6121" s="38">
        <v>10968</v>
      </c>
      <c r="E6121" s="39" t="s">
        <v>6522</v>
      </c>
      <c r="F6121" s="38" t="s">
        <v>157</v>
      </c>
      <c r="G6121" s="40">
        <v>117215</v>
      </c>
      <c r="H6121" s="41" t="s">
        <v>4366</v>
      </c>
    </row>
    <row r="6122" spans="1:8">
      <c r="A6122" s="36"/>
      <c r="B6122" s="36"/>
      <c r="C6122" s="37" t="s">
        <v>5101</v>
      </c>
      <c r="D6122" s="38">
        <v>10969</v>
      </c>
      <c r="E6122" s="39" t="s">
        <v>6523</v>
      </c>
      <c r="F6122" s="38" t="s">
        <v>157</v>
      </c>
      <c r="G6122" s="40">
        <v>792897</v>
      </c>
      <c r="H6122" s="41" t="s">
        <v>4366</v>
      </c>
    </row>
    <row r="6123" spans="1:8">
      <c r="A6123" s="36"/>
      <c r="B6123" s="36"/>
      <c r="C6123" s="37" t="s">
        <v>5079</v>
      </c>
      <c r="D6123" s="38">
        <v>10971</v>
      </c>
      <c r="E6123" s="39" t="s">
        <v>6524</v>
      </c>
      <c r="F6123" s="38" t="s">
        <v>157</v>
      </c>
      <c r="G6123" s="40">
        <v>625345</v>
      </c>
      <c r="H6123" s="41" t="s">
        <v>4366</v>
      </c>
    </row>
    <row r="6124" spans="1:8">
      <c r="A6124" s="36"/>
      <c r="B6124" s="36"/>
      <c r="C6124" s="37" t="s">
        <v>5079</v>
      </c>
      <c r="D6124" s="38">
        <v>10972</v>
      </c>
      <c r="E6124" s="39" t="s">
        <v>6525</v>
      </c>
      <c r="F6124" s="38" t="s">
        <v>157</v>
      </c>
      <c r="G6124" s="40">
        <v>2005150</v>
      </c>
      <c r="H6124" s="41" t="s">
        <v>4366</v>
      </c>
    </row>
    <row r="6125" spans="1:8">
      <c r="A6125" s="36"/>
      <c r="B6125" s="36"/>
      <c r="C6125" s="37" t="s">
        <v>5076</v>
      </c>
      <c r="D6125" s="38">
        <v>10973</v>
      </c>
      <c r="E6125" s="39" t="s">
        <v>6526</v>
      </c>
      <c r="F6125" s="38" t="s">
        <v>157</v>
      </c>
      <c r="G6125" s="40">
        <v>257036</v>
      </c>
      <c r="H6125" s="41" t="s">
        <v>4366</v>
      </c>
    </row>
    <row r="6126" spans="1:8">
      <c r="A6126" s="36"/>
      <c r="B6126" s="36"/>
      <c r="C6126" s="37" t="s">
        <v>5096</v>
      </c>
      <c r="D6126" s="38">
        <v>10974</v>
      </c>
      <c r="E6126" s="39" t="s">
        <v>6527</v>
      </c>
      <c r="F6126" s="38" t="s">
        <v>157</v>
      </c>
      <c r="G6126" s="40">
        <v>130781</v>
      </c>
      <c r="H6126" s="41" t="s">
        <v>4366</v>
      </c>
    </row>
    <row r="6127" spans="1:8">
      <c r="A6127" s="36"/>
      <c r="B6127" s="36"/>
      <c r="C6127" s="37" t="s">
        <v>5101</v>
      </c>
      <c r="D6127" s="38">
        <v>10975</v>
      </c>
      <c r="E6127" s="39" t="s">
        <v>6528</v>
      </c>
      <c r="F6127" s="38" t="s">
        <v>157</v>
      </c>
      <c r="G6127" s="40">
        <v>77350</v>
      </c>
      <c r="H6127" s="41" t="s">
        <v>4366</v>
      </c>
    </row>
    <row r="6128" spans="1:8">
      <c r="A6128" s="36"/>
      <c r="B6128" s="36"/>
      <c r="C6128" s="37" t="s">
        <v>4617</v>
      </c>
      <c r="D6128" s="38">
        <v>10976</v>
      </c>
      <c r="E6128" s="39" t="s">
        <v>6529</v>
      </c>
      <c r="F6128" s="38" t="s">
        <v>157</v>
      </c>
      <c r="G6128" s="40">
        <v>1483112</v>
      </c>
      <c r="H6128" s="41" t="s">
        <v>4366</v>
      </c>
    </row>
    <row r="6129" spans="1:8">
      <c r="A6129" s="36"/>
      <c r="B6129" s="36"/>
      <c r="C6129" s="37" t="s">
        <v>4399</v>
      </c>
      <c r="D6129" s="38">
        <v>10977</v>
      </c>
      <c r="E6129" s="39" t="s">
        <v>6530</v>
      </c>
      <c r="F6129" s="38" t="s">
        <v>157</v>
      </c>
      <c r="G6129" s="40">
        <v>906780</v>
      </c>
      <c r="H6129" s="41" t="s">
        <v>4366</v>
      </c>
    </row>
    <row r="6130" spans="1:8">
      <c r="A6130" s="36"/>
      <c r="B6130" s="36"/>
      <c r="C6130" s="37" t="s">
        <v>4617</v>
      </c>
      <c r="D6130" s="38">
        <v>10987</v>
      </c>
      <c r="E6130" s="39" t="s">
        <v>6531</v>
      </c>
      <c r="F6130" s="38" t="s">
        <v>157</v>
      </c>
      <c r="G6130" s="40">
        <v>82110</v>
      </c>
      <c r="H6130" s="41" t="s">
        <v>4366</v>
      </c>
    </row>
    <row r="6131" spans="1:8">
      <c r="A6131" s="36"/>
      <c r="B6131" s="36"/>
      <c r="C6131" s="37" t="s">
        <v>4617</v>
      </c>
      <c r="D6131" s="38">
        <v>10988</v>
      </c>
      <c r="E6131" s="39" t="s">
        <v>6532</v>
      </c>
      <c r="F6131" s="38" t="s">
        <v>157</v>
      </c>
      <c r="G6131" s="40">
        <v>195160</v>
      </c>
      <c r="H6131" s="41" t="s">
        <v>4366</v>
      </c>
    </row>
    <row r="6132" spans="1:8">
      <c r="A6132" s="36"/>
      <c r="B6132" s="36"/>
      <c r="C6132" s="37" t="s">
        <v>4617</v>
      </c>
      <c r="D6132" s="38">
        <v>10989</v>
      </c>
      <c r="E6132" s="39" t="s">
        <v>6533</v>
      </c>
      <c r="F6132" s="38" t="s">
        <v>157</v>
      </c>
      <c r="G6132" s="40">
        <v>885872</v>
      </c>
      <c r="H6132" s="41" t="s">
        <v>4366</v>
      </c>
    </row>
    <row r="6133" spans="1:8">
      <c r="A6133" s="36"/>
      <c r="B6133" s="36"/>
      <c r="C6133" s="37" t="s">
        <v>4617</v>
      </c>
      <c r="D6133" s="38">
        <v>10992</v>
      </c>
      <c r="E6133" s="39" t="s">
        <v>6534</v>
      </c>
      <c r="F6133" s="38" t="s">
        <v>157</v>
      </c>
      <c r="G6133" s="40">
        <v>149680</v>
      </c>
      <c r="H6133" s="41" t="s">
        <v>4366</v>
      </c>
    </row>
    <row r="6134" spans="1:8">
      <c r="A6134" s="36"/>
      <c r="B6134" s="36"/>
      <c r="C6134" s="37" t="s">
        <v>5099</v>
      </c>
      <c r="D6134" s="38">
        <v>10995</v>
      </c>
      <c r="E6134" s="39" t="s">
        <v>6535</v>
      </c>
      <c r="F6134" s="38" t="s">
        <v>157</v>
      </c>
      <c r="G6134" s="40">
        <v>29750</v>
      </c>
      <c r="H6134" s="41" t="s">
        <v>4366</v>
      </c>
    </row>
    <row r="6135" spans="1:8">
      <c r="A6135" s="36"/>
      <c r="B6135" s="36"/>
      <c r="C6135" s="37" t="s">
        <v>5079</v>
      </c>
      <c r="D6135" s="38">
        <v>10996</v>
      </c>
      <c r="E6135" s="39" t="s">
        <v>2853</v>
      </c>
      <c r="F6135" s="38" t="s">
        <v>157</v>
      </c>
      <c r="G6135" s="40">
        <v>273700</v>
      </c>
      <c r="H6135" s="41" t="s">
        <v>4366</v>
      </c>
    </row>
    <row r="6136" spans="1:8">
      <c r="A6136" s="36"/>
      <c r="B6136" s="36"/>
      <c r="C6136" s="37" t="s">
        <v>5313</v>
      </c>
      <c r="D6136" s="38">
        <v>11007</v>
      </c>
      <c r="E6136" s="39" t="s">
        <v>6536</v>
      </c>
      <c r="F6136" s="38" t="s">
        <v>190</v>
      </c>
      <c r="G6136" s="40">
        <v>45545</v>
      </c>
      <c r="H6136" s="41" t="s">
        <v>4366</v>
      </c>
    </row>
    <row r="6137" spans="1:8">
      <c r="A6137" s="36"/>
      <c r="B6137" s="36"/>
      <c r="C6137" s="37" t="s">
        <v>5346</v>
      </c>
      <c r="D6137" s="38">
        <v>11008</v>
      </c>
      <c r="E6137" s="39" t="s">
        <v>6537</v>
      </c>
      <c r="F6137" s="38" t="s">
        <v>186</v>
      </c>
      <c r="G6137" s="40">
        <v>88227</v>
      </c>
      <c r="H6137" s="41" t="s">
        <v>4366</v>
      </c>
    </row>
    <row r="6138" spans="1:8">
      <c r="A6138" s="36"/>
      <c r="B6138" s="36"/>
      <c r="C6138" s="37" t="s">
        <v>4385</v>
      </c>
      <c r="D6138" s="38">
        <v>11026</v>
      </c>
      <c r="E6138" s="39" t="s">
        <v>6538</v>
      </c>
      <c r="F6138" s="38" t="s">
        <v>186</v>
      </c>
      <c r="G6138" s="40">
        <v>58310</v>
      </c>
      <c r="H6138" s="41" t="s">
        <v>4366</v>
      </c>
    </row>
    <row r="6139" spans="1:8">
      <c r="A6139" s="36"/>
      <c r="B6139" s="36"/>
      <c r="C6139" s="37" t="s">
        <v>4385</v>
      </c>
      <c r="D6139" s="38">
        <v>11027</v>
      </c>
      <c r="E6139" s="39" t="s">
        <v>6539</v>
      </c>
      <c r="F6139" s="38" t="s">
        <v>186</v>
      </c>
      <c r="G6139" s="40">
        <v>64260</v>
      </c>
      <c r="H6139" s="41" t="s">
        <v>4366</v>
      </c>
    </row>
    <row r="6140" spans="1:8">
      <c r="A6140" s="36"/>
      <c r="B6140" s="36"/>
      <c r="C6140" s="37" t="s">
        <v>4385</v>
      </c>
      <c r="D6140" s="38">
        <v>11028</v>
      </c>
      <c r="E6140" s="39" t="s">
        <v>6540</v>
      </c>
      <c r="F6140" s="38" t="s">
        <v>186</v>
      </c>
      <c r="G6140" s="40">
        <v>67949</v>
      </c>
      <c r="H6140" s="41" t="s">
        <v>4366</v>
      </c>
    </row>
    <row r="6141" spans="1:8">
      <c r="A6141" s="36"/>
      <c r="B6141" s="36"/>
      <c r="C6141" s="37" t="s">
        <v>4385</v>
      </c>
      <c r="D6141" s="38">
        <v>11029</v>
      </c>
      <c r="E6141" s="39" t="s">
        <v>6541</v>
      </c>
      <c r="F6141" s="38" t="s">
        <v>186</v>
      </c>
      <c r="G6141" s="40">
        <v>69020</v>
      </c>
      <c r="H6141" s="41" t="s">
        <v>4366</v>
      </c>
    </row>
    <row r="6142" spans="1:8">
      <c r="A6142" s="36"/>
      <c r="B6142" s="36"/>
      <c r="C6142" s="37" t="s">
        <v>4385</v>
      </c>
      <c r="D6142" s="38">
        <v>11030</v>
      </c>
      <c r="E6142" s="39" t="s">
        <v>6542</v>
      </c>
      <c r="F6142" s="38" t="s">
        <v>186</v>
      </c>
      <c r="G6142" s="40">
        <v>71400</v>
      </c>
      <c r="H6142" s="41" t="s">
        <v>4366</v>
      </c>
    </row>
    <row r="6143" spans="1:8">
      <c r="A6143" s="36"/>
      <c r="B6143" s="36"/>
      <c r="C6143" s="37" t="s">
        <v>4385</v>
      </c>
      <c r="D6143" s="38">
        <v>11031</v>
      </c>
      <c r="E6143" s="39" t="s">
        <v>6543</v>
      </c>
      <c r="F6143" s="38" t="s">
        <v>186</v>
      </c>
      <c r="G6143" s="40">
        <v>71400</v>
      </c>
      <c r="H6143" s="41" t="s">
        <v>4366</v>
      </c>
    </row>
    <row r="6144" spans="1:8">
      <c r="A6144" s="36"/>
      <c r="B6144" s="36"/>
      <c r="C6144" s="37" t="s">
        <v>4385</v>
      </c>
      <c r="D6144" s="38">
        <v>11032</v>
      </c>
      <c r="E6144" s="39" t="s">
        <v>6544</v>
      </c>
      <c r="F6144" s="38" t="s">
        <v>186</v>
      </c>
      <c r="G6144" s="40">
        <v>55930</v>
      </c>
      <c r="H6144" s="41" t="s">
        <v>4366</v>
      </c>
    </row>
    <row r="6145" spans="1:8">
      <c r="A6145" s="36"/>
      <c r="B6145" s="36"/>
      <c r="C6145" s="37" t="s">
        <v>4385</v>
      </c>
      <c r="D6145" s="38">
        <v>11033</v>
      </c>
      <c r="E6145" s="39" t="s">
        <v>6545</v>
      </c>
      <c r="F6145" s="38" t="s">
        <v>186</v>
      </c>
      <c r="G6145" s="40">
        <v>55930</v>
      </c>
      <c r="H6145" s="41" t="s">
        <v>4366</v>
      </c>
    </row>
    <row r="6146" spans="1:8">
      <c r="A6146" s="36"/>
      <c r="B6146" s="36"/>
      <c r="C6146" s="37" t="s">
        <v>4385</v>
      </c>
      <c r="D6146" s="38">
        <v>11034</v>
      </c>
      <c r="E6146" s="39" t="s">
        <v>6546</v>
      </c>
      <c r="F6146" s="38" t="s">
        <v>186</v>
      </c>
      <c r="G6146" s="40">
        <v>63368</v>
      </c>
      <c r="H6146" s="41" t="s">
        <v>4366</v>
      </c>
    </row>
    <row r="6147" spans="1:8">
      <c r="A6147" s="36"/>
      <c r="B6147" s="36"/>
      <c r="C6147" s="37" t="s">
        <v>4385</v>
      </c>
      <c r="D6147" s="38">
        <v>11035</v>
      </c>
      <c r="E6147" s="39" t="s">
        <v>6547</v>
      </c>
      <c r="F6147" s="38" t="s">
        <v>186</v>
      </c>
      <c r="G6147" s="40">
        <v>59500</v>
      </c>
      <c r="H6147" s="41" t="s">
        <v>4366</v>
      </c>
    </row>
    <row r="6148" spans="1:8">
      <c r="A6148" s="36"/>
      <c r="B6148" s="36"/>
      <c r="C6148" s="37" t="s">
        <v>4385</v>
      </c>
      <c r="D6148" s="38">
        <v>11036</v>
      </c>
      <c r="E6148" s="39" t="s">
        <v>6548</v>
      </c>
      <c r="F6148" s="38" t="s">
        <v>186</v>
      </c>
      <c r="G6148" s="40">
        <v>57120</v>
      </c>
      <c r="H6148" s="41" t="s">
        <v>4366</v>
      </c>
    </row>
    <row r="6149" spans="1:8">
      <c r="A6149" s="36"/>
      <c r="B6149" s="36"/>
      <c r="C6149" s="37" t="s">
        <v>4385</v>
      </c>
      <c r="D6149" s="38">
        <v>11037</v>
      </c>
      <c r="E6149" s="39" t="s">
        <v>6549</v>
      </c>
      <c r="F6149" s="38" t="s">
        <v>186</v>
      </c>
      <c r="G6149" s="40">
        <v>59500</v>
      </c>
      <c r="H6149" s="41" t="s">
        <v>4366</v>
      </c>
    </row>
    <row r="6150" spans="1:8">
      <c r="A6150" s="36"/>
      <c r="B6150" s="36"/>
      <c r="C6150" s="37" t="s">
        <v>4385</v>
      </c>
      <c r="D6150" s="38">
        <v>11038</v>
      </c>
      <c r="E6150" s="39" t="s">
        <v>6550</v>
      </c>
      <c r="F6150" s="38" t="s">
        <v>186</v>
      </c>
      <c r="G6150" s="40">
        <v>12495</v>
      </c>
      <c r="H6150" s="41" t="s">
        <v>4366</v>
      </c>
    </row>
    <row r="6151" spans="1:8">
      <c r="A6151" s="36"/>
      <c r="B6151" s="36"/>
      <c r="C6151" s="37" t="s">
        <v>4385</v>
      </c>
      <c r="D6151" s="38">
        <v>11039</v>
      </c>
      <c r="E6151" s="39" t="s">
        <v>6551</v>
      </c>
      <c r="F6151" s="38" t="s">
        <v>186</v>
      </c>
      <c r="G6151" s="40">
        <v>11305</v>
      </c>
      <c r="H6151" s="41" t="s">
        <v>4366</v>
      </c>
    </row>
    <row r="6152" spans="1:8">
      <c r="A6152" s="36"/>
      <c r="B6152" s="36"/>
      <c r="C6152" s="37" t="s">
        <v>729</v>
      </c>
      <c r="D6152" s="38">
        <v>11057</v>
      </c>
      <c r="E6152" s="39" t="s">
        <v>6552</v>
      </c>
      <c r="F6152" s="38" t="s">
        <v>182</v>
      </c>
      <c r="G6152" s="40">
        <v>55145</v>
      </c>
      <c r="H6152" s="41" t="s">
        <v>4366</v>
      </c>
    </row>
    <row r="6153" spans="1:8">
      <c r="A6153" s="36"/>
      <c r="B6153" s="36"/>
      <c r="C6153" s="37" t="s">
        <v>6553</v>
      </c>
      <c r="D6153" s="38">
        <v>11074</v>
      </c>
      <c r="E6153" s="39" t="s">
        <v>6554</v>
      </c>
      <c r="F6153" s="38" t="s">
        <v>885</v>
      </c>
      <c r="G6153" s="40">
        <v>416500</v>
      </c>
      <c r="H6153" s="41" t="s">
        <v>4366</v>
      </c>
    </row>
    <row r="6154" spans="1:8">
      <c r="A6154" s="36"/>
      <c r="B6154" s="36"/>
      <c r="C6154" s="37" t="s">
        <v>4804</v>
      </c>
      <c r="D6154" s="38">
        <v>11080</v>
      </c>
      <c r="E6154" s="39" t="s">
        <v>6555</v>
      </c>
      <c r="F6154" s="38" t="s">
        <v>186</v>
      </c>
      <c r="G6154" s="40">
        <v>704480</v>
      </c>
      <c r="H6154" s="41" t="s">
        <v>4366</v>
      </c>
    </row>
    <row r="6155" spans="1:8">
      <c r="A6155" s="36"/>
      <c r="B6155" s="36"/>
      <c r="C6155" s="37" t="s">
        <v>4804</v>
      </c>
      <c r="D6155" s="38">
        <v>11081</v>
      </c>
      <c r="E6155" s="39" t="s">
        <v>6556</v>
      </c>
      <c r="F6155" s="38" t="s">
        <v>186</v>
      </c>
      <c r="G6155" s="40">
        <v>673780</v>
      </c>
      <c r="H6155" s="41" t="s">
        <v>4366</v>
      </c>
    </row>
    <row r="6156" spans="1:8">
      <c r="A6156" s="36"/>
      <c r="B6156" s="36"/>
      <c r="C6156" s="37" t="s">
        <v>4804</v>
      </c>
      <c r="D6156" s="38">
        <v>11082</v>
      </c>
      <c r="E6156" s="39" t="s">
        <v>6557</v>
      </c>
      <c r="F6156" s="38" t="s">
        <v>186</v>
      </c>
      <c r="G6156" s="40">
        <v>672181</v>
      </c>
      <c r="H6156" s="41" t="s">
        <v>4366</v>
      </c>
    </row>
    <row r="6157" spans="1:8">
      <c r="A6157" s="36"/>
      <c r="B6157" s="36"/>
      <c r="C6157" s="37" t="s">
        <v>5049</v>
      </c>
      <c r="D6157" s="38">
        <v>11083</v>
      </c>
      <c r="E6157" s="39" t="s">
        <v>6558</v>
      </c>
      <c r="F6157" s="38" t="s">
        <v>157</v>
      </c>
      <c r="G6157" s="40">
        <v>38900</v>
      </c>
      <c r="H6157" s="41" t="s">
        <v>4366</v>
      </c>
    </row>
    <row r="6158" spans="1:8">
      <c r="A6158" s="36"/>
      <c r="B6158" s="36"/>
      <c r="C6158" s="37" t="s">
        <v>5049</v>
      </c>
      <c r="D6158" s="38">
        <v>11084</v>
      </c>
      <c r="E6158" s="39" t="s">
        <v>6559</v>
      </c>
      <c r="F6158" s="38" t="s">
        <v>157</v>
      </c>
      <c r="G6158" s="40">
        <v>159900</v>
      </c>
      <c r="H6158" s="41" t="s">
        <v>4366</v>
      </c>
    </row>
    <row r="6159" spans="1:8">
      <c r="A6159" s="36"/>
      <c r="B6159" s="36"/>
      <c r="C6159" s="37" t="s">
        <v>5344</v>
      </c>
      <c r="D6159" s="38">
        <v>11085</v>
      </c>
      <c r="E6159" s="39" t="s">
        <v>6560</v>
      </c>
      <c r="F6159" s="38" t="s">
        <v>157</v>
      </c>
      <c r="G6159" s="40">
        <v>4545714</v>
      </c>
      <c r="H6159" s="41" t="s">
        <v>4366</v>
      </c>
    </row>
    <row r="6160" spans="1:8">
      <c r="A6160" s="36"/>
      <c r="B6160" s="36"/>
      <c r="C6160" s="37" t="s">
        <v>5344</v>
      </c>
      <c r="D6160" s="38">
        <v>11086</v>
      </c>
      <c r="E6160" s="39" t="s">
        <v>6561</v>
      </c>
      <c r="F6160" s="38" t="s">
        <v>157</v>
      </c>
      <c r="G6160" s="40">
        <v>382737</v>
      </c>
      <c r="H6160" s="41" t="s">
        <v>4366</v>
      </c>
    </row>
    <row r="6161" spans="1:8">
      <c r="A6161" s="36"/>
      <c r="B6161" s="36"/>
      <c r="C6161" s="37" t="s">
        <v>5049</v>
      </c>
      <c r="D6161" s="38">
        <v>11089</v>
      </c>
      <c r="E6161" s="39" t="s">
        <v>6562</v>
      </c>
      <c r="F6161" s="38" t="s">
        <v>157</v>
      </c>
      <c r="G6161" s="40">
        <v>24300</v>
      </c>
      <c r="H6161" s="41" t="s">
        <v>4366</v>
      </c>
    </row>
    <row r="6162" spans="1:8">
      <c r="A6162" s="36"/>
      <c r="B6162" s="36"/>
      <c r="C6162" s="37" t="s">
        <v>4808</v>
      </c>
      <c r="D6162" s="38">
        <v>11091</v>
      </c>
      <c r="E6162" s="39" t="s">
        <v>6563</v>
      </c>
      <c r="F6162" s="38" t="s">
        <v>564</v>
      </c>
      <c r="G6162" s="40">
        <v>3349</v>
      </c>
      <c r="H6162" s="41" t="s">
        <v>4366</v>
      </c>
    </row>
    <row r="6163" spans="1:8">
      <c r="A6163" s="36"/>
      <c r="B6163" s="36"/>
      <c r="C6163" s="37" t="s">
        <v>4808</v>
      </c>
      <c r="D6163" s="38">
        <v>11092</v>
      </c>
      <c r="E6163" s="39" t="s">
        <v>6564</v>
      </c>
      <c r="F6163" s="38" t="s">
        <v>564</v>
      </c>
      <c r="G6163" s="40">
        <v>8053</v>
      </c>
      <c r="H6163" s="41" t="s">
        <v>4366</v>
      </c>
    </row>
    <row r="6164" spans="1:8">
      <c r="A6164" s="36"/>
      <c r="B6164" s="36"/>
      <c r="C6164" s="37" t="s">
        <v>4808</v>
      </c>
      <c r="D6164" s="38">
        <v>11093</v>
      </c>
      <c r="E6164" s="39" t="s">
        <v>6565</v>
      </c>
      <c r="F6164" s="38" t="s">
        <v>564</v>
      </c>
      <c r="G6164" s="40">
        <v>7010</v>
      </c>
      <c r="H6164" s="41" t="s">
        <v>4366</v>
      </c>
    </row>
    <row r="6165" spans="1:8">
      <c r="A6165" s="36"/>
      <c r="B6165" s="36"/>
      <c r="C6165" s="37" t="s">
        <v>4808</v>
      </c>
      <c r="D6165" s="38">
        <v>11094</v>
      </c>
      <c r="E6165" s="39" t="s">
        <v>6566</v>
      </c>
      <c r="F6165" s="38" t="s">
        <v>564</v>
      </c>
      <c r="G6165" s="40">
        <v>5795</v>
      </c>
      <c r="H6165" s="41" t="s">
        <v>4366</v>
      </c>
    </row>
    <row r="6166" spans="1:8">
      <c r="A6166" s="36"/>
      <c r="B6166" s="36"/>
      <c r="C6166" s="37" t="s">
        <v>4808</v>
      </c>
      <c r="D6166" s="38">
        <v>11096</v>
      </c>
      <c r="E6166" s="39" t="s">
        <v>6567</v>
      </c>
      <c r="F6166" s="38" t="s">
        <v>564</v>
      </c>
      <c r="G6166" s="40">
        <v>12553</v>
      </c>
      <c r="H6166" s="41" t="s">
        <v>4366</v>
      </c>
    </row>
    <row r="6167" spans="1:8">
      <c r="A6167" s="36"/>
      <c r="B6167" s="36"/>
      <c r="C6167" s="37" t="s">
        <v>4808</v>
      </c>
      <c r="D6167" s="38">
        <v>11097</v>
      </c>
      <c r="E6167" s="39" t="s">
        <v>6568</v>
      </c>
      <c r="F6167" s="38" t="s">
        <v>564</v>
      </c>
      <c r="G6167" s="40">
        <v>12553</v>
      </c>
      <c r="H6167" s="41" t="s">
        <v>4366</v>
      </c>
    </row>
    <row r="6168" spans="1:8">
      <c r="A6168" s="36"/>
      <c r="B6168" s="36"/>
      <c r="C6168" s="37" t="s">
        <v>4808</v>
      </c>
      <c r="D6168" s="38">
        <v>11098</v>
      </c>
      <c r="E6168" s="39" t="s">
        <v>6569</v>
      </c>
      <c r="F6168" s="38" t="s">
        <v>564</v>
      </c>
      <c r="G6168" s="40">
        <v>12553</v>
      </c>
      <c r="H6168" s="41" t="s">
        <v>4366</v>
      </c>
    </row>
    <row r="6169" spans="1:8">
      <c r="A6169" s="36"/>
      <c r="B6169" s="36"/>
      <c r="C6169" s="37" t="s">
        <v>6570</v>
      </c>
      <c r="D6169" s="38">
        <v>11101</v>
      </c>
      <c r="E6169" s="39" t="s">
        <v>6571</v>
      </c>
      <c r="F6169" s="38" t="s">
        <v>190</v>
      </c>
      <c r="G6169" s="40">
        <v>78540</v>
      </c>
      <c r="H6169" s="41" t="s">
        <v>4366</v>
      </c>
    </row>
    <row r="6170" spans="1:8">
      <c r="A6170" s="36"/>
      <c r="B6170" s="36"/>
      <c r="C6170" s="37" t="s">
        <v>6570</v>
      </c>
      <c r="D6170" s="38">
        <v>11102</v>
      </c>
      <c r="E6170" s="39" t="s">
        <v>6572</v>
      </c>
      <c r="F6170" s="38" t="s">
        <v>190</v>
      </c>
      <c r="G6170" s="40">
        <v>357000</v>
      </c>
      <c r="H6170" s="41" t="s">
        <v>4366</v>
      </c>
    </row>
    <row r="6171" spans="1:8">
      <c r="A6171" s="36"/>
      <c r="B6171" s="36"/>
      <c r="C6171" s="37" t="s">
        <v>6570</v>
      </c>
      <c r="D6171" s="38">
        <v>11103</v>
      </c>
      <c r="E6171" s="39" t="s">
        <v>6573</v>
      </c>
      <c r="F6171" s="38" t="s">
        <v>190</v>
      </c>
      <c r="G6171" s="40">
        <v>416500</v>
      </c>
      <c r="H6171" s="41" t="s">
        <v>4366</v>
      </c>
    </row>
    <row r="6172" spans="1:8">
      <c r="A6172" s="36"/>
      <c r="B6172" s="36"/>
      <c r="C6172" s="37" t="s">
        <v>6570</v>
      </c>
      <c r="D6172" s="38">
        <v>11106</v>
      </c>
      <c r="E6172" s="39" t="s">
        <v>6574</v>
      </c>
      <c r="F6172" s="38" t="s">
        <v>190</v>
      </c>
      <c r="G6172" s="40">
        <v>380800</v>
      </c>
      <c r="H6172" s="41" t="s">
        <v>4366</v>
      </c>
    </row>
    <row r="6173" spans="1:8">
      <c r="A6173" s="36"/>
      <c r="B6173" s="36"/>
      <c r="C6173" s="37" t="s">
        <v>6570</v>
      </c>
      <c r="D6173" s="38">
        <v>11107</v>
      </c>
      <c r="E6173" s="39" t="s">
        <v>6575</v>
      </c>
      <c r="F6173" s="38" t="s">
        <v>190</v>
      </c>
      <c r="G6173" s="40">
        <v>606900</v>
      </c>
      <c r="H6173" s="41" t="s">
        <v>4366</v>
      </c>
    </row>
    <row r="6174" spans="1:8">
      <c r="A6174" s="36"/>
      <c r="B6174" s="36"/>
      <c r="C6174" s="37" t="s">
        <v>6570</v>
      </c>
      <c r="D6174" s="38">
        <v>11110</v>
      </c>
      <c r="E6174" s="39" t="s">
        <v>6576</v>
      </c>
      <c r="F6174" s="38" t="s">
        <v>190</v>
      </c>
      <c r="G6174" s="40">
        <v>404600</v>
      </c>
      <c r="H6174" s="41" t="s">
        <v>4366</v>
      </c>
    </row>
    <row r="6175" spans="1:8">
      <c r="A6175" s="36"/>
      <c r="B6175" s="36"/>
      <c r="C6175" s="37" t="s">
        <v>6570</v>
      </c>
      <c r="D6175" s="38">
        <v>11114</v>
      </c>
      <c r="E6175" s="39" t="s">
        <v>6577</v>
      </c>
      <c r="F6175" s="38" t="s">
        <v>190</v>
      </c>
      <c r="G6175" s="40">
        <v>428400</v>
      </c>
      <c r="H6175" s="41" t="s">
        <v>4366</v>
      </c>
    </row>
    <row r="6176" spans="1:8">
      <c r="A6176" s="36"/>
      <c r="B6176" s="36"/>
      <c r="C6176" s="37" t="s">
        <v>5079</v>
      </c>
      <c r="D6176" s="38">
        <v>11116</v>
      </c>
      <c r="E6176" s="39" t="s">
        <v>6578</v>
      </c>
      <c r="F6176" s="38" t="s">
        <v>190</v>
      </c>
      <c r="G6176" s="40">
        <v>309400</v>
      </c>
      <c r="H6176" s="41" t="s">
        <v>4366</v>
      </c>
    </row>
    <row r="6177" spans="1:8">
      <c r="A6177" s="36"/>
      <c r="B6177" s="36"/>
      <c r="C6177" s="37" t="s">
        <v>5079</v>
      </c>
      <c r="D6177" s="38">
        <v>11117</v>
      </c>
      <c r="E6177" s="39" t="s">
        <v>6579</v>
      </c>
      <c r="F6177" s="38" t="s">
        <v>190</v>
      </c>
      <c r="G6177" s="40">
        <v>333200</v>
      </c>
      <c r="H6177" s="41" t="s">
        <v>4366</v>
      </c>
    </row>
    <row r="6178" spans="1:8">
      <c r="A6178" s="36"/>
      <c r="B6178" s="36"/>
      <c r="C6178" s="37" t="s">
        <v>5079</v>
      </c>
      <c r="D6178" s="38">
        <v>11118</v>
      </c>
      <c r="E6178" s="39" t="s">
        <v>6580</v>
      </c>
      <c r="F6178" s="38" t="s">
        <v>190</v>
      </c>
      <c r="G6178" s="40">
        <v>333200</v>
      </c>
      <c r="H6178" s="41" t="s">
        <v>4366</v>
      </c>
    </row>
    <row r="6179" spans="1:8">
      <c r="A6179" s="36"/>
      <c r="B6179" s="36"/>
      <c r="C6179" s="37" t="s">
        <v>5079</v>
      </c>
      <c r="D6179" s="38">
        <v>11119</v>
      </c>
      <c r="E6179" s="39" t="s">
        <v>6581</v>
      </c>
      <c r="F6179" s="38" t="s">
        <v>190</v>
      </c>
      <c r="G6179" s="40">
        <v>357000</v>
      </c>
      <c r="H6179" s="41" t="s">
        <v>4366</v>
      </c>
    </row>
    <row r="6180" spans="1:8">
      <c r="A6180" s="36"/>
      <c r="B6180" s="36"/>
      <c r="C6180" s="37" t="s">
        <v>6570</v>
      </c>
      <c r="D6180" s="38">
        <v>11120</v>
      </c>
      <c r="E6180" s="39" t="s">
        <v>6582</v>
      </c>
      <c r="F6180" s="38" t="s">
        <v>157</v>
      </c>
      <c r="G6180" s="40">
        <v>2142000</v>
      </c>
      <c r="H6180" s="41" t="s">
        <v>4366</v>
      </c>
    </row>
    <row r="6181" spans="1:8">
      <c r="A6181" s="36"/>
      <c r="B6181" s="36"/>
      <c r="C6181" s="37" t="s">
        <v>6570</v>
      </c>
      <c r="D6181" s="38">
        <v>11121</v>
      </c>
      <c r="E6181" s="39" t="s">
        <v>6583</v>
      </c>
      <c r="F6181" s="38" t="s">
        <v>157</v>
      </c>
      <c r="G6181" s="40">
        <v>2856000</v>
      </c>
      <c r="H6181" s="41" t="s">
        <v>4366</v>
      </c>
    </row>
    <row r="6182" spans="1:8">
      <c r="A6182" s="36"/>
      <c r="B6182" s="36"/>
      <c r="C6182" s="37" t="s">
        <v>4424</v>
      </c>
      <c r="D6182" s="38">
        <v>11122</v>
      </c>
      <c r="E6182" s="39" t="s">
        <v>6584</v>
      </c>
      <c r="F6182" s="38" t="s">
        <v>157</v>
      </c>
      <c r="G6182" s="40">
        <v>1428000</v>
      </c>
      <c r="H6182" s="41" t="s">
        <v>4366</v>
      </c>
    </row>
    <row r="6183" spans="1:8">
      <c r="A6183" s="36"/>
      <c r="B6183" s="36"/>
      <c r="C6183" s="37" t="s">
        <v>4804</v>
      </c>
      <c r="D6183" s="38">
        <v>11125</v>
      </c>
      <c r="E6183" s="39" t="s">
        <v>6585</v>
      </c>
      <c r="F6183" s="38" t="s">
        <v>564</v>
      </c>
      <c r="G6183" s="40">
        <v>3225</v>
      </c>
      <c r="H6183" s="41" t="s">
        <v>4366</v>
      </c>
    </row>
    <row r="6184" spans="1:8">
      <c r="A6184" s="36"/>
      <c r="B6184" s="36"/>
      <c r="C6184" s="37" t="s">
        <v>4804</v>
      </c>
      <c r="D6184" s="38">
        <v>11127</v>
      </c>
      <c r="E6184" s="39" t="s">
        <v>6586</v>
      </c>
      <c r="F6184" s="38" t="s">
        <v>564</v>
      </c>
      <c r="G6184" s="40">
        <v>3268</v>
      </c>
      <c r="H6184" s="41" t="s">
        <v>4366</v>
      </c>
    </row>
    <row r="6185" spans="1:8">
      <c r="A6185" s="36"/>
      <c r="B6185" s="36"/>
      <c r="C6185" s="37" t="s">
        <v>5359</v>
      </c>
      <c r="D6185" s="38">
        <v>11135</v>
      </c>
      <c r="E6185" s="39" t="s">
        <v>6587</v>
      </c>
      <c r="F6185" s="38" t="s">
        <v>157</v>
      </c>
      <c r="G6185" s="40">
        <v>4206174</v>
      </c>
      <c r="H6185" s="41" t="s">
        <v>4366</v>
      </c>
    </row>
    <row r="6186" spans="1:8">
      <c r="A6186" s="36"/>
      <c r="B6186" s="36"/>
      <c r="C6186" s="37" t="s">
        <v>4711</v>
      </c>
      <c r="D6186" s="38">
        <v>11136</v>
      </c>
      <c r="E6186" s="39" t="s">
        <v>6588</v>
      </c>
      <c r="F6186" s="38" t="s">
        <v>190</v>
      </c>
      <c r="G6186" s="40">
        <v>266560</v>
      </c>
      <c r="H6186" s="41" t="s">
        <v>4366</v>
      </c>
    </row>
    <row r="6187" spans="1:8">
      <c r="A6187" s="36"/>
      <c r="B6187" s="36"/>
      <c r="C6187" s="37" t="s">
        <v>6589</v>
      </c>
      <c r="D6187" s="38">
        <v>11137</v>
      </c>
      <c r="E6187" s="39" t="s">
        <v>6590</v>
      </c>
      <c r="F6187" s="38" t="s">
        <v>182</v>
      </c>
      <c r="G6187" s="40">
        <v>1547</v>
      </c>
      <c r="H6187" s="41" t="s">
        <v>4366</v>
      </c>
    </row>
    <row r="6188" spans="1:8">
      <c r="A6188" s="36"/>
      <c r="B6188" s="36"/>
      <c r="C6188" s="37" t="s">
        <v>6589</v>
      </c>
      <c r="D6188" s="38">
        <v>11138</v>
      </c>
      <c r="E6188" s="39" t="s">
        <v>6591</v>
      </c>
      <c r="F6188" s="38" t="s">
        <v>182</v>
      </c>
      <c r="G6188" s="40">
        <v>1131</v>
      </c>
      <c r="H6188" s="41" t="s">
        <v>4366</v>
      </c>
    </row>
    <row r="6189" spans="1:8">
      <c r="A6189" s="36"/>
      <c r="B6189" s="36"/>
      <c r="C6189" s="37" t="s">
        <v>6589</v>
      </c>
      <c r="D6189" s="38">
        <v>11139</v>
      </c>
      <c r="E6189" s="39" t="s">
        <v>6592</v>
      </c>
      <c r="F6189" s="38" t="s">
        <v>182</v>
      </c>
      <c r="G6189" s="40">
        <v>812</v>
      </c>
      <c r="H6189" s="41" t="s">
        <v>4366</v>
      </c>
    </row>
    <row r="6190" spans="1:8">
      <c r="A6190" s="36"/>
      <c r="B6190" s="36"/>
      <c r="C6190" s="37" t="s">
        <v>4424</v>
      </c>
      <c r="D6190" s="38">
        <v>11143</v>
      </c>
      <c r="E6190" s="39" t="s">
        <v>6593</v>
      </c>
      <c r="F6190" s="38" t="s">
        <v>1904</v>
      </c>
      <c r="G6190" s="40">
        <v>515360</v>
      </c>
      <c r="H6190" s="41" t="s">
        <v>4366</v>
      </c>
    </row>
    <row r="6191" spans="1:8">
      <c r="A6191" s="36"/>
      <c r="B6191" s="36"/>
      <c r="C6191" s="37" t="s">
        <v>4450</v>
      </c>
      <c r="D6191" s="38">
        <v>11145</v>
      </c>
      <c r="E6191" s="39" t="s">
        <v>6594</v>
      </c>
      <c r="F6191" s="38" t="s">
        <v>157</v>
      </c>
      <c r="G6191" s="40">
        <v>197792</v>
      </c>
      <c r="H6191" s="41" t="s">
        <v>4366</v>
      </c>
    </row>
    <row r="6192" spans="1:8">
      <c r="A6192" s="36"/>
      <c r="B6192" s="36"/>
      <c r="C6192" s="37" t="s">
        <v>4450</v>
      </c>
      <c r="D6192" s="38">
        <v>11146</v>
      </c>
      <c r="E6192" s="39" t="s">
        <v>6595</v>
      </c>
      <c r="F6192" s="38" t="s">
        <v>157</v>
      </c>
      <c r="G6192" s="40">
        <v>279548</v>
      </c>
      <c r="H6192" s="41" t="s">
        <v>4366</v>
      </c>
    </row>
    <row r="6193" spans="1:8">
      <c r="A6193" s="36"/>
      <c r="B6193" s="36"/>
      <c r="C6193" s="37" t="s">
        <v>4450</v>
      </c>
      <c r="D6193" s="38">
        <v>11147</v>
      </c>
      <c r="E6193" s="39" t="s">
        <v>6596</v>
      </c>
      <c r="F6193" s="38" t="s">
        <v>157</v>
      </c>
      <c r="G6193" s="40">
        <v>341357</v>
      </c>
      <c r="H6193" s="41" t="s">
        <v>4366</v>
      </c>
    </row>
    <row r="6194" spans="1:8">
      <c r="A6194" s="36"/>
      <c r="B6194" s="36"/>
      <c r="C6194" s="37" t="s">
        <v>4450</v>
      </c>
      <c r="D6194" s="38">
        <v>11148</v>
      </c>
      <c r="E6194" s="39" t="s">
        <v>6597</v>
      </c>
      <c r="F6194" s="38" t="s">
        <v>157</v>
      </c>
      <c r="G6194" s="40">
        <v>363960</v>
      </c>
      <c r="H6194" s="41" t="s">
        <v>4366</v>
      </c>
    </row>
    <row r="6195" spans="1:8">
      <c r="A6195" s="36"/>
      <c r="B6195" s="36"/>
      <c r="C6195" s="37" t="s">
        <v>4374</v>
      </c>
      <c r="D6195" s="38">
        <v>11152</v>
      </c>
      <c r="E6195" s="39" t="s">
        <v>6598</v>
      </c>
      <c r="F6195" s="38" t="s">
        <v>885</v>
      </c>
      <c r="G6195" s="40">
        <v>5831</v>
      </c>
      <c r="H6195" s="41" t="s">
        <v>4366</v>
      </c>
    </row>
    <row r="6196" spans="1:8">
      <c r="A6196" s="36"/>
      <c r="B6196" s="36"/>
      <c r="C6196" s="37" t="s">
        <v>4378</v>
      </c>
      <c r="D6196" s="38">
        <v>11156</v>
      </c>
      <c r="E6196" s="39" t="s">
        <v>6599</v>
      </c>
      <c r="F6196" s="38" t="s">
        <v>4426</v>
      </c>
      <c r="G6196" s="40">
        <v>34827</v>
      </c>
      <c r="H6196" s="41" t="s">
        <v>4366</v>
      </c>
    </row>
    <row r="6197" spans="1:8">
      <c r="A6197" s="36"/>
      <c r="B6197" s="36"/>
      <c r="C6197" s="37" t="s">
        <v>5285</v>
      </c>
      <c r="D6197" s="38">
        <v>11161</v>
      </c>
      <c r="E6197" s="39" t="s">
        <v>6600</v>
      </c>
      <c r="F6197" s="38" t="s">
        <v>564</v>
      </c>
      <c r="G6197" s="40">
        <v>952</v>
      </c>
      <c r="H6197" s="41" t="s">
        <v>4366</v>
      </c>
    </row>
    <row r="6198" spans="1:8">
      <c r="A6198" s="36"/>
      <c r="B6198" s="36"/>
      <c r="C6198" s="37" t="s">
        <v>6384</v>
      </c>
      <c r="D6198" s="38">
        <v>11162</v>
      </c>
      <c r="E6198" s="39" t="s">
        <v>6601</v>
      </c>
      <c r="F6198" s="38" t="s">
        <v>564</v>
      </c>
      <c r="G6198" s="40">
        <v>334406</v>
      </c>
      <c r="H6198" s="41" t="s">
        <v>4366</v>
      </c>
    </row>
    <row r="6199" spans="1:8">
      <c r="A6199" s="36"/>
      <c r="B6199" s="36"/>
      <c r="C6199" s="37" t="s">
        <v>5049</v>
      </c>
      <c r="D6199" s="38">
        <v>11164</v>
      </c>
      <c r="E6199" s="39" t="s">
        <v>6602</v>
      </c>
      <c r="F6199" s="38" t="s">
        <v>157</v>
      </c>
      <c r="G6199" s="40">
        <v>37320</v>
      </c>
      <c r="H6199" s="41" t="s">
        <v>4366</v>
      </c>
    </row>
    <row r="6200" spans="1:8">
      <c r="A6200" s="36"/>
      <c r="B6200" s="36"/>
      <c r="C6200" s="37" t="s">
        <v>4711</v>
      </c>
      <c r="D6200" s="38">
        <v>11165</v>
      </c>
      <c r="E6200" s="39" t="s">
        <v>101</v>
      </c>
      <c r="F6200" s="38" t="s">
        <v>157</v>
      </c>
      <c r="G6200" s="40">
        <v>6025</v>
      </c>
      <c r="H6200" s="41" t="s">
        <v>4366</v>
      </c>
    </row>
    <row r="6201" spans="1:8">
      <c r="A6201" s="36"/>
      <c r="B6201" s="36"/>
      <c r="C6201" s="37" t="s">
        <v>4424</v>
      </c>
      <c r="D6201" s="38">
        <v>11167</v>
      </c>
      <c r="E6201" s="39" t="s">
        <v>6603</v>
      </c>
      <c r="F6201" s="38" t="s">
        <v>885</v>
      </c>
      <c r="G6201" s="40">
        <v>5355</v>
      </c>
      <c r="H6201" s="41" t="s">
        <v>4366</v>
      </c>
    </row>
    <row r="6202" spans="1:8">
      <c r="A6202" s="36"/>
      <c r="B6202" s="36"/>
      <c r="C6202" s="37" t="s">
        <v>4394</v>
      </c>
      <c r="D6202" s="38">
        <v>11169</v>
      </c>
      <c r="E6202" s="39" t="s">
        <v>6604</v>
      </c>
      <c r="F6202" s="38" t="s">
        <v>190</v>
      </c>
      <c r="G6202" s="40">
        <v>91678</v>
      </c>
      <c r="H6202" s="41" t="s">
        <v>4366</v>
      </c>
    </row>
    <row r="6203" spans="1:8">
      <c r="A6203" s="36"/>
      <c r="B6203" s="36"/>
      <c r="C6203" s="37" t="s">
        <v>4364</v>
      </c>
      <c r="D6203" s="38">
        <v>11171</v>
      </c>
      <c r="E6203" s="39" t="s">
        <v>6605</v>
      </c>
      <c r="F6203" s="38" t="s">
        <v>186</v>
      </c>
      <c r="G6203" s="40">
        <v>595398</v>
      </c>
      <c r="H6203" s="41" t="s">
        <v>4366</v>
      </c>
    </row>
    <row r="6204" spans="1:8">
      <c r="A6204" s="36"/>
      <c r="B6204" s="36"/>
      <c r="C6204" s="37" t="s">
        <v>4364</v>
      </c>
      <c r="D6204" s="38">
        <v>11172</v>
      </c>
      <c r="E6204" s="39" t="s">
        <v>6606</v>
      </c>
      <c r="F6204" s="38" t="s">
        <v>186</v>
      </c>
      <c r="G6204" s="40">
        <v>661878</v>
      </c>
      <c r="H6204" s="41" t="s">
        <v>4366</v>
      </c>
    </row>
    <row r="6205" spans="1:8">
      <c r="A6205" s="36"/>
      <c r="B6205" s="36"/>
      <c r="C6205" s="37" t="s">
        <v>5287</v>
      </c>
      <c r="D6205" s="38">
        <v>11173</v>
      </c>
      <c r="E6205" s="39" t="s">
        <v>6607</v>
      </c>
      <c r="F6205" s="38" t="s">
        <v>157</v>
      </c>
      <c r="G6205" s="40">
        <v>44625</v>
      </c>
      <c r="H6205" s="41" t="s">
        <v>4366</v>
      </c>
    </row>
    <row r="6206" spans="1:8">
      <c r="A6206" s="36"/>
      <c r="B6206" s="36"/>
      <c r="C6206" s="37" t="s">
        <v>4711</v>
      </c>
      <c r="D6206" s="38">
        <v>11175</v>
      </c>
      <c r="E6206" s="39" t="s">
        <v>6608</v>
      </c>
      <c r="F6206" s="38" t="s">
        <v>157</v>
      </c>
      <c r="G6206" s="40">
        <v>49980</v>
      </c>
      <c r="H6206" s="41" t="s">
        <v>4366</v>
      </c>
    </row>
    <row r="6207" spans="1:8">
      <c r="A6207" s="36"/>
      <c r="B6207" s="36"/>
      <c r="C6207" s="37" t="s">
        <v>4711</v>
      </c>
      <c r="D6207" s="38">
        <v>11277</v>
      </c>
      <c r="E6207" s="39" t="s">
        <v>6609</v>
      </c>
      <c r="F6207" s="38" t="s">
        <v>157</v>
      </c>
      <c r="G6207" s="40">
        <v>11156</v>
      </c>
      <c r="H6207" s="41" t="s">
        <v>4366</v>
      </c>
    </row>
    <row r="6208" spans="1:8">
      <c r="A6208" s="36"/>
      <c r="B6208" s="36"/>
      <c r="C6208" s="37" t="s">
        <v>4711</v>
      </c>
      <c r="D6208" s="38">
        <v>11278</v>
      </c>
      <c r="E6208" s="39" t="s">
        <v>6610</v>
      </c>
      <c r="F6208" s="38" t="s">
        <v>157</v>
      </c>
      <c r="G6208" s="40">
        <v>435421</v>
      </c>
      <c r="H6208" s="41" t="s">
        <v>4366</v>
      </c>
    </row>
    <row r="6209" spans="1:8">
      <c r="A6209" s="36"/>
      <c r="B6209" s="36"/>
      <c r="C6209" s="37" t="s">
        <v>4711</v>
      </c>
      <c r="D6209" s="38">
        <v>11279</v>
      </c>
      <c r="E6209" s="39" t="s">
        <v>2772</v>
      </c>
      <c r="F6209" s="38" t="s">
        <v>157</v>
      </c>
      <c r="G6209" s="40">
        <v>569891</v>
      </c>
      <c r="H6209" s="41" t="s">
        <v>4366</v>
      </c>
    </row>
    <row r="6210" spans="1:8">
      <c r="A6210" s="36"/>
      <c r="B6210" s="36"/>
      <c r="C6210" s="37" t="s">
        <v>5359</v>
      </c>
      <c r="D6210" s="38">
        <v>11280</v>
      </c>
      <c r="E6210" s="39" t="s">
        <v>6611</v>
      </c>
      <c r="F6210" s="38" t="s">
        <v>157</v>
      </c>
      <c r="G6210" s="40">
        <v>3251437</v>
      </c>
      <c r="H6210" s="41" t="s">
        <v>4366</v>
      </c>
    </row>
    <row r="6211" spans="1:8">
      <c r="A6211" s="36"/>
      <c r="B6211" s="36"/>
      <c r="C6211" s="37" t="s">
        <v>5346</v>
      </c>
      <c r="D6211" s="38">
        <v>11291</v>
      </c>
      <c r="E6211" s="39" t="s">
        <v>6612</v>
      </c>
      <c r="F6211" s="38" t="s">
        <v>885</v>
      </c>
      <c r="G6211" s="40">
        <v>358330</v>
      </c>
      <c r="H6211" s="41" t="s">
        <v>4366</v>
      </c>
    </row>
    <row r="6212" spans="1:8">
      <c r="A6212" s="36"/>
      <c r="B6212" s="36"/>
      <c r="C6212" s="37" t="s">
        <v>4394</v>
      </c>
      <c r="D6212" s="38">
        <v>11292</v>
      </c>
      <c r="E6212" s="39" t="s">
        <v>6613</v>
      </c>
      <c r="F6212" s="38" t="s">
        <v>157</v>
      </c>
      <c r="G6212" s="40">
        <v>26497</v>
      </c>
      <c r="H6212" s="41" t="s">
        <v>4366</v>
      </c>
    </row>
    <row r="6213" spans="1:8">
      <c r="A6213" s="36"/>
      <c r="B6213" s="36"/>
      <c r="C6213" s="37" t="s">
        <v>5099</v>
      </c>
      <c r="D6213" s="38">
        <v>11304</v>
      </c>
      <c r="E6213" s="39" t="s">
        <v>6614</v>
      </c>
      <c r="F6213" s="38" t="s">
        <v>2783</v>
      </c>
      <c r="G6213" s="40">
        <v>101150</v>
      </c>
      <c r="H6213" s="41" t="s">
        <v>4366</v>
      </c>
    </row>
    <row r="6214" spans="1:8">
      <c r="A6214" s="36"/>
      <c r="B6214" s="36"/>
      <c r="C6214" s="37" t="s">
        <v>5099</v>
      </c>
      <c r="D6214" s="38">
        <v>11305</v>
      </c>
      <c r="E6214" s="39" t="s">
        <v>6615</v>
      </c>
      <c r="F6214" s="38" t="s">
        <v>2783</v>
      </c>
      <c r="G6214" s="40">
        <v>113536</v>
      </c>
      <c r="H6214" s="41" t="s">
        <v>4366</v>
      </c>
    </row>
    <row r="6215" spans="1:8">
      <c r="A6215" s="36"/>
      <c r="B6215" s="36"/>
      <c r="C6215" s="37" t="s">
        <v>5278</v>
      </c>
      <c r="D6215" s="38">
        <v>11308</v>
      </c>
      <c r="E6215" s="39" t="s">
        <v>6616</v>
      </c>
      <c r="F6215" s="38" t="s">
        <v>4426</v>
      </c>
      <c r="G6215" s="40">
        <v>4646</v>
      </c>
      <c r="H6215" s="41" t="s">
        <v>4366</v>
      </c>
    </row>
    <row r="6216" spans="1:8">
      <c r="A6216" s="36"/>
      <c r="B6216" s="36"/>
      <c r="C6216" s="37" t="s">
        <v>4460</v>
      </c>
      <c r="D6216" s="38">
        <v>11328</v>
      </c>
      <c r="E6216" s="39" t="s">
        <v>6617</v>
      </c>
      <c r="F6216" s="38" t="s">
        <v>4422</v>
      </c>
      <c r="G6216" s="40">
        <v>162540</v>
      </c>
      <c r="H6216" s="41" t="s">
        <v>4366</v>
      </c>
    </row>
    <row r="6217" spans="1:8">
      <c r="A6217" s="36"/>
      <c r="B6217" s="36"/>
      <c r="C6217" s="37" t="s">
        <v>4460</v>
      </c>
      <c r="D6217" s="38">
        <v>11329</v>
      </c>
      <c r="E6217" s="39" t="s">
        <v>6618</v>
      </c>
      <c r="F6217" s="38" t="s">
        <v>4422</v>
      </c>
      <c r="G6217" s="40">
        <v>320000</v>
      </c>
      <c r="H6217" s="41" t="s">
        <v>4366</v>
      </c>
    </row>
    <row r="6218" spans="1:8">
      <c r="A6218" s="36"/>
      <c r="B6218" s="36"/>
      <c r="C6218" s="37" t="s">
        <v>4460</v>
      </c>
      <c r="D6218" s="38">
        <v>11330</v>
      </c>
      <c r="E6218" s="39" t="s">
        <v>6619</v>
      </c>
      <c r="F6218" s="38" t="s">
        <v>4422</v>
      </c>
      <c r="G6218" s="40">
        <v>290000</v>
      </c>
      <c r="H6218" s="41" t="s">
        <v>4366</v>
      </c>
    </row>
    <row r="6219" spans="1:8">
      <c r="A6219" s="36"/>
      <c r="B6219" s="36"/>
      <c r="C6219" s="37" t="s">
        <v>4460</v>
      </c>
      <c r="D6219" s="38">
        <v>11331</v>
      </c>
      <c r="E6219" s="39" t="s">
        <v>6620</v>
      </c>
      <c r="F6219" s="38" t="s">
        <v>4422</v>
      </c>
      <c r="G6219" s="40">
        <v>290000</v>
      </c>
      <c r="H6219" s="41" t="s">
        <v>4366</v>
      </c>
    </row>
    <row r="6220" spans="1:8">
      <c r="A6220" s="36"/>
      <c r="B6220" s="36"/>
      <c r="C6220" s="37" t="s">
        <v>4610</v>
      </c>
      <c r="D6220" s="38">
        <v>11332</v>
      </c>
      <c r="E6220" s="39" t="s">
        <v>6621</v>
      </c>
      <c r="F6220" s="38" t="s">
        <v>190</v>
      </c>
      <c r="G6220" s="40">
        <v>232050</v>
      </c>
      <c r="H6220" s="41" t="s">
        <v>4366</v>
      </c>
    </row>
    <row r="6221" spans="1:8">
      <c r="A6221" s="36"/>
      <c r="B6221" s="36"/>
      <c r="C6221" s="37" t="s">
        <v>4610</v>
      </c>
      <c r="D6221" s="38">
        <v>11334</v>
      </c>
      <c r="E6221" s="39" t="s">
        <v>6622</v>
      </c>
      <c r="F6221" s="38" t="s">
        <v>157</v>
      </c>
      <c r="G6221" s="40">
        <v>410889</v>
      </c>
      <c r="H6221" s="41" t="s">
        <v>4366</v>
      </c>
    </row>
    <row r="6222" spans="1:8">
      <c r="A6222" s="36"/>
      <c r="B6222" s="36"/>
      <c r="C6222" s="37" t="s">
        <v>4610</v>
      </c>
      <c r="D6222" s="38">
        <v>11335</v>
      </c>
      <c r="E6222" s="39" t="s">
        <v>6623</v>
      </c>
      <c r="F6222" s="38" t="s">
        <v>157</v>
      </c>
      <c r="G6222" s="40">
        <v>285600</v>
      </c>
      <c r="H6222" s="41" t="s">
        <v>4366</v>
      </c>
    </row>
    <row r="6223" spans="1:8">
      <c r="A6223" s="36"/>
      <c r="B6223" s="36"/>
      <c r="C6223" s="37" t="s">
        <v>4808</v>
      </c>
      <c r="D6223" s="38">
        <v>11337</v>
      </c>
      <c r="E6223" s="39" t="s">
        <v>6624</v>
      </c>
      <c r="F6223" s="38" t="s">
        <v>564</v>
      </c>
      <c r="G6223" s="40">
        <v>25942</v>
      </c>
      <c r="H6223" s="41" t="s">
        <v>4366</v>
      </c>
    </row>
    <row r="6224" spans="1:8">
      <c r="A6224" s="36"/>
      <c r="B6224" s="36"/>
      <c r="C6224" s="37" t="s">
        <v>4804</v>
      </c>
      <c r="D6224" s="38">
        <v>11338</v>
      </c>
      <c r="E6224" s="39" t="s">
        <v>6625</v>
      </c>
      <c r="F6224" s="38" t="s">
        <v>186</v>
      </c>
      <c r="G6224" s="40">
        <v>548851</v>
      </c>
      <c r="H6224" s="41" t="s">
        <v>4366</v>
      </c>
    </row>
    <row r="6225" spans="1:8">
      <c r="A6225" s="36"/>
      <c r="B6225" s="36"/>
      <c r="C6225" s="37" t="s">
        <v>4364</v>
      </c>
      <c r="D6225" s="38">
        <v>11342</v>
      </c>
      <c r="E6225" s="39" t="s">
        <v>6626</v>
      </c>
      <c r="F6225" s="38" t="s">
        <v>186</v>
      </c>
      <c r="G6225" s="40">
        <v>584052</v>
      </c>
      <c r="H6225" s="41" t="s">
        <v>4366</v>
      </c>
    </row>
    <row r="6226" spans="1:8">
      <c r="A6226" s="36"/>
      <c r="B6226" s="36"/>
      <c r="C6226" s="37" t="s">
        <v>4364</v>
      </c>
      <c r="D6226" s="38">
        <v>11343</v>
      </c>
      <c r="E6226" s="39" t="s">
        <v>6627</v>
      </c>
      <c r="F6226" s="38" t="s">
        <v>186</v>
      </c>
      <c r="G6226" s="40">
        <v>599760</v>
      </c>
      <c r="H6226" s="41" t="s">
        <v>4366</v>
      </c>
    </row>
    <row r="6227" spans="1:8">
      <c r="A6227" s="36"/>
      <c r="B6227" s="36"/>
      <c r="C6227" s="37" t="s">
        <v>4808</v>
      </c>
      <c r="D6227" s="38">
        <v>11344</v>
      </c>
      <c r="E6227" s="39" t="s">
        <v>6628</v>
      </c>
      <c r="F6227" s="38" t="s">
        <v>564</v>
      </c>
      <c r="G6227" s="40">
        <v>38871</v>
      </c>
      <c r="H6227" s="41" t="s">
        <v>4366</v>
      </c>
    </row>
    <row r="6228" spans="1:8">
      <c r="A6228" s="36"/>
      <c r="B6228" s="36"/>
      <c r="C6228" s="37" t="s">
        <v>4808</v>
      </c>
      <c r="D6228" s="38">
        <v>11346</v>
      </c>
      <c r="E6228" s="39" t="s">
        <v>6629</v>
      </c>
      <c r="F6228" s="38" t="s">
        <v>190</v>
      </c>
      <c r="G6228" s="40">
        <v>10674</v>
      </c>
      <c r="H6228" s="41" t="s">
        <v>4366</v>
      </c>
    </row>
    <row r="6229" spans="1:8">
      <c r="A6229" s="36"/>
      <c r="B6229" s="36"/>
      <c r="C6229" s="37" t="s">
        <v>4450</v>
      </c>
      <c r="D6229" s="38">
        <v>11349</v>
      </c>
      <c r="E6229" s="39" t="s">
        <v>6630</v>
      </c>
      <c r="F6229" s="38" t="s">
        <v>190</v>
      </c>
      <c r="G6229" s="40">
        <v>1092122</v>
      </c>
      <c r="H6229" s="41" t="s">
        <v>4366</v>
      </c>
    </row>
    <row r="6230" spans="1:8">
      <c r="A6230" s="36"/>
      <c r="B6230" s="36"/>
      <c r="C6230" s="37" t="s">
        <v>4450</v>
      </c>
      <c r="D6230" s="38">
        <v>11350</v>
      </c>
      <c r="E6230" s="39" t="s">
        <v>6631</v>
      </c>
      <c r="F6230" s="38" t="s">
        <v>190</v>
      </c>
      <c r="G6230" s="40">
        <v>1148435</v>
      </c>
      <c r="H6230" s="41" t="s">
        <v>4366</v>
      </c>
    </row>
    <row r="6231" spans="1:8">
      <c r="A6231" s="36"/>
      <c r="B6231" s="36"/>
      <c r="C6231" s="37" t="s">
        <v>4450</v>
      </c>
      <c r="D6231" s="38">
        <v>11351</v>
      </c>
      <c r="E6231" s="39" t="s">
        <v>6632</v>
      </c>
      <c r="F6231" s="38" t="s">
        <v>190</v>
      </c>
      <c r="G6231" s="40">
        <v>1268061</v>
      </c>
      <c r="H6231" s="41" t="s">
        <v>4366</v>
      </c>
    </row>
    <row r="6232" spans="1:8">
      <c r="A6232" s="36"/>
      <c r="B6232" s="36"/>
      <c r="C6232" s="37" t="s">
        <v>4450</v>
      </c>
      <c r="D6232" s="38">
        <v>11352</v>
      </c>
      <c r="E6232" s="39" t="s">
        <v>6633</v>
      </c>
      <c r="F6232" s="38" t="s">
        <v>190</v>
      </c>
      <c r="G6232" s="40">
        <v>1506815</v>
      </c>
      <c r="H6232" s="41" t="s">
        <v>4366</v>
      </c>
    </row>
    <row r="6233" spans="1:8">
      <c r="A6233" s="36"/>
      <c r="B6233" s="36"/>
      <c r="C6233" s="37" t="s">
        <v>4450</v>
      </c>
      <c r="D6233" s="38">
        <v>11353</v>
      </c>
      <c r="E6233" s="39" t="s">
        <v>6634</v>
      </c>
      <c r="F6233" s="38" t="s">
        <v>190</v>
      </c>
      <c r="G6233" s="40">
        <v>1720713</v>
      </c>
      <c r="H6233" s="41" t="s">
        <v>4366</v>
      </c>
    </row>
    <row r="6234" spans="1:8">
      <c r="A6234" s="36"/>
      <c r="B6234" s="36"/>
      <c r="C6234" s="37" t="s">
        <v>4450</v>
      </c>
      <c r="D6234" s="38">
        <v>11354</v>
      </c>
      <c r="E6234" s="39" t="s">
        <v>6635</v>
      </c>
      <c r="F6234" s="38" t="s">
        <v>190</v>
      </c>
      <c r="G6234" s="40">
        <v>1877924</v>
      </c>
      <c r="H6234" s="41" t="s">
        <v>4366</v>
      </c>
    </row>
    <row r="6235" spans="1:8">
      <c r="A6235" s="36"/>
      <c r="B6235" s="36"/>
      <c r="C6235" s="37" t="s">
        <v>4450</v>
      </c>
      <c r="D6235" s="38">
        <v>11355</v>
      </c>
      <c r="E6235" s="39" t="s">
        <v>6636</v>
      </c>
      <c r="F6235" s="38" t="s">
        <v>190</v>
      </c>
      <c r="G6235" s="40">
        <v>2306992</v>
      </c>
      <c r="H6235" s="41" t="s">
        <v>4366</v>
      </c>
    </row>
    <row r="6236" spans="1:8">
      <c r="A6236" s="36"/>
      <c r="B6236" s="36"/>
      <c r="C6236" s="37" t="s">
        <v>4450</v>
      </c>
      <c r="D6236" s="38">
        <v>11356</v>
      </c>
      <c r="E6236" s="39" t="s">
        <v>6637</v>
      </c>
      <c r="F6236" s="38" t="s">
        <v>190</v>
      </c>
      <c r="G6236" s="40">
        <v>2561579</v>
      </c>
      <c r="H6236" s="41" t="s">
        <v>4366</v>
      </c>
    </row>
    <row r="6237" spans="1:8">
      <c r="A6237" s="36"/>
      <c r="B6237" s="36"/>
      <c r="C6237" s="37" t="s">
        <v>4450</v>
      </c>
      <c r="D6237" s="38">
        <v>11357</v>
      </c>
      <c r="E6237" s="39" t="s">
        <v>6638</v>
      </c>
      <c r="F6237" s="38" t="s">
        <v>190</v>
      </c>
      <c r="G6237" s="40">
        <v>3062029</v>
      </c>
      <c r="H6237" s="41" t="s">
        <v>4366</v>
      </c>
    </row>
    <row r="6238" spans="1:8">
      <c r="A6238" s="36"/>
      <c r="B6238" s="36"/>
      <c r="C6238" s="37" t="s">
        <v>4450</v>
      </c>
      <c r="D6238" s="38">
        <v>11358</v>
      </c>
      <c r="E6238" s="39" t="s">
        <v>6639</v>
      </c>
      <c r="F6238" s="38" t="s">
        <v>190</v>
      </c>
      <c r="G6238" s="40">
        <v>3524432</v>
      </c>
      <c r="H6238" s="41" t="s">
        <v>4366</v>
      </c>
    </row>
    <row r="6239" spans="1:8">
      <c r="A6239" s="36"/>
      <c r="B6239" s="36"/>
      <c r="C6239" s="37" t="s">
        <v>4450</v>
      </c>
      <c r="D6239" s="38">
        <v>11359</v>
      </c>
      <c r="E6239" s="39" t="s">
        <v>6640</v>
      </c>
      <c r="F6239" s="38" t="s">
        <v>190</v>
      </c>
      <c r="G6239" s="40">
        <v>4633902</v>
      </c>
      <c r="H6239" s="41" t="s">
        <v>4366</v>
      </c>
    </row>
    <row r="6240" spans="1:8">
      <c r="A6240" s="36"/>
      <c r="B6240" s="36"/>
      <c r="C6240" s="37" t="s">
        <v>4450</v>
      </c>
      <c r="D6240" s="38">
        <v>11360</v>
      </c>
      <c r="E6240" s="39" t="s">
        <v>6641</v>
      </c>
      <c r="F6240" s="38" t="s">
        <v>190</v>
      </c>
      <c r="G6240" s="40">
        <v>5894965</v>
      </c>
      <c r="H6240" s="41" t="s">
        <v>4366</v>
      </c>
    </row>
    <row r="6241" spans="1:8">
      <c r="A6241" s="36"/>
      <c r="B6241" s="36"/>
      <c r="C6241" s="37" t="s">
        <v>4450</v>
      </c>
      <c r="D6241" s="38">
        <v>11361</v>
      </c>
      <c r="E6241" s="39" t="s">
        <v>6642</v>
      </c>
      <c r="F6241" s="38" t="s">
        <v>190</v>
      </c>
      <c r="G6241" s="40">
        <v>6454983</v>
      </c>
      <c r="H6241" s="41" t="s">
        <v>4366</v>
      </c>
    </row>
    <row r="6242" spans="1:8">
      <c r="A6242" s="36"/>
      <c r="B6242" s="36"/>
      <c r="C6242" s="37" t="s">
        <v>4399</v>
      </c>
      <c r="D6242" s="38">
        <v>11362</v>
      </c>
      <c r="E6242" s="39" t="s">
        <v>6643</v>
      </c>
      <c r="F6242" s="38" t="s">
        <v>157</v>
      </c>
      <c r="G6242" s="40">
        <v>3804</v>
      </c>
      <c r="H6242" s="41" t="s">
        <v>4366</v>
      </c>
    </row>
    <row r="6243" spans="1:8">
      <c r="A6243" s="36"/>
      <c r="B6243" s="36"/>
      <c r="C6243" s="37" t="s">
        <v>5366</v>
      </c>
      <c r="D6243" s="38">
        <v>11363</v>
      </c>
      <c r="E6243" s="39" t="s">
        <v>6644</v>
      </c>
      <c r="F6243" s="38" t="s">
        <v>157</v>
      </c>
      <c r="G6243" s="40">
        <v>78926</v>
      </c>
      <c r="H6243" s="41" t="s">
        <v>4366</v>
      </c>
    </row>
    <row r="6244" spans="1:8">
      <c r="A6244" s="36"/>
      <c r="B6244" s="36"/>
      <c r="C6244" s="37" t="s">
        <v>4364</v>
      </c>
      <c r="D6244" s="38">
        <v>11366</v>
      </c>
      <c r="E6244" s="39" t="s">
        <v>6645</v>
      </c>
      <c r="F6244" s="38" t="s">
        <v>186</v>
      </c>
      <c r="G6244" s="40">
        <v>615468</v>
      </c>
      <c r="H6244" s="41" t="s">
        <v>4366</v>
      </c>
    </row>
    <row r="6245" spans="1:8">
      <c r="A6245" s="36"/>
      <c r="B6245" s="36"/>
      <c r="C6245" s="37" t="s">
        <v>4460</v>
      </c>
      <c r="D6245" s="38">
        <v>11367</v>
      </c>
      <c r="E6245" s="39" t="s">
        <v>6646</v>
      </c>
      <c r="F6245" s="38" t="s">
        <v>4422</v>
      </c>
      <c r="G6245" s="40">
        <v>156615</v>
      </c>
      <c r="H6245" s="41" t="s">
        <v>4366</v>
      </c>
    </row>
    <row r="6246" spans="1:8">
      <c r="A6246" s="36"/>
      <c r="B6246" s="36"/>
      <c r="C6246" s="37" t="s">
        <v>4460</v>
      </c>
      <c r="D6246" s="38">
        <v>11368</v>
      </c>
      <c r="E6246" s="39" t="s">
        <v>6647</v>
      </c>
      <c r="F6246" s="38" t="s">
        <v>4422</v>
      </c>
      <c r="G6246" s="40">
        <v>173605</v>
      </c>
      <c r="H6246" s="41" t="s">
        <v>4366</v>
      </c>
    </row>
    <row r="6247" spans="1:8">
      <c r="A6247" s="36"/>
      <c r="B6247" s="36"/>
      <c r="C6247" s="37" t="s">
        <v>4808</v>
      </c>
      <c r="D6247" s="38">
        <v>11370</v>
      </c>
      <c r="E6247" s="39" t="s">
        <v>6648</v>
      </c>
      <c r="F6247" s="38" t="s">
        <v>4422</v>
      </c>
      <c r="G6247" s="40">
        <v>374713</v>
      </c>
      <c r="H6247" s="41" t="s">
        <v>4366</v>
      </c>
    </row>
    <row r="6248" spans="1:8">
      <c r="A6248" s="36"/>
      <c r="B6248" s="36"/>
      <c r="C6248" s="37" t="s">
        <v>6384</v>
      </c>
      <c r="D6248" s="38">
        <v>11379</v>
      </c>
      <c r="E6248" s="39" t="s">
        <v>6649</v>
      </c>
      <c r="F6248" s="38" t="s">
        <v>157</v>
      </c>
      <c r="G6248" s="40">
        <v>702449</v>
      </c>
      <c r="H6248" s="41" t="s">
        <v>4366</v>
      </c>
    </row>
    <row r="6249" spans="1:8">
      <c r="A6249" s="36"/>
      <c r="B6249" s="36"/>
      <c r="C6249" s="37" t="s">
        <v>4617</v>
      </c>
      <c r="D6249" s="38">
        <v>11381</v>
      </c>
      <c r="E6249" s="39" t="s">
        <v>6650</v>
      </c>
      <c r="F6249" s="38" t="s">
        <v>157</v>
      </c>
      <c r="G6249" s="40">
        <v>656981</v>
      </c>
      <c r="H6249" s="41" t="s">
        <v>4366</v>
      </c>
    </row>
    <row r="6250" spans="1:8">
      <c r="A6250" s="36"/>
      <c r="B6250" s="36"/>
      <c r="C6250" s="37" t="s">
        <v>4617</v>
      </c>
      <c r="D6250" s="38">
        <v>11382</v>
      </c>
      <c r="E6250" s="39" t="s">
        <v>6651</v>
      </c>
      <c r="F6250" s="38" t="s">
        <v>157</v>
      </c>
      <c r="G6250" s="40">
        <v>918783</v>
      </c>
      <c r="H6250" s="41" t="s">
        <v>4366</v>
      </c>
    </row>
    <row r="6251" spans="1:8">
      <c r="A6251" s="36"/>
      <c r="B6251" s="36"/>
      <c r="C6251" s="37" t="s">
        <v>4617</v>
      </c>
      <c r="D6251" s="38">
        <v>11384</v>
      </c>
      <c r="E6251" s="39" t="s">
        <v>6652</v>
      </c>
      <c r="F6251" s="38" t="s">
        <v>157</v>
      </c>
      <c r="G6251" s="40">
        <v>476350</v>
      </c>
      <c r="H6251" s="41" t="s">
        <v>4366</v>
      </c>
    </row>
    <row r="6252" spans="1:8">
      <c r="A6252" s="36"/>
      <c r="B6252" s="36"/>
      <c r="C6252" s="37" t="s">
        <v>4617</v>
      </c>
      <c r="D6252" s="38">
        <v>11385</v>
      </c>
      <c r="E6252" s="39" t="s">
        <v>6653</v>
      </c>
      <c r="F6252" s="38" t="s">
        <v>157</v>
      </c>
      <c r="G6252" s="40">
        <v>773592</v>
      </c>
      <c r="H6252" s="41" t="s">
        <v>4366</v>
      </c>
    </row>
    <row r="6253" spans="1:8">
      <c r="A6253" s="36"/>
      <c r="B6253" s="36"/>
      <c r="C6253" s="37" t="s">
        <v>6384</v>
      </c>
      <c r="D6253" s="38">
        <v>11388</v>
      </c>
      <c r="E6253" s="39" t="s">
        <v>6654</v>
      </c>
      <c r="F6253" s="38" t="s">
        <v>157</v>
      </c>
      <c r="G6253" s="40">
        <v>10675357</v>
      </c>
      <c r="H6253" s="41" t="s">
        <v>4366</v>
      </c>
    </row>
    <row r="6254" spans="1:8">
      <c r="A6254" s="36"/>
      <c r="B6254" s="36"/>
      <c r="C6254" s="37" t="s">
        <v>6384</v>
      </c>
      <c r="D6254" s="38">
        <v>11391</v>
      </c>
      <c r="E6254" s="39" t="s">
        <v>6655</v>
      </c>
      <c r="F6254" s="38" t="s">
        <v>157</v>
      </c>
      <c r="G6254" s="40">
        <v>12113815</v>
      </c>
      <c r="H6254" s="41" t="s">
        <v>4366</v>
      </c>
    </row>
    <row r="6255" spans="1:8">
      <c r="A6255" s="36"/>
      <c r="B6255" s="36"/>
      <c r="C6255" s="37" t="s">
        <v>6384</v>
      </c>
      <c r="D6255" s="38">
        <v>11408</v>
      </c>
      <c r="E6255" s="39" t="s">
        <v>6656</v>
      </c>
      <c r="F6255" s="38" t="s">
        <v>190</v>
      </c>
      <c r="G6255" s="40">
        <v>40270</v>
      </c>
      <c r="H6255" s="41" t="s">
        <v>4366</v>
      </c>
    </row>
    <row r="6256" spans="1:8">
      <c r="A6256" s="36"/>
      <c r="B6256" s="36"/>
      <c r="C6256" s="37" t="s">
        <v>6384</v>
      </c>
      <c r="D6256" s="38">
        <v>11409</v>
      </c>
      <c r="E6256" s="39" t="s">
        <v>6657</v>
      </c>
      <c r="F6256" s="38" t="s">
        <v>157</v>
      </c>
      <c r="G6256" s="40">
        <v>953884</v>
      </c>
      <c r="H6256" s="41" t="s">
        <v>4366</v>
      </c>
    </row>
    <row r="6257" spans="1:8">
      <c r="A6257" s="36"/>
      <c r="B6257" s="36"/>
      <c r="C6257" s="37" t="s">
        <v>6384</v>
      </c>
      <c r="D6257" s="38">
        <v>11424</v>
      </c>
      <c r="E6257" s="39" t="s">
        <v>6658</v>
      </c>
      <c r="F6257" s="38" t="s">
        <v>157</v>
      </c>
      <c r="G6257" s="40">
        <v>2879905</v>
      </c>
      <c r="H6257" s="41" t="s">
        <v>4366</v>
      </c>
    </row>
    <row r="6258" spans="1:8">
      <c r="A6258" s="36"/>
      <c r="B6258" s="36"/>
      <c r="C6258" s="37" t="s">
        <v>6384</v>
      </c>
      <c r="D6258" s="38">
        <v>11425</v>
      </c>
      <c r="E6258" s="39" t="s">
        <v>6659</v>
      </c>
      <c r="F6258" s="38" t="s">
        <v>157</v>
      </c>
      <c r="G6258" s="40">
        <v>3685435</v>
      </c>
      <c r="H6258" s="41" t="s">
        <v>4366</v>
      </c>
    </row>
    <row r="6259" spans="1:8">
      <c r="A6259" s="36"/>
      <c r="B6259" s="36"/>
      <c r="C6259" s="37" t="s">
        <v>6384</v>
      </c>
      <c r="D6259" s="38">
        <v>11426</v>
      </c>
      <c r="E6259" s="39" t="s">
        <v>6660</v>
      </c>
      <c r="F6259" s="38" t="s">
        <v>157</v>
      </c>
      <c r="G6259" s="40">
        <v>4688548</v>
      </c>
      <c r="H6259" s="41" t="s">
        <v>4366</v>
      </c>
    </row>
    <row r="6260" spans="1:8">
      <c r="A6260" s="36"/>
      <c r="B6260" s="36"/>
      <c r="C6260" s="37" t="s">
        <v>6384</v>
      </c>
      <c r="D6260" s="38">
        <v>11427</v>
      </c>
      <c r="E6260" s="39" t="s">
        <v>6661</v>
      </c>
      <c r="F6260" s="38" t="s">
        <v>157</v>
      </c>
      <c r="G6260" s="40">
        <v>5626821</v>
      </c>
      <c r="H6260" s="41" t="s">
        <v>4366</v>
      </c>
    </row>
    <row r="6261" spans="1:8">
      <c r="A6261" s="36"/>
      <c r="B6261" s="36"/>
      <c r="C6261" s="37" t="s">
        <v>6384</v>
      </c>
      <c r="D6261" s="38">
        <v>11428</v>
      </c>
      <c r="E6261" s="39" t="s">
        <v>6662</v>
      </c>
      <c r="F6261" s="38" t="s">
        <v>190</v>
      </c>
      <c r="G6261" s="40">
        <v>1179859</v>
      </c>
      <c r="H6261" s="41" t="s">
        <v>4366</v>
      </c>
    </row>
    <row r="6262" spans="1:8">
      <c r="A6262" s="36"/>
      <c r="B6262" s="36"/>
      <c r="C6262" s="37" t="s">
        <v>6384</v>
      </c>
      <c r="D6262" s="38">
        <v>11429</v>
      </c>
      <c r="E6262" s="39" t="s">
        <v>6663</v>
      </c>
      <c r="F6262" s="38" t="s">
        <v>157</v>
      </c>
      <c r="G6262" s="40">
        <v>3209128</v>
      </c>
      <c r="H6262" s="41" t="s">
        <v>4366</v>
      </c>
    </row>
    <row r="6263" spans="1:8">
      <c r="A6263" s="36"/>
      <c r="B6263" s="36"/>
      <c r="C6263" s="37" t="s">
        <v>6384</v>
      </c>
      <c r="D6263" s="38">
        <v>11430</v>
      </c>
      <c r="E6263" s="39" t="s">
        <v>6664</v>
      </c>
      <c r="F6263" s="38" t="s">
        <v>157</v>
      </c>
      <c r="G6263" s="40">
        <v>4271074</v>
      </c>
      <c r="H6263" s="41" t="s">
        <v>4366</v>
      </c>
    </row>
    <row r="6264" spans="1:8">
      <c r="A6264" s="36"/>
      <c r="B6264" s="36"/>
      <c r="C6264" s="37" t="s">
        <v>6384</v>
      </c>
      <c r="D6264" s="38">
        <v>11431</v>
      </c>
      <c r="E6264" s="39" t="s">
        <v>6665</v>
      </c>
      <c r="F6264" s="38" t="s">
        <v>190</v>
      </c>
      <c r="G6264" s="40">
        <v>1373519</v>
      </c>
      <c r="H6264" s="41" t="s">
        <v>4366</v>
      </c>
    </row>
    <row r="6265" spans="1:8">
      <c r="A6265" s="36"/>
      <c r="B6265" s="36"/>
      <c r="C6265" s="37" t="s">
        <v>6384</v>
      </c>
      <c r="D6265" s="38">
        <v>11432</v>
      </c>
      <c r="E6265" s="39" t="s">
        <v>6666</v>
      </c>
      <c r="F6265" s="38" t="s">
        <v>157</v>
      </c>
      <c r="G6265" s="40">
        <v>4058783</v>
      </c>
      <c r="H6265" s="41" t="s">
        <v>4366</v>
      </c>
    </row>
    <row r="6266" spans="1:8">
      <c r="A6266" s="36"/>
      <c r="B6266" s="36"/>
      <c r="C6266" s="37" t="s">
        <v>6384</v>
      </c>
      <c r="D6266" s="38">
        <v>11433</v>
      </c>
      <c r="E6266" s="39" t="s">
        <v>6667</v>
      </c>
      <c r="F6266" s="38" t="s">
        <v>157</v>
      </c>
      <c r="G6266" s="40">
        <v>5668127</v>
      </c>
      <c r="H6266" s="41" t="s">
        <v>4366</v>
      </c>
    </row>
    <row r="6267" spans="1:8">
      <c r="A6267" s="36"/>
      <c r="B6267" s="36"/>
      <c r="C6267" s="37" t="s">
        <v>6384</v>
      </c>
      <c r="D6267" s="38">
        <v>11434</v>
      </c>
      <c r="E6267" s="39" t="s">
        <v>6668</v>
      </c>
      <c r="F6267" s="38" t="s">
        <v>157</v>
      </c>
      <c r="G6267" s="40">
        <v>7361843</v>
      </c>
      <c r="H6267" s="41" t="s">
        <v>4366</v>
      </c>
    </row>
    <row r="6268" spans="1:8">
      <c r="A6268" s="36"/>
      <c r="B6268" s="36"/>
      <c r="C6268" s="37" t="s">
        <v>6669</v>
      </c>
      <c r="D6268" s="38">
        <v>11435</v>
      </c>
      <c r="E6268" s="39" t="s">
        <v>6670</v>
      </c>
      <c r="F6268" s="38" t="s">
        <v>190</v>
      </c>
      <c r="G6268" s="40">
        <v>507693</v>
      </c>
      <c r="H6268" s="41" t="s">
        <v>4366</v>
      </c>
    </row>
    <row r="6269" spans="1:8">
      <c r="A6269" s="36"/>
      <c r="B6269" s="36"/>
      <c r="C6269" s="37" t="s">
        <v>6669</v>
      </c>
      <c r="D6269" s="38">
        <v>11436</v>
      </c>
      <c r="E6269" s="39" t="s">
        <v>6671</v>
      </c>
      <c r="F6269" s="38" t="s">
        <v>157</v>
      </c>
      <c r="G6269" s="40">
        <v>507693</v>
      </c>
      <c r="H6269" s="41" t="s">
        <v>4366</v>
      </c>
    </row>
    <row r="6270" spans="1:8">
      <c r="A6270" s="36"/>
      <c r="B6270" s="36"/>
      <c r="C6270" s="37" t="s">
        <v>6669</v>
      </c>
      <c r="D6270" s="38">
        <v>11437</v>
      </c>
      <c r="E6270" s="39" t="s">
        <v>6672</v>
      </c>
      <c r="F6270" s="38" t="s">
        <v>157</v>
      </c>
      <c r="G6270" s="40">
        <v>741132</v>
      </c>
      <c r="H6270" s="41" t="s">
        <v>4366</v>
      </c>
    </row>
    <row r="6271" spans="1:8">
      <c r="A6271" s="36"/>
      <c r="B6271" s="36"/>
      <c r="C6271" s="37" t="s">
        <v>6669</v>
      </c>
      <c r="D6271" s="38">
        <v>11438</v>
      </c>
      <c r="E6271" s="39" t="s">
        <v>6673</v>
      </c>
      <c r="F6271" s="38" t="s">
        <v>190</v>
      </c>
      <c r="G6271" s="40">
        <v>990304</v>
      </c>
      <c r="H6271" s="41" t="s">
        <v>4366</v>
      </c>
    </row>
    <row r="6272" spans="1:8">
      <c r="A6272" s="36"/>
      <c r="B6272" s="36"/>
      <c r="C6272" s="37" t="s">
        <v>6669</v>
      </c>
      <c r="D6272" s="38">
        <v>11439</v>
      </c>
      <c r="E6272" s="39" t="s">
        <v>6674</v>
      </c>
      <c r="F6272" s="38" t="s">
        <v>157</v>
      </c>
      <c r="G6272" s="40">
        <v>1173340</v>
      </c>
      <c r="H6272" s="41" t="s">
        <v>4366</v>
      </c>
    </row>
    <row r="6273" spans="1:8">
      <c r="A6273" s="36"/>
      <c r="B6273" s="36"/>
      <c r="C6273" s="37" t="s">
        <v>4376</v>
      </c>
      <c r="D6273" s="38">
        <v>11442</v>
      </c>
      <c r="E6273" s="39" t="s">
        <v>6675</v>
      </c>
      <c r="F6273" s="38" t="s">
        <v>182</v>
      </c>
      <c r="G6273" s="40">
        <v>55000</v>
      </c>
      <c r="H6273" s="41" t="s">
        <v>4366</v>
      </c>
    </row>
    <row r="6274" spans="1:8">
      <c r="A6274" s="36"/>
      <c r="B6274" s="36"/>
      <c r="C6274" s="37" t="s">
        <v>4376</v>
      </c>
      <c r="D6274" s="38">
        <v>11443</v>
      </c>
      <c r="E6274" s="39" t="s">
        <v>6676</v>
      </c>
      <c r="F6274" s="38" t="s">
        <v>182</v>
      </c>
      <c r="G6274" s="40">
        <v>49500</v>
      </c>
      <c r="H6274" s="41" t="s">
        <v>4366</v>
      </c>
    </row>
    <row r="6275" spans="1:8">
      <c r="A6275" s="36"/>
      <c r="B6275" s="36"/>
      <c r="C6275" s="37" t="s">
        <v>4376</v>
      </c>
      <c r="D6275" s="38">
        <v>11444</v>
      </c>
      <c r="E6275" s="39" t="s">
        <v>6677</v>
      </c>
      <c r="F6275" s="38" t="s">
        <v>182</v>
      </c>
      <c r="G6275" s="40">
        <v>26500</v>
      </c>
      <c r="H6275" s="41" t="s">
        <v>4366</v>
      </c>
    </row>
    <row r="6276" spans="1:8">
      <c r="A6276" s="36"/>
      <c r="B6276" s="36"/>
      <c r="C6276" s="37" t="s">
        <v>2694</v>
      </c>
      <c r="D6276" s="38">
        <v>11446</v>
      </c>
      <c r="E6276" s="39" t="s">
        <v>6678</v>
      </c>
      <c r="F6276" s="38" t="s">
        <v>157</v>
      </c>
      <c r="G6276" s="40">
        <v>32130000</v>
      </c>
      <c r="H6276" s="41" t="s">
        <v>4366</v>
      </c>
    </row>
    <row r="6277" spans="1:8">
      <c r="A6277" s="36"/>
      <c r="B6277" s="36"/>
      <c r="C6277" s="37" t="s">
        <v>5609</v>
      </c>
      <c r="D6277" s="38">
        <v>11447</v>
      </c>
      <c r="E6277" s="39" t="s">
        <v>6679</v>
      </c>
      <c r="F6277" s="38" t="s">
        <v>182</v>
      </c>
      <c r="G6277" s="40">
        <v>62237</v>
      </c>
      <c r="H6277" s="41" t="s">
        <v>4366</v>
      </c>
    </row>
    <row r="6278" spans="1:8">
      <c r="A6278" s="36"/>
      <c r="B6278" s="36"/>
      <c r="C6278" s="37" t="s">
        <v>4376</v>
      </c>
      <c r="D6278" s="38">
        <v>11448</v>
      </c>
      <c r="E6278" s="39" t="s">
        <v>6680</v>
      </c>
      <c r="F6278" s="38" t="s">
        <v>157</v>
      </c>
      <c r="G6278" s="40">
        <v>132000</v>
      </c>
      <c r="H6278" s="41" t="s">
        <v>4366</v>
      </c>
    </row>
    <row r="6279" spans="1:8">
      <c r="A6279" s="36"/>
      <c r="B6279" s="36"/>
      <c r="C6279" s="37" t="s">
        <v>5122</v>
      </c>
      <c r="D6279" s="38">
        <v>11449</v>
      </c>
      <c r="E6279" s="39" t="s">
        <v>6681</v>
      </c>
      <c r="F6279" s="38" t="s">
        <v>157</v>
      </c>
      <c r="G6279" s="40">
        <v>34510</v>
      </c>
      <c r="H6279" s="41" t="s">
        <v>4366</v>
      </c>
    </row>
    <row r="6280" spans="1:8">
      <c r="A6280" s="36"/>
      <c r="B6280" s="36"/>
      <c r="C6280" s="37" t="s">
        <v>5122</v>
      </c>
      <c r="D6280" s="38">
        <v>11450</v>
      </c>
      <c r="E6280" s="39" t="s">
        <v>6682</v>
      </c>
      <c r="F6280" s="38" t="s">
        <v>157</v>
      </c>
      <c r="G6280" s="40">
        <v>12971</v>
      </c>
      <c r="H6280" s="41" t="s">
        <v>4366</v>
      </c>
    </row>
    <row r="6281" spans="1:8">
      <c r="A6281" s="36"/>
      <c r="B6281" s="36"/>
      <c r="C6281" s="37" t="s">
        <v>5122</v>
      </c>
      <c r="D6281" s="38">
        <v>11451</v>
      </c>
      <c r="E6281" s="39" t="s">
        <v>6683</v>
      </c>
      <c r="F6281" s="38" t="s">
        <v>157</v>
      </c>
      <c r="G6281" s="40">
        <v>20230</v>
      </c>
      <c r="H6281" s="41" t="s">
        <v>4366</v>
      </c>
    </row>
    <row r="6282" spans="1:8">
      <c r="A6282" s="36"/>
      <c r="B6282" s="36"/>
      <c r="C6282" s="37" t="s">
        <v>5122</v>
      </c>
      <c r="D6282" s="38">
        <v>11452</v>
      </c>
      <c r="E6282" s="39" t="s">
        <v>6684</v>
      </c>
      <c r="F6282" s="38" t="s">
        <v>2004</v>
      </c>
      <c r="G6282" s="40">
        <v>27251</v>
      </c>
      <c r="H6282" s="41" t="s">
        <v>4366</v>
      </c>
    </row>
    <row r="6283" spans="1:8">
      <c r="A6283" s="36"/>
      <c r="B6283" s="36"/>
      <c r="C6283" s="37" t="s">
        <v>5049</v>
      </c>
      <c r="D6283" s="38">
        <v>11453</v>
      </c>
      <c r="E6283" s="39" t="s">
        <v>6685</v>
      </c>
      <c r="F6283" s="38" t="s">
        <v>2004</v>
      </c>
      <c r="G6283" s="40">
        <v>747677</v>
      </c>
      <c r="H6283" s="41" t="s">
        <v>4366</v>
      </c>
    </row>
    <row r="6284" spans="1:8">
      <c r="A6284" s="36"/>
      <c r="B6284" s="36"/>
      <c r="C6284" s="37" t="s">
        <v>5293</v>
      </c>
      <c r="D6284" s="38">
        <v>11454</v>
      </c>
      <c r="E6284" s="39" t="s">
        <v>6686</v>
      </c>
      <c r="F6284" s="38" t="s">
        <v>157</v>
      </c>
      <c r="G6284" s="40">
        <v>70000</v>
      </c>
      <c r="H6284" s="41" t="s">
        <v>4366</v>
      </c>
    </row>
    <row r="6285" spans="1:8">
      <c r="A6285" s="36"/>
      <c r="B6285" s="36"/>
      <c r="C6285" s="37" t="s">
        <v>5099</v>
      </c>
      <c r="D6285" s="38">
        <v>11455</v>
      </c>
      <c r="E6285" s="39" t="s">
        <v>6687</v>
      </c>
      <c r="F6285" s="38" t="s">
        <v>6688</v>
      </c>
      <c r="G6285" s="40">
        <v>23800</v>
      </c>
      <c r="H6285" s="41" t="s">
        <v>4366</v>
      </c>
    </row>
    <row r="6286" spans="1:8">
      <c r="A6286" s="36"/>
      <c r="B6286" s="36"/>
      <c r="C6286" s="37" t="s">
        <v>5099</v>
      </c>
      <c r="D6286" s="38">
        <v>11456</v>
      </c>
      <c r="E6286" s="39" t="s">
        <v>6689</v>
      </c>
      <c r="F6286" s="38" t="s">
        <v>6688</v>
      </c>
      <c r="G6286" s="40">
        <v>29750</v>
      </c>
      <c r="H6286" s="41" t="s">
        <v>4366</v>
      </c>
    </row>
    <row r="6287" spans="1:8">
      <c r="A6287" s="36"/>
      <c r="B6287" s="36"/>
      <c r="C6287" s="37" t="s">
        <v>5099</v>
      </c>
      <c r="D6287" s="38">
        <v>11457</v>
      </c>
      <c r="E6287" s="39" t="s">
        <v>6690</v>
      </c>
      <c r="F6287" s="38" t="s">
        <v>5539</v>
      </c>
      <c r="G6287" s="40">
        <v>37846</v>
      </c>
      <c r="H6287" s="41" t="s">
        <v>4366</v>
      </c>
    </row>
    <row r="6288" spans="1:8">
      <c r="A6288" s="36"/>
      <c r="B6288" s="36"/>
      <c r="C6288" s="37" t="s">
        <v>5099</v>
      </c>
      <c r="D6288" s="38">
        <v>11458</v>
      </c>
      <c r="E6288" s="39" t="s">
        <v>6691</v>
      </c>
      <c r="F6288" s="38" t="s">
        <v>2783</v>
      </c>
      <c r="G6288" s="40">
        <v>72663</v>
      </c>
      <c r="H6288" s="41" t="s">
        <v>4366</v>
      </c>
    </row>
    <row r="6289" spans="1:8">
      <c r="A6289" s="36"/>
      <c r="B6289" s="36"/>
      <c r="C6289" s="37" t="s">
        <v>5099</v>
      </c>
      <c r="D6289" s="38">
        <v>11459</v>
      </c>
      <c r="E6289" s="39" t="s">
        <v>6692</v>
      </c>
      <c r="F6289" s="38" t="s">
        <v>2783</v>
      </c>
      <c r="G6289" s="40">
        <v>65759</v>
      </c>
      <c r="H6289" s="41" t="s">
        <v>4366</v>
      </c>
    </row>
    <row r="6290" spans="1:8">
      <c r="A6290" s="36"/>
      <c r="B6290" s="36"/>
      <c r="C6290" s="37" t="s">
        <v>5099</v>
      </c>
      <c r="D6290" s="38">
        <v>11460</v>
      </c>
      <c r="E6290" s="39" t="s">
        <v>6693</v>
      </c>
      <c r="F6290" s="38" t="s">
        <v>2783</v>
      </c>
      <c r="G6290" s="40">
        <v>108994</v>
      </c>
      <c r="H6290" s="41" t="s">
        <v>4366</v>
      </c>
    </row>
    <row r="6291" spans="1:8">
      <c r="A6291" s="36"/>
      <c r="B6291" s="36"/>
      <c r="C6291" s="37" t="s">
        <v>5099</v>
      </c>
      <c r="D6291" s="38">
        <v>11461</v>
      </c>
      <c r="E6291" s="39" t="s">
        <v>6694</v>
      </c>
      <c r="F6291" s="38" t="s">
        <v>2783</v>
      </c>
      <c r="G6291" s="40">
        <v>142800</v>
      </c>
      <c r="H6291" s="41" t="s">
        <v>4366</v>
      </c>
    </row>
    <row r="6292" spans="1:8">
      <c r="A6292" s="36"/>
      <c r="B6292" s="36"/>
      <c r="C6292" s="37" t="s">
        <v>5099</v>
      </c>
      <c r="D6292" s="38">
        <v>11462</v>
      </c>
      <c r="E6292" s="39" t="s">
        <v>6695</v>
      </c>
      <c r="F6292" s="38" t="s">
        <v>2783</v>
      </c>
      <c r="G6292" s="40">
        <v>133821</v>
      </c>
      <c r="H6292" s="41" t="s">
        <v>4366</v>
      </c>
    </row>
    <row r="6293" spans="1:8">
      <c r="A6293" s="36"/>
      <c r="B6293" s="36"/>
      <c r="C6293" s="37" t="s">
        <v>5099</v>
      </c>
      <c r="D6293" s="38">
        <v>11463</v>
      </c>
      <c r="E6293" s="39" t="s">
        <v>6696</v>
      </c>
      <c r="F6293" s="38" t="s">
        <v>2783</v>
      </c>
      <c r="G6293" s="40">
        <v>160650</v>
      </c>
      <c r="H6293" s="41" t="s">
        <v>4366</v>
      </c>
    </row>
    <row r="6294" spans="1:8">
      <c r="A6294" s="36"/>
      <c r="B6294" s="36"/>
      <c r="C6294" s="37" t="s">
        <v>5099</v>
      </c>
      <c r="D6294" s="38">
        <v>11464</v>
      </c>
      <c r="E6294" s="39" t="s">
        <v>6697</v>
      </c>
      <c r="F6294" s="38" t="s">
        <v>2783</v>
      </c>
      <c r="G6294" s="40">
        <v>258944</v>
      </c>
      <c r="H6294" s="41" t="s">
        <v>4366</v>
      </c>
    </row>
    <row r="6295" spans="1:8">
      <c r="A6295" s="36"/>
      <c r="B6295" s="36"/>
      <c r="C6295" s="37" t="s">
        <v>5099</v>
      </c>
      <c r="D6295" s="38">
        <v>11465</v>
      </c>
      <c r="E6295" s="39" t="s">
        <v>6698</v>
      </c>
      <c r="F6295" s="38" t="s">
        <v>2783</v>
      </c>
      <c r="G6295" s="40">
        <v>187604</v>
      </c>
      <c r="H6295" s="41" t="s">
        <v>4366</v>
      </c>
    </row>
    <row r="6296" spans="1:8">
      <c r="A6296" s="36"/>
      <c r="B6296" s="36"/>
      <c r="C6296" s="37" t="s">
        <v>5099</v>
      </c>
      <c r="D6296" s="38">
        <v>11466</v>
      </c>
      <c r="E6296" s="39" t="s">
        <v>6699</v>
      </c>
      <c r="F6296" s="38" t="s">
        <v>2783</v>
      </c>
      <c r="G6296" s="40">
        <v>164707</v>
      </c>
      <c r="H6296" s="41" t="s">
        <v>4366</v>
      </c>
    </row>
    <row r="6297" spans="1:8">
      <c r="A6297" s="36"/>
      <c r="B6297" s="36"/>
      <c r="C6297" s="37" t="s">
        <v>5099</v>
      </c>
      <c r="D6297" s="38">
        <v>11467</v>
      </c>
      <c r="E6297" s="39" t="s">
        <v>6700</v>
      </c>
      <c r="F6297" s="38" t="s">
        <v>2783</v>
      </c>
      <c r="G6297" s="40">
        <v>197540</v>
      </c>
      <c r="H6297" s="41" t="s">
        <v>4366</v>
      </c>
    </row>
    <row r="6298" spans="1:8">
      <c r="A6298" s="36"/>
      <c r="B6298" s="36"/>
      <c r="C6298" s="37" t="s">
        <v>5099</v>
      </c>
      <c r="D6298" s="38">
        <v>11468</v>
      </c>
      <c r="E6298" s="39" t="s">
        <v>6701</v>
      </c>
      <c r="F6298" s="38" t="s">
        <v>2783</v>
      </c>
      <c r="G6298" s="40">
        <v>297500</v>
      </c>
      <c r="H6298" s="41" t="s">
        <v>4366</v>
      </c>
    </row>
    <row r="6299" spans="1:8">
      <c r="A6299" s="36"/>
      <c r="B6299" s="36"/>
      <c r="C6299" s="37" t="s">
        <v>5099</v>
      </c>
      <c r="D6299" s="38">
        <v>11470</v>
      </c>
      <c r="E6299" s="39" t="s">
        <v>6702</v>
      </c>
      <c r="F6299" s="38" t="s">
        <v>2783</v>
      </c>
      <c r="G6299" s="40">
        <v>73780</v>
      </c>
      <c r="H6299" s="41" t="s">
        <v>4366</v>
      </c>
    </row>
    <row r="6300" spans="1:8">
      <c r="A6300" s="36"/>
      <c r="B6300" s="36"/>
      <c r="C6300" s="37" t="s">
        <v>5099</v>
      </c>
      <c r="D6300" s="38">
        <v>11471</v>
      </c>
      <c r="E6300" s="39" t="s">
        <v>6703</v>
      </c>
      <c r="F6300" s="38" t="s">
        <v>2783</v>
      </c>
      <c r="G6300" s="40">
        <v>83300</v>
      </c>
      <c r="H6300" s="41" t="s">
        <v>4366</v>
      </c>
    </row>
    <row r="6301" spans="1:8">
      <c r="A6301" s="36"/>
      <c r="B6301" s="36"/>
      <c r="C6301" s="37" t="s">
        <v>5099</v>
      </c>
      <c r="D6301" s="38">
        <v>11472</v>
      </c>
      <c r="E6301" s="39" t="s">
        <v>6704</v>
      </c>
      <c r="F6301" s="38" t="s">
        <v>2783</v>
      </c>
      <c r="G6301" s="40">
        <v>79280</v>
      </c>
      <c r="H6301" s="41" t="s">
        <v>4366</v>
      </c>
    </row>
    <row r="6302" spans="1:8">
      <c r="A6302" s="36"/>
      <c r="B6302" s="36"/>
      <c r="C6302" s="37" t="s">
        <v>5099</v>
      </c>
      <c r="D6302" s="38">
        <v>11473</v>
      </c>
      <c r="E6302" s="39" t="s">
        <v>6705</v>
      </c>
      <c r="F6302" s="38" t="s">
        <v>590</v>
      </c>
      <c r="G6302" s="40">
        <v>3570000</v>
      </c>
      <c r="H6302" s="41" t="s">
        <v>4366</v>
      </c>
    </row>
    <row r="6303" spans="1:8">
      <c r="A6303" s="36"/>
      <c r="B6303" s="36"/>
      <c r="C6303" s="37" t="s">
        <v>5099</v>
      </c>
      <c r="D6303" s="38">
        <v>11474</v>
      </c>
      <c r="E6303" s="39" t="s">
        <v>6706</v>
      </c>
      <c r="F6303" s="38" t="s">
        <v>590</v>
      </c>
      <c r="G6303" s="40">
        <v>2798880</v>
      </c>
      <c r="H6303" s="41" t="s">
        <v>4366</v>
      </c>
    </row>
    <row r="6304" spans="1:8">
      <c r="A6304" s="36"/>
      <c r="B6304" s="36"/>
      <c r="C6304" s="37" t="s">
        <v>6707</v>
      </c>
      <c r="D6304" s="38">
        <v>11477</v>
      </c>
      <c r="E6304" s="39" t="s">
        <v>6708</v>
      </c>
      <c r="F6304" s="38" t="s">
        <v>4426</v>
      </c>
      <c r="G6304" s="40">
        <v>1071000</v>
      </c>
      <c r="H6304" s="41" t="s">
        <v>4366</v>
      </c>
    </row>
    <row r="6305" spans="1:8">
      <c r="A6305" s="36"/>
      <c r="B6305" s="36"/>
      <c r="C6305" s="37" t="s">
        <v>6709</v>
      </c>
      <c r="D6305" s="38">
        <v>11481</v>
      </c>
      <c r="E6305" s="39" t="s">
        <v>6710</v>
      </c>
      <c r="F6305" s="38" t="s">
        <v>4426</v>
      </c>
      <c r="G6305" s="40">
        <v>595000</v>
      </c>
      <c r="H6305" s="41" t="s">
        <v>4366</v>
      </c>
    </row>
    <row r="6306" spans="1:8">
      <c r="A6306" s="36"/>
      <c r="B6306" s="36"/>
      <c r="C6306" s="37" t="s">
        <v>6709</v>
      </c>
      <c r="D6306" s="38">
        <v>11482</v>
      </c>
      <c r="E6306" s="39" t="s">
        <v>6711</v>
      </c>
      <c r="F6306" s="38" t="s">
        <v>4426</v>
      </c>
      <c r="G6306" s="40">
        <v>595000</v>
      </c>
      <c r="H6306" s="41" t="s">
        <v>4366</v>
      </c>
    </row>
    <row r="6307" spans="1:8">
      <c r="A6307" s="36"/>
      <c r="B6307" s="36"/>
      <c r="C6307" s="37" t="s">
        <v>6709</v>
      </c>
      <c r="D6307" s="38">
        <v>11483</v>
      </c>
      <c r="E6307" s="39" t="s">
        <v>6712</v>
      </c>
      <c r="F6307" s="38" t="s">
        <v>4426</v>
      </c>
      <c r="G6307" s="40">
        <v>595000</v>
      </c>
      <c r="H6307" s="41" t="s">
        <v>4366</v>
      </c>
    </row>
    <row r="6308" spans="1:8">
      <c r="A6308" s="36"/>
      <c r="B6308" s="36"/>
      <c r="C6308" s="37" t="s">
        <v>6709</v>
      </c>
      <c r="D6308" s="38">
        <v>11484</v>
      </c>
      <c r="E6308" s="39" t="s">
        <v>6713</v>
      </c>
      <c r="F6308" s="38" t="s">
        <v>4426</v>
      </c>
      <c r="G6308" s="40">
        <v>595000</v>
      </c>
      <c r="H6308" s="41" t="s">
        <v>4366</v>
      </c>
    </row>
    <row r="6309" spans="1:8">
      <c r="A6309" s="36"/>
      <c r="B6309" s="36"/>
      <c r="C6309" s="37" t="s">
        <v>6709</v>
      </c>
      <c r="D6309" s="38">
        <v>11485</v>
      </c>
      <c r="E6309" s="39" t="s">
        <v>6714</v>
      </c>
      <c r="F6309" s="38" t="s">
        <v>4426</v>
      </c>
      <c r="G6309" s="40">
        <v>595000</v>
      </c>
      <c r="H6309" s="41" t="s">
        <v>4366</v>
      </c>
    </row>
    <row r="6310" spans="1:8">
      <c r="A6310" s="36"/>
      <c r="B6310" s="36"/>
      <c r="C6310" s="37" t="s">
        <v>6709</v>
      </c>
      <c r="D6310" s="38">
        <v>11489</v>
      </c>
      <c r="E6310" s="39" t="s">
        <v>6715</v>
      </c>
      <c r="F6310" s="38" t="s">
        <v>4426</v>
      </c>
      <c r="G6310" s="40">
        <v>595000</v>
      </c>
      <c r="H6310" s="41" t="s">
        <v>4366</v>
      </c>
    </row>
    <row r="6311" spans="1:8">
      <c r="A6311" s="36"/>
      <c r="B6311" s="36"/>
      <c r="C6311" s="37" t="s">
        <v>6716</v>
      </c>
      <c r="D6311" s="38">
        <v>11498</v>
      </c>
      <c r="E6311" s="39" t="s">
        <v>6717</v>
      </c>
      <c r="F6311" s="38" t="s">
        <v>157</v>
      </c>
      <c r="G6311" s="40">
        <v>154500</v>
      </c>
      <c r="H6311" s="41" t="s">
        <v>4366</v>
      </c>
    </row>
    <row r="6312" spans="1:8">
      <c r="A6312" s="36"/>
      <c r="B6312" s="36"/>
      <c r="C6312" s="37" t="s">
        <v>6718</v>
      </c>
      <c r="D6312" s="38">
        <v>11499</v>
      </c>
      <c r="E6312" s="39" t="s">
        <v>6719</v>
      </c>
      <c r="F6312" s="38" t="s">
        <v>157</v>
      </c>
      <c r="G6312" s="40">
        <v>115000</v>
      </c>
      <c r="H6312" s="41" t="s">
        <v>4366</v>
      </c>
    </row>
    <row r="6313" spans="1:8">
      <c r="A6313" s="36"/>
      <c r="B6313" s="36"/>
      <c r="C6313" s="37" t="s">
        <v>6718</v>
      </c>
      <c r="D6313" s="38">
        <v>11500</v>
      </c>
      <c r="E6313" s="39" t="s">
        <v>6720</v>
      </c>
      <c r="F6313" s="38" t="s">
        <v>157</v>
      </c>
      <c r="G6313" s="40">
        <v>115000</v>
      </c>
      <c r="H6313" s="41" t="s">
        <v>4366</v>
      </c>
    </row>
    <row r="6314" spans="1:8">
      <c r="A6314" s="36"/>
      <c r="B6314" s="36"/>
      <c r="C6314" s="37" t="s">
        <v>6721</v>
      </c>
      <c r="D6314" s="38">
        <v>11501</v>
      </c>
      <c r="E6314" s="39" t="s">
        <v>6722</v>
      </c>
      <c r="F6314" s="38" t="s">
        <v>157</v>
      </c>
      <c r="G6314" s="40">
        <v>105000</v>
      </c>
      <c r="H6314" s="41" t="s">
        <v>4366</v>
      </c>
    </row>
    <row r="6315" spans="1:8">
      <c r="A6315" s="36"/>
      <c r="B6315" s="36"/>
      <c r="C6315" s="37" t="s">
        <v>5076</v>
      </c>
      <c r="D6315" s="38">
        <v>11502</v>
      </c>
      <c r="E6315" s="39" t="s">
        <v>6723</v>
      </c>
      <c r="F6315" s="38" t="s">
        <v>157</v>
      </c>
      <c r="G6315" s="40">
        <v>623503</v>
      </c>
      <c r="H6315" s="41" t="s">
        <v>4366</v>
      </c>
    </row>
    <row r="6316" spans="1:8">
      <c r="A6316" s="36"/>
      <c r="B6316" s="36"/>
      <c r="C6316" s="37" t="s">
        <v>5076</v>
      </c>
      <c r="D6316" s="38">
        <v>11503</v>
      </c>
      <c r="E6316" s="39" t="s">
        <v>6724</v>
      </c>
      <c r="F6316" s="38" t="s">
        <v>157</v>
      </c>
      <c r="G6316" s="40">
        <v>804202</v>
      </c>
      <c r="H6316" s="41" t="s">
        <v>4366</v>
      </c>
    </row>
    <row r="6317" spans="1:8">
      <c r="A6317" s="36"/>
      <c r="B6317" s="36"/>
      <c r="C6317" s="37" t="s">
        <v>6725</v>
      </c>
      <c r="D6317" s="38">
        <v>11504</v>
      </c>
      <c r="E6317" s="39" t="s">
        <v>6726</v>
      </c>
      <c r="F6317" s="38" t="s">
        <v>157</v>
      </c>
      <c r="G6317" s="40">
        <v>991500</v>
      </c>
      <c r="H6317" s="41" t="s">
        <v>4366</v>
      </c>
    </row>
    <row r="6318" spans="1:8">
      <c r="A6318" s="36"/>
      <c r="B6318" s="36"/>
      <c r="C6318" s="37" t="s">
        <v>6725</v>
      </c>
      <c r="D6318" s="38">
        <v>11505</v>
      </c>
      <c r="E6318" s="39" t="s">
        <v>6727</v>
      </c>
      <c r="F6318" s="38" t="s">
        <v>157</v>
      </c>
      <c r="G6318" s="40">
        <v>465613</v>
      </c>
      <c r="H6318" s="41" t="s">
        <v>4366</v>
      </c>
    </row>
    <row r="6319" spans="1:8">
      <c r="A6319" s="36"/>
      <c r="B6319" s="36"/>
      <c r="C6319" s="37" t="s">
        <v>6725</v>
      </c>
      <c r="D6319" s="38">
        <v>11506</v>
      </c>
      <c r="E6319" s="39" t="s">
        <v>6728</v>
      </c>
      <c r="F6319" s="38" t="s">
        <v>157</v>
      </c>
      <c r="G6319" s="40">
        <v>500780</v>
      </c>
      <c r="H6319" s="41" t="s">
        <v>4366</v>
      </c>
    </row>
    <row r="6320" spans="1:8">
      <c r="A6320" s="36"/>
      <c r="B6320" s="36"/>
      <c r="C6320" s="37" t="s">
        <v>5101</v>
      </c>
      <c r="D6320" s="38">
        <v>11507</v>
      </c>
      <c r="E6320" s="39" t="s">
        <v>6729</v>
      </c>
      <c r="F6320" s="38" t="s">
        <v>157</v>
      </c>
      <c r="G6320" s="40">
        <v>62043</v>
      </c>
      <c r="H6320" s="41" t="s">
        <v>4366</v>
      </c>
    </row>
    <row r="6321" spans="1:8">
      <c r="A6321" s="36"/>
      <c r="B6321" s="36"/>
      <c r="C6321" s="37" t="s">
        <v>5101</v>
      </c>
      <c r="D6321" s="38">
        <v>11508</v>
      </c>
      <c r="E6321" s="39" t="s">
        <v>6730</v>
      </c>
      <c r="F6321" s="38" t="s">
        <v>157</v>
      </c>
      <c r="G6321" s="40">
        <v>64421</v>
      </c>
      <c r="H6321" s="41" t="s">
        <v>4366</v>
      </c>
    </row>
    <row r="6322" spans="1:8">
      <c r="A6322" s="36"/>
      <c r="B6322" s="36"/>
      <c r="C6322" s="37" t="s">
        <v>5101</v>
      </c>
      <c r="D6322" s="38">
        <v>11509</v>
      </c>
      <c r="E6322" s="39" t="s">
        <v>6731</v>
      </c>
      <c r="F6322" s="38" t="s">
        <v>157</v>
      </c>
      <c r="G6322" s="40">
        <v>103072</v>
      </c>
      <c r="H6322" s="41" t="s">
        <v>4366</v>
      </c>
    </row>
    <row r="6323" spans="1:8">
      <c r="A6323" s="36"/>
      <c r="B6323" s="36"/>
      <c r="C6323" s="37" t="s">
        <v>5101</v>
      </c>
      <c r="D6323" s="38">
        <v>11510</v>
      </c>
      <c r="E6323" s="39" t="s">
        <v>6732</v>
      </c>
      <c r="F6323" s="38" t="s">
        <v>157</v>
      </c>
      <c r="G6323" s="40">
        <v>122399</v>
      </c>
      <c r="H6323" s="41" t="s">
        <v>4366</v>
      </c>
    </row>
    <row r="6324" spans="1:8">
      <c r="A6324" s="36"/>
      <c r="B6324" s="36"/>
      <c r="C6324" s="37" t="s">
        <v>5101</v>
      </c>
      <c r="D6324" s="38">
        <v>11511</v>
      </c>
      <c r="E6324" s="39" t="s">
        <v>6733</v>
      </c>
      <c r="F6324" s="38" t="s">
        <v>6734</v>
      </c>
      <c r="G6324" s="40">
        <v>103072</v>
      </c>
      <c r="H6324" s="41" t="s">
        <v>4366</v>
      </c>
    </row>
    <row r="6325" spans="1:8">
      <c r="A6325" s="36"/>
      <c r="B6325" s="36"/>
      <c r="C6325" s="37" t="s">
        <v>5950</v>
      </c>
      <c r="D6325" s="38">
        <v>11512</v>
      </c>
      <c r="E6325" s="39" t="s">
        <v>6735</v>
      </c>
      <c r="F6325" s="38" t="s">
        <v>157</v>
      </c>
      <c r="G6325" s="40">
        <v>319396</v>
      </c>
      <c r="H6325" s="41" t="s">
        <v>4366</v>
      </c>
    </row>
    <row r="6326" spans="1:8">
      <c r="A6326" s="36"/>
      <c r="B6326" s="36"/>
      <c r="C6326" s="37" t="s">
        <v>5950</v>
      </c>
      <c r="D6326" s="38">
        <v>11513</v>
      </c>
      <c r="E6326" s="39" t="s">
        <v>6736</v>
      </c>
      <c r="F6326" s="38" t="s">
        <v>157</v>
      </c>
      <c r="G6326" s="40">
        <v>188615</v>
      </c>
      <c r="H6326" s="41" t="s">
        <v>4366</v>
      </c>
    </row>
    <row r="6327" spans="1:8">
      <c r="A6327" s="36"/>
      <c r="B6327" s="36"/>
      <c r="C6327" s="37" t="s">
        <v>5950</v>
      </c>
      <c r="D6327" s="38">
        <v>11514</v>
      </c>
      <c r="E6327" s="39" t="s">
        <v>6737</v>
      </c>
      <c r="F6327" s="38" t="s">
        <v>885</v>
      </c>
      <c r="G6327" s="40">
        <v>23800</v>
      </c>
      <c r="H6327" s="41" t="s">
        <v>4366</v>
      </c>
    </row>
    <row r="6328" spans="1:8">
      <c r="A6328" s="36"/>
      <c r="B6328" s="36"/>
      <c r="C6328" s="37" t="s">
        <v>5950</v>
      </c>
      <c r="D6328" s="38">
        <v>11515</v>
      </c>
      <c r="E6328" s="39" t="s">
        <v>6738</v>
      </c>
      <c r="F6328" s="38" t="s">
        <v>157</v>
      </c>
      <c r="G6328" s="40">
        <v>333200</v>
      </c>
      <c r="H6328" s="41" t="s">
        <v>4366</v>
      </c>
    </row>
    <row r="6329" spans="1:8">
      <c r="A6329" s="36"/>
      <c r="B6329" s="36"/>
      <c r="C6329" s="37" t="s">
        <v>5950</v>
      </c>
      <c r="D6329" s="38">
        <v>11516</v>
      </c>
      <c r="E6329" s="39" t="s">
        <v>6739</v>
      </c>
      <c r="F6329" s="38" t="s">
        <v>157</v>
      </c>
      <c r="G6329" s="40">
        <v>126140</v>
      </c>
      <c r="H6329" s="41" t="s">
        <v>4366</v>
      </c>
    </row>
    <row r="6330" spans="1:8">
      <c r="A6330" s="36"/>
      <c r="B6330" s="36"/>
      <c r="C6330" s="37" t="s">
        <v>5950</v>
      </c>
      <c r="D6330" s="38">
        <v>11517</v>
      </c>
      <c r="E6330" s="39" t="s">
        <v>6740</v>
      </c>
      <c r="F6330" s="38" t="s">
        <v>157</v>
      </c>
      <c r="G6330" s="40">
        <v>142800</v>
      </c>
      <c r="H6330" s="41" t="s">
        <v>4366</v>
      </c>
    </row>
    <row r="6331" spans="1:8">
      <c r="A6331" s="36"/>
      <c r="B6331" s="36"/>
      <c r="C6331" s="37" t="s">
        <v>5950</v>
      </c>
      <c r="D6331" s="38">
        <v>11518</v>
      </c>
      <c r="E6331" s="39" t="s">
        <v>6741</v>
      </c>
      <c r="F6331" s="38" t="s">
        <v>157</v>
      </c>
      <c r="G6331" s="40">
        <v>333200</v>
      </c>
      <c r="H6331" s="41" t="s">
        <v>4366</v>
      </c>
    </row>
    <row r="6332" spans="1:8">
      <c r="A6332" s="36"/>
      <c r="B6332" s="36"/>
      <c r="C6332" s="37" t="s">
        <v>5950</v>
      </c>
      <c r="D6332" s="38">
        <v>11519</v>
      </c>
      <c r="E6332" s="39" t="s">
        <v>6742</v>
      </c>
      <c r="F6332" s="38" t="s">
        <v>157</v>
      </c>
      <c r="G6332" s="40">
        <v>189210</v>
      </c>
      <c r="H6332" s="41" t="s">
        <v>4366</v>
      </c>
    </row>
    <row r="6333" spans="1:8">
      <c r="A6333" s="36"/>
      <c r="B6333" s="36"/>
      <c r="C6333" s="37" t="s">
        <v>5950</v>
      </c>
      <c r="D6333" s="38">
        <v>11520</v>
      </c>
      <c r="E6333" s="39" t="s">
        <v>6743</v>
      </c>
      <c r="F6333" s="38" t="s">
        <v>157</v>
      </c>
      <c r="G6333" s="40">
        <v>214200</v>
      </c>
      <c r="H6333" s="41" t="s">
        <v>4366</v>
      </c>
    </row>
    <row r="6334" spans="1:8">
      <c r="A6334" s="36"/>
      <c r="B6334" s="36"/>
      <c r="C6334" s="37" t="s">
        <v>5950</v>
      </c>
      <c r="D6334" s="38">
        <v>11521</v>
      </c>
      <c r="E6334" s="39" t="s">
        <v>6744</v>
      </c>
      <c r="F6334" s="38" t="s">
        <v>157</v>
      </c>
      <c r="G6334" s="40">
        <v>325500</v>
      </c>
      <c r="H6334" s="41" t="s">
        <v>4366</v>
      </c>
    </row>
    <row r="6335" spans="1:8">
      <c r="A6335" s="36"/>
      <c r="B6335" s="36"/>
      <c r="C6335" s="37" t="s">
        <v>5950</v>
      </c>
      <c r="D6335" s="38">
        <v>11522</v>
      </c>
      <c r="E6335" s="39" t="s">
        <v>6745</v>
      </c>
      <c r="F6335" s="38" t="s">
        <v>157</v>
      </c>
      <c r="G6335" s="40">
        <v>214200</v>
      </c>
      <c r="H6335" s="41" t="s">
        <v>4366</v>
      </c>
    </row>
    <row r="6336" spans="1:8">
      <c r="A6336" s="36"/>
      <c r="B6336" s="36"/>
      <c r="C6336" s="37" t="s">
        <v>5950</v>
      </c>
      <c r="D6336" s="38">
        <v>11523</v>
      </c>
      <c r="E6336" s="39" t="s">
        <v>6746</v>
      </c>
      <c r="F6336" s="38" t="s">
        <v>157</v>
      </c>
      <c r="G6336" s="40">
        <v>333200</v>
      </c>
      <c r="H6336" s="41" t="s">
        <v>4366</v>
      </c>
    </row>
    <row r="6337" spans="1:8">
      <c r="A6337" s="36"/>
      <c r="B6337" s="36"/>
      <c r="C6337" s="37" t="s">
        <v>5950</v>
      </c>
      <c r="D6337" s="38">
        <v>11524</v>
      </c>
      <c r="E6337" s="39" t="s">
        <v>6747</v>
      </c>
      <c r="F6337" s="38" t="s">
        <v>157</v>
      </c>
      <c r="G6337" s="40">
        <v>178500</v>
      </c>
      <c r="H6337" s="41" t="s">
        <v>4366</v>
      </c>
    </row>
    <row r="6338" spans="1:8">
      <c r="A6338" s="36"/>
      <c r="B6338" s="36"/>
      <c r="C6338" s="37" t="s">
        <v>5950</v>
      </c>
      <c r="D6338" s="38">
        <v>11525</v>
      </c>
      <c r="E6338" s="39" t="s">
        <v>6748</v>
      </c>
      <c r="F6338" s="38" t="s">
        <v>157</v>
      </c>
      <c r="G6338" s="40">
        <v>151130</v>
      </c>
      <c r="H6338" s="41" t="s">
        <v>4366</v>
      </c>
    </row>
    <row r="6339" spans="1:8">
      <c r="A6339" s="36"/>
      <c r="B6339" s="36"/>
      <c r="C6339" s="37" t="s">
        <v>5950</v>
      </c>
      <c r="D6339" s="38">
        <v>11526</v>
      </c>
      <c r="E6339" s="39" t="s">
        <v>6749</v>
      </c>
      <c r="F6339" s="38" t="s">
        <v>157</v>
      </c>
      <c r="G6339" s="40">
        <v>714000</v>
      </c>
      <c r="H6339" s="41" t="s">
        <v>4366</v>
      </c>
    </row>
    <row r="6340" spans="1:8">
      <c r="A6340" s="36"/>
      <c r="B6340" s="36"/>
      <c r="C6340" s="37" t="s">
        <v>5104</v>
      </c>
      <c r="D6340" s="38">
        <v>11528</v>
      </c>
      <c r="E6340" s="39" t="s">
        <v>6750</v>
      </c>
      <c r="F6340" s="38" t="s">
        <v>157</v>
      </c>
      <c r="G6340" s="40">
        <v>195160</v>
      </c>
      <c r="H6340" s="41" t="s">
        <v>4366</v>
      </c>
    </row>
    <row r="6341" spans="1:8">
      <c r="A6341" s="36"/>
      <c r="B6341" s="36"/>
      <c r="C6341" s="37" t="s">
        <v>5104</v>
      </c>
      <c r="D6341" s="38">
        <v>11529</v>
      </c>
      <c r="E6341" s="39" t="s">
        <v>6751</v>
      </c>
      <c r="F6341" s="38" t="s">
        <v>157</v>
      </c>
      <c r="G6341" s="40">
        <v>214200</v>
      </c>
      <c r="H6341" s="41" t="s">
        <v>4366</v>
      </c>
    </row>
    <row r="6342" spans="1:8">
      <c r="A6342" s="36"/>
      <c r="B6342" s="36"/>
      <c r="C6342" s="37" t="s">
        <v>6752</v>
      </c>
      <c r="D6342" s="38">
        <v>11531</v>
      </c>
      <c r="E6342" s="39" t="s">
        <v>6753</v>
      </c>
      <c r="F6342" s="38" t="s">
        <v>157</v>
      </c>
      <c r="G6342" s="40">
        <v>159000</v>
      </c>
      <c r="H6342" s="41" t="s">
        <v>4366</v>
      </c>
    </row>
    <row r="6343" spans="1:8">
      <c r="A6343" s="36"/>
      <c r="B6343" s="36"/>
      <c r="C6343" s="37" t="s">
        <v>6752</v>
      </c>
      <c r="D6343" s="38">
        <v>11532</v>
      </c>
      <c r="E6343" s="39" t="s">
        <v>6754</v>
      </c>
      <c r="F6343" s="38" t="s">
        <v>157</v>
      </c>
      <c r="G6343" s="40">
        <v>159000</v>
      </c>
      <c r="H6343" s="41" t="s">
        <v>4366</v>
      </c>
    </row>
    <row r="6344" spans="1:8">
      <c r="A6344" s="36"/>
      <c r="B6344" s="36"/>
      <c r="C6344" s="37" t="s">
        <v>6752</v>
      </c>
      <c r="D6344" s="38">
        <v>11533</v>
      </c>
      <c r="E6344" s="39" t="s">
        <v>6755</v>
      </c>
      <c r="F6344" s="38" t="s">
        <v>157</v>
      </c>
      <c r="G6344" s="40">
        <v>505516</v>
      </c>
      <c r="H6344" s="41" t="s">
        <v>4366</v>
      </c>
    </row>
    <row r="6345" spans="1:8">
      <c r="A6345" s="36"/>
      <c r="B6345" s="36"/>
      <c r="C6345" s="37" t="s">
        <v>6752</v>
      </c>
      <c r="D6345" s="38">
        <v>11534</v>
      </c>
      <c r="E6345" s="39" t="s">
        <v>6756</v>
      </c>
      <c r="F6345" s="38" t="s">
        <v>157</v>
      </c>
      <c r="G6345" s="40">
        <v>1428000</v>
      </c>
      <c r="H6345" s="41" t="s">
        <v>4366</v>
      </c>
    </row>
    <row r="6346" spans="1:8">
      <c r="A6346" s="36"/>
      <c r="B6346" s="36"/>
      <c r="C6346" s="37" t="s">
        <v>6752</v>
      </c>
      <c r="D6346" s="38">
        <v>11535</v>
      </c>
      <c r="E6346" s="39" t="s">
        <v>6757</v>
      </c>
      <c r="F6346" s="38" t="s">
        <v>157</v>
      </c>
      <c r="G6346" s="40">
        <v>333200</v>
      </c>
      <c r="H6346" s="41" t="s">
        <v>4366</v>
      </c>
    </row>
    <row r="6347" spans="1:8">
      <c r="A6347" s="36"/>
      <c r="B6347" s="36"/>
      <c r="C6347" s="37" t="s">
        <v>6752</v>
      </c>
      <c r="D6347" s="38">
        <v>11536</v>
      </c>
      <c r="E6347" s="39" t="s">
        <v>6758</v>
      </c>
      <c r="F6347" s="38" t="s">
        <v>157</v>
      </c>
      <c r="G6347" s="40">
        <v>119500</v>
      </c>
      <c r="H6347" s="41" t="s">
        <v>4366</v>
      </c>
    </row>
    <row r="6348" spans="1:8">
      <c r="A6348" s="36"/>
      <c r="B6348" s="36"/>
      <c r="C6348" s="37" t="s">
        <v>6752</v>
      </c>
      <c r="D6348" s="38">
        <v>11537</v>
      </c>
      <c r="E6348" s="39" t="s">
        <v>6759</v>
      </c>
      <c r="F6348" s="38" t="s">
        <v>157</v>
      </c>
      <c r="G6348" s="40">
        <v>142800</v>
      </c>
      <c r="H6348" s="41" t="s">
        <v>4366</v>
      </c>
    </row>
    <row r="6349" spans="1:8">
      <c r="A6349" s="36"/>
      <c r="B6349" s="36"/>
      <c r="C6349" s="37" t="s">
        <v>6752</v>
      </c>
      <c r="D6349" s="38">
        <v>11538</v>
      </c>
      <c r="E6349" s="39" t="s">
        <v>6760</v>
      </c>
      <c r="F6349" s="38" t="s">
        <v>157</v>
      </c>
      <c r="G6349" s="40">
        <v>505516</v>
      </c>
      <c r="H6349" s="41" t="s">
        <v>4366</v>
      </c>
    </row>
    <row r="6350" spans="1:8">
      <c r="A6350" s="36"/>
      <c r="B6350" s="36"/>
      <c r="C6350" s="37" t="s">
        <v>6752</v>
      </c>
      <c r="D6350" s="38">
        <v>11543</v>
      </c>
      <c r="E6350" s="39" t="s">
        <v>6761</v>
      </c>
      <c r="F6350" s="38" t="s">
        <v>157</v>
      </c>
      <c r="G6350" s="40">
        <v>380800</v>
      </c>
      <c r="H6350" s="41" t="s">
        <v>4366</v>
      </c>
    </row>
    <row r="6351" spans="1:8">
      <c r="A6351" s="36"/>
      <c r="B6351" s="36"/>
      <c r="C6351" s="37" t="s">
        <v>6752</v>
      </c>
      <c r="D6351" s="38">
        <v>11544</v>
      </c>
      <c r="E6351" s="39" t="s">
        <v>6762</v>
      </c>
      <c r="F6351" s="38" t="s">
        <v>157</v>
      </c>
      <c r="G6351" s="40">
        <v>452200</v>
      </c>
      <c r="H6351" s="41" t="s">
        <v>4366</v>
      </c>
    </row>
    <row r="6352" spans="1:8">
      <c r="A6352" s="36"/>
      <c r="B6352" s="36"/>
      <c r="C6352" s="37" t="s">
        <v>6763</v>
      </c>
      <c r="D6352" s="38">
        <v>11546</v>
      </c>
      <c r="E6352" s="39" t="s">
        <v>6764</v>
      </c>
      <c r="F6352" s="38" t="s">
        <v>157</v>
      </c>
      <c r="G6352" s="40">
        <v>124300</v>
      </c>
      <c r="H6352" s="41" t="s">
        <v>4366</v>
      </c>
    </row>
    <row r="6353" spans="1:8">
      <c r="A6353" s="36"/>
      <c r="B6353" s="36"/>
      <c r="C6353" s="37" t="s">
        <v>6763</v>
      </c>
      <c r="D6353" s="38">
        <v>11547</v>
      </c>
      <c r="E6353" s="39" t="s">
        <v>6765</v>
      </c>
      <c r="F6353" s="38" t="s">
        <v>157</v>
      </c>
      <c r="G6353" s="40">
        <v>110500</v>
      </c>
      <c r="H6353" s="41" t="s">
        <v>4366</v>
      </c>
    </row>
    <row r="6354" spans="1:8">
      <c r="A6354" s="36"/>
      <c r="B6354" s="36"/>
      <c r="C6354" s="37" t="s">
        <v>6766</v>
      </c>
      <c r="D6354" s="38">
        <v>11549</v>
      </c>
      <c r="E6354" s="39" t="s">
        <v>6767</v>
      </c>
      <c r="F6354" s="38" t="s">
        <v>157</v>
      </c>
      <c r="G6354" s="40">
        <v>261705</v>
      </c>
      <c r="H6354" s="41" t="s">
        <v>4366</v>
      </c>
    </row>
    <row r="6355" spans="1:8">
      <c r="A6355" s="36"/>
      <c r="B6355" s="36"/>
      <c r="C6355" s="37" t="s">
        <v>6766</v>
      </c>
      <c r="D6355" s="38">
        <v>11550</v>
      </c>
      <c r="E6355" s="39" t="s">
        <v>6768</v>
      </c>
      <c r="F6355" s="38" t="s">
        <v>157</v>
      </c>
      <c r="G6355" s="40">
        <v>229299</v>
      </c>
      <c r="H6355" s="41" t="s">
        <v>4366</v>
      </c>
    </row>
    <row r="6356" spans="1:8">
      <c r="A6356" s="36"/>
      <c r="B6356" s="36"/>
      <c r="C6356" s="37" t="s">
        <v>6766</v>
      </c>
      <c r="D6356" s="38">
        <v>11551</v>
      </c>
      <c r="E6356" s="39" t="s">
        <v>6769</v>
      </c>
      <c r="F6356" s="38" t="s">
        <v>157</v>
      </c>
      <c r="G6356" s="40">
        <v>452200</v>
      </c>
      <c r="H6356" s="41" t="s">
        <v>4366</v>
      </c>
    </row>
    <row r="6357" spans="1:8">
      <c r="A6357" s="36"/>
      <c r="B6357" s="36"/>
      <c r="C6357" s="37" t="s">
        <v>1473</v>
      </c>
      <c r="D6357" s="38">
        <v>11554</v>
      </c>
      <c r="E6357" s="39" t="s">
        <v>6770</v>
      </c>
      <c r="F6357" s="38" t="s">
        <v>564</v>
      </c>
      <c r="G6357" s="40">
        <v>4149</v>
      </c>
      <c r="H6357" s="41" t="s">
        <v>4366</v>
      </c>
    </row>
    <row r="6358" spans="1:8">
      <c r="A6358" s="36"/>
      <c r="B6358" s="36"/>
      <c r="C6358" s="37" t="s">
        <v>4450</v>
      </c>
      <c r="D6358" s="38">
        <v>11561</v>
      </c>
      <c r="E6358" s="39" t="s">
        <v>6771</v>
      </c>
      <c r="F6358" s="38" t="s">
        <v>157</v>
      </c>
      <c r="G6358" s="40">
        <v>155000</v>
      </c>
      <c r="H6358" s="41" t="s">
        <v>4366</v>
      </c>
    </row>
    <row r="6359" spans="1:8">
      <c r="A6359" s="36"/>
      <c r="B6359" s="36"/>
      <c r="C6359" s="37" t="s">
        <v>6669</v>
      </c>
      <c r="D6359" s="38">
        <v>11562</v>
      </c>
      <c r="E6359" s="39" t="s">
        <v>6772</v>
      </c>
      <c r="F6359" s="38" t="s">
        <v>157</v>
      </c>
      <c r="G6359" s="40">
        <v>102175</v>
      </c>
      <c r="H6359" s="41" t="s">
        <v>4366</v>
      </c>
    </row>
    <row r="6360" spans="1:8">
      <c r="A6360" s="36"/>
      <c r="B6360" s="36"/>
      <c r="C6360" s="37" t="s">
        <v>6669</v>
      </c>
      <c r="D6360" s="38">
        <v>11563</v>
      </c>
      <c r="E6360" s="39" t="s">
        <v>6773</v>
      </c>
      <c r="F6360" s="38" t="s">
        <v>157</v>
      </c>
      <c r="G6360" s="40">
        <v>383651</v>
      </c>
      <c r="H6360" s="41" t="s">
        <v>4366</v>
      </c>
    </row>
    <row r="6361" spans="1:8">
      <c r="A6361" s="36"/>
      <c r="B6361" s="36"/>
      <c r="C6361" s="37" t="s">
        <v>2694</v>
      </c>
      <c r="D6361" s="38">
        <v>11564</v>
      </c>
      <c r="E6361" s="39" t="s">
        <v>6774</v>
      </c>
      <c r="F6361" s="38" t="s">
        <v>157</v>
      </c>
      <c r="G6361" s="40">
        <v>20652449</v>
      </c>
      <c r="H6361" s="41" t="s">
        <v>4366</v>
      </c>
    </row>
    <row r="6362" spans="1:8">
      <c r="A6362" s="36"/>
      <c r="B6362" s="36"/>
      <c r="C6362" s="37" t="s">
        <v>2694</v>
      </c>
      <c r="D6362" s="38">
        <v>11565</v>
      </c>
      <c r="E6362" s="39" t="s">
        <v>6775</v>
      </c>
      <c r="F6362" s="38" t="s">
        <v>157</v>
      </c>
      <c r="G6362" s="40">
        <v>22020452</v>
      </c>
      <c r="H6362" s="41" t="s">
        <v>4366</v>
      </c>
    </row>
    <row r="6363" spans="1:8">
      <c r="A6363" s="36"/>
      <c r="B6363" s="36"/>
      <c r="C6363" s="37" t="s">
        <v>5366</v>
      </c>
      <c r="D6363" s="38">
        <v>11566</v>
      </c>
      <c r="E6363" s="39" t="s">
        <v>6776</v>
      </c>
      <c r="F6363" s="38" t="s">
        <v>157</v>
      </c>
      <c r="G6363" s="40">
        <v>26295218</v>
      </c>
      <c r="H6363" s="41" t="s">
        <v>4366</v>
      </c>
    </row>
    <row r="6364" spans="1:8">
      <c r="A6364" s="36"/>
      <c r="B6364" s="36"/>
      <c r="C6364" s="37" t="s">
        <v>5366</v>
      </c>
      <c r="D6364" s="38">
        <v>11567</v>
      </c>
      <c r="E6364" s="39" t="s">
        <v>6777</v>
      </c>
      <c r="F6364" s="38" t="s">
        <v>157</v>
      </c>
      <c r="G6364" s="40">
        <v>20981202</v>
      </c>
      <c r="H6364" s="41" t="s">
        <v>4366</v>
      </c>
    </row>
    <row r="6365" spans="1:8">
      <c r="A6365" s="36"/>
      <c r="B6365" s="36"/>
      <c r="C6365" s="37" t="s">
        <v>2694</v>
      </c>
      <c r="D6365" s="38">
        <v>11568</v>
      </c>
      <c r="E6365" s="39" t="s">
        <v>6778</v>
      </c>
      <c r="F6365" s="38" t="s">
        <v>157</v>
      </c>
      <c r="G6365" s="40">
        <v>169343</v>
      </c>
      <c r="H6365" s="41" t="s">
        <v>4366</v>
      </c>
    </row>
    <row r="6366" spans="1:8">
      <c r="A6366" s="36"/>
      <c r="B6366" s="36"/>
      <c r="C6366" s="37" t="s">
        <v>4442</v>
      </c>
      <c r="D6366" s="38">
        <v>11569</v>
      </c>
      <c r="E6366" s="39" t="s">
        <v>6779</v>
      </c>
      <c r="F6366" s="38" t="s">
        <v>182</v>
      </c>
      <c r="G6366" s="40">
        <v>51135</v>
      </c>
      <c r="H6366" s="41" t="s">
        <v>4366</v>
      </c>
    </row>
    <row r="6367" spans="1:8">
      <c r="A6367" s="36"/>
      <c r="B6367" s="36"/>
      <c r="C6367" s="37" t="s">
        <v>4399</v>
      </c>
      <c r="D6367" s="38">
        <v>11572</v>
      </c>
      <c r="E6367" s="39" t="s">
        <v>6780</v>
      </c>
      <c r="F6367" s="38" t="s">
        <v>190</v>
      </c>
      <c r="G6367" s="40">
        <v>75882</v>
      </c>
      <c r="H6367" s="41" t="s">
        <v>4366</v>
      </c>
    </row>
    <row r="6368" spans="1:8">
      <c r="A6368" s="36"/>
      <c r="B6368" s="36"/>
      <c r="C6368" s="37" t="s">
        <v>4442</v>
      </c>
      <c r="D6368" s="38">
        <v>11573</v>
      </c>
      <c r="E6368" s="39" t="s">
        <v>6781</v>
      </c>
      <c r="F6368" s="38" t="s">
        <v>190</v>
      </c>
      <c r="G6368" s="40">
        <v>165838</v>
      </c>
      <c r="H6368" s="41" t="s">
        <v>4366</v>
      </c>
    </row>
    <row r="6369" spans="1:8">
      <c r="A6369" s="36"/>
      <c r="B6369" s="36"/>
      <c r="C6369" s="37" t="s">
        <v>5049</v>
      </c>
      <c r="D6369" s="38">
        <v>11574</v>
      </c>
      <c r="E6369" s="39" t="s">
        <v>6782</v>
      </c>
      <c r="F6369" s="38" t="s">
        <v>564</v>
      </c>
      <c r="G6369" s="40">
        <v>121193</v>
      </c>
      <c r="H6369" s="41" t="s">
        <v>4366</v>
      </c>
    </row>
    <row r="6370" spans="1:8">
      <c r="A6370" s="36"/>
      <c r="B6370" s="36"/>
      <c r="C6370" s="37" t="s">
        <v>5049</v>
      </c>
      <c r="D6370" s="38">
        <v>11575</v>
      </c>
      <c r="E6370" s="39" t="s">
        <v>6783</v>
      </c>
      <c r="F6370" s="38" t="s">
        <v>564</v>
      </c>
      <c r="G6370" s="40">
        <v>50300</v>
      </c>
      <c r="H6370" s="41" t="s">
        <v>4366</v>
      </c>
    </row>
    <row r="6371" spans="1:8">
      <c r="A6371" s="36"/>
      <c r="B6371" s="36"/>
      <c r="C6371" s="37" t="s">
        <v>4965</v>
      </c>
      <c r="D6371" s="38">
        <v>11576</v>
      </c>
      <c r="E6371" s="39" t="s">
        <v>6784</v>
      </c>
      <c r="F6371" s="38" t="s">
        <v>4422</v>
      </c>
      <c r="G6371" s="40">
        <v>133900</v>
      </c>
      <c r="H6371" s="41" t="s">
        <v>4366</v>
      </c>
    </row>
    <row r="6372" spans="1:8">
      <c r="A6372" s="36"/>
      <c r="B6372" s="36"/>
      <c r="C6372" s="37" t="s">
        <v>4383</v>
      </c>
      <c r="D6372" s="38">
        <v>11577</v>
      </c>
      <c r="E6372" s="39" t="s">
        <v>6785</v>
      </c>
      <c r="F6372" s="38" t="s">
        <v>157</v>
      </c>
      <c r="G6372" s="40">
        <v>1068</v>
      </c>
      <c r="H6372" s="41" t="s">
        <v>4366</v>
      </c>
    </row>
    <row r="6373" spans="1:8">
      <c r="A6373" s="36"/>
      <c r="B6373" s="36"/>
      <c r="C6373" s="37" t="s">
        <v>4442</v>
      </c>
      <c r="D6373" s="38">
        <v>11580</v>
      </c>
      <c r="E6373" s="39" t="s">
        <v>6786</v>
      </c>
      <c r="F6373" s="38" t="s">
        <v>157</v>
      </c>
      <c r="G6373" s="40">
        <v>2133</v>
      </c>
      <c r="H6373" s="41" t="s">
        <v>4366</v>
      </c>
    </row>
    <row r="6374" spans="1:8">
      <c r="A6374" s="36"/>
      <c r="B6374" s="36"/>
      <c r="C6374" s="37" t="s">
        <v>4442</v>
      </c>
      <c r="D6374" s="38">
        <v>11581</v>
      </c>
      <c r="E6374" s="39" t="s">
        <v>6787</v>
      </c>
      <c r="F6374" s="38" t="s">
        <v>157</v>
      </c>
      <c r="G6374" s="40">
        <v>2133</v>
      </c>
      <c r="H6374" s="41" t="s">
        <v>4366</v>
      </c>
    </row>
    <row r="6375" spans="1:8">
      <c r="A6375" s="36"/>
      <c r="B6375" s="36"/>
      <c r="C6375" s="37" t="s">
        <v>4399</v>
      </c>
      <c r="D6375" s="38">
        <v>11586</v>
      </c>
      <c r="E6375" s="39" t="s">
        <v>6788</v>
      </c>
      <c r="F6375" s="38" t="s">
        <v>190</v>
      </c>
      <c r="G6375" s="40">
        <v>36328</v>
      </c>
      <c r="H6375" s="41" t="s">
        <v>4366</v>
      </c>
    </row>
    <row r="6376" spans="1:8">
      <c r="A6376" s="36"/>
      <c r="B6376" s="36"/>
      <c r="C6376" s="37" t="s">
        <v>4399</v>
      </c>
      <c r="D6376" s="38">
        <v>11587</v>
      </c>
      <c r="E6376" s="39" t="s">
        <v>6789</v>
      </c>
      <c r="F6376" s="38" t="s">
        <v>190</v>
      </c>
      <c r="G6376" s="40">
        <v>416738</v>
      </c>
      <c r="H6376" s="41" t="s">
        <v>4366</v>
      </c>
    </row>
    <row r="6377" spans="1:8">
      <c r="A6377" s="36"/>
      <c r="B6377" s="36"/>
      <c r="C6377" s="37" t="s">
        <v>4399</v>
      </c>
      <c r="D6377" s="38">
        <v>11588</v>
      </c>
      <c r="E6377" s="39" t="s">
        <v>6790</v>
      </c>
      <c r="F6377" s="38" t="s">
        <v>190</v>
      </c>
      <c r="G6377" s="40">
        <v>161453</v>
      </c>
      <c r="H6377" s="41" t="s">
        <v>4366</v>
      </c>
    </row>
    <row r="6378" spans="1:8">
      <c r="A6378" s="36"/>
      <c r="B6378" s="36"/>
      <c r="C6378" s="37" t="s">
        <v>4399</v>
      </c>
      <c r="D6378" s="38">
        <v>11589</v>
      </c>
      <c r="E6378" s="39" t="s">
        <v>6791</v>
      </c>
      <c r="F6378" s="38" t="s">
        <v>190</v>
      </c>
      <c r="G6378" s="40">
        <v>269431</v>
      </c>
      <c r="H6378" s="41" t="s">
        <v>4366</v>
      </c>
    </row>
    <row r="6379" spans="1:8">
      <c r="A6379" s="36"/>
      <c r="B6379" s="36"/>
      <c r="C6379" s="37" t="s">
        <v>4581</v>
      </c>
      <c r="D6379" s="38">
        <v>11590</v>
      </c>
      <c r="E6379" s="39" t="s">
        <v>6792</v>
      </c>
      <c r="F6379" s="38" t="s">
        <v>157</v>
      </c>
      <c r="G6379" s="40">
        <v>1053521</v>
      </c>
      <c r="H6379" s="41" t="s">
        <v>4366</v>
      </c>
    </row>
    <row r="6380" spans="1:8">
      <c r="A6380" s="36"/>
      <c r="B6380" s="36"/>
      <c r="C6380" s="37" t="s">
        <v>4581</v>
      </c>
      <c r="D6380" s="38">
        <v>11591</v>
      </c>
      <c r="E6380" s="39" t="s">
        <v>6793</v>
      </c>
      <c r="F6380" s="38" t="s">
        <v>157</v>
      </c>
      <c r="G6380" s="40">
        <v>476000</v>
      </c>
      <c r="H6380" s="41" t="s">
        <v>4366</v>
      </c>
    </row>
    <row r="6381" spans="1:8">
      <c r="A6381" s="36"/>
      <c r="B6381" s="36"/>
      <c r="C6381" s="37" t="s">
        <v>4581</v>
      </c>
      <c r="D6381" s="38">
        <v>11592</v>
      </c>
      <c r="E6381" s="39" t="s">
        <v>6794</v>
      </c>
      <c r="F6381" s="38" t="s">
        <v>157</v>
      </c>
      <c r="G6381" s="40">
        <v>714000</v>
      </c>
      <c r="H6381" s="41" t="s">
        <v>4366</v>
      </c>
    </row>
    <row r="6382" spans="1:8">
      <c r="A6382" s="36"/>
      <c r="B6382" s="36"/>
      <c r="C6382" s="37" t="s">
        <v>4399</v>
      </c>
      <c r="D6382" s="38">
        <v>11593</v>
      </c>
      <c r="E6382" s="39" t="s">
        <v>6795</v>
      </c>
      <c r="F6382" s="38" t="s">
        <v>190</v>
      </c>
      <c r="G6382" s="40">
        <v>3690</v>
      </c>
      <c r="H6382" s="41" t="s">
        <v>4366</v>
      </c>
    </row>
    <row r="6383" spans="1:8">
      <c r="A6383" s="36"/>
      <c r="B6383" s="36"/>
      <c r="C6383" s="37" t="s">
        <v>5366</v>
      </c>
      <c r="D6383" s="38">
        <v>11595</v>
      </c>
      <c r="E6383" s="39" t="s">
        <v>6796</v>
      </c>
      <c r="F6383" s="38" t="s">
        <v>157</v>
      </c>
      <c r="G6383" s="40">
        <v>20248234</v>
      </c>
      <c r="H6383" s="41" t="s">
        <v>4366</v>
      </c>
    </row>
    <row r="6384" spans="1:8">
      <c r="A6384" s="36"/>
      <c r="B6384" s="36"/>
      <c r="C6384" s="37" t="s">
        <v>5366</v>
      </c>
      <c r="D6384" s="38">
        <v>11596</v>
      </c>
      <c r="E6384" s="39" t="s">
        <v>6797</v>
      </c>
      <c r="F6384" s="38" t="s">
        <v>157</v>
      </c>
      <c r="G6384" s="40">
        <v>21188004</v>
      </c>
      <c r="H6384" s="41" t="s">
        <v>4366</v>
      </c>
    </row>
    <row r="6385" spans="1:8">
      <c r="A6385" s="36"/>
      <c r="B6385" s="36"/>
      <c r="C6385" s="37" t="s">
        <v>5366</v>
      </c>
      <c r="D6385" s="38">
        <v>11597</v>
      </c>
      <c r="E6385" s="39" t="s">
        <v>6798</v>
      </c>
      <c r="F6385" s="38" t="s">
        <v>157</v>
      </c>
      <c r="G6385" s="40">
        <v>29737549</v>
      </c>
      <c r="H6385" s="41" t="s">
        <v>4366</v>
      </c>
    </row>
    <row r="6386" spans="1:8">
      <c r="A6386" s="36"/>
      <c r="B6386" s="36"/>
      <c r="C6386" s="37" t="s">
        <v>2694</v>
      </c>
      <c r="D6386" s="38">
        <v>11599</v>
      </c>
      <c r="E6386" s="39" t="s">
        <v>6799</v>
      </c>
      <c r="F6386" s="38" t="s">
        <v>182</v>
      </c>
      <c r="G6386" s="40">
        <v>382829</v>
      </c>
      <c r="H6386" s="41" t="s">
        <v>4366</v>
      </c>
    </row>
    <row r="6387" spans="1:8">
      <c r="A6387" s="36"/>
      <c r="B6387" s="36"/>
      <c r="C6387" s="37" t="s">
        <v>4388</v>
      </c>
      <c r="D6387" s="38">
        <v>11600</v>
      </c>
      <c r="E6387" s="39" t="s">
        <v>6800</v>
      </c>
      <c r="F6387" s="38" t="s">
        <v>157</v>
      </c>
      <c r="G6387" s="40">
        <v>37652</v>
      </c>
      <c r="H6387" s="41" t="s">
        <v>4366</v>
      </c>
    </row>
    <row r="6388" spans="1:8">
      <c r="A6388" s="36"/>
      <c r="B6388" s="36"/>
      <c r="C6388" s="37" t="s">
        <v>4376</v>
      </c>
      <c r="D6388" s="38">
        <v>11601</v>
      </c>
      <c r="E6388" s="39" t="s">
        <v>6801</v>
      </c>
      <c r="F6388" s="38" t="s">
        <v>182</v>
      </c>
      <c r="G6388" s="40">
        <v>46500</v>
      </c>
      <c r="H6388" s="41" t="s">
        <v>4366</v>
      </c>
    </row>
    <row r="6389" spans="1:8">
      <c r="A6389" s="36"/>
      <c r="B6389" s="36"/>
      <c r="C6389" s="37" t="s">
        <v>5359</v>
      </c>
      <c r="D6389" s="38">
        <v>11602</v>
      </c>
      <c r="E6389" s="39" t="s">
        <v>6802</v>
      </c>
      <c r="F6389" s="38" t="s">
        <v>157</v>
      </c>
      <c r="G6389" s="40">
        <v>5293426</v>
      </c>
      <c r="H6389" s="41" t="s">
        <v>4366</v>
      </c>
    </row>
    <row r="6390" spans="1:8">
      <c r="A6390" s="36"/>
      <c r="B6390" s="36"/>
      <c r="C6390" s="37" t="s">
        <v>5359</v>
      </c>
      <c r="D6390" s="38">
        <v>11603</v>
      </c>
      <c r="E6390" s="39" t="s">
        <v>6803</v>
      </c>
      <c r="F6390" s="38" t="s">
        <v>157</v>
      </c>
      <c r="G6390" s="40">
        <v>5093699</v>
      </c>
      <c r="H6390" s="41" t="s">
        <v>4366</v>
      </c>
    </row>
    <row r="6391" spans="1:8">
      <c r="A6391" s="36"/>
      <c r="B6391" s="36"/>
      <c r="C6391" s="37" t="s">
        <v>4364</v>
      </c>
      <c r="D6391" s="38">
        <v>11604</v>
      </c>
      <c r="E6391" s="39" t="s">
        <v>6804</v>
      </c>
      <c r="F6391" s="38" t="s">
        <v>186</v>
      </c>
      <c r="G6391" s="40">
        <v>499800</v>
      </c>
      <c r="H6391" s="41" t="s">
        <v>4366</v>
      </c>
    </row>
    <row r="6392" spans="1:8">
      <c r="A6392" s="36"/>
      <c r="B6392" s="36"/>
      <c r="C6392" s="37" t="s">
        <v>4364</v>
      </c>
      <c r="D6392" s="38">
        <v>11605</v>
      </c>
      <c r="E6392" s="39" t="s">
        <v>6805</v>
      </c>
      <c r="F6392" s="38" t="s">
        <v>186</v>
      </c>
      <c r="G6392" s="40">
        <v>493160</v>
      </c>
      <c r="H6392" s="41" t="s">
        <v>4366</v>
      </c>
    </row>
    <row r="6393" spans="1:8">
      <c r="A6393" s="36"/>
      <c r="B6393" s="36"/>
      <c r="C6393" s="37" t="s">
        <v>4413</v>
      </c>
      <c r="D6393" s="38">
        <v>11606</v>
      </c>
      <c r="E6393" s="39" t="s">
        <v>6806</v>
      </c>
      <c r="F6393" s="38" t="s">
        <v>190</v>
      </c>
      <c r="G6393" s="40">
        <v>2066355</v>
      </c>
      <c r="H6393" s="41" t="s">
        <v>4366</v>
      </c>
    </row>
    <row r="6394" spans="1:8">
      <c r="A6394" s="36"/>
      <c r="B6394" s="36"/>
      <c r="C6394" s="37" t="s">
        <v>2694</v>
      </c>
      <c r="D6394" s="38">
        <v>11607</v>
      </c>
      <c r="E6394" s="39" t="s">
        <v>6807</v>
      </c>
      <c r="F6394" s="38" t="s">
        <v>157</v>
      </c>
      <c r="G6394" s="40">
        <v>13617</v>
      </c>
      <c r="H6394" s="41" t="s">
        <v>4366</v>
      </c>
    </row>
    <row r="6395" spans="1:8">
      <c r="A6395" s="36"/>
      <c r="B6395" s="36"/>
      <c r="C6395" s="37" t="s">
        <v>2694</v>
      </c>
      <c r="D6395" s="38">
        <v>11608</v>
      </c>
      <c r="E6395" s="39" t="s">
        <v>6808</v>
      </c>
      <c r="F6395" s="38" t="s">
        <v>190</v>
      </c>
      <c r="G6395" s="40">
        <v>22695</v>
      </c>
      <c r="H6395" s="41" t="s">
        <v>4366</v>
      </c>
    </row>
    <row r="6396" spans="1:8">
      <c r="A6396" s="36"/>
      <c r="B6396" s="36"/>
      <c r="C6396" s="37" t="s">
        <v>6570</v>
      </c>
      <c r="D6396" s="38">
        <v>11609</v>
      </c>
      <c r="E6396" s="39" t="s">
        <v>6809</v>
      </c>
      <c r="F6396" s="38" t="s">
        <v>157</v>
      </c>
      <c r="G6396" s="40">
        <v>1542240</v>
      </c>
      <c r="H6396" s="41" t="s">
        <v>4366</v>
      </c>
    </row>
    <row r="6397" spans="1:8">
      <c r="A6397" s="36"/>
      <c r="B6397" s="36"/>
      <c r="C6397" s="37" t="s">
        <v>6570</v>
      </c>
      <c r="D6397" s="38">
        <v>11610</v>
      </c>
      <c r="E6397" s="39" t="s">
        <v>6810</v>
      </c>
      <c r="F6397" s="38" t="s">
        <v>190</v>
      </c>
      <c r="G6397" s="40">
        <v>9253</v>
      </c>
      <c r="H6397" s="41" t="s">
        <v>4366</v>
      </c>
    </row>
    <row r="6398" spans="1:8">
      <c r="A6398" s="36"/>
      <c r="B6398" s="36"/>
      <c r="C6398" s="37" t="s">
        <v>2694</v>
      </c>
      <c r="D6398" s="38">
        <v>11616</v>
      </c>
      <c r="E6398" s="39" t="s">
        <v>6811</v>
      </c>
      <c r="F6398" s="38" t="s">
        <v>157</v>
      </c>
      <c r="G6398" s="40">
        <v>166682</v>
      </c>
      <c r="H6398" s="41" t="s">
        <v>4366</v>
      </c>
    </row>
    <row r="6399" spans="1:8">
      <c r="A6399" s="36"/>
      <c r="B6399" s="36"/>
      <c r="C6399" s="37" t="s">
        <v>4383</v>
      </c>
      <c r="D6399" s="38">
        <v>11617</v>
      </c>
      <c r="E6399" s="39" t="s">
        <v>6812</v>
      </c>
      <c r="F6399" s="38" t="s">
        <v>157</v>
      </c>
      <c r="G6399" s="40">
        <v>1228</v>
      </c>
      <c r="H6399" s="41" t="s">
        <v>4366</v>
      </c>
    </row>
    <row r="6400" spans="1:8">
      <c r="A6400" s="36"/>
      <c r="B6400" s="36"/>
      <c r="C6400" s="37" t="s">
        <v>4383</v>
      </c>
      <c r="D6400" s="38">
        <v>11618</v>
      </c>
      <c r="E6400" s="39" t="s">
        <v>6813</v>
      </c>
      <c r="F6400" s="38" t="s">
        <v>157</v>
      </c>
      <c r="G6400" s="40">
        <v>1153</v>
      </c>
      <c r="H6400" s="41" t="s">
        <v>4366</v>
      </c>
    </row>
    <row r="6401" spans="1:8">
      <c r="A6401" s="36"/>
      <c r="B6401" s="36"/>
      <c r="C6401" s="37" t="s">
        <v>1473</v>
      </c>
      <c r="D6401" s="38">
        <v>11619</v>
      </c>
      <c r="E6401" s="39" t="s">
        <v>6814</v>
      </c>
      <c r="F6401" s="38" t="s">
        <v>564</v>
      </c>
      <c r="G6401" s="40">
        <v>11829</v>
      </c>
      <c r="H6401" s="41" t="s">
        <v>4366</v>
      </c>
    </row>
    <row r="6402" spans="1:8">
      <c r="A6402" s="36"/>
      <c r="B6402" s="36"/>
      <c r="C6402" s="37" t="s">
        <v>4383</v>
      </c>
      <c r="D6402" s="38">
        <v>11620</v>
      </c>
      <c r="E6402" s="39" t="s">
        <v>6815</v>
      </c>
      <c r="F6402" s="38" t="s">
        <v>157</v>
      </c>
      <c r="G6402" s="40">
        <v>1286</v>
      </c>
      <c r="H6402" s="41" t="s">
        <v>4366</v>
      </c>
    </row>
    <row r="6403" spans="1:8">
      <c r="A6403" s="36"/>
      <c r="B6403" s="36"/>
      <c r="C6403" s="37" t="s">
        <v>5278</v>
      </c>
      <c r="D6403" s="38">
        <v>11624</v>
      </c>
      <c r="E6403" s="39" t="s">
        <v>6816</v>
      </c>
      <c r="F6403" s="38" t="s">
        <v>157</v>
      </c>
      <c r="G6403" s="40">
        <v>3689000</v>
      </c>
      <c r="H6403" s="41" t="s">
        <v>4366</v>
      </c>
    </row>
    <row r="6404" spans="1:8">
      <c r="A6404" s="36"/>
      <c r="B6404" s="36"/>
      <c r="C6404" s="37" t="s">
        <v>5278</v>
      </c>
      <c r="D6404" s="38">
        <v>11625</v>
      </c>
      <c r="E6404" s="39" t="s">
        <v>6817</v>
      </c>
      <c r="F6404" s="38" t="s">
        <v>157</v>
      </c>
      <c r="G6404" s="40">
        <v>7973000</v>
      </c>
      <c r="H6404" s="41" t="s">
        <v>4366</v>
      </c>
    </row>
    <row r="6405" spans="1:8">
      <c r="A6405" s="36"/>
      <c r="B6405" s="36"/>
      <c r="C6405" s="37" t="s">
        <v>6570</v>
      </c>
      <c r="D6405" s="38">
        <v>11627</v>
      </c>
      <c r="E6405" s="39" t="s">
        <v>6818</v>
      </c>
      <c r="F6405" s="38" t="s">
        <v>157</v>
      </c>
      <c r="G6405" s="40">
        <v>7491050</v>
      </c>
      <c r="H6405" s="41" t="s">
        <v>4366</v>
      </c>
    </row>
    <row r="6406" spans="1:8">
      <c r="A6406" s="36"/>
      <c r="B6406" s="36"/>
      <c r="C6406" s="37" t="s">
        <v>4711</v>
      </c>
      <c r="D6406" s="38">
        <v>11628</v>
      </c>
      <c r="E6406" s="39" t="s">
        <v>6819</v>
      </c>
      <c r="F6406" s="38" t="s">
        <v>157</v>
      </c>
      <c r="G6406" s="40">
        <v>1180367</v>
      </c>
      <c r="H6406" s="41" t="s">
        <v>4366</v>
      </c>
    </row>
    <row r="6407" spans="1:8">
      <c r="A6407" s="36"/>
      <c r="B6407" s="36"/>
      <c r="C6407" s="37" t="s">
        <v>6384</v>
      </c>
      <c r="D6407" s="38">
        <v>11629</v>
      </c>
      <c r="E6407" s="39" t="s">
        <v>6820</v>
      </c>
      <c r="F6407" s="38" t="s">
        <v>190</v>
      </c>
      <c r="G6407" s="40">
        <v>3401072</v>
      </c>
      <c r="H6407" s="41" t="s">
        <v>4366</v>
      </c>
    </row>
    <row r="6408" spans="1:8">
      <c r="A6408" s="36"/>
      <c r="B6408" s="36"/>
      <c r="C6408" s="37" t="s">
        <v>6384</v>
      </c>
      <c r="D6408" s="38">
        <v>11630</v>
      </c>
      <c r="E6408" s="39" t="s">
        <v>6821</v>
      </c>
      <c r="F6408" s="38" t="s">
        <v>157</v>
      </c>
      <c r="G6408" s="40">
        <v>7510128</v>
      </c>
      <c r="H6408" s="41" t="s">
        <v>4366</v>
      </c>
    </row>
    <row r="6409" spans="1:8">
      <c r="A6409" s="36"/>
      <c r="B6409" s="36"/>
      <c r="C6409" s="37" t="s">
        <v>6384</v>
      </c>
      <c r="D6409" s="38">
        <v>11631</v>
      </c>
      <c r="E6409" s="39" t="s">
        <v>6822</v>
      </c>
      <c r="F6409" s="38" t="s">
        <v>157</v>
      </c>
      <c r="G6409" s="40">
        <v>9650338</v>
      </c>
      <c r="H6409" s="41" t="s">
        <v>4366</v>
      </c>
    </row>
    <row r="6410" spans="1:8">
      <c r="A6410" s="36"/>
      <c r="B6410" s="36"/>
      <c r="C6410" s="37" t="s">
        <v>6384</v>
      </c>
      <c r="D6410" s="38">
        <v>11632</v>
      </c>
      <c r="E6410" s="39" t="s">
        <v>6823</v>
      </c>
      <c r="F6410" s="38" t="s">
        <v>157</v>
      </c>
      <c r="G6410" s="40">
        <v>12252931</v>
      </c>
      <c r="H6410" s="41" t="s">
        <v>4366</v>
      </c>
    </row>
    <row r="6411" spans="1:8">
      <c r="A6411" s="36"/>
      <c r="B6411" s="36"/>
      <c r="C6411" s="37" t="s">
        <v>6384</v>
      </c>
      <c r="D6411" s="38">
        <v>11633</v>
      </c>
      <c r="E6411" s="39" t="s">
        <v>6824</v>
      </c>
      <c r="F6411" s="38" t="s">
        <v>157</v>
      </c>
      <c r="G6411" s="40">
        <v>15086714</v>
      </c>
      <c r="H6411" s="41" t="s">
        <v>4366</v>
      </c>
    </row>
    <row r="6412" spans="1:8">
      <c r="A6412" s="36"/>
      <c r="B6412" s="36"/>
      <c r="C6412" s="37" t="s">
        <v>6384</v>
      </c>
      <c r="D6412" s="38">
        <v>11634</v>
      </c>
      <c r="E6412" s="39" t="s">
        <v>6825</v>
      </c>
      <c r="F6412" s="38" t="s">
        <v>157</v>
      </c>
      <c r="G6412" s="40">
        <v>6864859</v>
      </c>
      <c r="H6412" s="41" t="s">
        <v>4366</v>
      </c>
    </row>
    <row r="6413" spans="1:8">
      <c r="A6413" s="36"/>
      <c r="B6413" s="36"/>
      <c r="C6413" s="37" t="s">
        <v>6384</v>
      </c>
      <c r="D6413" s="38">
        <v>11635</v>
      </c>
      <c r="E6413" s="39" t="s">
        <v>6826</v>
      </c>
      <c r="F6413" s="38" t="s">
        <v>157</v>
      </c>
      <c r="G6413" s="40">
        <v>11550975</v>
      </c>
      <c r="H6413" s="41" t="s">
        <v>4366</v>
      </c>
    </row>
    <row r="6414" spans="1:8">
      <c r="A6414" s="36"/>
      <c r="B6414" s="36"/>
      <c r="C6414" s="37" t="s">
        <v>6384</v>
      </c>
      <c r="D6414" s="38">
        <v>11641</v>
      </c>
      <c r="E6414" s="39" t="s">
        <v>6827</v>
      </c>
      <c r="F6414" s="38" t="s">
        <v>157</v>
      </c>
      <c r="G6414" s="40">
        <v>3382197</v>
      </c>
      <c r="H6414" s="41" t="s">
        <v>4366</v>
      </c>
    </row>
    <row r="6415" spans="1:8">
      <c r="A6415" s="36"/>
      <c r="B6415" s="36"/>
      <c r="C6415" s="37" t="s">
        <v>6384</v>
      </c>
      <c r="D6415" s="38">
        <v>11642</v>
      </c>
      <c r="E6415" s="39" t="s">
        <v>6828</v>
      </c>
      <c r="F6415" s="38" t="s">
        <v>157</v>
      </c>
      <c r="G6415" s="40">
        <v>6365060</v>
      </c>
      <c r="H6415" s="41" t="s">
        <v>4366</v>
      </c>
    </row>
    <row r="6416" spans="1:8">
      <c r="A6416" s="36"/>
      <c r="B6416" s="36"/>
      <c r="C6416" s="37" t="s">
        <v>6384</v>
      </c>
      <c r="D6416" s="38">
        <v>11643</v>
      </c>
      <c r="E6416" s="39" t="s">
        <v>6829</v>
      </c>
      <c r="F6416" s="38" t="s">
        <v>190</v>
      </c>
      <c r="G6416" s="40">
        <v>2181746</v>
      </c>
      <c r="H6416" s="41" t="s">
        <v>4366</v>
      </c>
    </row>
    <row r="6417" spans="1:8">
      <c r="A6417" s="36"/>
      <c r="B6417" s="36"/>
      <c r="C6417" s="37" t="s">
        <v>6384</v>
      </c>
      <c r="D6417" s="38">
        <v>11644</v>
      </c>
      <c r="E6417" s="39" t="s">
        <v>6830</v>
      </c>
      <c r="F6417" s="38" t="s">
        <v>157</v>
      </c>
      <c r="G6417" s="40">
        <v>702449</v>
      </c>
      <c r="H6417" s="41" t="s">
        <v>4366</v>
      </c>
    </row>
    <row r="6418" spans="1:8">
      <c r="A6418" s="36"/>
      <c r="B6418" s="36"/>
      <c r="C6418" s="37" t="s">
        <v>6384</v>
      </c>
      <c r="D6418" s="38">
        <v>11646</v>
      </c>
      <c r="E6418" s="39" t="s">
        <v>6831</v>
      </c>
      <c r="F6418" s="38" t="s">
        <v>157</v>
      </c>
      <c r="G6418" s="40">
        <v>8741080</v>
      </c>
      <c r="H6418" s="41" t="s">
        <v>4366</v>
      </c>
    </row>
    <row r="6419" spans="1:8">
      <c r="A6419" s="36"/>
      <c r="B6419" s="36"/>
      <c r="C6419" s="37" t="s">
        <v>6384</v>
      </c>
      <c r="D6419" s="38">
        <v>11647</v>
      </c>
      <c r="E6419" s="39" t="s">
        <v>6832</v>
      </c>
      <c r="F6419" s="38" t="s">
        <v>157</v>
      </c>
      <c r="G6419" s="40">
        <v>5561859</v>
      </c>
      <c r="H6419" s="41" t="s">
        <v>4366</v>
      </c>
    </row>
    <row r="6420" spans="1:8">
      <c r="A6420" s="36"/>
      <c r="B6420" s="36"/>
      <c r="C6420" s="37" t="s">
        <v>6384</v>
      </c>
      <c r="D6420" s="38">
        <v>11648</v>
      </c>
      <c r="E6420" s="39" t="s">
        <v>6833</v>
      </c>
      <c r="F6420" s="38" t="s">
        <v>157</v>
      </c>
      <c r="G6420" s="40">
        <v>1925474</v>
      </c>
      <c r="H6420" s="41" t="s">
        <v>4366</v>
      </c>
    </row>
    <row r="6421" spans="1:8">
      <c r="A6421" s="36"/>
      <c r="B6421" s="36"/>
      <c r="C6421" s="37" t="s">
        <v>4617</v>
      </c>
      <c r="D6421" s="38">
        <v>11649</v>
      </c>
      <c r="E6421" s="39" t="s">
        <v>6834</v>
      </c>
      <c r="F6421" s="38" t="s">
        <v>157</v>
      </c>
      <c r="G6421" s="40">
        <v>4415281</v>
      </c>
      <c r="H6421" s="41" t="s">
        <v>4366</v>
      </c>
    </row>
    <row r="6422" spans="1:8">
      <c r="A6422" s="36"/>
      <c r="B6422" s="36"/>
      <c r="C6422" s="37" t="s">
        <v>6384</v>
      </c>
      <c r="D6422" s="38">
        <v>11652</v>
      </c>
      <c r="E6422" s="39" t="s">
        <v>6835</v>
      </c>
      <c r="F6422" s="38" t="s">
        <v>157</v>
      </c>
      <c r="G6422" s="40">
        <v>14122570</v>
      </c>
      <c r="H6422" s="41" t="s">
        <v>4366</v>
      </c>
    </row>
    <row r="6423" spans="1:8">
      <c r="A6423" s="36"/>
      <c r="B6423" s="36"/>
      <c r="C6423" s="37" t="s">
        <v>6384</v>
      </c>
      <c r="D6423" s="38">
        <v>11653</v>
      </c>
      <c r="E6423" s="39" t="s">
        <v>6836</v>
      </c>
      <c r="F6423" s="38" t="s">
        <v>157</v>
      </c>
      <c r="G6423" s="40">
        <v>16091693</v>
      </c>
      <c r="H6423" s="41" t="s">
        <v>4366</v>
      </c>
    </row>
    <row r="6424" spans="1:8">
      <c r="A6424" s="36"/>
      <c r="B6424" s="36"/>
      <c r="C6424" s="37" t="s">
        <v>6384</v>
      </c>
      <c r="D6424" s="38">
        <v>11655</v>
      </c>
      <c r="E6424" s="39" t="s">
        <v>6837</v>
      </c>
      <c r="F6424" s="38" t="s">
        <v>157</v>
      </c>
      <c r="G6424" s="40">
        <v>454980</v>
      </c>
      <c r="H6424" s="41" t="s">
        <v>4366</v>
      </c>
    </row>
    <row r="6425" spans="1:8">
      <c r="A6425" s="36"/>
      <c r="B6425" s="36"/>
      <c r="C6425" s="37" t="s">
        <v>4450</v>
      </c>
      <c r="D6425" s="38">
        <v>11657</v>
      </c>
      <c r="E6425" s="39" t="s">
        <v>6838</v>
      </c>
      <c r="F6425" s="38" t="s">
        <v>157</v>
      </c>
      <c r="G6425" s="40">
        <v>1750490</v>
      </c>
      <c r="H6425" s="41" t="s">
        <v>4366</v>
      </c>
    </row>
    <row r="6426" spans="1:8">
      <c r="A6426" s="36"/>
      <c r="B6426" s="36"/>
      <c r="C6426" s="37" t="s">
        <v>6384</v>
      </c>
      <c r="D6426" s="38">
        <v>11659</v>
      </c>
      <c r="E6426" s="39" t="s">
        <v>6839</v>
      </c>
      <c r="F6426" s="38" t="s">
        <v>157</v>
      </c>
      <c r="G6426" s="40">
        <v>7019664</v>
      </c>
      <c r="H6426" s="41" t="s">
        <v>4366</v>
      </c>
    </row>
    <row r="6427" spans="1:8">
      <c r="A6427" s="36"/>
      <c r="B6427" s="36"/>
      <c r="C6427" s="37" t="s">
        <v>4617</v>
      </c>
      <c r="D6427" s="38">
        <v>11665</v>
      </c>
      <c r="E6427" s="39" t="s">
        <v>6840</v>
      </c>
      <c r="F6427" s="38" t="s">
        <v>157</v>
      </c>
      <c r="G6427" s="40">
        <v>1254170</v>
      </c>
      <c r="H6427" s="41" t="s">
        <v>4366</v>
      </c>
    </row>
    <row r="6428" spans="1:8">
      <c r="A6428" s="36"/>
      <c r="B6428" s="36"/>
      <c r="C6428" s="37" t="s">
        <v>4617</v>
      </c>
      <c r="D6428" s="38">
        <v>11666</v>
      </c>
      <c r="E6428" s="39" t="s">
        <v>6841</v>
      </c>
      <c r="F6428" s="38" t="s">
        <v>157</v>
      </c>
      <c r="G6428" s="40">
        <v>22411666</v>
      </c>
      <c r="H6428" s="41" t="s">
        <v>4366</v>
      </c>
    </row>
    <row r="6429" spans="1:8">
      <c r="A6429" s="36"/>
      <c r="B6429" s="36"/>
      <c r="C6429" s="37" t="s">
        <v>6384</v>
      </c>
      <c r="D6429" s="38">
        <v>11668</v>
      </c>
      <c r="E6429" s="39" t="s">
        <v>6842</v>
      </c>
      <c r="F6429" s="38" t="s">
        <v>157</v>
      </c>
      <c r="G6429" s="40">
        <v>281911</v>
      </c>
      <c r="H6429" s="41" t="s">
        <v>4366</v>
      </c>
    </row>
    <row r="6430" spans="1:8">
      <c r="A6430" s="36"/>
      <c r="B6430" s="36"/>
      <c r="C6430" s="37" t="s">
        <v>4617</v>
      </c>
      <c r="D6430" s="38">
        <v>11670</v>
      </c>
      <c r="E6430" s="39" t="s">
        <v>6843</v>
      </c>
      <c r="F6430" s="38" t="s">
        <v>157</v>
      </c>
      <c r="G6430" s="40">
        <v>1044337</v>
      </c>
      <c r="H6430" s="41" t="s">
        <v>4366</v>
      </c>
    </row>
    <row r="6431" spans="1:8">
      <c r="A6431" s="36"/>
      <c r="B6431" s="36"/>
      <c r="C6431" s="37" t="s">
        <v>6384</v>
      </c>
      <c r="D6431" s="38">
        <v>11672</v>
      </c>
      <c r="E6431" s="39" t="s">
        <v>6844</v>
      </c>
      <c r="F6431" s="38" t="s">
        <v>157</v>
      </c>
      <c r="G6431" s="40">
        <v>5554995</v>
      </c>
      <c r="H6431" s="41" t="s">
        <v>4366</v>
      </c>
    </row>
    <row r="6432" spans="1:8">
      <c r="A6432" s="36"/>
      <c r="B6432" s="36"/>
      <c r="C6432" s="37" t="s">
        <v>4581</v>
      </c>
      <c r="D6432" s="38">
        <v>11693</v>
      </c>
      <c r="E6432" s="39" t="s">
        <v>6845</v>
      </c>
      <c r="F6432" s="38" t="s">
        <v>157</v>
      </c>
      <c r="G6432" s="40">
        <v>743755</v>
      </c>
      <c r="H6432" s="41" t="s">
        <v>4366</v>
      </c>
    </row>
    <row r="6433" spans="1:8">
      <c r="A6433" s="36"/>
      <c r="B6433" s="36"/>
      <c r="C6433" s="37" t="s">
        <v>4581</v>
      </c>
      <c r="D6433" s="38">
        <v>11699</v>
      </c>
      <c r="E6433" s="39" t="s">
        <v>6846</v>
      </c>
      <c r="F6433" s="38" t="s">
        <v>157</v>
      </c>
      <c r="G6433" s="40">
        <v>606597</v>
      </c>
      <c r="H6433" s="41" t="s">
        <v>4366</v>
      </c>
    </row>
    <row r="6434" spans="1:8">
      <c r="A6434" s="36"/>
      <c r="B6434" s="36"/>
      <c r="C6434" s="37" t="s">
        <v>4399</v>
      </c>
      <c r="D6434" s="38">
        <v>11708</v>
      </c>
      <c r="E6434" s="39" t="s">
        <v>6847</v>
      </c>
      <c r="F6434" s="38" t="s">
        <v>157</v>
      </c>
      <c r="G6434" s="40">
        <v>262492</v>
      </c>
      <c r="H6434" s="41" t="s">
        <v>4366</v>
      </c>
    </row>
    <row r="6435" spans="1:8">
      <c r="A6435" s="36"/>
      <c r="B6435" s="36"/>
      <c r="C6435" s="37" t="s">
        <v>6848</v>
      </c>
      <c r="D6435" s="38">
        <v>11711</v>
      </c>
      <c r="E6435" s="39" t="s">
        <v>6849</v>
      </c>
      <c r="F6435" s="38" t="s">
        <v>190</v>
      </c>
      <c r="G6435" s="40">
        <v>3559191</v>
      </c>
      <c r="H6435" s="41" t="s">
        <v>4366</v>
      </c>
    </row>
    <row r="6436" spans="1:8">
      <c r="A6436" s="36"/>
      <c r="B6436" s="36"/>
      <c r="C6436" s="37" t="s">
        <v>6848</v>
      </c>
      <c r="D6436" s="38">
        <v>11712</v>
      </c>
      <c r="E6436" s="39" t="s">
        <v>6850</v>
      </c>
      <c r="F6436" s="38" t="s">
        <v>190</v>
      </c>
      <c r="G6436" s="40">
        <v>3885244</v>
      </c>
      <c r="H6436" s="41" t="s">
        <v>4366</v>
      </c>
    </row>
    <row r="6437" spans="1:8">
      <c r="A6437" s="36"/>
      <c r="B6437" s="36"/>
      <c r="C6437" s="37" t="s">
        <v>6848</v>
      </c>
      <c r="D6437" s="38">
        <v>11713</v>
      </c>
      <c r="E6437" s="39" t="s">
        <v>6851</v>
      </c>
      <c r="F6437" s="38" t="s">
        <v>190</v>
      </c>
      <c r="G6437" s="40">
        <v>4391885</v>
      </c>
      <c r="H6437" s="41" t="s">
        <v>4366</v>
      </c>
    </row>
    <row r="6438" spans="1:8">
      <c r="A6438" s="36"/>
      <c r="B6438" s="36"/>
      <c r="C6438" s="37" t="s">
        <v>5049</v>
      </c>
      <c r="D6438" s="38">
        <v>11714</v>
      </c>
      <c r="E6438" s="39" t="s">
        <v>6852</v>
      </c>
      <c r="F6438" s="38" t="s">
        <v>157</v>
      </c>
      <c r="G6438" s="40">
        <v>720000</v>
      </c>
      <c r="H6438" s="41" t="s">
        <v>4366</v>
      </c>
    </row>
    <row r="6439" spans="1:8">
      <c r="A6439" s="36"/>
      <c r="B6439" s="36"/>
      <c r="C6439" s="37" t="s">
        <v>6848</v>
      </c>
      <c r="D6439" s="38">
        <v>11715</v>
      </c>
      <c r="E6439" s="39" t="s">
        <v>6853</v>
      </c>
      <c r="F6439" s="38" t="s">
        <v>190</v>
      </c>
      <c r="G6439" s="40">
        <v>4932863</v>
      </c>
      <c r="H6439" s="41" t="s">
        <v>4366</v>
      </c>
    </row>
    <row r="6440" spans="1:8">
      <c r="A6440" s="36"/>
      <c r="B6440" s="36"/>
      <c r="C6440" s="37" t="s">
        <v>6848</v>
      </c>
      <c r="D6440" s="38">
        <v>11716</v>
      </c>
      <c r="E6440" s="39" t="s">
        <v>6854</v>
      </c>
      <c r="F6440" s="38" t="s">
        <v>190</v>
      </c>
      <c r="G6440" s="40">
        <v>6289996</v>
      </c>
      <c r="H6440" s="41" t="s">
        <v>4366</v>
      </c>
    </row>
    <row r="6441" spans="1:8">
      <c r="A6441" s="36"/>
      <c r="B6441" s="36"/>
      <c r="C6441" s="37" t="s">
        <v>6848</v>
      </c>
      <c r="D6441" s="38">
        <v>11717</v>
      </c>
      <c r="E6441" s="39" t="s">
        <v>6855</v>
      </c>
      <c r="F6441" s="38" t="s">
        <v>190</v>
      </c>
      <c r="G6441" s="40">
        <v>7661157</v>
      </c>
      <c r="H6441" s="41" t="s">
        <v>4366</v>
      </c>
    </row>
    <row r="6442" spans="1:8">
      <c r="A6442" s="36"/>
      <c r="B6442" s="36"/>
      <c r="C6442" s="37" t="s">
        <v>6848</v>
      </c>
      <c r="D6442" s="38">
        <v>11718</v>
      </c>
      <c r="E6442" s="39" t="s">
        <v>6856</v>
      </c>
      <c r="F6442" s="38" t="s">
        <v>190</v>
      </c>
      <c r="G6442" s="40">
        <v>48556</v>
      </c>
      <c r="H6442" s="41" t="s">
        <v>4366</v>
      </c>
    </row>
    <row r="6443" spans="1:8">
      <c r="A6443" s="36"/>
      <c r="B6443" s="36"/>
      <c r="C6443" s="37" t="s">
        <v>6848</v>
      </c>
      <c r="D6443" s="38">
        <v>11719</v>
      </c>
      <c r="E6443" s="39" t="s">
        <v>6857</v>
      </c>
      <c r="F6443" s="38" t="s">
        <v>190</v>
      </c>
      <c r="G6443" s="40">
        <v>72246</v>
      </c>
      <c r="H6443" s="41" t="s">
        <v>4366</v>
      </c>
    </row>
    <row r="6444" spans="1:8">
      <c r="A6444" s="36"/>
      <c r="B6444" s="36"/>
      <c r="C6444" s="37" t="s">
        <v>6848</v>
      </c>
      <c r="D6444" s="38">
        <v>11720</v>
      </c>
      <c r="E6444" s="39" t="s">
        <v>6858</v>
      </c>
      <c r="F6444" s="38" t="s">
        <v>190</v>
      </c>
      <c r="G6444" s="40">
        <v>153330</v>
      </c>
      <c r="H6444" s="41" t="s">
        <v>4366</v>
      </c>
    </row>
    <row r="6445" spans="1:8">
      <c r="A6445" s="36"/>
      <c r="B6445" s="36"/>
      <c r="C6445" s="37" t="s">
        <v>6848</v>
      </c>
      <c r="D6445" s="38">
        <v>11721</v>
      </c>
      <c r="E6445" s="39" t="s">
        <v>6859</v>
      </c>
      <c r="F6445" s="38" t="s">
        <v>157</v>
      </c>
      <c r="G6445" s="40">
        <v>157087</v>
      </c>
      <c r="H6445" s="41" t="s">
        <v>4366</v>
      </c>
    </row>
    <row r="6446" spans="1:8">
      <c r="A6446" s="36"/>
      <c r="B6446" s="36"/>
      <c r="C6446" s="37" t="s">
        <v>6848</v>
      </c>
      <c r="D6446" s="38">
        <v>11722</v>
      </c>
      <c r="E6446" s="39" t="s">
        <v>6860</v>
      </c>
      <c r="F6446" s="38" t="s">
        <v>157</v>
      </c>
      <c r="G6446" s="40">
        <v>293316</v>
      </c>
      <c r="H6446" s="41" t="s">
        <v>4366</v>
      </c>
    </row>
    <row r="6447" spans="1:8">
      <c r="A6447" s="36"/>
      <c r="B6447" s="36"/>
      <c r="C6447" s="37" t="s">
        <v>6848</v>
      </c>
      <c r="D6447" s="38">
        <v>11723</v>
      </c>
      <c r="E6447" s="39" t="s">
        <v>6861</v>
      </c>
      <c r="F6447" s="38" t="s">
        <v>157</v>
      </c>
      <c r="G6447" s="40">
        <v>406455</v>
      </c>
      <c r="H6447" s="41" t="s">
        <v>4366</v>
      </c>
    </row>
    <row r="6448" spans="1:8">
      <c r="A6448" s="36"/>
      <c r="B6448" s="36"/>
      <c r="C6448" s="37" t="s">
        <v>6848</v>
      </c>
      <c r="D6448" s="38">
        <v>11724</v>
      </c>
      <c r="E6448" s="39" t="s">
        <v>6862</v>
      </c>
      <c r="F6448" s="38" t="s">
        <v>157</v>
      </c>
      <c r="G6448" s="40">
        <v>518404</v>
      </c>
      <c r="H6448" s="41" t="s">
        <v>4366</v>
      </c>
    </row>
    <row r="6449" spans="1:8">
      <c r="A6449" s="36"/>
      <c r="B6449" s="36"/>
      <c r="C6449" s="37" t="s">
        <v>4617</v>
      </c>
      <c r="D6449" s="38">
        <v>11727</v>
      </c>
      <c r="E6449" s="39" t="s">
        <v>6863</v>
      </c>
      <c r="F6449" s="38" t="s">
        <v>157</v>
      </c>
      <c r="G6449" s="40">
        <v>1184615</v>
      </c>
      <c r="H6449" s="41" t="s">
        <v>4366</v>
      </c>
    </row>
    <row r="6450" spans="1:8">
      <c r="A6450" s="36"/>
      <c r="B6450" s="36"/>
      <c r="C6450" s="37" t="s">
        <v>6848</v>
      </c>
      <c r="D6450" s="38">
        <v>11728</v>
      </c>
      <c r="E6450" s="39" t="s">
        <v>6864</v>
      </c>
      <c r="F6450" s="38" t="s">
        <v>157</v>
      </c>
      <c r="G6450" s="40">
        <v>86152</v>
      </c>
      <c r="H6450" s="41" t="s">
        <v>4366</v>
      </c>
    </row>
    <row r="6451" spans="1:8">
      <c r="A6451" s="36"/>
      <c r="B6451" s="36"/>
      <c r="C6451" s="37" t="s">
        <v>6848</v>
      </c>
      <c r="D6451" s="38">
        <v>11729</v>
      </c>
      <c r="E6451" s="39" t="s">
        <v>6865</v>
      </c>
      <c r="F6451" s="38" t="s">
        <v>157</v>
      </c>
      <c r="G6451" s="40">
        <v>103523</v>
      </c>
      <c r="H6451" s="41" t="s">
        <v>4366</v>
      </c>
    </row>
    <row r="6452" spans="1:8">
      <c r="A6452" s="36"/>
      <c r="B6452" s="36"/>
      <c r="C6452" s="37" t="s">
        <v>4610</v>
      </c>
      <c r="D6452" s="38">
        <v>11733</v>
      </c>
      <c r="E6452" s="39" t="s">
        <v>3042</v>
      </c>
      <c r="F6452" s="38" t="s">
        <v>190</v>
      </c>
      <c r="G6452" s="40">
        <v>2380000</v>
      </c>
      <c r="H6452" s="41" t="s">
        <v>4366</v>
      </c>
    </row>
    <row r="6453" spans="1:8">
      <c r="A6453" s="36"/>
      <c r="B6453" s="36"/>
      <c r="C6453" s="37" t="s">
        <v>6848</v>
      </c>
      <c r="D6453" s="38">
        <v>11735</v>
      </c>
      <c r="E6453" s="39" t="s">
        <v>6866</v>
      </c>
      <c r="F6453" s="38" t="s">
        <v>157</v>
      </c>
      <c r="G6453" s="40">
        <v>213488</v>
      </c>
      <c r="H6453" s="41" t="s">
        <v>4366</v>
      </c>
    </row>
    <row r="6454" spans="1:8">
      <c r="A6454" s="36"/>
      <c r="B6454" s="36"/>
      <c r="C6454" s="37" t="s">
        <v>6848</v>
      </c>
      <c r="D6454" s="38">
        <v>11736</v>
      </c>
      <c r="E6454" s="39" t="s">
        <v>6867</v>
      </c>
      <c r="F6454" s="38" t="s">
        <v>157</v>
      </c>
      <c r="G6454" s="40">
        <v>200956</v>
      </c>
      <c r="H6454" s="41" t="s">
        <v>4366</v>
      </c>
    </row>
    <row r="6455" spans="1:8">
      <c r="A6455" s="36"/>
      <c r="B6455" s="36"/>
      <c r="C6455" s="37" t="s">
        <v>6848</v>
      </c>
      <c r="D6455" s="38">
        <v>11737</v>
      </c>
      <c r="E6455" s="39" t="s">
        <v>6868</v>
      </c>
      <c r="F6455" s="38" t="s">
        <v>157</v>
      </c>
      <c r="G6455" s="40">
        <v>200473</v>
      </c>
      <c r="H6455" s="41" t="s">
        <v>4366</v>
      </c>
    </row>
    <row r="6456" spans="1:8">
      <c r="A6456" s="36"/>
      <c r="B6456" s="36"/>
      <c r="C6456" s="37" t="s">
        <v>6848</v>
      </c>
      <c r="D6456" s="38">
        <v>11738</v>
      </c>
      <c r="E6456" s="39" t="s">
        <v>6869</v>
      </c>
      <c r="F6456" s="38" t="s">
        <v>157</v>
      </c>
      <c r="G6456" s="40">
        <v>89862</v>
      </c>
      <c r="H6456" s="41" t="s">
        <v>4366</v>
      </c>
    </row>
    <row r="6457" spans="1:8">
      <c r="A6457" s="36"/>
      <c r="B6457" s="36"/>
      <c r="C6457" s="37" t="s">
        <v>6848</v>
      </c>
      <c r="D6457" s="38">
        <v>11739</v>
      </c>
      <c r="E6457" s="39" t="s">
        <v>6870</v>
      </c>
      <c r="F6457" s="38" t="s">
        <v>157</v>
      </c>
      <c r="G6457" s="40">
        <v>62839</v>
      </c>
      <c r="H6457" s="41" t="s">
        <v>4366</v>
      </c>
    </row>
    <row r="6458" spans="1:8">
      <c r="A6458" s="36"/>
      <c r="B6458" s="36"/>
      <c r="C6458" s="37" t="s">
        <v>5313</v>
      </c>
      <c r="D6458" s="38">
        <v>11740</v>
      </c>
      <c r="E6458" s="39" t="s">
        <v>6871</v>
      </c>
      <c r="F6458" s="38" t="s">
        <v>190</v>
      </c>
      <c r="G6458" s="40">
        <v>68420</v>
      </c>
      <c r="H6458" s="41" t="s">
        <v>4366</v>
      </c>
    </row>
    <row r="6459" spans="1:8">
      <c r="A6459" s="36"/>
      <c r="B6459" s="36"/>
      <c r="C6459" s="37" t="s">
        <v>5313</v>
      </c>
      <c r="D6459" s="38">
        <v>11741</v>
      </c>
      <c r="E6459" s="39" t="s">
        <v>6872</v>
      </c>
      <c r="F6459" s="38" t="s">
        <v>182</v>
      </c>
      <c r="G6459" s="40">
        <v>40382</v>
      </c>
      <c r="H6459" s="41" t="s">
        <v>4366</v>
      </c>
    </row>
    <row r="6460" spans="1:8">
      <c r="A6460" s="36"/>
      <c r="B6460" s="36"/>
      <c r="C6460" s="37" t="s">
        <v>5313</v>
      </c>
      <c r="D6460" s="38">
        <v>11742</v>
      </c>
      <c r="E6460" s="39" t="s">
        <v>6873</v>
      </c>
      <c r="F6460" s="38" t="s">
        <v>157</v>
      </c>
      <c r="G6460" s="40">
        <v>395</v>
      </c>
      <c r="H6460" s="41" t="s">
        <v>4366</v>
      </c>
    </row>
    <row r="6461" spans="1:8">
      <c r="A6461" s="36"/>
      <c r="B6461" s="36"/>
      <c r="C6461" s="37" t="s">
        <v>6384</v>
      </c>
      <c r="D6461" s="38">
        <v>11743</v>
      </c>
      <c r="E6461" s="39" t="s">
        <v>6874</v>
      </c>
      <c r="F6461" s="38" t="s">
        <v>157</v>
      </c>
      <c r="G6461" s="40">
        <v>24000155</v>
      </c>
      <c r="H6461" s="41" t="s">
        <v>4366</v>
      </c>
    </row>
    <row r="6462" spans="1:8">
      <c r="A6462" s="36"/>
      <c r="B6462" s="36"/>
      <c r="C6462" s="37" t="s">
        <v>6848</v>
      </c>
      <c r="D6462" s="38">
        <v>11744</v>
      </c>
      <c r="E6462" s="39" t="s">
        <v>6875</v>
      </c>
      <c r="F6462" s="38" t="s">
        <v>190</v>
      </c>
      <c r="G6462" s="40">
        <v>177592</v>
      </c>
      <c r="H6462" s="41" t="s">
        <v>4366</v>
      </c>
    </row>
    <row r="6463" spans="1:8">
      <c r="A6463" s="36"/>
      <c r="B6463" s="36"/>
      <c r="C6463" s="37" t="s">
        <v>6848</v>
      </c>
      <c r="D6463" s="38">
        <v>11745</v>
      </c>
      <c r="E6463" s="39" t="s">
        <v>6876</v>
      </c>
      <c r="F6463" s="38" t="s">
        <v>190</v>
      </c>
      <c r="G6463" s="40">
        <v>217705</v>
      </c>
      <c r="H6463" s="41" t="s">
        <v>4366</v>
      </c>
    </row>
    <row r="6464" spans="1:8">
      <c r="A6464" s="36"/>
      <c r="B6464" s="36"/>
      <c r="C6464" s="37" t="s">
        <v>6848</v>
      </c>
      <c r="D6464" s="38">
        <v>11746</v>
      </c>
      <c r="E6464" s="39" t="s">
        <v>6877</v>
      </c>
      <c r="F6464" s="38" t="s">
        <v>190</v>
      </c>
      <c r="G6464" s="40">
        <v>240894</v>
      </c>
      <c r="H6464" s="41" t="s">
        <v>4366</v>
      </c>
    </row>
    <row r="6465" spans="1:8">
      <c r="A6465" s="36"/>
      <c r="B6465" s="36"/>
      <c r="C6465" s="37" t="s">
        <v>6848</v>
      </c>
      <c r="D6465" s="38">
        <v>11747</v>
      </c>
      <c r="E6465" s="39" t="s">
        <v>6878</v>
      </c>
      <c r="F6465" s="38" t="s">
        <v>190</v>
      </c>
      <c r="G6465" s="40">
        <v>264088</v>
      </c>
      <c r="H6465" s="41" t="s">
        <v>4366</v>
      </c>
    </row>
    <row r="6466" spans="1:8">
      <c r="A6466" s="36"/>
      <c r="B6466" s="36"/>
      <c r="C6466" s="37" t="s">
        <v>6848</v>
      </c>
      <c r="D6466" s="38">
        <v>11748</v>
      </c>
      <c r="E6466" s="39" t="s">
        <v>6879</v>
      </c>
      <c r="F6466" s="38" t="s">
        <v>190</v>
      </c>
      <c r="G6466" s="40">
        <v>300813</v>
      </c>
      <c r="H6466" s="41" t="s">
        <v>4366</v>
      </c>
    </row>
    <row r="6467" spans="1:8">
      <c r="A6467" s="36"/>
      <c r="B6467" s="36"/>
      <c r="C6467" s="37" t="s">
        <v>4450</v>
      </c>
      <c r="D6467" s="38">
        <v>11764</v>
      </c>
      <c r="E6467" s="39" t="s">
        <v>6880</v>
      </c>
      <c r="F6467" s="38" t="s">
        <v>157</v>
      </c>
      <c r="G6467" s="40">
        <v>180810</v>
      </c>
      <c r="H6467" s="41" t="s">
        <v>4366</v>
      </c>
    </row>
    <row r="6468" spans="1:8">
      <c r="A6468" s="36"/>
      <c r="B6468" s="36"/>
      <c r="C6468" s="37" t="s">
        <v>4399</v>
      </c>
      <c r="D6468" s="38">
        <v>11765</v>
      </c>
      <c r="E6468" s="39" t="s">
        <v>6881</v>
      </c>
      <c r="F6468" s="38" t="s">
        <v>157</v>
      </c>
      <c r="G6468" s="40">
        <v>16125</v>
      </c>
      <c r="H6468" s="41" t="s">
        <v>4366</v>
      </c>
    </row>
    <row r="6469" spans="1:8">
      <c r="A6469" s="36"/>
      <c r="B6469" s="36"/>
      <c r="C6469" s="37" t="s">
        <v>4450</v>
      </c>
      <c r="D6469" s="38">
        <v>11766</v>
      </c>
      <c r="E6469" s="39" t="s">
        <v>6882</v>
      </c>
      <c r="F6469" s="38" t="s">
        <v>157</v>
      </c>
      <c r="G6469" s="40">
        <v>534121</v>
      </c>
      <c r="H6469" s="41" t="s">
        <v>4366</v>
      </c>
    </row>
    <row r="6470" spans="1:8">
      <c r="A6470" s="36"/>
      <c r="B6470" s="36"/>
      <c r="C6470" s="37" t="s">
        <v>6848</v>
      </c>
      <c r="D6470" s="38">
        <v>11770</v>
      </c>
      <c r="E6470" s="39" t="s">
        <v>6883</v>
      </c>
      <c r="F6470" s="38" t="s">
        <v>157</v>
      </c>
      <c r="G6470" s="40">
        <v>63792</v>
      </c>
      <c r="H6470" s="41" t="s">
        <v>4366</v>
      </c>
    </row>
    <row r="6471" spans="1:8">
      <c r="A6471" s="36"/>
      <c r="B6471" s="36"/>
      <c r="C6471" s="37" t="s">
        <v>6848</v>
      </c>
      <c r="D6471" s="38">
        <v>11771</v>
      </c>
      <c r="E6471" s="39" t="s">
        <v>6884</v>
      </c>
      <c r="F6471" s="38" t="s">
        <v>157</v>
      </c>
      <c r="G6471" s="40">
        <v>50401</v>
      </c>
      <c r="H6471" s="41" t="s">
        <v>4366</v>
      </c>
    </row>
    <row r="6472" spans="1:8">
      <c r="A6472" s="36"/>
      <c r="B6472" s="36"/>
      <c r="C6472" s="37" t="s">
        <v>5049</v>
      </c>
      <c r="D6472" s="38">
        <v>11772</v>
      </c>
      <c r="E6472" s="39" t="s">
        <v>6885</v>
      </c>
      <c r="F6472" s="38" t="s">
        <v>157</v>
      </c>
      <c r="G6472" s="40">
        <v>6900</v>
      </c>
      <c r="H6472" s="41" t="s">
        <v>4366</v>
      </c>
    </row>
    <row r="6473" spans="1:8">
      <c r="A6473" s="36"/>
      <c r="B6473" s="36"/>
      <c r="C6473" s="37" t="s">
        <v>6848</v>
      </c>
      <c r="D6473" s="38">
        <v>11774</v>
      </c>
      <c r="E6473" s="39" t="s">
        <v>6886</v>
      </c>
      <c r="F6473" s="38" t="s">
        <v>157</v>
      </c>
      <c r="G6473" s="40">
        <v>125635</v>
      </c>
      <c r="H6473" s="41" t="s">
        <v>4366</v>
      </c>
    </row>
    <row r="6474" spans="1:8">
      <c r="A6474" s="36"/>
      <c r="B6474" s="36"/>
      <c r="C6474" s="37" t="s">
        <v>6848</v>
      </c>
      <c r="D6474" s="38">
        <v>11775</v>
      </c>
      <c r="E6474" s="39" t="s">
        <v>6887</v>
      </c>
      <c r="F6474" s="38" t="s">
        <v>157</v>
      </c>
      <c r="G6474" s="40">
        <v>111545</v>
      </c>
      <c r="H6474" s="41" t="s">
        <v>4366</v>
      </c>
    </row>
    <row r="6475" spans="1:8">
      <c r="A6475" s="36"/>
      <c r="B6475" s="36"/>
      <c r="C6475" s="37" t="s">
        <v>4617</v>
      </c>
      <c r="D6475" s="38">
        <v>11776</v>
      </c>
      <c r="E6475" s="39" t="s">
        <v>6888</v>
      </c>
      <c r="F6475" s="38" t="s">
        <v>157</v>
      </c>
      <c r="G6475" s="40">
        <v>3171519</v>
      </c>
      <c r="H6475" s="41" t="s">
        <v>4366</v>
      </c>
    </row>
    <row r="6476" spans="1:8">
      <c r="A6476" s="36"/>
      <c r="B6476" s="36"/>
      <c r="C6476" s="37" t="s">
        <v>4617</v>
      </c>
      <c r="D6476" s="38">
        <v>11777</v>
      </c>
      <c r="E6476" s="39" t="s">
        <v>6889</v>
      </c>
      <c r="F6476" s="38" t="s">
        <v>157</v>
      </c>
      <c r="G6476" s="40">
        <v>57120</v>
      </c>
      <c r="H6476" s="41" t="s">
        <v>4366</v>
      </c>
    </row>
    <row r="6477" spans="1:8">
      <c r="A6477" s="36"/>
      <c r="B6477" s="36"/>
      <c r="C6477" s="37" t="s">
        <v>4617</v>
      </c>
      <c r="D6477" s="38">
        <v>11780</v>
      </c>
      <c r="E6477" s="39" t="s">
        <v>6890</v>
      </c>
      <c r="F6477" s="38" t="s">
        <v>157</v>
      </c>
      <c r="G6477" s="40">
        <v>249900</v>
      </c>
      <c r="H6477" s="41" t="s">
        <v>4366</v>
      </c>
    </row>
    <row r="6478" spans="1:8">
      <c r="A6478" s="36"/>
      <c r="B6478" s="36"/>
      <c r="C6478" s="37" t="s">
        <v>5366</v>
      </c>
      <c r="D6478" s="38">
        <v>11781</v>
      </c>
      <c r="E6478" s="39" t="s">
        <v>6891</v>
      </c>
      <c r="F6478" s="38" t="s">
        <v>157</v>
      </c>
      <c r="G6478" s="40">
        <v>221340</v>
      </c>
      <c r="H6478" s="41" t="s">
        <v>4366</v>
      </c>
    </row>
    <row r="6479" spans="1:8">
      <c r="A6479" s="36"/>
      <c r="B6479" s="36"/>
      <c r="C6479" s="37" t="s">
        <v>5366</v>
      </c>
      <c r="D6479" s="38">
        <v>11783</v>
      </c>
      <c r="E6479" s="39" t="s">
        <v>6892</v>
      </c>
      <c r="F6479" s="38" t="s">
        <v>157</v>
      </c>
      <c r="G6479" s="40">
        <v>123104</v>
      </c>
      <c r="H6479" s="41" t="s">
        <v>4366</v>
      </c>
    </row>
    <row r="6480" spans="1:8">
      <c r="A6480" s="36"/>
      <c r="B6480" s="36"/>
      <c r="C6480" s="37" t="s">
        <v>4399</v>
      </c>
      <c r="D6480" s="38">
        <v>11784</v>
      </c>
      <c r="E6480" s="39" t="s">
        <v>6893</v>
      </c>
      <c r="F6480" s="38" t="s">
        <v>157</v>
      </c>
      <c r="G6480" s="40">
        <v>850</v>
      </c>
      <c r="H6480" s="41" t="s">
        <v>4366</v>
      </c>
    </row>
    <row r="6481" spans="1:8">
      <c r="A6481" s="36"/>
      <c r="B6481" s="36"/>
      <c r="C6481" s="37" t="s">
        <v>5366</v>
      </c>
      <c r="D6481" s="38">
        <v>11785</v>
      </c>
      <c r="E6481" s="39" t="s">
        <v>6894</v>
      </c>
      <c r="F6481" s="38" t="s">
        <v>190</v>
      </c>
      <c r="G6481" s="40">
        <v>2442</v>
      </c>
      <c r="H6481" s="41" t="s">
        <v>4366</v>
      </c>
    </row>
    <row r="6482" spans="1:8">
      <c r="A6482" s="36"/>
      <c r="B6482" s="36"/>
      <c r="C6482" s="37" t="s">
        <v>4450</v>
      </c>
      <c r="D6482" s="38">
        <v>11786</v>
      </c>
      <c r="E6482" s="39" t="s">
        <v>6895</v>
      </c>
      <c r="F6482" s="38" t="s">
        <v>157</v>
      </c>
      <c r="G6482" s="40">
        <v>10370</v>
      </c>
      <c r="H6482" s="41" t="s">
        <v>4366</v>
      </c>
    </row>
    <row r="6483" spans="1:8">
      <c r="A6483" s="36"/>
      <c r="B6483" s="36"/>
      <c r="C6483" s="37" t="s">
        <v>4450</v>
      </c>
      <c r="D6483" s="38">
        <v>11787</v>
      </c>
      <c r="E6483" s="39" t="s">
        <v>6896</v>
      </c>
      <c r="F6483" s="38" t="s">
        <v>157</v>
      </c>
      <c r="G6483" s="40">
        <v>165053</v>
      </c>
      <c r="H6483" s="41" t="s">
        <v>4366</v>
      </c>
    </row>
    <row r="6484" spans="1:8">
      <c r="A6484" s="36"/>
      <c r="B6484" s="36"/>
      <c r="C6484" s="37" t="s">
        <v>4450</v>
      </c>
      <c r="D6484" s="38">
        <v>11789</v>
      </c>
      <c r="E6484" s="39" t="s">
        <v>6897</v>
      </c>
      <c r="F6484" s="38" t="s">
        <v>190</v>
      </c>
      <c r="G6484" s="40">
        <v>3683914</v>
      </c>
      <c r="H6484" s="41" t="s">
        <v>4366</v>
      </c>
    </row>
    <row r="6485" spans="1:8">
      <c r="A6485" s="36"/>
      <c r="B6485" s="36"/>
      <c r="C6485" s="37" t="s">
        <v>4450</v>
      </c>
      <c r="D6485" s="38">
        <v>11790</v>
      </c>
      <c r="E6485" s="39" t="s">
        <v>6898</v>
      </c>
      <c r="F6485" s="38" t="s">
        <v>157</v>
      </c>
      <c r="G6485" s="40">
        <v>3402</v>
      </c>
      <c r="H6485" s="41" t="s">
        <v>4366</v>
      </c>
    </row>
    <row r="6486" spans="1:8">
      <c r="A6486" s="36"/>
      <c r="B6486" s="36"/>
      <c r="C6486" s="37" t="s">
        <v>4610</v>
      </c>
      <c r="D6486" s="38">
        <v>11794</v>
      </c>
      <c r="E6486" s="39" t="s">
        <v>6899</v>
      </c>
      <c r="F6486" s="38" t="s">
        <v>157</v>
      </c>
      <c r="G6486" s="40">
        <v>1642200</v>
      </c>
      <c r="H6486" s="41" t="s">
        <v>4366</v>
      </c>
    </row>
    <row r="6487" spans="1:8">
      <c r="A6487" s="36"/>
      <c r="B6487" s="36"/>
      <c r="C6487" s="37" t="s">
        <v>6384</v>
      </c>
      <c r="D6487" s="38">
        <v>11796</v>
      </c>
      <c r="E6487" s="39" t="s">
        <v>6900</v>
      </c>
      <c r="F6487" s="38" t="s">
        <v>157</v>
      </c>
      <c r="G6487" s="40">
        <v>4195010</v>
      </c>
      <c r="H6487" s="41" t="s">
        <v>4366</v>
      </c>
    </row>
    <row r="6488" spans="1:8">
      <c r="A6488" s="36"/>
      <c r="B6488" s="36"/>
      <c r="C6488" s="37" t="s">
        <v>5366</v>
      </c>
      <c r="D6488" s="38">
        <v>11797</v>
      </c>
      <c r="E6488" s="39" t="s">
        <v>6901</v>
      </c>
      <c r="F6488" s="38" t="s">
        <v>157</v>
      </c>
      <c r="G6488" s="40">
        <v>19384379</v>
      </c>
      <c r="H6488" s="41" t="s">
        <v>4366</v>
      </c>
    </row>
    <row r="6489" spans="1:8">
      <c r="A6489" s="36"/>
      <c r="B6489" s="36"/>
      <c r="C6489" s="37" t="s">
        <v>4617</v>
      </c>
      <c r="D6489" s="38">
        <v>11798</v>
      </c>
      <c r="E6489" s="39" t="s">
        <v>6902</v>
      </c>
      <c r="F6489" s="38" t="s">
        <v>157</v>
      </c>
      <c r="G6489" s="40">
        <v>571657</v>
      </c>
      <c r="H6489" s="41" t="s">
        <v>4366</v>
      </c>
    </row>
    <row r="6490" spans="1:8">
      <c r="A6490" s="36"/>
      <c r="B6490" s="36"/>
      <c r="C6490" s="37" t="s">
        <v>4617</v>
      </c>
      <c r="D6490" s="38">
        <v>11799</v>
      </c>
      <c r="E6490" s="39" t="s">
        <v>6903</v>
      </c>
      <c r="F6490" s="38" t="s">
        <v>157</v>
      </c>
      <c r="G6490" s="40">
        <v>269188</v>
      </c>
      <c r="H6490" s="41" t="s">
        <v>4366</v>
      </c>
    </row>
    <row r="6491" spans="1:8">
      <c r="A6491" s="36"/>
      <c r="B6491" s="36"/>
      <c r="C6491" s="37" t="s">
        <v>4617</v>
      </c>
      <c r="D6491" s="38">
        <v>11800</v>
      </c>
      <c r="E6491" s="39" t="s">
        <v>6904</v>
      </c>
      <c r="F6491" s="38" t="s">
        <v>157</v>
      </c>
      <c r="G6491" s="40">
        <v>677374</v>
      </c>
      <c r="H6491" s="41" t="s">
        <v>4366</v>
      </c>
    </row>
    <row r="6492" spans="1:8">
      <c r="A6492" s="36"/>
      <c r="B6492" s="36"/>
      <c r="C6492" s="37" t="s">
        <v>4617</v>
      </c>
      <c r="D6492" s="38">
        <v>11801</v>
      </c>
      <c r="E6492" s="39" t="s">
        <v>6905</v>
      </c>
      <c r="F6492" s="38" t="s">
        <v>157</v>
      </c>
      <c r="G6492" s="40">
        <v>708698</v>
      </c>
      <c r="H6492" s="41" t="s">
        <v>4366</v>
      </c>
    </row>
    <row r="6493" spans="1:8">
      <c r="A6493" s="36"/>
      <c r="B6493" s="36"/>
      <c r="C6493" s="37" t="s">
        <v>4617</v>
      </c>
      <c r="D6493" s="38">
        <v>11803</v>
      </c>
      <c r="E6493" s="39" t="s">
        <v>6906</v>
      </c>
      <c r="F6493" s="38" t="s">
        <v>157</v>
      </c>
      <c r="G6493" s="40">
        <v>17850000</v>
      </c>
      <c r="H6493" s="41" t="s">
        <v>4366</v>
      </c>
    </row>
    <row r="6494" spans="1:8">
      <c r="A6494" s="36"/>
      <c r="B6494" s="36"/>
      <c r="C6494" s="37" t="s">
        <v>4617</v>
      </c>
      <c r="D6494" s="38">
        <v>11804</v>
      </c>
      <c r="E6494" s="39" t="s">
        <v>6907</v>
      </c>
      <c r="F6494" s="38" t="s">
        <v>157</v>
      </c>
      <c r="G6494" s="40">
        <v>164220</v>
      </c>
      <c r="H6494" s="41" t="s">
        <v>4366</v>
      </c>
    </row>
    <row r="6495" spans="1:8">
      <c r="A6495" s="36"/>
      <c r="B6495" s="36"/>
      <c r="C6495" s="37" t="s">
        <v>4617</v>
      </c>
      <c r="D6495" s="38">
        <v>11805</v>
      </c>
      <c r="E6495" s="39" t="s">
        <v>6908</v>
      </c>
      <c r="F6495" s="38" t="s">
        <v>157</v>
      </c>
      <c r="G6495" s="40">
        <v>164220</v>
      </c>
      <c r="H6495" s="41" t="s">
        <v>4366</v>
      </c>
    </row>
    <row r="6496" spans="1:8">
      <c r="A6496" s="36"/>
      <c r="B6496" s="36"/>
      <c r="C6496" s="37" t="s">
        <v>4617</v>
      </c>
      <c r="D6496" s="38">
        <v>11806</v>
      </c>
      <c r="E6496" s="39" t="s">
        <v>6909</v>
      </c>
      <c r="F6496" s="38" t="s">
        <v>157</v>
      </c>
      <c r="G6496" s="40">
        <v>171360</v>
      </c>
      <c r="H6496" s="41" t="s">
        <v>4366</v>
      </c>
    </row>
    <row r="6497" spans="1:8">
      <c r="A6497" s="36"/>
      <c r="B6497" s="36"/>
      <c r="C6497" s="37" t="s">
        <v>4617</v>
      </c>
      <c r="D6497" s="38">
        <v>11807</v>
      </c>
      <c r="E6497" s="39" t="s">
        <v>6910</v>
      </c>
      <c r="F6497" s="38" t="s">
        <v>157</v>
      </c>
      <c r="G6497" s="40">
        <v>469855</v>
      </c>
      <c r="H6497" s="41" t="s">
        <v>4366</v>
      </c>
    </row>
    <row r="6498" spans="1:8">
      <c r="A6498" s="36"/>
      <c r="B6498" s="36"/>
      <c r="C6498" s="37" t="s">
        <v>4581</v>
      </c>
      <c r="D6498" s="38">
        <v>11810</v>
      </c>
      <c r="E6498" s="39" t="s">
        <v>3089</v>
      </c>
      <c r="F6498" s="38" t="s">
        <v>157</v>
      </c>
      <c r="G6498" s="40">
        <v>252530</v>
      </c>
      <c r="H6498" s="41" t="s">
        <v>4366</v>
      </c>
    </row>
    <row r="6499" spans="1:8">
      <c r="A6499" s="36"/>
      <c r="B6499" s="36"/>
      <c r="C6499" s="37" t="s">
        <v>4581</v>
      </c>
      <c r="D6499" s="38">
        <v>11811</v>
      </c>
      <c r="E6499" s="39" t="s">
        <v>3090</v>
      </c>
      <c r="F6499" s="38" t="s">
        <v>157</v>
      </c>
      <c r="G6499" s="40">
        <v>770992</v>
      </c>
      <c r="H6499" s="41" t="s">
        <v>4366</v>
      </c>
    </row>
    <row r="6500" spans="1:8">
      <c r="A6500" s="36"/>
      <c r="B6500" s="36"/>
      <c r="C6500" s="37" t="s">
        <v>4581</v>
      </c>
      <c r="D6500" s="38">
        <v>11812</v>
      </c>
      <c r="E6500" s="39" t="s">
        <v>6911</v>
      </c>
      <c r="F6500" s="38" t="s">
        <v>157</v>
      </c>
      <c r="G6500" s="40">
        <v>518666</v>
      </c>
      <c r="H6500" s="41" t="s">
        <v>4366</v>
      </c>
    </row>
    <row r="6501" spans="1:8">
      <c r="A6501" s="36"/>
      <c r="B6501" s="36"/>
      <c r="C6501" s="37" t="s">
        <v>5366</v>
      </c>
      <c r="D6501" s="38">
        <v>11813</v>
      </c>
      <c r="E6501" s="39" t="s">
        <v>6912</v>
      </c>
      <c r="F6501" s="38" t="s">
        <v>157</v>
      </c>
      <c r="G6501" s="40">
        <v>199474</v>
      </c>
      <c r="H6501" s="41" t="s">
        <v>4366</v>
      </c>
    </row>
    <row r="6502" spans="1:8">
      <c r="A6502" s="36"/>
      <c r="B6502" s="36"/>
      <c r="C6502" s="37" t="s">
        <v>4383</v>
      </c>
      <c r="D6502" s="38">
        <v>11814</v>
      </c>
      <c r="E6502" s="39" t="s">
        <v>6913</v>
      </c>
      <c r="F6502" s="38" t="s">
        <v>157</v>
      </c>
      <c r="G6502" s="40">
        <v>2303</v>
      </c>
      <c r="H6502" s="41" t="s">
        <v>4366</v>
      </c>
    </row>
    <row r="6503" spans="1:8">
      <c r="A6503" s="36"/>
      <c r="B6503" s="36"/>
      <c r="C6503" s="37" t="s">
        <v>6914</v>
      </c>
      <c r="D6503" s="38">
        <v>11815</v>
      </c>
      <c r="E6503" s="39" t="s">
        <v>6915</v>
      </c>
      <c r="F6503" s="38" t="s">
        <v>157</v>
      </c>
      <c r="G6503" s="40">
        <v>48071</v>
      </c>
      <c r="H6503" s="41" t="s">
        <v>4366</v>
      </c>
    </row>
    <row r="6504" spans="1:8">
      <c r="A6504" s="36"/>
      <c r="B6504" s="36"/>
      <c r="C6504" s="37" t="s">
        <v>6914</v>
      </c>
      <c r="D6504" s="38">
        <v>11816</v>
      </c>
      <c r="E6504" s="39" t="s">
        <v>6916</v>
      </c>
      <c r="F6504" s="38" t="s">
        <v>157</v>
      </c>
      <c r="G6504" s="40">
        <v>341883</v>
      </c>
      <c r="H6504" s="41" t="s">
        <v>4366</v>
      </c>
    </row>
    <row r="6505" spans="1:8">
      <c r="A6505" s="36"/>
      <c r="B6505" s="36"/>
      <c r="C6505" s="37" t="s">
        <v>4383</v>
      </c>
      <c r="D6505" s="38">
        <v>11817</v>
      </c>
      <c r="E6505" s="39" t="s">
        <v>6917</v>
      </c>
      <c r="F6505" s="38" t="s">
        <v>157</v>
      </c>
      <c r="G6505" s="40">
        <v>2303</v>
      </c>
      <c r="H6505" s="41" t="s">
        <v>4366</v>
      </c>
    </row>
    <row r="6506" spans="1:8">
      <c r="A6506" s="36"/>
      <c r="B6506" s="36"/>
      <c r="C6506" s="37" t="s">
        <v>6914</v>
      </c>
      <c r="D6506" s="38">
        <v>11818</v>
      </c>
      <c r="E6506" s="39" t="s">
        <v>6918</v>
      </c>
      <c r="F6506" s="38" t="s">
        <v>157</v>
      </c>
      <c r="G6506" s="40">
        <v>1133793</v>
      </c>
      <c r="H6506" s="41" t="s">
        <v>4366</v>
      </c>
    </row>
    <row r="6507" spans="1:8">
      <c r="A6507" s="36"/>
      <c r="B6507" s="36"/>
      <c r="C6507" s="37" t="s">
        <v>6914</v>
      </c>
      <c r="D6507" s="38">
        <v>11819</v>
      </c>
      <c r="E6507" s="39" t="s">
        <v>6919</v>
      </c>
      <c r="F6507" s="38" t="s">
        <v>157</v>
      </c>
      <c r="G6507" s="40">
        <v>48071</v>
      </c>
      <c r="H6507" s="41" t="s">
        <v>4366</v>
      </c>
    </row>
    <row r="6508" spans="1:8">
      <c r="A6508" s="36"/>
      <c r="B6508" s="36"/>
      <c r="C6508" s="37" t="s">
        <v>6914</v>
      </c>
      <c r="D6508" s="38">
        <v>11820</v>
      </c>
      <c r="E6508" s="39" t="s">
        <v>6920</v>
      </c>
      <c r="F6508" s="38" t="s">
        <v>157</v>
      </c>
      <c r="G6508" s="40">
        <v>122885</v>
      </c>
      <c r="H6508" s="41" t="s">
        <v>4366</v>
      </c>
    </row>
    <row r="6509" spans="1:8">
      <c r="A6509" s="36"/>
      <c r="B6509" s="36"/>
      <c r="C6509" s="37" t="s">
        <v>5366</v>
      </c>
      <c r="D6509" s="38">
        <v>11826</v>
      </c>
      <c r="E6509" s="39" t="s">
        <v>6921</v>
      </c>
      <c r="F6509" s="38" t="s">
        <v>190</v>
      </c>
      <c r="G6509" s="40">
        <v>2319</v>
      </c>
      <c r="H6509" s="41" t="s">
        <v>4366</v>
      </c>
    </row>
    <row r="6510" spans="1:8">
      <c r="A6510" s="36"/>
      <c r="B6510" s="36"/>
      <c r="C6510" s="37" t="s">
        <v>4581</v>
      </c>
      <c r="D6510" s="38">
        <v>11827</v>
      </c>
      <c r="E6510" s="39" t="s">
        <v>6922</v>
      </c>
      <c r="F6510" s="38" t="s">
        <v>157</v>
      </c>
      <c r="G6510" s="40">
        <v>563141</v>
      </c>
      <c r="H6510" s="41" t="s">
        <v>4366</v>
      </c>
    </row>
    <row r="6511" spans="1:8">
      <c r="A6511" s="36"/>
      <c r="B6511" s="36"/>
      <c r="C6511" s="37" t="s">
        <v>5346</v>
      </c>
      <c r="D6511" s="38">
        <v>11828</v>
      </c>
      <c r="E6511" s="39" t="s">
        <v>6923</v>
      </c>
      <c r="F6511" s="38" t="s">
        <v>157</v>
      </c>
      <c r="G6511" s="40">
        <v>314813829</v>
      </c>
      <c r="H6511" s="41" t="s">
        <v>4366</v>
      </c>
    </row>
    <row r="6512" spans="1:8">
      <c r="A6512" s="36"/>
      <c r="B6512" s="36"/>
      <c r="C6512" s="37" t="s">
        <v>4383</v>
      </c>
      <c r="D6512" s="38">
        <v>11830</v>
      </c>
      <c r="E6512" s="39" t="s">
        <v>6924</v>
      </c>
      <c r="F6512" s="38" t="s">
        <v>157</v>
      </c>
      <c r="G6512" s="40">
        <v>2303</v>
      </c>
      <c r="H6512" s="41" t="s">
        <v>4366</v>
      </c>
    </row>
    <row r="6513" spans="1:8">
      <c r="A6513" s="36"/>
      <c r="B6513" s="36"/>
      <c r="C6513" s="37" t="s">
        <v>4383</v>
      </c>
      <c r="D6513" s="38">
        <v>11831</v>
      </c>
      <c r="E6513" s="39" t="s">
        <v>6925</v>
      </c>
      <c r="F6513" s="38" t="s">
        <v>157</v>
      </c>
      <c r="G6513" s="40">
        <v>2133</v>
      </c>
      <c r="H6513" s="41" t="s">
        <v>4366</v>
      </c>
    </row>
    <row r="6514" spans="1:8">
      <c r="A6514" s="36"/>
      <c r="B6514" s="36"/>
      <c r="C6514" s="37" t="s">
        <v>5344</v>
      </c>
      <c r="D6514" s="38">
        <v>11834</v>
      </c>
      <c r="E6514" s="39" t="s">
        <v>6926</v>
      </c>
      <c r="F6514" s="38" t="s">
        <v>157</v>
      </c>
      <c r="G6514" s="40">
        <v>321429</v>
      </c>
      <c r="H6514" s="41" t="s">
        <v>4366</v>
      </c>
    </row>
    <row r="6515" spans="1:8">
      <c r="A6515" s="36"/>
      <c r="B6515" s="36"/>
      <c r="C6515" s="37" t="s">
        <v>5287</v>
      </c>
      <c r="D6515" s="38">
        <v>11835</v>
      </c>
      <c r="E6515" s="39" t="s">
        <v>6927</v>
      </c>
      <c r="F6515" s="38" t="s">
        <v>157</v>
      </c>
      <c r="G6515" s="40">
        <v>440</v>
      </c>
      <c r="H6515" s="41" t="s">
        <v>4366</v>
      </c>
    </row>
    <row r="6516" spans="1:8">
      <c r="A6516" s="36"/>
      <c r="B6516" s="36"/>
      <c r="C6516" s="37" t="s">
        <v>5287</v>
      </c>
      <c r="D6516" s="38">
        <v>11836</v>
      </c>
      <c r="E6516" s="39" t="s">
        <v>6928</v>
      </c>
      <c r="F6516" s="38" t="s">
        <v>157</v>
      </c>
      <c r="G6516" s="40">
        <v>476</v>
      </c>
      <c r="H6516" s="41" t="s">
        <v>4366</v>
      </c>
    </row>
    <row r="6517" spans="1:8">
      <c r="A6517" s="36"/>
      <c r="B6517" s="36"/>
      <c r="C6517" s="37" t="s">
        <v>5287</v>
      </c>
      <c r="D6517" s="38">
        <v>11837</v>
      </c>
      <c r="E6517" s="39" t="s">
        <v>6929</v>
      </c>
      <c r="F6517" s="38" t="s">
        <v>157</v>
      </c>
      <c r="G6517" s="40">
        <v>417</v>
      </c>
      <c r="H6517" s="41" t="s">
        <v>4366</v>
      </c>
    </row>
    <row r="6518" spans="1:8">
      <c r="A6518" s="36"/>
      <c r="B6518" s="36"/>
      <c r="C6518" s="37" t="s">
        <v>5287</v>
      </c>
      <c r="D6518" s="38">
        <v>11838</v>
      </c>
      <c r="E6518" s="39" t="s">
        <v>6930</v>
      </c>
      <c r="F6518" s="38" t="s">
        <v>157</v>
      </c>
      <c r="G6518" s="40">
        <v>233</v>
      </c>
      <c r="H6518" s="41" t="s">
        <v>4366</v>
      </c>
    </row>
    <row r="6519" spans="1:8">
      <c r="A6519" s="36"/>
      <c r="B6519" s="36"/>
      <c r="C6519" s="37" t="s">
        <v>5287</v>
      </c>
      <c r="D6519" s="38">
        <v>11839</v>
      </c>
      <c r="E6519" s="39" t="s">
        <v>6931</v>
      </c>
      <c r="F6519" s="38" t="s">
        <v>157</v>
      </c>
      <c r="G6519" s="40">
        <v>220</v>
      </c>
      <c r="H6519" s="41" t="s">
        <v>4366</v>
      </c>
    </row>
    <row r="6520" spans="1:8">
      <c r="A6520" s="36"/>
      <c r="B6520" s="36"/>
      <c r="C6520" s="37" t="s">
        <v>5287</v>
      </c>
      <c r="D6520" s="38">
        <v>11840</v>
      </c>
      <c r="E6520" s="39" t="s">
        <v>6932</v>
      </c>
      <c r="F6520" s="38" t="s">
        <v>157</v>
      </c>
      <c r="G6520" s="40">
        <v>7221</v>
      </c>
      <c r="H6520" s="41" t="s">
        <v>4366</v>
      </c>
    </row>
    <row r="6521" spans="1:8">
      <c r="A6521" s="36"/>
      <c r="B6521" s="36"/>
      <c r="C6521" s="37" t="s">
        <v>5287</v>
      </c>
      <c r="D6521" s="38">
        <v>11841</v>
      </c>
      <c r="E6521" s="39" t="s">
        <v>6933</v>
      </c>
      <c r="F6521" s="38" t="s">
        <v>157</v>
      </c>
      <c r="G6521" s="40">
        <v>409</v>
      </c>
      <c r="H6521" s="41" t="s">
        <v>4366</v>
      </c>
    </row>
    <row r="6522" spans="1:8">
      <c r="A6522" s="36"/>
      <c r="B6522" s="36"/>
      <c r="C6522" s="37" t="s">
        <v>5287</v>
      </c>
      <c r="D6522" s="38">
        <v>11842</v>
      </c>
      <c r="E6522" s="39" t="s">
        <v>6934</v>
      </c>
      <c r="F6522" s="38" t="s">
        <v>157</v>
      </c>
      <c r="G6522" s="40">
        <v>452200</v>
      </c>
      <c r="H6522" s="41" t="s">
        <v>4366</v>
      </c>
    </row>
    <row r="6523" spans="1:8">
      <c r="A6523" s="36"/>
      <c r="B6523" s="36"/>
      <c r="C6523" s="37" t="s">
        <v>5287</v>
      </c>
      <c r="D6523" s="38">
        <v>11843</v>
      </c>
      <c r="E6523" s="39" t="s">
        <v>6935</v>
      </c>
      <c r="F6523" s="38" t="s">
        <v>157</v>
      </c>
      <c r="G6523" s="40">
        <v>2213</v>
      </c>
      <c r="H6523" s="41" t="s">
        <v>4366</v>
      </c>
    </row>
    <row r="6524" spans="1:8">
      <c r="A6524" s="36"/>
      <c r="B6524" s="36"/>
      <c r="C6524" s="37" t="s">
        <v>5287</v>
      </c>
      <c r="D6524" s="38">
        <v>11844</v>
      </c>
      <c r="E6524" s="39" t="s">
        <v>6936</v>
      </c>
      <c r="F6524" s="38" t="s">
        <v>157</v>
      </c>
      <c r="G6524" s="40">
        <v>774</v>
      </c>
      <c r="H6524" s="41" t="s">
        <v>4366</v>
      </c>
    </row>
    <row r="6525" spans="1:8">
      <c r="A6525" s="36"/>
      <c r="B6525" s="36"/>
      <c r="C6525" s="37" t="s">
        <v>5287</v>
      </c>
      <c r="D6525" s="38">
        <v>11845</v>
      </c>
      <c r="E6525" s="39" t="s">
        <v>6937</v>
      </c>
      <c r="F6525" s="38" t="s">
        <v>157</v>
      </c>
      <c r="G6525" s="40">
        <v>83300</v>
      </c>
      <c r="H6525" s="41" t="s">
        <v>4366</v>
      </c>
    </row>
    <row r="6526" spans="1:8">
      <c r="A6526" s="36"/>
      <c r="B6526" s="36"/>
      <c r="C6526" s="37" t="s">
        <v>5287</v>
      </c>
      <c r="D6526" s="38">
        <v>11846</v>
      </c>
      <c r="E6526" s="39" t="s">
        <v>6938</v>
      </c>
      <c r="F6526" s="38" t="s">
        <v>157</v>
      </c>
      <c r="G6526" s="40">
        <v>41650</v>
      </c>
      <c r="H6526" s="41" t="s">
        <v>4366</v>
      </c>
    </row>
    <row r="6527" spans="1:8">
      <c r="A6527" s="36"/>
      <c r="B6527" s="36"/>
      <c r="C6527" s="37" t="s">
        <v>5366</v>
      </c>
      <c r="D6527" s="38">
        <v>11847</v>
      </c>
      <c r="E6527" s="39" t="s">
        <v>6939</v>
      </c>
      <c r="F6527" s="38" t="s">
        <v>157</v>
      </c>
      <c r="G6527" s="40">
        <v>16203823</v>
      </c>
      <c r="H6527" s="41" t="s">
        <v>4366</v>
      </c>
    </row>
    <row r="6528" spans="1:8">
      <c r="A6528" s="36"/>
      <c r="B6528" s="36"/>
      <c r="C6528" s="37" t="s">
        <v>5366</v>
      </c>
      <c r="D6528" s="38">
        <v>11848</v>
      </c>
      <c r="E6528" s="39" t="s">
        <v>6940</v>
      </c>
      <c r="F6528" s="38" t="s">
        <v>157</v>
      </c>
      <c r="G6528" s="40">
        <v>16884436</v>
      </c>
      <c r="H6528" s="41" t="s">
        <v>4366</v>
      </c>
    </row>
    <row r="6529" spans="1:8">
      <c r="A6529" s="36"/>
      <c r="B6529" s="36"/>
      <c r="C6529" s="37" t="s">
        <v>5366</v>
      </c>
      <c r="D6529" s="38">
        <v>11849</v>
      </c>
      <c r="E6529" s="39" t="s">
        <v>6941</v>
      </c>
      <c r="F6529" s="38" t="s">
        <v>157</v>
      </c>
      <c r="G6529" s="40">
        <v>5039153</v>
      </c>
      <c r="H6529" s="41" t="s">
        <v>4366</v>
      </c>
    </row>
    <row r="6530" spans="1:8">
      <c r="A6530" s="36"/>
      <c r="B6530" s="36"/>
      <c r="C6530" s="37" t="s">
        <v>5366</v>
      </c>
      <c r="D6530" s="38">
        <v>11850</v>
      </c>
      <c r="E6530" s="39" t="s">
        <v>6942</v>
      </c>
      <c r="F6530" s="38" t="s">
        <v>157</v>
      </c>
      <c r="G6530" s="40">
        <v>6943561</v>
      </c>
      <c r="H6530" s="41" t="s">
        <v>4366</v>
      </c>
    </row>
    <row r="6531" spans="1:8">
      <c r="A6531" s="36"/>
      <c r="B6531" s="36"/>
      <c r="C6531" s="37" t="s">
        <v>5366</v>
      </c>
      <c r="D6531" s="38">
        <v>11851</v>
      </c>
      <c r="E6531" s="39" t="s">
        <v>6943</v>
      </c>
      <c r="F6531" s="38" t="s">
        <v>157</v>
      </c>
      <c r="G6531" s="40">
        <v>10850541</v>
      </c>
      <c r="H6531" s="41" t="s">
        <v>4366</v>
      </c>
    </row>
    <row r="6532" spans="1:8">
      <c r="A6532" s="36"/>
      <c r="B6532" s="36"/>
      <c r="C6532" s="37" t="s">
        <v>5366</v>
      </c>
      <c r="D6532" s="38">
        <v>11852</v>
      </c>
      <c r="E6532" s="39" t="s">
        <v>6944</v>
      </c>
      <c r="F6532" s="38" t="s">
        <v>190</v>
      </c>
      <c r="G6532" s="40">
        <v>2000</v>
      </c>
      <c r="H6532" s="41" t="s">
        <v>4366</v>
      </c>
    </row>
    <row r="6533" spans="1:8">
      <c r="A6533" s="36"/>
      <c r="B6533" s="36"/>
      <c r="C6533" s="37" t="s">
        <v>5366</v>
      </c>
      <c r="D6533" s="38">
        <v>11853</v>
      </c>
      <c r="E6533" s="39" t="s">
        <v>6945</v>
      </c>
      <c r="F6533" s="38" t="s">
        <v>190</v>
      </c>
      <c r="G6533" s="40">
        <v>166278</v>
      </c>
      <c r="H6533" s="41" t="s">
        <v>4366</v>
      </c>
    </row>
    <row r="6534" spans="1:8">
      <c r="A6534" s="36"/>
      <c r="B6534" s="36"/>
      <c r="C6534" s="37" t="s">
        <v>4581</v>
      </c>
      <c r="D6534" s="38">
        <v>11854</v>
      </c>
      <c r="E6534" s="39" t="s">
        <v>6946</v>
      </c>
      <c r="F6534" s="38" t="s">
        <v>157</v>
      </c>
      <c r="G6534" s="40">
        <v>1053521</v>
      </c>
      <c r="H6534" s="41" t="s">
        <v>4366</v>
      </c>
    </row>
    <row r="6535" spans="1:8">
      <c r="A6535" s="36"/>
      <c r="B6535" s="36"/>
      <c r="C6535" s="37" t="s">
        <v>4381</v>
      </c>
      <c r="D6535" s="38">
        <v>11856</v>
      </c>
      <c r="E6535" s="39" t="s">
        <v>6947</v>
      </c>
      <c r="F6535" s="38" t="s">
        <v>564</v>
      </c>
      <c r="G6535" s="40">
        <v>3630</v>
      </c>
      <c r="H6535" s="41" t="s">
        <v>4366</v>
      </c>
    </row>
    <row r="6536" spans="1:8">
      <c r="A6536" s="36"/>
      <c r="B6536" s="36"/>
      <c r="C6536" s="37" t="s">
        <v>2694</v>
      </c>
      <c r="D6536" s="38">
        <v>11857</v>
      </c>
      <c r="E6536" s="39" t="s">
        <v>6948</v>
      </c>
      <c r="F6536" s="38" t="s">
        <v>157</v>
      </c>
      <c r="G6536" s="40">
        <v>529374376</v>
      </c>
      <c r="H6536" s="41" t="s">
        <v>4366</v>
      </c>
    </row>
    <row r="6537" spans="1:8">
      <c r="A6537" s="36"/>
      <c r="B6537" s="36"/>
      <c r="C6537" s="37" t="s">
        <v>4581</v>
      </c>
      <c r="D6537" s="38">
        <v>11862</v>
      </c>
      <c r="E6537" s="39" t="s">
        <v>6949</v>
      </c>
      <c r="F6537" s="38" t="s">
        <v>157</v>
      </c>
      <c r="G6537" s="40">
        <v>1289385</v>
      </c>
      <c r="H6537" s="41" t="s">
        <v>4366</v>
      </c>
    </row>
    <row r="6538" spans="1:8">
      <c r="A6538" s="36"/>
      <c r="B6538" s="36"/>
      <c r="C6538" s="37" t="s">
        <v>4581</v>
      </c>
      <c r="D6538" s="38">
        <v>11863</v>
      </c>
      <c r="E6538" s="39" t="s">
        <v>6950</v>
      </c>
      <c r="F6538" s="38" t="s">
        <v>157</v>
      </c>
      <c r="G6538" s="40">
        <v>927728</v>
      </c>
      <c r="H6538" s="41" t="s">
        <v>4366</v>
      </c>
    </row>
    <row r="6539" spans="1:8">
      <c r="A6539" s="36"/>
      <c r="B6539" s="36"/>
      <c r="C6539" s="37" t="s">
        <v>5366</v>
      </c>
      <c r="D6539" s="38">
        <v>11864</v>
      </c>
      <c r="E6539" s="39" t="s">
        <v>6951</v>
      </c>
      <c r="F6539" s="38" t="s">
        <v>157</v>
      </c>
      <c r="G6539" s="40">
        <v>137431</v>
      </c>
      <c r="H6539" s="41" t="s">
        <v>4366</v>
      </c>
    </row>
    <row r="6540" spans="1:8">
      <c r="A6540" s="36"/>
      <c r="B6540" s="36"/>
      <c r="C6540" s="37" t="s">
        <v>4394</v>
      </c>
      <c r="D6540" s="38">
        <v>11865</v>
      </c>
      <c r="E6540" s="39" t="s">
        <v>6952</v>
      </c>
      <c r="F6540" s="38" t="s">
        <v>190</v>
      </c>
      <c r="G6540" s="40">
        <v>19814</v>
      </c>
      <c r="H6540" s="41" t="s">
        <v>4366</v>
      </c>
    </row>
    <row r="6541" spans="1:8">
      <c r="A6541" s="36"/>
      <c r="B6541" s="36"/>
      <c r="C6541" s="37" t="s">
        <v>4394</v>
      </c>
      <c r="D6541" s="38">
        <v>11866</v>
      </c>
      <c r="E6541" s="39" t="s">
        <v>6953</v>
      </c>
      <c r="F6541" s="38" t="s">
        <v>190</v>
      </c>
      <c r="G6541" s="40">
        <v>9750</v>
      </c>
      <c r="H6541" s="41" t="s">
        <v>4366</v>
      </c>
    </row>
    <row r="6542" spans="1:8">
      <c r="A6542" s="36"/>
      <c r="B6542" s="36"/>
      <c r="C6542" s="37" t="s">
        <v>4581</v>
      </c>
      <c r="D6542" s="38">
        <v>11869</v>
      </c>
      <c r="E6542" s="39" t="s">
        <v>6954</v>
      </c>
      <c r="F6542" s="38" t="s">
        <v>157</v>
      </c>
      <c r="G6542" s="40">
        <v>1053521</v>
      </c>
      <c r="H6542" s="41" t="s">
        <v>4366</v>
      </c>
    </row>
    <row r="6543" spans="1:8">
      <c r="A6543" s="36"/>
      <c r="B6543" s="36"/>
      <c r="C6543" s="37" t="s">
        <v>4442</v>
      </c>
      <c r="D6543" s="38">
        <v>11870</v>
      </c>
      <c r="E6543" s="39" t="s">
        <v>6955</v>
      </c>
      <c r="F6543" s="38" t="s">
        <v>157</v>
      </c>
      <c r="G6543" s="40">
        <v>1897</v>
      </c>
      <c r="H6543" s="41" t="s">
        <v>4366</v>
      </c>
    </row>
    <row r="6544" spans="1:8">
      <c r="A6544" s="36"/>
      <c r="B6544" s="36"/>
      <c r="C6544" s="37" t="s">
        <v>4711</v>
      </c>
      <c r="D6544" s="38">
        <v>11871</v>
      </c>
      <c r="E6544" s="39" t="s">
        <v>6956</v>
      </c>
      <c r="F6544" s="38" t="s">
        <v>182</v>
      </c>
      <c r="G6544" s="40">
        <v>61880</v>
      </c>
      <c r="H6544" s="41" t="s">
        <v>4366</v>
      </c>
    </row>
    <row r="6545" spans="1:8">
      <c r="A6545" s="36"/>
      <c r="B6545" s="36"/>
      <c r="C6545" s="37" t="s">
        <v>6716</v>
      </c>
      <c r="D6545" s="38">
        <v>11872</v>
      </c>
      <c r="E6545" s="39" t="s">
        <v>6957</v>
      </c>
      <c r="F6545" s="38" t="s">
        <v>157</v>
      </c>
      <c r="G6545" s="40">
        <v>185000</v>
      </c>
      <c r="H6545" s="41" t="s">
        <v>4366</v>
      </c>
    </row>
    <row r="6546" spans="1:8">
      <c r="A6546" s="36"/>
      <c r="B6546" s="36"/>
      <c r="C6546" s="37" t="s">
        <v>6721</v>
      </c>
      <c r="D6546" s="38">
        <v>11873</v>
      </c>
      <c r="E6546" s="39" t="s">
        <v>6958</v>
      </c>
      <c r="F6546" s="38" t="s">
        <v>157</v>
      </c>
      <c r="G6546" s="40">
        <v>4977488</v>
      </c>
      <c r="H6546" s="41" t="s">
        <v>4366</v>
      </c>
    </row>
    <row r="6547" spans="1:8">
      <c r="A6547" s="36"/>
      <c r="B6547" s="36"/>
      <c r="C6547" s="37" t="s">
        <v>6721</v>
      </c>
      <c r="D6547" s="38">
        <v>11874</v>
      </c>
      <c r="E6547" s="39" t="s">
        <v>6959</v>
      </c>
      <c r="F6547" s="38" t="s">
        <v>157</v>
      </c>
      <c r="G6547" s="40">
        <v>500780</v>
      </c>
      <c r="H6547" s="41" t="s">
        <v>4366</v>
      </c>
    </row>
    <row r="6548" spans="1:8">
      <c r="A6548" s="36"/>
      <c r="B6548" s="36"/>
      <c r="C6548" s="37" t="s">
        <v>6725</v>
      </c>
      <c r="D6548" s="38">
        <v>11875</v>
      </c>
      <c r="E6548" s="39" t="s">
        <v>6960</v>
      </c>
      <c r="F6548" s="38" t="s">
        <v>157</v>
      </c>
      <c r="G6548" s="40">
        <v>4977488</v>
      </c>
      <c r="H6548" s="41" t="s">
        <v>4366</v>
      </c>
    </row>
    <row r="6549" spans="1:8">
      <c r="A6549" s="36"/>
      <c r="B6549" s="36"/>
      <c r="C6549" s="37" t="s">
        <v>6752</v>
      </c>
      <c r="D6549" s="38">
        <v>11876</v>
      </c>
      <c r="E6549" s="39" t="s">
        <v>6961</v>
      </c>
      <c r="F6549" s="38" t="s">
        <v>157</v>
      </c>
      <c r="G6549" s="40">
        <v>452200</v>
      </c>
      <c r="H6549" s="41" t="s">
        <v>4366</v>
      </c>
    </row>
    <row r="6550" spans="1:8">
      <c r="A6550" s="36"/>
      <c r="B6550" s="36"/>
      <c r="C6550" s="37" t="s">
        <v>6763</v>
      </c>
      <c r="D6550" s="38">
        <v>11877</v>
      </c>
      <c r="E6550" s="39" t="s">
        <v>6962</v>
      </c>
      <c r="F6550" s="38" t="s">
        <v>157</v>
      </c>
      <c r="G6550" s="40">
        <v>142800</v>
      </c>
      <c r="H6550" s="41" t="s">
        <v>4366</v>
      </c>
    </row>
    <row r="6551" spans="1:8">
      <c r="A6551" s="36"/>
      <c r="B6551" s="36"/>
      <c r="C6551" s="37" t="s">
        <v>6766</v>
      </c>
      <c r="D6551" s="38">
        <v>11878</v>
      </c>
      <c r="E6551" s="39" t="s">
        <v>6963</v>
      </c>
      <c r="F6551" s="38" t="s">
        <v>157</v>
      </c>
      <c r="G6551" s="40">
        <v>452200</v>
      </c>
      <c r="H6551" s="41" t="s">
        <v>4366</v>
      </c>
    </row>
    <row r="6552" spans="1:8">
      <c r="A6552" s="36"/>
      <c r="B6552" s="36"/>
      <c r="C6552" s="37" t="s">
        <v>6964</v>
      </c>
      <c r="D6552" s="38">
        <v>11879</v>
      </c>
      <c r="E6552" s="39" t="s">
        <v>6965</v>
      </c>
      <c r="F6552" s="38" t="s">
        <v>2783</v>
      </c>
      <c r="G6552" s="40">
        <v>102209</v>
      </c>
      <c r="H6552" s="41" t="s">
        <v>4366</v>
      </c>
    </row>
    <row r="6553" spans="1:8">
      <c r="A6553" s="36"/>
      <c r="B6553" s="36"/>
      <c r="C6553" s="37" t="s">
        <v>5945</v>
      </c>
      <c r="D6553" s="38">
        <v>11880</v>
      </c>
      <c r="E6553" s="39" t="s">
        <v>6966</v>
      </c>
      <c r="F6553" s="38" t="s">
        <v>157</v>
      </c>
      <c r="G6553" s="40">
        <v>41888</v>
      </c>
      <c r="H6553" s="41" t="s">
        <v>4366</v>
      </c>
    </row>
    <row r="6554" spans="1:8">
      <c r="A6554" s="36"/>
      <c r="B6554" s="36"/>
      <c r="C6554" s="37" t="s">
        <v>5945</v>
      </c>
      <c r="D6554" s="38">
        <v>11881</v>
      </c>
      <c r="E6554" s="39" t="s">
        <v>6967</v>
      </c>
      <c r="F6554" s="38" t="s">
        <v>157</v>
      </c>
      <c r="G6554" s="40">
        <v>75711</v>
      </c>
      <c r="H6554" s="41" t="s">
        <v>4366</v>
      </c>
    </row>
    <row r="6555" spans="1:8">
      <c r="A6555" s="36"/>
      <c r="B6555" s="36"/>
      <c r="C6555" s="37" t="s">
        <v>4442</v>
      </c>
      <c r="D6555" s="38">
        <v>11882</v>
      </c>
      <c r="E6555" s="39" t="s">
        <v>6968</v>
      </c>
      <c r="F6555" s="38" t="s">
        <v>157</v>
      </c>
      <c r="G6555" s="40">
        <v>94000</v>
      </c>
      <c r="H6555" s="41" t="s">
        <v>4366</v>
      </c>
    </row>
    <row r="6556" spans="1:8">
      <c r="A6556" s="36"/>
      <c r="B6556" s="36"/>
      <c r="C6556" s="37" t="s">
        <v>4442</v>
      </c>
      <c r="D6556" s="38">
        <v>11883</v>
      </c>
      <c r="E6556" s="39" t="s">
        <v>6969</v>
      </c>
      <c r="F6556" s="38" t="s">
        <v>157</v>
      </c>
      <c r="G6556" s="40">
        <v>110000</v>
      </c>
      <c r="H6556" s="41" t="s">
        <v>4366</v>
      </c>
    </row>
    <row r="6557" spans="1:8">
      <c r="A6557" s="36"/>
      <c r="B6557" s="36"/>
      <c r="C6557" s="37" t="s">
        <v>4442</v>
      </c>
      <c r="D6557" s="38">
        <v>11885</v>
      </c>
      <c r="E6557" s="39" t="s">
        <v>6970</v>
      </c>
      <c r="F6557" s="38" t="s">
        <v>157</v>
      </c>
      <c r="G6557" s="40">
        <v>72464</v>
      </c>
      <c r="H6557" s="41" t="s">
        <v>4366</v>
      </c>
    </row>
    <row r="6558" spans="1:8">
      <c r="A6558" s="36"/>
      <c r="B6558" s="36"/>
      <c r="C6558" s="37" t="s">
        <v>4617</v>
      </c>
      <c r="D6558" s="38">
        <v>11886</v>
      </c>
      <c r="E6558" s="39" t="s">
        <v>6971</v>
      </c>
      <c r="F6558" s="38" t="s">
        <v>157</v>
      </c>
      <c r="G6558" s="40">
        <v>191722</v>
      </c>
      <c r="H6558" s="41" t="s">
        <v>4366</v>
      </c>
    </row>
    <row r="6559" spans="1:8">
      <c r="A6559" s="36"/>
      <c r="B6559" s="36"/>
      <c r="C6559" s="37" t="s">
        <v>4617</v>
      </c>
      <c r="D6559" s="38">
        <v>11887</v>
      </c>
      <c r="E6559" s="39" t="s">
        <v>6972</v>
      </c>
      <c r="F6559" s="38" t="s">
        <v>157</v>
      </c>
      <c r="G6559" s="40">
        <v>320032</v>
      </c>
      <c r="H6559" s="41" t="s">
        <v>4366</v>
      </c>
    </row>
    <row r="6560" spans="1:8">
      <c r="A6560" s="36"/>
      <c r="B6560" s="36"/>
      <c r="C6560" s="37" t="s">
        <v>4711</v>
      </c>
      <c r="D6560" s="38">
        <v>11888</v>
      </c>
      <c r="E6560" s="39" t="s">
        <v>6973</v>
      </c>
      <c r="F6560" s="38" t="s">
        <v>157</v>
      </c>
      <c r="G6560" s="40">
        <v>589050</v>
      </c>
      <c r="H6560" s="41" t="s">
        <v>4366</v>
      </c>
    </row>
    <row r="6561" spans="1:8">
      <c r="A6561" s="36"/>
      <c r="B6561" s="36"/>
      <c r="C6561" s="37" t="s">
        <v>6669</v>
      </c>
      <c r="D6561" s="38">
        <v>11889</v>
      </c>
      <c r="E6561" s="39" t="s">
        <v>6974</v>
      </c>
      <c r="F6561" s="38" t="s">
        <v>157</v>
      </c>
      <c r="G6561" s="40">
        <v>497569</v>
      </c>
      <c r="H6561" s="41" t="s">
        <v>4366</v>
      </c>
    </row>
    <row r="6562" spans="1:8">
      <c r="A6562" s="36"/>
      <c r="B6562" s="36"/>
      <c r="C6562" s="37" t="s">
        <v>6669</v>
      </c>
      <c r="D6562" s="38">
        <v>11890</v>
      </c>
      <c r="E6562" s="39" t="s">
        <v>6975</v>
      </c>
      <c r="F6562" s="38" t="s">
        <v>157</v>
      </c>
      <c r="G6562" s="40">
        <v>580827</v>
      </c>
      <c r="H6562" s="41" t="s">
        <v>4366</v>
      </c>
    </row>
    <row r="6563" spans="1:8">
      <c r="A6563" s="36"/>
      <c r="B6563" s="36"/>
      <c r="C6563" s="37" t="s">
        <v>6669</v>
      </c>
      <c r="D6563" s="38">
        <v>11891</v>
      </c>
      <c r="E6563" s="39" t="s">
        <v>6976</v>
      </c>
      <c r="F6563" s="38" t="s">
        <v>157</v>
      </c>
      <c r="G6563" s="40">
        <v>644439</v>
      </c>
      <c r="H6563" s="41" t="s">
        <v>4366</v>
      </c>
    </row>
    <row r="6564" spans="1:8">
      <c r="A6564" s="36"/>
      <c r="B6564" s="36"/>
      <c r="C6564" s="37" t="s">
        <v>6914</v>
      </c>
      <c r="D6564" s="38">
        <v>11893</v>
      </c>
      <c r="E6564" s="39" t="s">
        <v>6977</v>
      </c>
      <c r="F6564" s="38" t="s">
        <v>190</v>
      </c>
      <c r="G6564" s="40">
        <v>559</v>
      </c>
      <c r="H6564" s="41" t="s">
        <v>4366</v>
      </c>
    </row>
    <row r="6565" spans="1:8">
      <c r="A6565" s="36"/>
      <c r="B6565" s="36"/>
      <c r="C6565" s="37" t="s">
        <v>5346</v>
      </c>
      <c r="D6565" s="38">
        <v>11894</v>
      </c>
      <c r="E6565" s="39" t="s">
        <v>6978</v>
      </c>
      <c r="F6565" s="38" t="s">
        <v>190</v>
      </c>
      <c r="G6565" s="40">
        <v>287980</v>
      </c>
      <c r="H6565" s="41" t="s">
        <v>4366</v>
      </c>
    </row>
    <row r="6566" spans="1:8">
      <c r="A6566" s="36"/>
      <c r="B6566" s="36"/>
      <c r="C6566" s="37" t="s">
        <v>4617</v>
      </c>
      <c r="D6566" s="38">
        <v>11895</v>
      </c>
      <c r="E6566" s="39" t="s">
        <v>6979</v>
      </c>
      <c r="F6566" s="38" t="s">
        <v>157</v>
      </c>
      <c r="G6566" s="40">
        <v>445250</v>
      </c>
      <c r="H6566" s="41" t="s">
        <v>4366</v>
      </c>
    </row>
    <row r="6567" spans="1:8">
      <c r="A6567" s="36"/>
      <c r="B6567" s="36"/>
      <c r="C6567" s="37" t="s">
        <v>4965</v>
      </c>
      <c r="D6567" s="38">
        <v>11896</v>
      </c>
      <c r="E6567" s="39" t="s">
        <v>6980</v>
      </c>
      <c r="F6567" s="38" t="s">
        <v>157</v>
      </c>
      <c r="G6567" s="40">
        <v>63900</v>
      </c>
      <c r="H6567" s="41" t="s">
        <v>4366</v>
      </c>
    </row>
    <row r="6568" spans="1:8">
      <c r="A6568" s="36"/>
      <c r="B6568" s="36"/>
      <c r="C6568" s="37" t="s">
        <v>4399</v>
      </c>
      <c r="D6568" s="38">
        <v>11897</v>
      </c>
      <c r="E6568" s="39" t="s">
        <v>6981</v>
      </c>
      <c r="F6568" s="38" t="s">
        <v>190</v>
      </c>
      <c r="G6568" s="40">
        <v>14117</v>
      </c>
      <c r="H6568" s="41" t="s">
        <v>4366</v>
      </c>
    </row>
    <row r="6569" spans="1:8">
      <c r="A6569" s="36"/>
      <c r="B6569" s="36"/>
      <c r="C6569" s="37" t="s">
        <v>4399</v>
      </c>
      <c r="D6569" s="38">
        <v>11898</v>
      </c>
      <c r="E6569" s="39" t="s">
        <v>6982</v>
      </c>
      <c r="F6569" s="38" t="s">
        <v>190</v>
      </c>
      <c r="G6569" s="40">
        <v>8583</v>
      </c>
      <c r="H6569" s="41" t="s">
        <v>4366</v>
      </c>
    </row>
    <row r="6570" spans="1:8">
      <c r="A6570" s="36"/>
      <c r="B6570" s="36"/>
      <c r="C6570" s="37" t="s">
        <v>4399</v>
      </c>
      <c r="D6570" s="38">
        <v>11899</v>
      </c>
      <c r="E6570" s="39" t="s">
        <v>6983</v>
      </c>
      <c r="F6570" s="38" t="s">
        <v>157</v>
      </c>
      <c r="G6570" s="40">
        <v>3470</v>
      </c>
      <c r="H6570" s="41" t="s">
        <v>4366</v>
      </c>
    </row>
    <row r="6571" spans="1:8">
      <c r="A6571" s="36"/>
      <c r="B6571" s="36"/>
      <c r="C6571" s="37" t="s">
        <v>5346</v>
      </c>
      <c r="D6571" s="38">
        <v>11901</v>
      </c>
      <c r="E6571" s="39" t="s">
        <v>6984</v>
      </c>
      <c r="F6571" s="38" t="s">
        <v>157</v>
      </c>
      <c r="G6571" s="40">
        <v>2737000</v>
      </c>
      <c r="H6571" s="41" t="s">
        <v>4366</v>
      </c>
    </row>
    <row r="6572" spans="1:8">
      <c r="A6572" s="36"/>
      <c r="B6572" s="36"/>
      <c r="C6572" s="37" t="s">
        <v>4399</v>
      </c>
      <c r="D6572" s="38">
        <v>11902</v>
      </c>
      <c r="E6572" s="39" t="s">
        <v>6985</v>
      </c>
      <c r="F6572" s="38" t="s">
        <v>157</v>
      </c>
      <c r="G6572" s="40">
        <v>4390</v>
      </c>
      <c r="H6572" s="41" t="s">
        <v>4366</v>
      </c>
    </row>
    <row r="6573" spans="1:8">
      <c r="A6573" s="36"/>
      <c r="B6573" s="36"/>
      <c r="C6573" s="37" t="s">
        <v>4399</v>
      </c>
      <c r="D6573" s="38">
        <v>11903</v>
      </c>
      <c r="E6573" s="39" t="s">
        <v>6986</v>
      </c>
      <c r="F6573" s="38" t="s">
        <v>157</v>
      </c>
      <c r="G6573" s="40">
        <v>1395</v>
      </c>
      <c r="H6573" s="41" t="s">
        <v>4366</v>
      </c>
    </row>
    <row r="6574" spans="1:8">
      <c r="A6574" s="36"/>
      <c r="B6574" s="36"/>
      <c r="C6574" s="37" t="s">
        <v>4399</v>
      </c>
      <c r="D6574" s="38">
        <v>11904</v>
      </c>
      <c r="E6574" s="39" t="s">
        <v>6987</v>
      </c>
      <c r="F6574" s="38" t="s">
        <v>157</v>
      </c>
      <c r="G6574" s="40">
        <v>2059</v>
      </c>
      <c r="H6574" s="41" t="s">
        <v>4366</v>
      </c>
    </row>
    <row r="6575" spans="1:8">
      <c r="A6575" s="36"/>
      <c r="B6575" s="36"/>
      <c r="C6575" s="37" t="s">
        <v>4399</v>
      </c>
      <c r="D6575" s="38">
        <v>11905</v>
      </c>
      <c r="E6575" s="39" t="s">
        <v>6988</v>
      </c>
      <c r="F6575" s="38" t="s">
        <v>157</v>
      </c>
      <c r="G6575" s="40">
        <v>1630</v>
      </c>
      <c r="H6575" s="41" t="s">
        <v>4366</v>
      </c>
    </row>
    <row r="6576" spans="1:8">
      <c r="A6576" s="36"/>
      <c r="B6576" s="36"/>
      <c r="C6576" s="37" t="s">
        <v>4399</v>
      </c>
      <c r="D6576" s="38">
        <v>11906</v>
      </c>
      <c r="E6576" s="39" t="s">
        <v>6989</v>
      </c>
      <c r="F6576" s="38" t="s">
        <v>157</v>
      </c>
      <c r="G6576" s="40">
        <v>2548</v>
      </c>
      <c r="H6576" s="41" t="s">
        <v>4366</v>
      </c>
    </row>
    <row r="6577" spans="1:8">
      <c r="A6577" s="36"/>
      <c r="B6577" s="36"/>
      <c r="C6577" s="37" t="s">
        <v>4399</v>
      </c>
      <c r="D6577" s="38">
        <v>11907</v>
      </c>
      <c r="E6577" s="39" t="s">
        <v>6990</v>
      </c>
      <c r="F6577" s="38" t="s">
        <v>157</v>
      </c>
      <c r="G6577" s="40">
        <v>4035</v>
      </c>
      <c r="H6577" s="41" t="s">
        <v>4366</v>
      </c>
    </row>
    <row r="6578" spans="1:8">
      <c r="A6578" s="36"/>
      <c r="B6578" s="36"/>
      <c r="C6578" s="37" t="s">
        <v>4399</v>
      </c>
      <c r="D6578" s="38">
        <v>11908</v>
      </c>
      <c r="E6578" s="39" t="s">
        <v>6991</v>
      </c>
      <c r="F6578" s="38" t="s">
        <v>157</v>
      </c>
      <c r="G6578" s="40">
        <v>3996</v>
      </c>
      <c r="H6578" s="41" t="s">
        <v>4366</v>
      </c>
    </row>
    <row r="6579" spans="1:8">
      <c r="A6579" s="36"/>
      <c r="B6579" s="36"/>
      <c r="C6579" s="37" t="s">
        <v>4399</v>
      </c>
      <c r="D6579" s="38">
        <v>11909</v>
      </c>
      <c r="E6579" s="39" t="s">
        <v>6992</v>
      </c>
      <c r="F6579" s="38" t="s">
        <v>157</v>
      </c>
      <c r="G6579" s="40">
        <v>2181</v>
      </c>
      <c r="H6579" s="41" t="s">
        <v>4366</v>
      </c>
    </row>
    <row r="6580" spans="1:8">
      <c r="A6580" s="36"/>
      <c r="B6580" s="36"/>
      <c r="C6580" s="37" t="s">
        <v>5313</v>
      </c>
      <c r="D6580" s="38">
        <v>11910</v>
      </c>
      <c r="E6580" s="39" t="s">
        <v>6993</v>
      </c>
      <c r="F6580" s="38" t="s">
        <v>157</v>
      </c>
      <c r="G6580" s="40">
        <v>1303</v>
      </c>
      <c r="H6580" s="41" t="s">
        <v>4366</v>
      </c>
    </row>
    <row r="6581" spans="1:8">
      <c r="A6581" s="36"/>
      <c r="B6581" s="36"/>
      <c r="C6581" s="37" t="s">
        <v>4399</v>
      </c>
      <c r="D6581" s="38">
        <v>11911</v>
      </c>
      <c r="E6581" s="39" t="s">
        <v>6994</v>
      </c>
      <c r="F6581" s="38" t="s">
        <v>157</v>
      </c>
      <c r="G6581" s="40">
        <v>3278</v>
      </c>
      <c r="H6581" s="41" t="s">
        <v>4366</v>
      </c>
    </row>
    <row r="6582" spans="1:8">
      <c r="A6582" s="36"/>
      <c r="B6582" s="36"/>
      <c r="C6582" s="37" t="s">
        <v>5313</v>
      </c>
      <c r="D6582" s="38">
        <v>11912</v>
      </c>
      <c r="E6582" s="39" t="s">
        <v>6995</v>
      </c>
      <c r="F6582" s="38" t="s">
        <v>157</v>
      </c>
      <c r="G6582" s="40">
        <v>2199</v>
      </c>
      <c r="H6582" s="41" t="s">
        <v>4366</v>
      </c>
    </row>
    <row r="6583" spans="1:8">
      <c r="A6583" s="36"/>
      <c r="B6583" s="36"/>
      <c r="C6583" s="37" t="s">
        <v>5313</v>
      </c>
      <c r="D6583" s="38">
        <v>11913</v>
      </c>
      <c r="E6583" s="39" t="s">
        <v>6996</v>
      </c>
      <c r="F6583" s="38" t="s">
        <v>157</v>
      </c>
      <c r="G6583" s="40">
        <v>1523</v>
      </c>
      <c r="H6583" s="41" t="s">
        <v>4366</v>
      </c>
    </row>
    <row r="6584" spans="1:8">
      <c r="A6584" s="36"/>
      <c r="B6584" s="36"/>
      <c r="C6584" s="37" t="s">
        <v>5313</v>
      </c>
      <c r="D6584" s="38">
        <v>11914</v>
      </c>
      <c r="E6584" s="39" t="s">
        <v>6997</v>
      </c>
      <c r="F6584" s="38" t="s">
        <v>157</v>
      </c>
      <c r="G6584" s="40">
        <v>8435</v>
      </c>
      <c r="H6584" s="41" t="s">
        <v>4366</v>
      </c>
    </row>
    <row r="6585" spans="1:8">
      <c r="A6585" s="36"/>
      <c r="B6585" s="36"/>
      <c r="C6585" s="37" t="s">
        <v>5313</v>
      </c>
      <c r="D6585" s="38">
        <v>11915</v>
      </c>
      <c r="E6585" s="39" t="s">
        <v>6998</v>
      </c>
      <c r="F6585" s="38" t="s">
        <v>157</v>
      </c>
      <c r="G6585" s="40">
        <v>31731</v>
      </c>
      <c r="H6585" s="41" t="s">
        <v>4366</v>
      </c>
    </row>
    <row r="6586" spans="1:8">
      <c r="A6586" s="36"/>
      <c r="B6586" s="36"/>
      <c r="C6586" s="37" t="s">
        <v>5313</v>
      </c>
      <c r="D6586" s="38">
        <v>11916</v>
      </c>
      <c r="E6586" s="39" t="s">
        <v>6999</v>
      </c>
      <c r="F6586" s="38" t="s">
        <v>157</v>
      </c>
      <c r="G6586" s="40">
        <v>104230</v>
      </c>
      <c r="H6586" s="41" t="s">
        <v>4366</v>
      </c>
    </row>
    <row r="6587" spans="1:8">
      <c r="A6587" s="36"/>
      <c r="B6587" s="36"/>
      <c r="C6587" s="37" t="s">
        <v>5346</v>
      </c>
      <c r="D6587" s="38">
        <v>11917</v>
      </c>
      <c r="E6587" s="39" t="s">
        <v>7000</v>
      </c>
      <c r="F6587" s="38" t="s">
        <v>182</v>
      </c>
      <c r="G6587" s="40">
        <v>70210</v>
      </c>
      <c r="H6587" s="41" t="s">
        <v>4366</v>
      </c>
    </row>
    <row r="6588" spans="1:8">
      <c r="A6588" s="36"/>
      <c r="B6588" s="36"/>
      <c r="C6588" s="37" t="s">
        <v>5366</v>
      </c>
      <c r="D6588" s="38">
        <v>11918</v>
      </c>
      <c r="E6588" s="39" t="s">
        <v>7001</v>
      </c>
      <c r="F6588" s="38" t="s">
        <v>157</v>
      </c>
      <c r="G6588" s="40">
        <v>9007</v>
      </c>
      <c r="H6588" s="41" t="s">
        <v>4366</v>
      </c>
    </row>
    <row r="6589" spans="1:8">
      <c r="A6589" s="36"/>
      <c r="B6589" s="36"/>
      <c r="C6589" s="37" t="s">
        <v>4376</v>
      </c>
      <c r="D6589" s="38">
        <v>11919</v>
      </c>
      <c r="E6589" s="39" t="s">
        <v>7002</v>
      </c>
      <c r="F6589" s="38" t="s">
        <v>157</v>
      </c>
      <c r="G6589" s="40">
        <v>45000</v>
      </c>
      <c r="H6589" s="41" t="s">
        <v>4366</v>
      </c>
    </row>
    <row r="6590" spans="1:8">
      <c r="A6590" s="36"/>
      <c r="B6590" s="36"/>
      <c r="C6590" s="37" t="s">
        <v>4376</v>
      </c>
      <c r="D6590" s="38">
        <v>11920</v>
      </c>
      <c r="E6590" s="39" t="s">
        <v>7003</v>
      </c>
      <c r="F6590" s="38" t="s">
        <v>157</v>
      </c>
      <c r="G6590" s="40">
        <v>139500</v>
      </c>
      <c r="H6590" s="41" t="s">
        <v>4366</v>
      </c>
    </row>
    <row r="6591" spans="1:8">
      <c r="A6591" s="36"/>
      <c r="B6591" s="36"/>
      <c r="C6591" s="37" t="s">
        <v>4376</v>
      </c>
      <c r="D6591" s="38">
        <v>11921</v>
      </c>
      <c r="E6591" s="39" t="s">
        <v>7004</v>
      </c>
      <c r="F6591" s="38" t="s">
        <v>157</v>
      </c>
      <c r="G6591" s="40">
        <v>3000</v>
      </c>
      <c r="H6591" s="41" t="s">
        <v>4366</v>
      </c>
    </row>
    <row r="6592" spans="1:8">
      <c r="A6592" s="36"/>
      <c r="B6592" s="36"/>
      <c r="C6592" s="37" t="s">
        <v>4376</v>
      </c>
      <c r="D6592" s="38">
        <v>11922</v>
      </c>
      <c r="E6592" s="39" t="s">
        <v>7005</v>
      </c>
      <c r="F6592" s="38" t="s">
        <v>157</v>
      </c>
      <c r="G6592" s="40">
        <v>120000</v>
      </c>
      <c r="H6592" s="41" t="s">
        <v>4366</v>
      </c>
    </row>
    <row r="6593" spans="1:8">
      <c r="A6593" s="36"/>
      <c r="B6593" s="36"/>
      <c r="C6593" s="37" t="s">
        <v>4376</v>
      </c>
      <c r="D6593" s="38">
        <v>11923</v>
      </c>
      <c r="E6593" s="39" t="s">
        <v>7006</v>
      </c>
      <c r="F6593" s="38" t="s">
        <v>157</v>
      </c>
      <c r="G6593" s="40">
        <v>8200</v>
      </c>
      <c r="H6593" s="41" t="s">
        <v>4366</v>
      </c>
    </row>
    <row r="6594" spans="1:8">
      <c r="A6594" s="36"/>
      <c r="B6594" s="36"/>
      <c r="C6594" s="37" t="s">
        <v>4376</v>
      </c>
      <c r="D6594" s="38">
        <v>11924</v>
      </c>
      <c r="E6594" s="39" t="s">
        <v>7007</v>
      </c>
      <c r="F6594" s="38" t="s">
        <v>157</v>
      </c>
      <c r="G6594" s="40">
        <v>132000</v>
      </c>
      <c r="H6594" s="41" t="s">
        <v>4366</v>
      </c>
    </row>
    <row r="6595" spans="1:8">
      <c r="A6595" s="36"/>
      <c r="B6595" s="36"/>
      <c r="C6595" s="37" t="s">
        <v>4442</v>
      </c>
      <c r="D6595" s="38">
        <v>11925</v>
      </c>
      <c r="E6595" s="39" t="s">
        <v>7008</v>
      </c>
      <c r="F6595" s="38" t="s">
        <v>157</v>
      </c>
      <c r="G6595" s="40">
        <v>155391</v>
      </c>
      <c r="H6595" s="41" t="s">
        <v>4366</v>
      </c>
    </row>
    <row r="6596" spans="1:8">
      <c r="A6596" s="36"/>
      <c r="B6596" s="36"/>
      <c r="C6596" s="37" t="s">
        <v>4711</v>
      </c>
      <c r="D6596" s="38">
        <v>11926</v>
      </c>
      <c r="E6596" s="39" t="s">
        <v>7009</v>
      </c>
      <c r="F6596" s="38" t="s">
        <v>157</v>
      </c>
      <c r="G6596" s="40">
        <v>430780</v>
      </c>
      <c r="H6596" s="41" t="s">
        <v>4366</v>
      </c>
    </row>
    <row r="6597" spans="1:8">
      <c r="A6597" s="36"/>
      <c r="B6597" s="36"/>
      <c r="C6597" s="37" t="s">
        <v>4711</v>
      </c>
      <c r="D6597" s="38">
        <v>11927</v>
      </c>
      <c r="E6597" s="39" t="s">
        <v>7010</v>
      </c>
      <c r="F6597" s="38" t="s">
        <v>157</v>
      </c>
      <c r="G6597" s="40">
        <v>256265</v>
      </c>
      <c r="H6597" s="41" t="s">
        <v>4366</v>
      </c>
    </row>
    <row r="6598" spans="1:8">
      <c r="A6598" s="36"/>
      <c r="B6598" s="36"/>
      <c r="C6598" s="37" t="s">
        <v>4711</v>
      </c>
      <c r="D6598" s="38">
        <v>11928</v>
      </c>
      <c r="E6598" s="39" t="s">
        <v>7011</v>
      </c>
      <c r="F6598" s="38" t="s">
        <v>157</v>
      </c>
      <c r="G6598" s="40">
        <v>538594</v>
      </c>
      <c r="H6598" s="41" t="s">
        <v>4366</v>
      </c>
    </row>
    <row r="6599" spans="1:8">
      <c r="A6599" s="36"/>
      <c r="B6599" s="36"/>
      <c r="C6599" s="37" t="s">
        <v>4711</v>
      </c>
      <c r="D6599" s="38">
        <v>11929</v>
      </c>
      <c r="E6599" s="39" t="s">
        <v>7012</v>
      </c>
      <c r="F6599" s="38" t="s">
        <v>157</v>
      </c>
      <c r="G6599" s="40">
        <v>430780</v>
      </c>
      <c r="H6599" s="41" t="s">
        <v>4366</v>
      </c>
    </row>
    <row r="6600" spans="1:8">
      <c r="A6600" s="36"/>
      <c r="B6600" s="36"/>
      <c r="C6600" s="37" t="s">
        <v>4711</v>
      </c>
      <c r="D6600" s="38">
        <v>11930</v>
      </c>
      <c r="E6600" s="39" t="s">
        <v>7013</v>
      </c>
      <c r="F6600" s="38" t="s">
        <v>157</v>
      </c>
      <c r="G6600" s="40">
        <v>383689</v>
      </c>
      <c r="H6600" s="41" t="s">
        <v>4366</v>
      </c>
    </row>
    <row r="6601" spans="1:8">
      <c r="A6601" s="36"/>
      <c r="B6601" s="36"/>
      <c r="C6601" s="37" t="s">
        <v>2694</v>
      </c>
      <c r="D6601" s="38">
        <v>11932</v>
      </c>
      <c r="E6601" s="39" t="s">
        <v>7014</v>
      </c>
      <c r="F6601" s="38" t="s">
        <v>157</v>
      </c>
      <c r="G6601" s="40">
        <v>2478420</v>
      </c>
      <c r="H6601" s="41" t="s">
        <v>4366</v>
      </c>
    </row>
    <row r="6602" spans="1:8">
      <c r="A6602" s="36"/>
      <c r="B6602" s="36"/>
      <c r="C6602" s="37" t="s">
        <v>4581</v>
      </c>
      <c r="D6602" s="38">
        <v>11933</v>
      </c>
      <c r="E6602" s="39" t="s">
        <v>7015</v>
      </c>
      <c r="F6602" s="38" t="s">
        <v>157</v>
      </c>
      <c r="G6602" s="40">
        <v>64842</v>
      </c>
      <c r="H6602" s="41" t="s">
        <v>4366</v>
      </c>
    </row>
    <row r="6603" spans="1:8">
      <c r="A6603" s="36"/>
      <c r="B6603" s="36"/>
      <c r="C6603" s="37" t="s">
        <v>4581</v>
      </c>
      <c r="D6603" s="38">
        <v>11934</v>
      </c>
      <c r="E6603" s="39" t="s">
        <v>7016</v>
      </c>
      <c r="F6603" s="38" t="s">
        <v>157</v>
      </c>
      <c r="G6603" s="40">
        <v>17958</v>
      </c>
      <c r="H6603" s="41" t="s">
        <v>4366</v>
      </c>
    </row>
    <row r="6604" spans="1:8">
      <c r="A6604" s="36"/>
      <c r="B6604" s="36"/>
      <c r="C6604" s="37" t="s">
        <v>4581</v>
      </c>
      <c r="D6604" s="38">
        <v>11935</v>
      </c>
      <c r="E6604" s="39" t="s">
        <v>7017</v>
      </c>
      <c r="F6604" s="38" t="s">
        <v>157</v>
      </c>
      <c r="G6604" s="40">
        <v>2122544</v>
      </c>
      <c r="H6604" s="41" t="s">
        <v>4366</v>
      </c>
    </row>
    <row r="6605" spans="1:8">
      <c r="A6605" s="36"/>
      <c r="B6605" s="36"/>
      <c r="C6605" s="37" t="s">
        <v>5366</v>
      </c>
      <c r="D6605" s="38">
        <v>11936</v>
      </c>
      <c r="E6605" s="39" t="s">
        <v>7018</v>
      </c>
      <c r="F6605" s="38" t="s">
        <v>157</v>
      </c>
      <c r="G6605" s="40">
        <v>21203709</v>
      </c>
      <c r="H6605" s="41" t="s">
        <v>4366</v>
      </c>
    </row>
    <row r="6606" spans="1:8">
      <c r="A6606" s="36"/>
      <c r="B6606" s="36"/>
      <c r="C6606" s="37" t="s">
        <v>5313</v>
      </c>
      <c r="D6606" s="38">
        <v>11938</v>
      </c>
      <c r="E6606" s="39" t="s">
        <v>7019</v>
      </c>
      <c r="F6606" s="38" t="s">
        <v>157</v>
      </c>
      <c r="G6606" s="40">
        <v>14119</v>
      </c>
      <c r="H6606" s="41" t="s">
        <v>4366</v>
      </c>
    </row>
    <row r="6607" spans="1:8">
      <c r="A6607" s="36"/>
      <c r="B6607" s="36"/>
      <c r="C6607" s="37" t="s">
        <v>5313</v>
      </c>
      <c r="D6607" s="38">
        <v>11939</v>
      </c>
      <c r="E6607" s="39" t="s">
        <v>7020</v>
      </c>
      <c r="F6607" s="38" t="s">
        <v>157</v>
      </c>
      <c r="G6607" s="40">
        <v>4809</v>
      </c>
      <c r="H6607" s="41" t="s">
        <v>4366</v>
      </c>
    </row>
    <row r="6608" spans="1:8">
      <c r="A6608" s="36"/>
      <c r="B6608" s="36"/>
      <c r="C6608" s="37" t="s">
        <v>4399</v>
      </c>
      <c r="D6608" s="38">
        <v>11940</v>
      </c>
      <c r="E6608" s="39" t="s">
        <v>7021</v>
      </c>
      <c r="F6608" s="38" t="s">
        <v>157</v>
      </c>
      <c r="G6608" s="40">
        <v>91135</v>
      </c>
      <c r="H6608" s="41" t="s">
        <v>4366</v>
      </c>
    </row>
    <row r="6609" spans="1:8">
      <c r="A6609" s="36"/>
      <c r="B6609" s="36"/>
      <c r="C6609" s="37" t="s">
        <v>4399</v>
      </c>
      <c r="D6609" s="38">
        <v>11941</v>
      </c>
      <c r="E6609" s="39" t="s">
        <v>7022</v>
      </c>
      <c r="F6609" s="38" t="s">
        <v>157</v>
      </c>
      <c r="G6609" s="40">
        <v>1825</v>
      </c>
      <c r="H6609" s="41" t="s">
        <v>4366</v>
      </c>
    </row>
    <row r="6610" spans="1:8">
      <c r="A6610" s="36"/>
      <c r="B6610" s="36"/>
      <c r="C6610" s="37" t="s">
        <v>4617</v>
      </c>
      <c r="D6610" s="38">
        <v>11942</v>
      </c>
      <c r="E6610" s="39" t="s">
        <v>7023</v>
      </c>
      <c r="F6610" s="38" t="s">
        <v>157</v>
      </c>
      <c r="G6610" s="40">
        <v>140420</v>
      </c>
      <c r="H6610" s="41" t="s">
        <v>4366</v>
      </c>
    </row>
    <row r="6611" spans="1:8">
      <c r="A6611" s="36"/>
      <c r="B6611" s="36"/>
      <c r="C6611" s="37" t="s">
        <v>4399</v>
      </c>
      <c r="D6611" s="38">
        <v>11943</v>
      </c>
      <c r="E6611" s="39" t="s">
        <v>7024</v>
      </c>
      <c r="F6611" s="38" t="s">
        <v>157</v>
      </c>
      <c r="G6611" s="40">
        <v>95200</v>
      </c>
      <c r="H6611" s="41" t="s">
        <v>4366</v>
      </c>
    </row>
    <row r="6612" spans="1:8">
      <c r="A6612" s="36"/>
      <c r="B6612" s="36"/>
      <c r="C6612" s="37" t="s">
        <v>4399</v>
      </c>
      <c r="D6612" s="38">
        <v>11944</v>
      </c>
      <c r="E6612" s="39" t="s">
        <v>7025</v>
      </c>
      <c r="F6612" s="38" t="s">
        <v>157</v>
      </c>
      <c r="G6612" s="40">
        <v>1756</v>
      </c>
      <c r="H6612" s="41" t="s">
        <v>4366</v>
      </c>
    </row>
    <row r="6613" spans="1:8">
      <c r="A6613" s="36"/>
      <c r="B6613" s="36"/>
      <c r="C6613" s="37" t="s">
        <v>4450</v>
      </c>
      <c r="D6613" s="38">
        <v>11945</v>
      </c>
      <c r="E6613" s="39" t="s">
        <v>7026</v>
      </c>
      <c r="F6613" s="38" t="s">
        <v>157</v>
      </c>
      <c r="G6613" s="40">
        <v>3238</v>
      </c>
      <c r="H6613" s="41" t="s">
        <v>4366</v>
      </c>
    </row>
    <row r="6614" spans="1:8">
      <c r="A6614" s="36"/>
      <c r="B6614" s="36"/>
      <c r="C6614" s="37" t="s">
        <v>4450</v>
      </c>
      <c r="D6614" s="38">
        <v>11946</v>
      </c>
      <c r="E6614" s="39" t="s">
        <v>7027</v>
      </c>
      <c r="F6614" s="38" t="s">
        <v>157</v>
      </c>
      <c r="G6614" s="40">
        <v>790</v>
      </c>
      <c r="H6614" s="41" t="s">
        <v>4366</v>
      </c>
    </row>
    <row r="6615" spans="1:8">
      <c r="A6615" s="36"/>
      <c r="B6615" s="36"/>
      <c r="C6615" s="37" t="s">
        <v>4399</v>
      </c>
      <c r="D6615" s="38">
        <v>11947</v>
      </c>
      <c r="E6615" s="39" t="s">
        <v>7028</v>
      </c>
      <c r="F6615" s="38" t="s">
        <v>157</v>
      </c>
      <c r="G6615" s="40">
        <v>2464</v>
      </c>
      <c r="H6615" s="41" t="s">
        <v>4366</v>
      </c>
    </row>
    <row r="6616" spans="1:8">
      <c r="A6616" s="36"/>
      <c r="B6616" s="36"/>
      <c r="C6616" s="37" t="s">
        <v>4399</v>
      </c>
      <c r="D6616" s="38">
        <v>11948</v>
      </c>
      <c r="E6616" s="39" t="s">
        <v>7029</v>
      </c>
      <c r="F6616" s="38" t="s">
        <v>157</v>
      </c>
      <c r="G6616" s="40">
        <v>5818</v>
      </c>
      <c r="H6616" s="41" t="s">
        <v>4366</v>
      </c>
    </row>
    <row r="6617" spans="1:8">
      <c r="A6617" s="36"/>
      <c r="B6617" s="36"/>
      <c r="C6617" s="37" t="s">
        <v>4399</v>
      </c>
      <c r="D6617" s="38">
        <v>11949</v>
      </c>
      <c r="E6617" s="39" t="s">
        <v>7030</v>
      </c>
      <c r="F6617" s="38" t="s">
        <v>157</v>
      </c>
      <c r="G6617" s="40">
        <v>5818</v>
      </c>
      <c r="H6617" s="41" t="s">
        <v>4366</v>
      </c>
    </row>
    <row r="6618" spans="1:8">
      <c r="A6618" s="36"/>
      <c r="B6618" s="36"/>
      <c r="C6618" s="37" t="s">
        <v>4413</v>
      </c>
      <c r="D6618" s="38">
        <v>11950</v>
      </c>
      <c r="E6618" s="39" t="s">
        <v>7031</v>
      </c>
      <c r="F6618" s="38" t="s">
        <v>157</v>
      </c>
      <c r="G6618" s="40">
        <v>8242</v>
      </c>
      <c r="H6618" s="41" t="s">
        <v>4366</v>
      </c>
    </row>
    <row r="6619" spans="1:8">
      <c r="A6619" s="36"/>
      <c r="B6619" s="36"/>
      <c r="C6619" s="37" t="s">
        <v>4413</v>
      </c>
      <c r="D6619" s="38">
        <v>11951</v>
      </c>
      <c r="E6619" s="39" t="s">
        <v>7032</v>
      </c>
      <c r="F6619" s="38" t="s">
        <v>157</v>
      </c>
      <c r="G6619" s="40">
        <v>155890</v>
      </c>
      <c r="H6619" s="41" t="s">
        <v>4366</v>
      </c>
    </row>
    <row r="6620" spans="1:8">
      <c r="A6620" s="36"/>
      <c r="B6620" s="36"/>
      <c r="C6620" s="37" t="s">
        <v>4413</v>
      </c>
      <c r="D6620" s="38">
        <v>11952</v>
      </c>
      <c r="E6620" s="39" t="s">
        <v>7033</v>
      </c>
      <c r="F6620" s="38" t="s">
        <v>157</v>
      </c>
      <c r="G6620" s="40">
        <v>172550</v>
      </c>
      <c r="H6620" s="41" t="s">
        <v>4366</v>
      </c>
    </row>
    <row r="6621" spans="1:8">
      <c r="A6621" s="36"/>
      <c r="B6621" s="36"/>
      <c r="C6621" s="37" t="s">
        <v>4413</v>
      </c>
      <c r="D6621" s="38">
        <v>11953</v>
      </c>
      <c r="E6621" s="39" t="s">
        <v>7034</v>
      </c>
      <c r="F6621" s="38" t="s">
        <v>157</v>
      </c>
      <c r="G6621" s="40">
        <v>329749</v>
      </c>
      <c r="H6621" s="41" t="s">
        <v>4366</v>
      </c>
    </row>
    <row r="6622" spans="1:8">
      <c r="A6622" s="36"/>
      <c r="B6622" s="36"/>
      <c r="C6622" s="37" t="s">
        <v>4617</v>
      </c>
      <c r="D6622" s="38">
        <v>11954</v>
      </c>
      <c r="E6622" s="39" t="s">
        <v>7035</v>
      </c>
      <c r="F6622" s="38" t="s">
        <v>157</v>
      </c>
      <c r="G6622" s="40">
        <v>143265</v>
      </c>
      <c r="H6622" s="41" t="s">
        <v>4366</v>
      </c>
    </row>
    <row r="6623" spans="1:8">
      <c r="A6623" s="36"/>
      <c r="B6623" s="36"/>
      <c r="C6623" s="37" t="s">
        <v>4617</v>
      </c>
      <c r="D6623" s="38">
        <v>11955</v>
      </c>
      <c r="E6623" s="39" t="s">
        <v>7036</v>
      </c>
      <c r="F6623" s="38" t="s">
        <v>157</v>
      </c>
      <c r="G6623" s="40">
        <v>341056</v>
      </c>
      <c r="H6623" s="41" t="s">
        <v>4366</v>
      </c>
    </row>
    <row r="6624" spans="1:8">
      <c r="A6624" s="36"/>
      <c r="B6624" s="36"/>
      <c r="C6624" s="37" t="s">
        <v>4617</v>
      </c>
      <c r="D6624" s="38">
        <v>11956</v>
      </c>
      <c r="E6624" s="39" t="s">
        <v>7037</v>
      </c>
      <c r="F6624" s="38" t="s">
        <v>157</v>
      </c>
      <c r="G6624" s="40">
        <v>50575</v>
      </c>
      <c r="H6624" s="41" t="s">
        <v>4366</v>
      </c>
    </row>
    <row r="6625" spans="1:8">
      <c r="A6625" s="36"/>
      <c r="B6625" s="36"/>
      <c r="C6625" s="37" t="s">
        <v>4399</v>
      </c>
      <c r="D6625" s="38">
        <v>11957</v>
      </c>
      <c r="E6625" s="39" t="s">
        <v>7038</v>
      </c>
      <c r="F6625" s="38" t="s">
        <v>157</v>
      </c>
      <c r="G6625" s="40">
        <v>34500</v>
      </c>
      <c r="H6625" s="41" t="s">
        <v>4366</v>
      </c>
    </row>
    <row r="6626" spans="1:8">
      <c r="A6626" s="36"/>
      <c r="B6626" s="36"/>
      <c r="C6626" s="37" t="s">
        <v>4617</v>
      </c>
      <c r="D6626" s="38">
        <v>11958</v>
      </c>
      <c r="E6626" s="39" t="s">
        <v>7039</v>
      </c>
      <c r="F6626" s="38" t="s">
        <v>157</v>
      </c>
      <c r="G6626" s="40">
        <v>239488</v>
      </c>
      <c r="H6626" s="41" t="s">
        <v>4366</v>
      </c>
    </row>
    <row r="6627" spans="1:8">
      <c r="A6627" s="36"/>
      <c r="B6627" s="36"/>
      <c r="C6627" s="37" t="s">
        <v>4399</v>
      </c>
      <c r="D6627" s="38">
        <v>11960</v>
      </c>
      <c r="E6627" s="39" t="s">
        <v>7040</v>
      </c>
      <c r="F6627" s="38" t="s">
        <v>157</v>
      </c>
      <c r="G6627" s="40">
        <v>1773</v>
      </c>
      <c r="H6627" s="41" t="s">
        <v>4366</v>
      </c>
    </row>
    <row r="6628" spans="1:8">
      <c r="A6628" s="36"/>
      <c r="B6628" s="36"/>
      <c r="C6628" s="37" t="s">
        <v>4383</v>
      </c>
      <c r="D6628" s="38">
        <v>11961</v>
      </c>
      <c r="E6628" s="39" t="s">
        <v>7041</v>
      </c>
      <c r="F6628" s="38" t="s">
        <v>157</v>
      </c>
      <c r="G6628" s="40">
        <v>950</v>
      </c>
      <c r="H6628" s="41" t="s">
        <v>4366</v>
      </c>
    </row>
    <row r="6629" spans="1:8">
      <c r="A6629" s="36"/>
      <c r="B6629" s="36"/>
      <c r="C6629" s="37" t="s">
        <v>5366</v>
      </c>
      <c r="D6629" s="38">
        <v>11965</v>
      </c>
      <c r="E6629" s="39" t="s">
        <v>7042</v>
      </c>
      <c r="F6629" s="38" t="s">
        <v>157</v>
      </c>
      <c r="G6629" s="40">
        <v>28808100</v>
      </c>
      <c r="H6629" s="41" t="s">
        <v>4366</v>
      </c>
    </row>
    <row r="6630" spans="1:8">
      <c r="A6630" s="36"/>
      <c r="B6630" s="36"/>
      <c r="C6630" s="37" t="s">
        <v>4804</v>
      </c>
      <c r="D6630" s="38">
        <v>11966</v>
      </c>
      <c r="E6630" s="39" t="s">
        <v>7043</v>
      </c>
      <c r="F6630" s="38" t="s">
        <v>186</v>
      </c>
      <c r="G6630" s="40">
        <v>549780</v>
      </c>
      <c r="H6630" s="41" t="s">
        <v>4366</v>
      </c>
    </row>
    <row r="6631" spans="1:8">
      <c r="A6631" s="36"/>
      <c r="B6631" s="36"/>
      <c r="C6631" s="37" t="s">
        <v>4804</v>
      </c>
      <c r="D6631" s="38">
        <v>11967</v>
      </c>
      <c r="E6631" s="39" t="s">
        <v>7044</v>
      </c>
      <c r="F6631" s="38" t="s">
        <v>186</v>
      </c>
      <c r="G6631" s="40">
        <v>505750</v>
      </c>
      <c r="H6631" s="41" t="s">
        <v>4366</v>
      </c>
    </row>
    <row r="6632" spans="1:8">
      <c r="A6632" s="36"/>
      <c r="B6632" s="36"/>
      <c r="C6632" s="37" t="s">
        <v>4385</v>
      </c>
      <c r="D6632" s="38">
        <v>11968</v>
      </c>
      <c r="E6632" s="39" t="s">
        <v>7045</v>
      </c>
      <c r="F6632" s="38" t="s">
        <v>186</v>
      </c>
      <c r="G6632" s="40">
        <v>80266</v>
      </c>
      <c r="H6632" s="41" t="s">
        <v>4366</v>
      </c>
    </row>
    <row r="6633" spans="1:8">
      <c r="A6633" s="36"/>
      <c r="B6633" s="36"/>
      <c r="C6633" s="37" t="s">
        <v>4385</v>
      </c>
      <c r="D6633" s="38">
        <v>11969</v>
      </c>
      <c r="E6633" s="39" t="s">
        <v>7046</v>
      </c>
      <c r="F6633" s="38" t="s">
        <v>186</v>
      </c>
      <c r="G6633" s="40">
        <v>66640</v>
      </c>
      <c r="H6633" s="41" t="s">
        <v>4366</v>
      </c>
    </row>
    <row r="6634" spans="1:8">
      <c r="A6634" s="36"/>
      <c r="B6634" s="36"/>
      <c r="C6634" s="37" t="s">
        <v>729</v>
      </c>
      <c r="D6634" s="38">
        <v>11970</v>
      </c>
      <c r="E6634" s="39" t="s">
        <v>7047</v>
      </c>
      <c r="F6634" s="38" t="s">
        <v>182</v>
      </c>
      <c r="G6634" s="40">
        <v>6394</v>
      </c>
      <c r="H6634" s="41" t="s">
        <v>4366</v>
      </c>
    </row>
    <row r="6635" spans="1:8">
      <c r="A6635" s="36"/>
      <c r="B6635" s="36"/>
      <c r="C6635" s="37" t="s">
        <v>6669</v>
      </c>
      <c r="D6635" s="38">
        <v>11972</v>
      </c>
      <c r="E6635" s="39" t="s">
        <v>7048</v>
      </c>
      <c r="F6635" s="38" t="s">
        <v>157</v>
      </c>
      <c r="G6635" s="40">
        <v>708883</v>
      </c>
      <c r="H6635" s="41" t="s">
        <v>4366</v>
      </c>
    </row>
    <row r="6636" spans="1:8">
      <c r="A6636" s="36"/>
      <c r="B6636" s="36"/>
      <c r="C6636" s="37" t="s">
        <v>6669</v>
      </c>
      <c r="D6636" s="38">
        <v>11973</v>
      </c>
      <c r="E6636" s="39" t="s">
        <v>7049</v>
      </c>
      <c r="F6636" s="38" t="s">
        <v>157</v>
      </c>
      <c r="G6636" s="40">
        <v>280151</v>
      </c>
      <c r="H6636" s="41" t="s">
        <v>4366</v>
      </c>
    </row>
    <row r="6637" spans="1:8">
      <c r="A6637" s="36"/>
      <c r="B6637" s="36"/>
      <c r="C6637" s="37" t="s">
        <v>6669</v>
      </c>
      <c r="D6637" s="38">
        <v>11974</v>
      </c>
      <c r="E6637" s="39" t="s">
        <v>7050</v>
      </c>
      <c r="F6637" s="38" t="s">
        <v>157</v>
      </c>
      <c r="G6637" s="40">
        <v>796835</v>
      </c>
      <c r="H6637" s="41" t="s">
        <v>4366</v>
      </c>
    </row>
    <row r="6638" spans="1:8">
      <c r="A6638" s="36"/>
      <c r="B6638" s="36"/>
      <c r="C6638" s="37" t="s">
        <v>5346</v>
      </c>
      <c r="D6638" s="38">
        <v>11976</v>
      </c>
      <c r="E6638" s="39" t="s">
        <v>7051</v>
      </c>
      <c r="F6638" s="38" t="s">
        <v>157</v>
      </c>
      <c r="G6638" s="40">
        <v>10591000</v>
      </c>
      <c r="H6638" s="41" t="s">
        <v>4366</v>
      </c>
    </row>
    <row r="6639" spans="1:8">
      <c r="A6639" s="36"/>
      <c r="B6639" s="36"/>
      <c r="C6639" s="37" t="s">
        <v>4617</v>
      </c>
      <c r="D6639" s="38">
        <v>11977</v>
      </c>
      <c r="E6639" s="39" t="s">
        <v>7052</v>
      </c>
      <c r="F6639" s="38" t="s">
        <v>157</v>
      </c>
      <c r="G6639" s="40">
        <v>59500</v>
      </c>
      <c r="H6639" s="41" t="s">
        <v>4366</v>
      </c>
    </row>
    <row r="6640" spans="1:8">
      <c r="A6640" s="36"/>
      <c r="B6640" s="36"/>
      <c r="C6640" s="37" t="s">
        <v>4617</v>
      </c>
      <c r="D6640" s="38">
        <v>11978</v>
      </c>
      <c r="E6640" s="39" t="s">
        <v>7053</v>
      </c>
      <c r="F6640" s="38" t="s">
        <v>157</v>
      </c>
      <c r="G6640" s="40">
        <v>1696940</v>
      </c>
      <c r="H6640" s="41" t="s">
        <v>4366</v>
      </c>
    </row>
    <row r="6641" spans="1:8">
      <c r="A6641" s="36"/>
      <c r="B6641" s="36"/>
      <c r="C6641" s="37" t="s">
        <v>4617</v>
      </c>
      <c r="D6641" s="38">
        <v>11979</v>
      </c>
      <c r="E6641" s="39" t="s">
        <v>7054</v>
      </c>
      <c r="F6641" s="38" t="s">
        <v>157</v>
      </c>
      <c r="G6641" s="40">
        <v>98770</v>
      </c>
      <c r="H6641" s="41" t="s">
        <v>4366</v>
      </c>
    </row>
    <row r="6642" spans="1:8">
      <c r="A6642" s="36"/>
      <c r="B6642" s="36"/>
      <c r="C6642" s="37" t="s">
        <v>2694</v>
      </c>
      <c r="D6642" s="38">
        <v>11980</v>
      </c>
      <c r="E6642" s="39" t="s">
        <v>7055</v>
      </c>
      <c r="F6642" s="38" t="s">
        <v>182</v>
      </c>
      <c r="G6642" s="40">
        <v>38080</v>
      </c>
      <c r="H6642" s="41" t="s">
        <v>4366</v>
      </c>
    </row>
    <row r="6643" spans="1:8">
      <c r="A6643" s="36"/>
      <c r="B6643" s="36"/>
      <c r="C6643" s="37" t="s">
        <v>4376</v>
      </c>
      <c r="D6643" s="38">
        <v>11981</v>
      </c>
      <c r="E6643" s="39" t="s">
        <v>7056</v>
      </c>
      <c r="F6643" s="38" t="s">
        <v>157</v>
      </c>
      <c r="G6643" s="40">
        <v>148000</v>
      </c>
      <c r="H6643" s="41" t="s">
        <v>4366</v>
      </c>
    </row>
    <row r="6644" spans="1:8">
      <c r="A6644" s="36"/>
      <c r="B6644" s="36"/>
      <c r="C6644" s="37" t="s">
        <v>4376</v>
      </c>
      <c r="D6644" s="38">
        <v>11982</v>
      </c>
      <c r="E6644" s="39" t="s">
        <v>3281</v>
      </c>
      <c r="F6644" s="38" t="s">
        <v>157</v>
      </c>
      <c r="G6644" s="40">
        <v>205000</v>
      </c>
      <c r="H6644" s="41" t="s">
        <v>4366</v>
      </c>
    </row>
    <row r="6645" spans="1:8">
      <c r="A6645" s="36"/>
      <c r="B6645" s="36"/>
      <c r="C6645" s="37" t="s">
        <v>4376</v>
      </c>
      <c r="D6645" s="38">
        <v>11983</v>
      </c>
      <c r="E6645" s="39" t="s">
        <v>7057</v>
      </c>
      <c r="F6645" s="38" t="s">
        <v>157</v>
      </c>
      <c r="G6645" s="40">
        <v>133500</v>
      </c>
      <c r="H6645" s="41" t="s">
        <v>4366</v>
      </c>
    </row>
    <row r="6646" spans="1:8">
      <c r="A6646" s="36"/>
      <c r="B6646" s="36"/>
      <c r="C6646" s="37" t="s">
        <v>4411</v>
      </c>
      <c r="D6646" s="38">
        <v>11984</v>
      </c>
      <c r="E6646" s="39" t="s">
        <v>7058</v>
      </c>
      <c r="F6646" s="38" t="s">
        <v>564</v>
      </c>
      <c r="G6646" s="40">
        <v>4446</v>
      </c>
      <c r="H6646" s="41" t="s">
        <v>4366</v>
      </c>
    </row>
    <row r="6647" spans="1:8">
      <c r="A6647" s="36"/>
      <c r="B6647" s="36"/>
      <c r="C6647" s="37" t="s">
        <v>4442</v>
      </c>
      <c r="D6647" s="38">
        <v>11986</v>
      </c>
      <c r="E6647" s="39" t="s">
        <v>7059</v>
      </c>
      <c r="F6647" s="38" t="s">
        <v>190</v>
      </c>
      <c r="G6647" s="40">
        <v>61895</v>
      </c>
      <c r="H6647" s="41" t="s">
        <v>4366</v>
      </c>
    </row>
    <row r="6648" spans="1:8">
      <c r="A6648" s="36"/>
      <c r="B6648" s="36"/>
      <c r="C6648" s="37" t="s">
        <v>4376</v>
      </c>
      <c r="D6648" s="38">
        <v>11987</v>
      </c>
      <c r="E6648" s="39" t="s">
        <v>3296</v>
      </c>
      <c r="F6648" s="38" t="s">
        <v>157</v>
      </c>
      <c r="G6648" s="40">
        <v>132000</v>
      </c>
      <c r="H6648" s="41" t="s">
        <v>4366</v>
      </c>
    </row>
    <row r="6649" spans="1:8">
      <c r="A6649" s="36"/>
      <c r="B6649" s="36"/>
      <c r="C6649" s="37" t="s">
        <v>4711</v>
      </c>
      <c r="D6649" s="38">
        <v>11988</v>
      </c>
      <c r="E6649" s="39" t="s">
        <v>7060</v>
      </c>
      <c r="F6649" s="38" t="s">
        <v>190</v>
      </c>
      <c r="G6649" s="40">
        <v>2063</v>
      </c>
      <c r="H6649" s="41" t="s">
        <v>4366</v>
      </c>
    </row>
    <row r="6650" spans="1:8">
      <c r="A6650" s="36"/>
      <c r="B6650" s="36"/>
      <c r="C6650" s="37" t="s">
        <v>4808</v>
      </c>
      <c r="D6650" s="38">
        <v>11989</v>
      </c>
      <c r="E6650" s="39" t="s">
        <v>7061</v>
      </c>
      <c r="F6650" s="38" t="s">
        <v>190</v>
      </c>
      <c r="G6650" s="40">
        <v>4792</v>
      </c>
      <c r="H6650" s="41" t="s">
        <v>4366</v>
      </c>
    </row>
    <row r="6651" spans="1:8">
      <c r="A6651" s="36"/>
      <c r="B6651" s="36"/>
      <c r="C6651" s="37" t="s">
        <v>4376</v>
      </c>
      <c r="D6651" s="38">
        <v>11990</v>
      </c>
      <c r="E6651" s="39" t="s">
        <v>7062</v>
      </c>
      <c r="F6651" s="38" t="s">
        <v>157</v>
      </c>
      <c r="G6651" s="40">
        <v>65000</v>
      </c>
      <c r="H6651" s="41" t="s">
        <v>4366</v>
      </c>
    </row>
    <row r="6652" spans="1:8">
      <c r="A6652" s="36"/>
      <c r="B6652" s="36"/>
      <c r="C6652" s="37" t="s">
        <v>5346</v>
      </c>
      <c r="D6652" s="38">
        <v>11991</v>
      </c>
      <c r="E6652" s="39" t="s">
        <v>7063</v>
      </c>
      <c r="F6652" s="38" t="s">
        <v>190</v>
      </c>
      <c r="G6652" s="40">
        <v>423990</v>
      </c>
      <c r="H6652" s="41" t="s">
        <v>4366</v>
      </c>
    </row>
    <row r="6653" spans="1:8">
      <c r="A6653" s="36"/>
      <c r="B6653" s="36"/>
      <c r="C6653" s="37" t="s">
        <v>5346</v>
      </c>
      <c r="D6653" s="38">
        <v>11992</v>
      </c>
      <c r="E6653" s="39" t="s">
        <v>7064</v>
      </c>
      <c r="F6653" s="38" t="s">
        <v>190</v>
      </c>
      <c r="G6653" s="40">
        <v>847980</v>
      </c>
      <c r="H6653" s="41" t="s">
        <v>4366</v>
      </c>
    </row>
    <row r="6654" spans="1:8">
      <c r="A6654" s="36"/>
      <c r="B6654" s="36"/>
      <c r="C6654" s="37" t="s">
        <v>4394</v>
      </c>
      <c r="D6654" s="38">
        <v>11993</v>
      </c>
      <c r="E6654" s="39" t="s">
        <v>7065</v>
      </c>
      <c r="F6654" s="38" t="s">
        <v>157</v>
      </c>
      <c r="G6654" s="40">
        <v>5416</v>
      </c>
      <c r="H6654" s="41" t="s">
        <v>4366</v>
      </c>
    </row>
    <row r="6655" spans="1:8">
      <c r="A6655" s="36"/>
      <c r="B6655" s="36"/>
      <c r="C6655" s="37" t="s">
        <v>4399</v>
      </c>
      <c r="D6655" s="38">
        <v>11994</v>
      </c>
      <c r="E6655" s="39" t="s">
        <v>7066</v>
      </c>
      <c r="F6655" s="38" t="s">
        <v>157</v>
      </c>
      <c r="G6655" s="40">
        <v>440634</v>
      </c>
      <c r="H6655" s="41" t="s">
        <v>4366</v>
      </c>
    </row>
    <row r="6656" spans="1:8">
      <c r="A6656" s="36"/>
      <c r="B6656" s="36"/>
      <c r="C6656" s="37" t="s">
        <v>4399</v>
      </c>
      <c r="D6656" s="38">
        <v>11995</v>
      </c>
      <c r="E6656" s="39" t="s">
        <v>7067</v>
      </c>
      <c r="F6656" s="38" t="s">
        <v>157</v>
      </c>
      <c r="G6656" s="40">
        <v>176621</v>
      </c>
      <c r="H6656" s="41" t="s">
        <v>4366</v>
      </c>
    </row>
    <row r="6657" spans="1:8">
      <c r="A6657" s="36"/>
      <c r="B6657" s="36"/>
      <c r="C6657" s="37" t="s">
        <v>4617</v>
      </c>
      <c r="D6657" s="38">
        <v>11996</v>
      </c>
      <c r="E6657" s="39" t="s">
        <v>7068</v>
      </c>
      <c r="F6657" s="38" t="s">
        <v>157</v>
      </c>
      <c r="G6657" s="40">
        <v>1163556</v>
      </c>
      <c r="H6657" s="41" t="s">
        <v>4366</v>
      </c>
    </row>
    <row r="6658" spans="1:8">
      <c r="A6658" s="36"/>
      <c r="B6658" s="36"/>
      <c r="C6658" s="37" t="s">
        <v>4385</v>
      </c>
      <c r="D6658" s="38">
        <v>11997</v>
      </c>
      <c r="E6658" s="39" t="s">
        <v>7069</v>
      </c>
      <c r="F6658" s="38" t="s">
        <v>186</v>
      </c>
      <c r="G6658" s="40">
        <v>69020</v>
      </c>
      <c r="H6658" s="41" t="s">
        <v>4366</v>
      </c>
    </row>
    <row r="6659" spans="1:8">
      <c r="A6659" s="36"/>
      <c r="B6659" s="36"/>
      <c r="C6659" s="37" t="s">
        <v>4711</v>
      </c>
      <c r="D6659" s="38">
        <v>11998</v>
      </c>
      <c r="E6659" s="39" t="s">
        <v>7070</v>
      </c>
      <c r="F6659" s="38" t="s">
        <v>157</v>
      </c>
      <c r="G6659" s="40">
        <v>77707</v>
      </c>
      <c r="H6659" s="41" t="s">
        <v>4366</v>
      </c>
    </row>
    <row r="6660" spans="1:8">
      <c r="A6660" s="36"/>
      <c r="B6660" s="36"/>
      <c r="C6660" s="37" t="s">
        <v>7071</v>
      </c>
      <c r="D6660" s="38">
        <v>12002</v>
      </c>
      <c r="E6660" s="39" t="s">
        <v>7072</v>
      </c>
      <c r="F6660" s="38" t="s">
        <v>4422</v>
      </c>
      <c r="G6660" s="40">
        <v>20200</v>
      </c>
      <c r="H6660" s="41" t="s">
        <v>4366</v>
      </c>
    </row>
    <row r="6661" spans="1:8">
      <c r="A6661" s="36"/>
      <c r="B6661" s="36"/>
      <c r="C6661" s="37" t="s">
        <v>7071</v>
      </c>
      <c r="D6661" s="38">
        <v>12003</v>
      </c>
      <c r="E6661" s="39" t="s">
        <v>7073</v>
      </c>
      <c r="F6661" s="38" t="s">
        <v>157</v>
      </c>
      <c r="G6661" s="40">
        <v>5300</v>
      </c>
      <c r="H6661" s="41" t="s">
        <v>4366</v>
      </c>
    </row>
    <row r="6662" spans="1:8">
      <c r="A6662" s="36"/>
      <c r="B6662" s="36"/>
      <c r="C6662" s="37" t="s">
        <v>7071</v>
      </c>
      <c r="D6662" s="38">
        <v>12004</v>
      </c>
      <c r="E6662" s="39" t="s">
        <v>7074</v>
      </c>
      <c r="F6662" s="38" t="s">
        <v>157</v>
      </c>
      <c r="G6662" s="40">
        <v>43650</v>
      </c>
      <c r="H6662" s="41" t="s">
        <v>4366</v>
      </c>
    </row>
    <row r="6663" spans="1:8">
      <c r="A6663" s="36"/>
      <c r="B6663" s="36"/>
      <c r="C6663" s="37" t="s">
        <v>7071</v>
      </c>
      <c r="D6663" s="38">
        <v>12005</v>
      </c>
      <c r="E6663" s="39" t="s">
        <v>7075</v>
      </c>
      <c r="F6663" s="38" t="s">
        <v>157</v>
      </c>
      <c r="G6663" s="40">
        <v>82950</v>
      </c>
      <c r="H6663" s="41" t="s">
        <v>4366</v>
      </c>
    </row>
    <row r="6664" spans="1:8">
      <c r="A6664" s="36"/>
      <c r="B6664" s="36"/>
      <c r="C6664" s="37" t="s">
        <v>7071</v>
      </c>
      <c r="D6664" s="38">
        <v>12006</v>
      </c>
      <c r="E6664" s="39" t="s">
        <v>7076</v>
      </c>
      <c r="F6664" s="38" t="s">
        <v>157</v>
      </c>
      <c r="G6664" s="40">
        <v>110000</v>
      </c>
      <c r="H6664" s="41" t="s">
        <v>4366</v>
      </c>
    </row>
    <row r="6665" spans="1:8">
      <c r="A6665" s="36"/>
      <c r="B6665" s="36"/>
      <c r="C6665" s="37" t="s">
        <v>7071</v>
      </c>
      <c r="D6665" s="38">
        <v>12010</v>
      </c>
      <c r="E6665" s="39" t="s">
        <v>7077</v>
      </c>
      <c r="F6665" s="38" t="s">
        <v>4422</v>
      </c>
      <c r="G6665" s="40">
        <v>20500</v>
      </c>
      <c r="H6665" s="41" t="s">
        <v>4366</v>
      </c>
    </row>
    <row r="6666" spans="1:8">
      <c r="A6666" s="36"/>
      <c r="B6666" s="36"/>
      <c r="C6666" s="37" t="s">
        <v>7071</v>
      </c>
      <c r="D6666" s="38">
        <v>12011</v>
      </c>
      <c r="E6666" s="39" t="s">
        <v>7078</v>
      </c>
      <c r="F6666" s="38" t="s">
        <v>157</v>
      </c>
      <c r="G6666" s="40">
        <v>1050000</v>
      </c>
      <c r="H6666" s="41" t="s">
        <v>4366</v>
      </c>
    </row>
    <row r="6667" spans="1:8">
      <c r="A6667" s="36"/>
      <c r="B6667" s="36"/>
      <c r="C6667" s="37" t="s">
        <v>7071</v>
      </c>
      <c r="D6667" s="38">
        <v>12015</v>
      </c>
      <c r="E6667" s="39" t="s">
        <v>7079</v>
      </c>
      <c r="F6667" s="38" t="s">
        <v>4440</v>
      </c>
      <c r="G6667" s="40">
        <v>9368</v>
      </c>
      <c r="H6667" s="41" t="s">
        <v>4366</v>
      </c>
    </row>
    <row r="6668" spans="1:8">
      <c r="A6668" s="36"/>
      <c r="B6668" s="36"/>
      <c r="C6668" s="37" t="s">
        <v>7071</v>
      </c>
      <c r="D6668" s="38">
        <v>12017</v>
      </c>
      <c r="E6668" s="39" t="s">
        <v>7080</v>
      </c>
      <c r="F6668" s="38" t="s">
        <v>157</v>
      </c>
      <c r="G6668" s="40">
        <v>149900</v>
      </c>
      <c r="H6668" s="41" t="s">
        <v>4366</v>
      </c>
    </row>
    <row r="6669" spans="1:8">
      <c r="A6669" s="36"/>
      <c r="B6669" s="36"/>
      <c r="C6669" s="37" t="s">
        <v>7071</v>
      </c>
      <c r="D6669" s="38">
        <v>12019</v>
      </c>
      <c r="E6669" s="39" t="s">
        <v>7081</v>
      </c>
      <c r="F6669" s="38" t="s">
        <v>157</v>
      </c>
      <c r="G6669" s="40">
        <v>59417</v>
      </c>
      <c r="H6669" s="41" t="s">
        <v>4366</v>
      </c>
    </row>
    <row r="6670" spans="1:8">
      <c r="A6670" s="36"/>
      <c r="B6670" s="36"/>
      <c r="C6670" s="37" t="s">
        <v>4786</v>
      </c>
      <c r="D6670" s="38">
        <v>12020</v>
      </c>
      <c r="E6670" s="39" t="s">
        <v>7082</v>
      </c>
      <c r="F6670" s="38" t="s">
        <v>186</v>
      </c>
      <c r="G6670" s="40">
        <v>23800</v>
      </c>
      <c r="H6670" s="41" t="s">
        <v>4366</v>
      </c>
    </row>
    <row r="6671" spans="1:8">
      <c r="A6671" s="36"/>
      <c r="B6671" s="36"/>
      <c r="C6671" s="37" t="s">
        <v>4786</v>
      </c>
      <c r="D6671" s="38">
        <v>12021</v>
      </c>
      <c r="E6671" s="39" t="s">
        <v>7083</v>
      </c>
      <c r="F6671" s="38" t="s">
        <v>564</v>
      </c>
      <c r="G6671" s="40">
        <v>833</v>
      </c>
      <c r="H6671" s="41" t="s">
        <v>4366</v>
      </c>
    </row>
    <row r="6672" spans="1:8">
      <c r="A6672" s="36"/>
      <c r="B6672" s="36"/>
      <c r="C6672" s="37" t="s">
        <v>7071</v>
      </c>
      <c r="D6672" s="38">
        <v>12022</v>
      </c>
      <c r="E6672" s="39" t="s">
        <v>7084</v>
      </c>
      <c r="F6672" s="38" t="s">
        <v>157</v>
      </c>
      <c r="G6672" s="40">
        <v>23205</v>
      </c>
      <c r="H6672" s="41" t="s">
        <v>4366</v>
      </c>
    </row>
    <row r="6673" spans="1:8">
      <c r="A6673" s="36"/>
      <c r="B6673" s="36"/>
      <c r="C6673" s="37" t="s">
        <v>7071</v>
      </c>
      <c r="D6673" s="38">
        <v>12023</v>
      </c>
      <c r="E6673" s="39" t="s">
        <v>7085</v>
      </c>
      <c r="F6673" s="38" t="s">
        <v>157</v>
      </c>
      <c r="G6673" s="40">
        <v>43900</v>
      </c>
      <c r="H6673" s="41" t="s">
        <v>4366</v>
      </c>
    </row>
    <row r="6674" spans="1:8">
      <c r="A6674" s="36"/>
      <c r="B6674" s="36"/>
      <c r="C6674" s="37" t="s">
        <v>7071</v>
      </c>
      <c r="D6674" s="38">
        <v>12024</v>
      </c>
      <c r="E6674" s="39" t="s">
        <v>7086</v>
      </c>
      <c r="F6674" s="38" t="s">
        <v>2004</v>
      </c>
      <c r="G6674" s="40">
        <v>38000</v>
      </c>
      <c r="H6674" s="41" t="s">
        <v>4366</v>
      </c>
    </row>
    <row r="6675" spans="1:8">
      <c r="A6675" s="36"/>
      <c r="B6675" s="36"/>
      <c r="C6675" s="37" t="s">
        <v>7071</v>
      </c>
      <c r="D6675" s="38">
        <v>12025</v>
      </c>
      <c r="E6675" s="39" t="s">
        <v>7087</v>
      </c>
      <c r="F6675" s="38" t="s">
        <v>2004</v>
      </c>
      <c r="G6675" s="40">
        <v>9300</v>
      </c>
      <c r="H6675" s="41" t="s">
        <v>4366</v>
      </c>
    </row>
    <row r="6676" spans="1:8">
      <c r="A6676" s="36"/>
      <c r="B6676" s="36"/>
      <c r="C6676" s="37" t="s">
        <v>7071</v>
      </c>
      <c r="D6676" s="38">
        <v>12026</v>
      </c>
      <c r="E6676" s="39" t="s">
        <v>7088</v>
      </c>
      <c r="F6676" s="38" t="s">
        <v>157</v>
      </c>
      <c r="G6676" s="40">
        <v>250</v>
      </c>
      <c r="H6676" s="41" t="s">
        <v>4366</v>
      </c>
    </row>
    <row r="6677" spans="1:8">
      <c r="A6677" s="36"/>
      <c r="B6677" s="36"/>
      <c r="C6677" s="37" t="s">
        <v>7071</v>
      </c>
      <c r="D6677" s="38">
        <v>12027</v>
      </c>
      <c r="E6677" s="39" t="s">
        <v>7089</v>
      </c>
      <c r="F6677" s="38" t="s">
        <v>5275</v>
      </c>
      <c r="G6677" s="40">
        <v>22000</v>
      </c>
      <c r="H6677" s="41" t="s">
        <v>4366</v>
      </c>
    </row>
    <row r="6678" spans="1:8">
      <c r="A6678" s="36"/>
      <c r="B6678" s="36"/>
      <c r="C6678" s="37" t="s">
        <v>7071</v>
      </c>
      <c r="D6678" s="38">
        <v>12028</v>
      </c>
      <c r="E6678" s="39" t="s">
        <v>7090</v>
      </c>
      <c r="F6678" s="38" t="s">
        <v>564</v>
      </c>
      <c r="G6678" s="40">
        <v>1678</v>
      </c>
      <c r="H6678" s="41" t="s">
        <v>4366</v>
      </c>
    </row>
    <row r="6679" spans="1:8">
      <c r="A6679" s="36"/>
      <c r="B6679" s="36"/>
      <c r="C6679" s="37" t="s">
        <v>7071</v>
      </c>
      <c r="D6679" s="38">
        <v>12029</v>
      </c>
      <c r="E6679" s="39" t="s">
        <v>7091</v>
      </c>
      <c r="F6679" s="38" t="s">
        <v>157</v>
      </c>
      <c r="G6679" s="40">
        <v>14000</v>
      </c>
      <c r="H6679" s="41" t="s">
        <v>4366</v>
      </c>
    </row>
    <row r="6680" spans="1:8">
      <c r="A6680" s="36"/>
      <c r="B6680" s="36"/>
      <c r="C6680" s="37" t="s">
        <v>7071</v>
      </c>
      <c r="D6680" s="38">
        <v>12030</v>
      </c>
      <c r="E6680" s="39" t="s">
        <v>7092</v>
      </c>
      <c r="F6680" s="38" t="s">
        <v>157</v>
      </c>
      <c r="G6680" s="40">
        <v>76900</v>
      </c>
      <c r="H6680" s="41" t="s">
        <v>4366</v>
      </c>
    </row>
    <row r="6681" spans="1:8">
      <c r="A6681" s="36"/>
      <c r="B6681" s="36"/>
      <c r="C6681" s="37" t="s">
        <v>7071</v>
      </c>
      <c r="D6681" s="38">
        <v>12031</v>
      </c>
      <c r="E6681" s="39" t="s">
        <v>7093</v>
      </c>
      <c r="F6681" s="38" t="s">
        <v>157</v>
      </c>
      <c r="G6681" s="40">
        <v>2800</v>
      </c>
      <c r="H6681" s="41" t="s">
        <v>4366</v>
      </c>
    </row>
    <row r="6682" spans="1:8">
      <c r="A6682" s="36"/>
      <c r="B6682" s="36"/>
      <c r="C6682" s="37" t="s">
        <v>4786</v>
      </c>
      <c r="D6682" s="38">
        <v>12038</v>
      </c>
      <c r="E6682" s="39" t="s">
        <v>7094</v>
      </c>
      <c r="F6682" s="38" t="s">
        <v>564</v>
      </c>
      <c r="G6682" s="40">
        <v>45774</v>
      </c>
      <c r="H6682" s="41" t="s">
        <v>4366</v>
      </c>
    </row>
    <row r="6683" spans="1:8">
      <c r="A6683" s="36"/>
      <c r="B6683" s="36"/>
      <c r="C6683" s="37" t="s">
        <v>7071</v>
      </c>
      <c r="D6683" s="38">
        <v>12039</v>
      </c>
      <c r="E6683" s="39" t="s">
        <v>7095</v>
      </c>
      <c r="F6683" s="38" t="s">
        <v>157</v>
      </c>
      <c r="G6683" s="40">
        <v>300</v>
      </c>
      <c r="H6683" s="41" t="s">
        <v>4366</v>
      </c>
    </row>
    <row r="6684" spans="1:8">
      <c r="A6684" s="36"/>
      <c r="B6684" s="36"/>
      <c r="C6684" s="37" t="s">
        <v>7071</v>
      </c>
      <c r="D6684" s="38">
        <v>12040</v>
      </c>
      <c r="E6684" s="39" t="s">
        <v>7096</v>
      </c>
      <c r="F6684" s="38" t="s">
        <v>4440</v>
      </c>
      <c r="G6684" s="40">
        <v>2263</v>
      </c>
      <c r="H6684" s="41" t="s">
        <v>4366</v>
      </c>
    </row>
    <row r="6685" spans="1:8">
      <c r="A6685" s="36"/>
      <c r="B6685" s="36"/>
      <c r="C6685" s="37" t="s">
        <v>6848</v>
      </c>
      <c r="D6685" s="38">
        <v>12043</v>
      </c>
      <c r="E6685" s="39" t="s">
        <v>7097</v>
      </c>
      <c r="F6685" s="38" t="s">
        <v>157</v>
      </c>
      <c r="G6685" s="40">
        <v>2167648</v>
      </c>
      <c r="H6685" s="41" t="s">
        <v>4366</v>
      </c>
    </row>
    <row r="6686" spans="1:8">
      <c r="A6686" s="36"/>
      <c r="B6686" s="36"/>
      <c r="C6686" s="37" t="s">
        <v>5049</v>
      </c>
      <c r="D6686" s="38">
        <v>12045</v>
      </c>
      <c r="E6686" s="39" t="s">
        <v>7098</v>
      </c>
      <c r="F6686" s="38" t="s">
        <v>182</v>
      </c>
      <c r="G6686" s="40">
        <v>1348</v>
      </c>
      <c r="H6686" s="41" t="s">
        <v>4366</v>
      </c>
    </row>
    <row r="6687" spans="1:8">
      <c r="A6687" s="36"/>
      <c r="B6687" s="36"/>
      <c r="C6687" s="37" t="s">
        <v>5049</v>
      </c>
      <c r="D6687" s="38">
        <v>12046</v>
      </c>
      <c r="E6687" s="39" t="s">
        <v>7099</v>
      </c>
      <c r="F6687" s="38" t="s">
        <v>157</v>
      </c>
      <c r="G6687" s="40">
        <v>99900</v>
      </c>
      <c r="H6687" s="41" t="s">
        <v>4366</v>
      </c>
    </row>
    <row r="6688" spans="1:8">
      <c r="A6688" s="36"/>
      <c r="B6688" s="36"/>
      <c r="C6688" s="37" t="s">
        <v>4376</v>
      </c>
      <c r="D6688" s="38">
        <v>12048</v>
      </c>
      <c r="E6688" s="39" t="s">
        <v>7100</v>
      </c>
      <c r="F6688" s="38" t="s">
        <v>564</v>
      </c>
      <c r="G6688" s="40">
        <v>13500</v>
      </c>
      <c r="H6688" s="41" t="s">
        <v>4366</v>
      </c>
    </row>
    <row r="6689" spans="1:8">
      <c r="A6689" s="36"/>
      <c r="B6689" s="36"/>
      <c r="C6689" s="37" t="s">
        <v>4376</v>
      </c>
      <c r="D6689" s="38">
        <v>12049</v>
      </c>
      <c r="E6689" s="39" t="s">
        <v>7101</v>
      </c>
      <c r="F6689" s="38" t="s">
        <v>564</v>
      </c>
      <c r="G6689" s="40">
        <v>7500</v>
      </c>
      <c r="H6689" s="41" t="s">
        <v>4366</v>
      </c>
    </row>
    <row r="6690" spans="1:8">
      <c r="A6690" s="36"/>
      <c r="B6690" s="36"/>
      <c r="C6690" s="37" t="s">
        <v>6669</v>
      </c>
      <c r="D6690" s="38">
        <v>12050</v>
      </c>
      <c r="E6690" s="39" t="s">
        <v>7102</v>
      </c>
      <c r="F6690" s="38" t="s">
        <v>157</v>
      </c>
      <c r="G6690" s="40">
        <v>422911</v>
      </c>
      <c r="H6690" s="41" t="s">
        <v>4366</v>
      </c>
    </row>
    <row r="6691" spans="1:8">
      <c r="A6691" s="36"/>
      <c r="B6691" s="36"/>
      <c r="C6691" s="37" t="s">
        <v>4450</v>
      </c>
      <c r="D6691" s="38">
        <v>12051</v>
      </c>
      <c r="E6691" s="39" t="s">
        <v>7103</v>
      </c>
      <c r="F6691" s="38" t="s">
        <v>190</v>
      </c>
      <c r="G6691" s="40">
        <v>187300</v>
      </c>
      <c r="H6691" s="41" t="s">
        <v>4366</v>
      </c>
    </row>
    <row r="6692" spans="1:8">
      <c r="A6692" s="36"/>
      <c r="B6692" s="36"/>
      <c r="C6692" s="37" t="s">
        <v>4450</v>
      </c>
      <c r="D6692" s="38">
        <v>12052</v>
      </c>
      <c r="E6692" s="39" t="s">
        <v>7104</v>
      </c>
      <c r="F6692" s="38" t="s">
        <v>157</v>
      </c>
      <c r="G6692" s="40">
        <v>195272</v>
      </c>
      <c r="H6692" s="41" t="s">
        <v>4366</v>
      </c>
    </row>
    <row r="6693" spans="1:8">
      <c r="A6693" s="36"/>
      <c r="B6693" s="36"/>
      <c r="C6693" s="37" t="s">
        <v>4450</v>
      </c>
      <c r="D6693" s="38">
        <v>12053</v>
      </c>
      <c r="E6693" s="39" t="s">
        <v>7105</v>
      </c>
      <c r="F6693" s="38" t="s">
        <v>157</v>
      </c>
      <c r="G6693" s="40">
        <v>170295</v>
      </c>
      <c r="H6693" s="41" t="s">
        <v>4366</v>
      </c>
    </row>
    <row r="6694" spans="1:8">
      <c r="A6694" s="36"/>
      <c r="B6694" s="36"/>
      <c r="C6694" s="37" t="s">
        <v>4808</v>
      </c>
      <c r="D6694" s="38">
        <v>12058</v>
      </c>
      <c r="E6694" s="39" t="s">
        <v>7106</v>
      </c>
      <c r="F6694" s="38" t="s">
        <v>564</v>
      </c>
      <c r="G6694" s="40">
        <v>5700</v>
      </c>
      <c r="H6694" s="41" t="s">
        <v>4366</v>
      </c>
    </row>
    <row r="6695" spans="1:8">
      <c r="A6695" s="36"/>
      <c r="B6695" s="36"/>
      <c r="C6695" s="37" t="s">
        <v>4617</v>
      </c>
      <c r="D6695" s="38">
        <v>12059</v>
      </c>
      <c r="E6695" s="39" t="s">
        <v>7107</v>
      </c>
      <c r="F6695" s="38" t="s">
        <v>157</v>
      </c>
      <c r="G6695" s="40">
        <v>353944</v>
      </c>
      <c r="H6695" s="41" t="s">
        <v>4366</v>
      </c>
    </row>
    <row r="6696" spans="1:8">
      <c r="A6696" s="36"/>
      <c r="B6696" s="36"/>
      <c r="C6696" s="37" t="s">
        <v>4460</v>
      </c>
      <c r="D6696" s="38">
        <v>12090</v>
      </c>
      <c r="E6696" s="39" t="s">
        <v>7108</v>
      </c>
      <c r="F6696" s="38" t="s">
        <v>564</v>
      </c>
      <c r="G6696" s="40">
        <v>133499</v>
      </c>
      <c r="H6696" s="41" t="s">
        <v>4366</v>
      </c>
    </row>
    <row r="6697" spans="1:8">
      <c r="A6697" s="36"/>
      <c r="B6697" s="36"/>
      <c r="C6697" s="37" t="s">
        <v>6848</v>
      </c>
      <c r="D6697" s="38">
        <v>12091</v>
      </c>
      <c r="E6697" s="39" t="s">
        <v>7109</v>
      </c>
      <c r="F6697" s="38" t="s">
        <v>157</v>
      </c>
      <c r="G6697" s="40">
        <v>8925</v>
      </c>
      <c r="H6697" s="41" t="s">
        <v>4366</v>
      </c>
    </row>
    <row r="6698" spans="1:8">
      <c r="A6698" s="36"/>
      <c r="B6698" s="36"/>
      <c r="C6698" s="37" t="s">
        <v>6848</v>
      </c>
      <c r="D6698" s="38">
        <v>12092</v>
      </c>
      <c r="E6698" s="39" t="s">
        <v>7110</v>
      </c>
      <c r="F6698" s="38" t="s">
        <v>157</v>
      </c>
      <c r="G6698" s="40">
        <v>13804</v>
      </c>
      <c r="H6698" s="41" t="s">
        <v>4366</v>
      </c>
    </row>
    <row r="6699" spans="1:8">
      <c r="A6699" s="36"/>
      <c r="B6699" s="36"/>
      <c r="C6699" s="37" t="s">
        <v>6848</v>
      </c>
      <c r="D6699" s="38">
        <v>12093</v>
      </c>
      <c r="E6699" s="39" t="s">
        <v>7111</v>
      </c>
      <c r="F6699" s="38" t="s">
        <v>157</v>
      </c>
      <c r="G6699" s="40">
        <v>19040</v>
      </c>
      <c r="H6699" s="41" t="s">
        <v>4366</v>
      </c>
    </row>
    <row r="6700" spans="1:8">
      <c r="A6700" s="36"/>
      <c r="B6700" s="36"/>
      <c r="C6700" s="37" t="s">
        <v>6848</v>
      </c>
      <c r="D6700" s="38">
        <v>12094</v>
      </c>
      <c r="E6700" s="39" t="s">
        <v>7112</v>
      </c>
      <c r="F6700" s="38" t="s">
        <v>157</v>
      </c>
      <c r="G6700" s="40">
        <v>23324</v>
      </c>
      <c r="H6700" s="41" t="s">
        <v>4366</v>
      </c>
    </row>
    <row r="6701" spans="1:8">
      <c r="A6701" s="36"/>
      <c r="B6701" s="36"/>
      <c r="C6701" s="37" t="s">
        <v>6848</v>
      </c>
      <c r="D6701" s="38">
        <v>12095</v>
      </c>
      <c r="E6701" s="39" t="s">
        <v>7113</v>
      </c>
      <c r="F6701" s="38" t="s">
        <v>157</v>
      </c>
      <c r="G6701" s="40">
        <v>9044</v>
      </c>
      <c r="H6701" s="41" t="s">
        <v>4366</v>
      </c>
    </row>
    <row r="6702" spans="1:8">
      <c r="A6702" s="36"/>
      <c r="B6702" s="36"/>
      <c r="C6702" s="37" t="s">
        <v>6848</v>
      </c>
      <c r="D6702" s="38">
        <v>12096</v>
      </c>
      <c r="E6702" s="39" t="s">
        <v>7114</v>
      </c>
      <c r="F6702" s="38" t="s">
        <v>157</v>
      </c>
      <c r="G6702" s="40">
        <v>19214</v>
      </c>
      <c r="H6702" s="41" t="s">
        <v>4366</v>
      </c>
    </row>
    <row r="6703" spans="1:8">
      <c r="A6703" s="36"/>
      <c r="B6703" s="36"/>
      <c r="C6703" s="37" t="s">
        <v>6848</v>
      </c>
      <c r="D6703" s="38">
        <v>12097</v>
      </c>
      <c r="E6703" s="39" t="s">
        <v>7115</v>
      </c>
      <c r="F6703" s="38" t="s">
        <v>157</v>
      </c>
      <c r="G6703" s="40">
        <v>26963</v>
      </c>
      <c r="H6703" s="41" t="s">
        <v>4366</v>
      </c>
    </row>
    <row r="6704" spans="1:8">
      <c r="A6704" s="36"/>
      <c r="B6704" s="36"/>
      <c r="C6704" s="37" t="s">
        <v>6848</v>
      </c>
      <c r="D6704" s="38">
        <v>12098</v>
      </c>
      <c r="E6704" s="39" t="s">
        <v>7116</v>
      </c>
      <c r="F6704" s="38" t="s">
        <v>157</v>
      </c>
      <c r="G6704" s="40">
        <v>32683</v>
      </c>
      <c r="H6704" s="41" t="s">
        <v>4366</v>
      </c>
    </row>
    <row r="6705" spans="1:8">
      <c r="A6705" s="36"/>
      <c r="B6705" s="36"/>
      <c r="C6705" s="37" t="s">
        <v>2694</v>
      </c>
      <c r="D6705" s="38">
        <v>12225</v>
      </c>
      <c r="E6705" s="39" t="s">
        <v>7117</v>
      </c>
      <c r="F6705" s="38" t="s">
        <v>157</v>
      </c>
      <c r="G6705" s="40">
        <v>421755</v>
      </c>
      <c r="H6705" s="41" t="s">
        <v>4366</v>
      </c>
    </row>
    <row r="6706" spans="1:8">
      <c r="A6706" s="36"/>
      <c r="B6706" s="36"/>
      <c r="C6706" s="37" t="s">
        <v>2694</v>
      </c>
      <c r="D6706" s="38">
        <v>12226</v>
      </c>
      <c r="E6706" s="39" t="s">
        <v>7118</v>
      </c>
      <c r="F6706" s="38" t="s">
        <v>157</v>
      </c>
      <c r="G6706" s="40">
        <v>1594172</v>
      </c>
      <c r="H6706" s="41" t="s">
        <v>4366</v>
      </c>
    </row>
    <row r="6707" spans="1:8">
      <c r="A6707" s="36"/>
      <c r="B6707" s="36"/>
      <c r="C6707" s="37" t="s">
        <v>2694</v>
      </c>
      <c r="D6707" s="38">
        <v>12227</v>
      </c>
      <c r="E6707" s="39" t="s">
        <v>7119</v>
      </c>
      <c r="F6707" s="38" t="s">
        <v>157</v>
      </c>
      <c r="G6707" s="40">
        <v>472905</v>
      </c>
      <c r="H6707" s="41" t="s">
        <v>4366</v>
      </c>
    </row>
    <row r="6708" spans="1:8">
      <c r="A6708" s="36"/>
      <c r="B6708" s="36"/>
      <c r="C6708" s="37" t="s">
        <v>2694</v>
      </c>
      <c r="D6708" s="38">
        <v>12228</v>
      </c>
      <c r="E6708" s="39" t="s">
        <v>7120</v>
      </c>
      <c r="F6708" s="38" t="s">
        <v>157</v>
      </c>
      <c r="G6708" s="40">
        <v>391246</v>
      </c>
      <c r="H6708" s="41" t="s">
        <v>4366</v>
      </c>
    </row>
    <row r="6709" spans="1:8">
      <c r="A6709" s="36"/>
      <c r="B6709" s="36"/>
      <c r="C6709" s="37" t="s">
        <v>6669</v>
      </c>
      <c r="D6709" s="38">
        <v>12229</v>
      </c>
      <c r="E6709" s="39" t="s">
        <v>7121</v>
      </c>
      <c r="F6709" s="38" t="s">
        <v>157</v>
      </c>
      <c r="G6709" s="40">
        <v>412070</v>
      </c>
      <c r="H6709" s="41" t="s">
        <v>4366</v>
      </c>
    </row>
    <row r="6710" spans="1:8">
      <c r="A6710" s="36"/>
      <c r="B6710" s="36"/>
      <c r="C6710" s="37" t="s">
        <v>4383</v>
      </c>
      <c r="D6710" s="38">
        <v>12234</v>
      </c>
      <c r="E6710" s="39" t="s">
        <v>7122</v>
      </c>
      <c r="F6710" s="38" t="s">
        <v>157</v>
      </c>
      <c r="G6710" s="40">
        <v>1153</v>
      </c>
      <c r="H6710" s="41" t="s">
        <v>4366</v>
      </c>
    </row>
    <row r="6711" spans="1:8">
      <c r="A6711" s="36"/>
      <c r="B6711" s="36"/>
      <c r="C6711" s="37" t="s">
        <v>4808</v>
      </c>
      <c r="D6711" s="38">
        <v>12235</v>
      </c>
      <c r="E6711" s="39" t="s">
        <v>7123</v>
      </c>
      <c r="F6711" s="38" t="s">
        <v>564</v>
      </c>
      <c r="G6711" s="40">
        <v>34505</v>
      </c>
      <c r="H6711" s="41" t="s">
        <v>4366</v>
      </c>
    </row>
    <row r="6712" spans="1:8">
      <c r="A6712" s="36"/>
      <c r="B6712" s="36"/>
      <c r="C6712" s="37" t="s">
        <v>6763</v>
      </c>
      <c r="D6712" s="38">
        <v>12236</v>
      </c>
      <c r="E6712" s="39" t="s">
        <v>7124</v>
      </c>
      <c r="F6712" s="38" t="s">
        <v>157</v>
      </c>
      <c r="G6712" s="40">
        <v>124300</v>
      </c>
      <c r="H6712" s="41" t="s">
        <v>4366</v>
      </c>
    </row>
    <row r="6713" spans="1:8">
      <c r="A6713" s="36"/>
      <c r="B6713" s="36"/>
      <c r="C6713" s="37" t="s">
        <v>6721</v>
      </c>
      <c r="D6713" s="38">
        <v>12237</v>
      </c>
      <c r="E6713" s="39" t="s">
        <v>7125</v>
      </c>
      <c r="F6713" s="38" t="s">
        <v>157</v>
      </c>
      <c r="G6713" s="40">
        <v>115000</v>
      </c>
      <c r="H6713" s="41" t="s">
        <v>4366</v>
      </c>
    </row>
    <row r="6714" spans="1:8">
      <c r="A6714" s="36"/>
      <c r="B6714" s="36"/>
      <c r="C6714" s="37" t="s">
        <v>6721</v>
      </c>
      <c r="D6714" s="38">
        <v>12238</v>
      </c>
      <c r="E6714" s="39" t="s">
        <v>7126</v>
      </c>
      <c r="F6714" s="38" t="s">
        <v>157</v>
      </c>
      <c r="G6714" s="40">
        <v>120000</v>
      </c>
      <c r="H6714" s="41" t="s">
        <v>4366</v>
      </c>
    </row>
    <row r="6715" spans="1:8">
      <c r="A6715" s="36"/>
      <c r="B6715" s="36"/>
      <c r="C6715" s="37" t="s">
        <v>4385</v>
      </c>
      <c r="D6715" s="38">
        <v>12239</v>
      </c>
      <c r="E6715" s="39" t="s">
        <v>7127</v>
      </c>
      <c r="F6715" s="38" t="s">
        <v>186</v>
      </c>
      <c r="G6715" s="40">
        <v>53550</v>
      </c>
      <c r="H6715" s="41" t="s">
        <v>4366</v>
      </c>
    </row>
    <row r="6716" spans="1:8">
      <c r="A6716" s="36"/>
      <c r="B6716" s="36"/>
      <c r="C6716" s="37" t="s">
        <v>4385</v>
      </c>
      <c r="D6716" s="38">
        <v>12240</v>
      </c>
      <c r="E6716" s="39" t="s">
        <v>7128</v>
      </c>
      <c r="F6716" s="38" t="s">
        <v>186</v>
      </c>
      <c r="G6716" s="40">
        <v>38080</v>
      </c>
      <c r="H6716" s="41" t="s">
        <v>4366</v>
      </c>
    </row>
    <row r="6717" spans="1:8">
      <c r="A6717" s="36"/>
      <c r="B6717" s="36"/>
      <c r="C6717" s="37" t="s">
        <v>4385</v>
      </c>
      <c r="D6717" s="38">
        <v>12241</v>
      </c>
      <c r="E6717" s="39" t="s">
        <v>7129</v>
      </c>
      <c r="F6717" s="38" t="s">
        <v>186</v>
      </c>
      <c r="G6717" s="40">
        <v>38080</v>
      </c>
      <c r="H6717" s="41" t="s">
        <v>4366</v>
      </c>
    </row>
    <row r="6718" spans="1:8">
      <c r="A6718" s="36"/>
      <c r="B6718" s="36"/>
      <c r="C6718" s="37" t="s">
        <v>4808</v>
      </c>
      <c r="D6718" s="38">
        <v>12242</v>
      </c>
      <c r="E6718" s="39" t="s">
        <v>7130</v>
      </c>
      <c r="F6718" s="38" t="s">
        <v>564</v>
      </c>
      <c r="G6718" s="40">
        <v>10115</v>
      </c>
      <c r="H6718" s="41" t="s">
        <v>4366</v>
      </c>
    </row>
    <row r="6719" spans="1:8">
      <c r="A6719" s="36"/>
      <c r="B6719" s="36"/>
      <c r="C6719" s="37" t="s">
        <v>4385</v>
      </c>
      <c r="D6719" s="38">
        <v>12243</v>
      </c>
      <c r="E6719" s="39" t="s">
        <v>7131</v>
      </c>
      <c r="F6719" s="38" t="s">
        <v>186</v>
      </c>
      <c r="G6719" s="40">
        <v>38080</v>
      </c>
      <c r="H6719" s="41" t="s">
        <v>4366</v>
      </c>
    </row>
    <row r="6720" spans="1:8">
      <c r="A6720" s="36"/>
      <c r="B6720" s="36"/>
      <c r="C6720" s="37" t="s">
        <v>4385</v>
      </c>
      <c r="D6720" s="38">
        <v>12244</v>
      </c>
      <c r="E6720" s="39" t="s">
        <v>7132</v>
      </c>
      <c r="F6720" s="38" t="s">
        <v>186</v>
      </c>
      <c r="G6720" s="40">
        <v>7000</v>
      </c>
      <c r="H6720" s="41" t="s">
        <v>4366</v>
      </c>
    </row>
    <row r="6721" spans="1:8">
      <c r="A6721" s="36"/>
      <c r="B6721" s="36"/>
      <c r="C6721" s="37" t="s">
        <v>4385</v>
      </c>
      <c r="D6721" s="38">
        <v>12245</v>
      </c>
      <c r="E6721" s="39" t="s">
        <v>7133</v>
      </c>
      <c r="F6721" s="38" t="s">
        <v>186</v>
      </c>
      <c r="G6721" s="40">
        <v>73780</v>
      </c>
      <c r="H6721" s="41" t="s">
        <v>4366</v>
      </c>
    </row>
    <row r="6722" spans="1:8">
      <c r="A6722" s="36"/>
      <c r="B6722" s="36"/>
      <c r="C6722" s="37" t="s">
        <v>4385</v>
      </c>
      <c r="D6722" s="38">
        <v>12246</v>
      </c>
      <c r="E6722" s="39" t="s">
        <v>7134</v>
      </c>
      <c r="F6722" s="38" t="s">
        <v>186</v>
      </c>
      <c r="G6722" s="40">
        <v>65450</v>
      </c>
      <c r="H6722" s="41" t="s">
        <v>4366</v>
      </c>
    </row>
    <row r="6723" spans="1:8">
      <c r="A6723" s="36"/>
      <c r="B6723" s="36"/>
      <c r="C6723" s="37" t="s">
        <v>4385</v>
      </c>
      <c r="D6723" s="38">
        <v>12247</v>
      </c>
      <c r="E6723" s="39" t="s">
        <v>7135</v>
      </c>
      <c r="F6723" s="38" t="s">
        <v>186</v>
      </c>
      <c r="G6723" s="40">
        <v>49980</v>
      </c>
      <c r="H6723" s="41" t="s">
        <v>4366</v>
      </c>
    </row>
    <row r="6724" spans="1:8">
      <c r="A6724" s="36"/>
      <c r="B6724" s="36"/>
      <c r="C6724" s="37" t="s">
        <v>4385</v>
      </c>
      <c r="D6724" s="38">
        <v>12248</v>
      </c>
      <c r="E6724" s="39" t="s">
        <v>7136</v>
      </c>
      <c r="F6724" s="38" t="s">
        <v>186</v>
      </c>
      <c r="G6724" s="40">
        <v>49980</v>
      </c>
      <c r="H6724" s="41" t="s">
        <v>4366</v>
      </c>
    </row>
    <row r="6725" spans="1:8">
      <c r="A6725" s="36"/>
      <c r="B6725" s="36"/>
      <c r="C6725" s="37" t="s">
        <v>4411</v>
      </c>
      <c r="D6725" s="38">
        <v>12249</v>
      </c>
      <c r="E6725" s="39" t="s">
        <v>7137</v>
      </c>
      <c r="F6725" s="38" t="s">
        <v>564</v>
      </c>
      <c r="G6725" s="40">
        <v>1675</v>
      </c>
      <c r="H6725" s="41" t="s">
        <v>4366</v>
      </c>
    </row>
    <row r="6726" spans="1:8">
      <c r="A6726" s="36"/>
      <c r="B6726" s="36"/>
      <c r="C6726" s="37" t="s">
        <v>4364</v>
      </c>
      <c r="D6726" s="38">
        <v>12250</v>
      </c>
      <c r="E6726" s="39" t="s">
        <v>7138</v>
      </c>
      <c r="F6726" s="38" t="s">
        <v>186</v>
      </c>
      <c r="G6726" s="40">
        <v>534786</v>
      </c>
      <c r="H6726" s="41" t="s">
        <v>4366</v>
      </c>
    </row>
    <row r="6727" spans="1:8">
      <c r="A6727" s="36"/>
      <c r="B6727" s="36"/>
      <c r="C6727" s="37" t="s">
        <v>4364</v>
      </c>
      <c r="D6727" s="38">
        <v>12251</v>
      </c>
      <c r="E6727" s="39" t="s">
        <v>7139</v>
      </c>
      <c r="F6727" s="38" t="s">
        <v>186</v>
      </c>
      <c r="G6727" s="40">
        <v>548352</v>
      </c>
      <c r="H6727" s="41" t="s">
        <v>4366</v>
      </c>
    </row>
    <row r="6728" spans="1:8">
      <c r="A6728" s="36"/>
      <c r="B6728" s="36"/>
      <c r="C6728" s="37" t="s">
        <v>4364</v>
      </c>
      <c r="D6728" s="38">
        <v>12252</v>
      </c>
      <c r="E6728" s="39" t="s">
        <v>7140</v>
      </c>
      <c r="F6728" s="38" t="s">
        <v>186</v>
      </c>
      <c r="G6728" s="40">
        <v>601188</v>
      </c>
      <c r="H6728" s="41" t="s">
        <v>4366</v>
      </c>
    </row>
    <row r="6729" spans="1:8">
      <c r="A6729" s="36"/>
      <c r="B6729" s="36"/>
      <c r="C6729" s="37" t="s">
        <v>5099</v>
      </c>
      <c r="D6729" s="38">
        <v>12253</v>
      </c>
      <c r="E6729" s="39" t="s">
        <v>7141</v>
      </c>
      <c r="F6729" s="38" t="s">
        <v>2783</v>
      </c>
      <c r="G6729" s="40">
        <v>146370</v>
      </c>
      <c r="H6729" s="41" t="s">
        <v>4366</v>
      </c>
    </row>
    <row r="6730" spans="1:8">
      <c r="A6730" s="36"/>
      <c r="B6730" s="36"/>
      <c r="C6730" s="37" t="s">
        <v>5099</v>
      </c>
      <c r="D6730" s="38">
        <v>12254</v>
      </c>
      <c r="E6730" s="39" t="s">
        <v>7142</v>
      </c>
      <c r="F6730" s="38" t="s">
        <v>2783</v>
      </c>
      <c r="G6730" s="40">
        <v>148750</v>
      </c>
      <c r="H6730" s="41" t="s">
        <v>4366</v>
      </c>
    </row>
    <row r="6731" spans="1:8">
      <c r="A6731" s="36"/>
      <c r="B6731" s="36"/>
      <c r="C6731" s="37" t="s">
        <v>5099</v>
      </c>
      <c r="D6731" s="38">
        <v>12255</v>
      </c>
      <c r="E6731" s="39" t="s">
        <v>7143</v>
      </c>
      <c r="F6731" s="38" t="s">
        <v>2783</v>
      </c>
      <c r="G6731" s="40">
        <v>194208</v>
      </c>
      <c r="H6731" s="41" t="s">
        <v>4366</v>
      </c>
    </row>
    <row r="6732" spans="1:8">
      <c r="A6732" s="36"/>
      <c r="B6732" s="36"/>
      <c r="C6732" s="37" t="s">
        <v>5099</v>
      </c>
      <c r="D6732" s="38">
        <v>12256</v>
      </c>
      <c r="E6732" s="39" t="s">
        <v>7144</v>
      </c>
      <c r="F6732" s="38" t="s">
        <v>2783</v>
      </c>
      <c r="G6732" s="40">
        <v>191388</v>
      </c>
      <c r="H6732" s="41" t="s">
        <v>4366</v>
      </c>
    </row>
    <row r="6733" spans="1:8">
      <c r="A6733" s="36"/>
      <c r="B6733" s="36"/>
      <c r="C6733" s="37" t="s">
        <v>5079</v>
      </c>
      <c r="D6733" s="38">
        <v>12257</v>
      </c>
      <c r="E6733" s="39" t="s">
        <v>7145</v>
      </c>
      <c r="F6733" s="38" t="s">
        <v>157</v>
      </c>
      <c r="G6733" s="40">
        <v>69000</v>
      </c>
      <c r="H6733" s="41" t="s">
        <v>4366</v>
      </c>
    </row>
    <row r="6734" spans="1:8">
      <c r="A6734" s="36"/>
      <c r="B6734" s="36"/>
      <c r="C6734" s="37" t="s">
        <v>6707</v>
      </c>
      <c r="D6734" s="38">
        <v>12258</v>
      </c>
      <c r="E6734" s="39" t="s">
        <v>7146</v>
      </c>
      <c r="F6734" s="38" t="s">
        <v>4426</v>
      </c>
      <c r="G6734" s="40">
        <v>909000</v>
      </c>
      <c r="H6734" s="41" t="s">
        <v>4366</v>
      </c>
    </row>
    <row r="6735" spans="1:8">
      <c r="A6735" s="36"/>
      <c r="B6735" s="36"/>
      <c r="C6735" s="37" t="s">
        <v>6707</v>
      </c>
      <c r="D6735" s="38">
        <v>12259</v>
      </c>
      <c r="E6735" s="39" t="s">
        <v>7147</v>
      </c>
      <c r="F6735" s="38" t="s">
        <v>4426</v>
      </c>
      <c r="G6735" s="40">
        <v>654500</v>
      </c>
      <c r="H6735" s="41" t="s">
        <v>4366</v>
      </c>
    </row>
    <row r="6736" spans="1:8">
      <c r="A6736" s="36"/>
      <c r="B6736" s="36"/>
      <c r="C6736" s="37" t="s">
        <v>6709</v>
      </c>
      <c r="D6736" s="38">
        <v>12260</v>
      </c>
      <c r="E6736" s="39" t="s">
        <v>7148</v>
      </c>
      <c r="F6736" s="38" t="s">
        <v>4426</v>
      </c>
      <c r="G6736" s="40">
        <v>595000</v>
      </c>
      <c r="H6736" s="41" t="s">
        <v>4366</v>
      </c>
    </row>
    <row r="6737" spans="1:8">
      <c r="A6737" s="36"/>
      <c r="B6737" s="36"/>
      <c r="C6737" s="37" t="s">
        <v>6709</v>
      </c>
      <c r="D6737" s="38">
        <v>12261</v>
      </c>
      <c r="E6737" s="39" t="s">
        <v>7149</v>
      </c>
      <c r="F6737" s="38" t="s">
        <v>4426</v>
      </c>
      <c r="G6737" s="40">
        <v>595000</v>
      </c>
      <c r="H6737" s="41" t="s">
        <v>4366</v>
      </c>
    </row>
    <row r="6738" spans="1:8">
      <c r="A6738" s="36"/>
      <c r="B6738" s="36"/>
      <c r="C6738" s="37" t="s">
        <v>6709</v>
      </c>
      <c r="D6738" s="38">
        <v>12262</v>
      </c>
      <c r="E6738" s="39" t="s">
        <v>7150</v>
      </c>
      <c r="F6738" s="38" t="s">
        <v>4426</v>
      </c>
      <c r="G6738" s="40">
        <v>618800</v>
      </c>
      <c r="H6738" s="41" t="s">
        <v>4366</v>
      </c>
    </row>
    <row r="6739" spans="1:8">
      <c r="A6739" s="36"/>
      <c r="B6739" s="36"/>
      <c r="C6739" s="37" t="s">
        <v>6709</v>
      </c>
      <c r="D6739" s="38">
        <v>12263</v>
      </c>
      <c r="E6739" s="39" t="s">
        <v>7151</v>
      </c>
      <c r="F6739" s="38" t="s">
        <v>4426</v>
      </c>
      <c r="G6739" s="40">
        <v>535500</v>
      </c>
      <c r="H6739" s="41" t="s">
        <v>4366</v>
      </c>
    </row>
    <row r="6740" spans="1:8">
      <c r="A6740" s="36"/>
      <c r="B6740" s="36"/>
      <c r="C6740" s="37" t="s">
        <v>5076</v>
      </c>
      <c r="D6740" s="38">
        <v>12264</v>
      </c>
      <c r="E6740" s="39" t="s">
        <v>7152</v>
      </c>
      <c r="F6740" s="38" t="s">
        <v>157</v>
      </c>
      <c r="G6740" s="40">
        <v>65450</v>
      </c>
      <c r="H6740" s="41" t="s">
        <v>4366</v>
      </c>
    </row>
    <row r="6741" spans="1:8">
      <c r="A6741" s="36"/>
      <c r="B6741" s="36"/>
      <c r="C6741" s="37" t="s">
        <v>4617</v>
      </c>
      <c r="D6741" s="38">
        <v>12265</v>
      </c>
      <c r="E6741" s="39" t="s">
        <v>7153</v>
      </c>
      <c r="F6741" s="38" t="s">
        <v>190</v>
      </c>
      <c r="G6741" s="40">
        <v>82940</v>
      </c>
      <c r="H6741" s="41" t="s">
        <v>4366</v>
      </c>
    </row>
    <row r="6742" spans="1:8">
      <c r="A6742" s="36"/>
      <c r="B6742" s="36"/>
      <c r="C6742" s="37" t="s">
        <v>6707</v>
      </c>
      <c r="D6742" s="38">
        <v>12266</v>
      </c>
      <c r="E6742" s="39" t="s">
        <v>7154</v>
      </c>
      <c r="F6742" s="38" t="s">
        <v>4426</v>
      </c>
      <c r="G6742" s="40">
        <v>690200</v>
      </c>
      <c r="H6742" s="41" t="s">
        <v>4366</v>
      </c>
    </row>
    <row r="6743" spans="1:8">
      <c r="A6743" s="36"/>
      <c r="B6743" s="36"/>
      <c r="C6743" s="37" t="s">
        <v>7071</v>
      </c>
      <c r="D6743" s="38">
        <v>12267</v>
      </c>
      <c r="E6743" s="39" t="s">
        <v>7155</v>
      </c>
      <c r="F6743" s="38" t="s">
        <v>157</v>
      </c>
      <c r="G6743" s="40">
        <v>1050000</v>
      </c>
      <c r="H6743" s="41" t="s">
        <v>4366</v>
      </c>
    </row>
    <row r="6744" spans="1:8">
      <c r="A6744" s="36"/>
      <c r="B6744" s="36"/>
      <c r="C6744" s="37" t="s">
        <v>7071</v>
      </c>
      <c r="D6744" s="38">
        <v>12268</v>
      </c>
      <c r="E6744" s="39" t="s">
        <v>7156</v>
      </c>
      <c r="F6744" s="38" t="s">
        <v>157</v>
      </c>
      <c r="G6744" s="40">
        <v>154700</v>
      </c>
      <c r="H6744" s="41" t="s">
        <v>4366</v>
      </c>
    </row>
    <row r="6745" spans="1:8">
      <c r="A6745" s="36"/>
      <c r="B6745" s="36"/>
      <c r="C6745" s="37" t="s">
        <v>7071</v>
      </c>
      <c r="D6745" s="38">
        <v>12269</v>
      </c>
      <c r="E6745" s="39" t="s">
        <v>7157</v>
      </c>
      <c r="F6745" s="38" t="s">
        <v>157</v>
      </c>
      <c r="G6745" s="40">
        <v>110000</v>
      </c>
      <c r="H6745" s="41" t="s">
        <v>4366</v>
      </c>
    </row>
    <row r="6746" spans="1:8">
      <c r="A6746" s="36"/>
      <c r="B6746" s="36"/>
      <c r="C6746" s="37" t="s">
        <v>7071</v>
      </c>
      <c r="D6746" s="38">
        <v>12270</v>
      </c>
      <c r="E6746" s="39" t="s">
        <v>7158</v>
      </c>
      <c r="F6746" s="38" t="s">
        <v>157</v>
      </c>
      <c r="G6746" s="40">
        <v>83300</v>
      </c>
      <c r="H6746" s="41" t="s">
        <v>4366</v>
      </c>
    </row>
    <row r="6747" spans="1:8">
      <c r="A6747" s="36"/>
      <c r="B6747" s="36"/>
      <c r="C6747" s="37" t="s">
        <v>4786</v>
      </c>
      <c r="D6747" s="38">
        <v>12271</v>
      </c>
      <c r="E6747" s="39" t="s">
        <v>3368</v>
      </c>
      <c r="F6747" s="38" t="s">
        <v>186</v>
      </c>
      <c r="G6747" s="40">
        <v>297500</v>
      </c>
      <c r="H6747" s="41" t="s">
        <v>4366</v>
      </c>
    </row>
    <row r="6748" spans="1:8">
      <c r="A6748" s="36"/>
      <c r="B6748" s="36"/>
      <c r="C6748" s="37" t="s">
        <v>7071</v>
      </c>
      <c r="D6748" s="38">
        <v>12272</v>
      </c>
      <c r="E6748" s="39" t="s">
        <v>7159</v>
      </c>
      <c r="F6748" s="38" t="s">
        <v>157</v>
      </c>
      <c r="G6748" s="40">
        <v>339900</v>
      </c>
      <c r="H6748" s="41" t="s">
        <v>4366</v>
      </c>
    </row>
    <row r="6749" spans="1:8">
      <c r="A6749" s="36"/>
      <c r="B6749" s="36"/>
      <c r="C6749" s="37" t="s">
        <v>2694</v>
      </c>
      <c r="D6749" s="38">
        <v>12276</v>
      </c>
      <c r="E6749" s="39" t="s">
        <v>3371</v>
      </c>
      <c r="F6749" s="38" t="s">
        <v>182</v>
      </c>
      <c r="G6749" s="40">
        <v>5730</v>
      </c>
      <c r="H6749" s="41" t="s">
        <v>4366</v>
      </c>
    </row>
    <row r="6750" spans="1:8">
      <c r="A6750" s="36"/>
      <c r="B6750" s="36"/>
      <c r="C6750" s="37" t="s">
        <v>7160</v>
      </c>
      <c r="D6750" s="38">
        <v>12277</v>
      </c>
      <c r="E6750" s="39" t="s">
        <v>7161</v>
      </c>
      <c r="F6750" s="38" t="s">
        <v>885</v>
      </c>
      <c r="G6750" s="40">
        <v>251285</v>
      </c>
      <c r="H6750" s="41" t="s">
        <v>4366</v>
      </c>
    </row>
    <row r="6751" spans="1:8">
      <c r="A6751" s="36"/>
      <c r="B6751" s="36"/>
      <c r="C6751" s="37" t="s">
        <v>2694</v>
      </c>
      <c r="D6751" s="38">
        <v>12278</v>
      </c>
      <c r="E6751" s="39" t="s">
        <v>7162</v>
      </c>
      <c r="F6751" s="38" t="s">
        <v>182</v>
      </c>
      <c r="G6751" s="40">
        <v>32474</v>
      </c>
      <c r="H6751" s="41" t="s">
        <v>4366</v>
      </c>
    </row>
    <row r="6752" spans="1:8">
      <c r="A6752" s="36"/>
      <c r="B6752" s="36"/>
      <c r="C6752" s="37" t="s">
        <v>2694</v>
      </c>
      <c r="D6752" s="38">
        <v>12279</v>
      </c>
      <c r="E6752" s="39" t="s">
        <v>7163</v>
      </c>
      <c r="F6752" s="38" t="s">
        <v>182</v>
      </c>
      <c r="G6752" s="40">
        <v>32474</v>
      </c>
      <c r="H6752" s="41" t="s">
        <v>4366</v>
      </c>
    </row>
    <row r="6753" spans="1:8">
      <c r="A6753" s="36"/>
      <c r="B6753" s="36"/>
      <c r="C6753" s="37" t="s">
        <v>2694</v>
      </c>
      <c r="D6753" s="38">
        <v>12280</v>
      </c>
      <c r="E6753" s="39" t="s">
        <v>7164</v>
      </c>
      <c r="F6753" s="38" t="s">
        <v>182</v>
      </c>
      <c r="G6753" s="40">
        <v>30213</v>
      </c>
      <c r="H6753" s="41" t="s">
        <v>4366</v>
      </c>
    </row>
    <row r="6754" spans="1:8">
      <c r="A6754" s="36"/>
      <c r="B6754" s="36"/>
      <c r="C6754" s="37" t="s">
        <v>2694</v>
      </c>
      <c r="D6754" s="38">
        <v>12281</v>
      </c>
      <c r="E6754" s="39" t="s">
        <v>7165</v>
      </c>
      <c r="F6754" s="38" t="s">
        <v>182</v>
      </c>
      <c r="G6754" s="40">
        <v>46667</v>
      </c>
      <c r="H6754" s="41" t="s">
        <v>4366</v>
      </c>
    </row>
    <row r="6755" spans="1:8">
      <c r="A6755" s="36"/>
      <c r="B6755" s="36"/>
      <c r="C6755" s="37" t="s">
        <v>2694</v>
      </c>
      <c r="D6755" s="38">
        <v>12282</v>
      </c>
      <c r="E6755" s="39" t="s">
        <v>7166</v>
      </c>
      <c r="F6755" s="38" t="s">
        <v>186</v>
      </c>
      <c r="G6755" s="40">
        <v>535500</v>
      </c>
      <c r="H6755" s="41" t="s">
        <v>4366</v>
      </c>
    </row>
    <row r="6756" spans="1:8">
      <c r="A6756" s="36"/>
      <c r="B6756" s="36"/>
      <c r="C6756" s="37" t="s">
        <v>2694</v>
      </c>
      <c r="D6756" s="38">
        <v>12283</v>
      </c>
      <c r="E6756" s="39" t="s">
        <v>7167</v>
      </c>
      <c r="F6756" s="38" t="s">
        <v>157</v>
      </c>
      <c r="G6756" s="40">
        <v>60036</v>
      </c>
      <c r="H6756" s="41" t="s">
        <v>4366</v>
      </c>
    </row>
    <row r="6757" spans="1:8">
      <c r="A6757" s="36"/>
      <c r="B6757" s="36"/>
      <c r="C6757" s="37" t="s">
        <v>2694</v>
      </c>
      <c r="D6757" s="38">
        <v>12284</v>
      </c>
      <c r="E6757" s="39" t="s">
        <v>7168</v>
      </c>
      <c r="F6757" s="38" t="s">
        <v>157</v>
      </c>
      <c r="G6757" s="40">
        <v>9503816</v>
      </c>
      <c r="H6757" s="41" t="s">
        <v>4366</v>
      </c>
    </row>
    <row r="6758" spans="1:8">
      <c r="A6758" s="36"/>
      <c r="B6758" s="36"/>
      <c r="C6758" s="37" t="s">
        <v>2694</v>
      </c>
      <c r="D6758" s="38">
        <v>12285</v>
      </c>
      <c r="E6758" s="39" t="s">
        <v>7169</v>
      </c>
      <c r="F6758" s="38" t="s">
        <v>157</v>
      </c>
      <c r="G6758" s="40">
        <v>10002712</v>
      </c>
      <c r="H6758" s="41" t="s">
        <v>4366</v>
      </c>
    </row>
    <row r="6759" spans="1:8">
      <c r="A6759" s="36"/>
      <c r="B6759" s="36"/>
      <c r="C6759" s="37" t="s">
        <v>2694</v>
      </c>
      <c r="D6759" s="38">
        <v>12286</v>
      </c>
      <c r="E6759" s="39" t="s">
        <v>7170</v>
      </c>
      <c r="F6759" s="38" t="s">
        <v>190</v>
      </c>
      <c r="G6759" s="40">
        <v>68544</v>
      </c>
      <c r="H6759" s="41" t="s">
        <v>4366</v>
      </c>
    </row>
    <row r="6760" spans="1:8">
      <c r="A6760" s="36"/>
      <c r="B6760" s="36"/>
      <c r="C6760" s="37" t="s">
        <v>2694</v>
      </c>
      <c r="D6760" s="38">
        <v>12287</v>
      </c>
      <c r="E6760" s="39" t="s">
        <v>7171</v>
      </c>
      <c r="F6760" s="38" t="s">
        <v>157</v>
      </c>
      <c r="G6760" s="40">
        <v>417896</v>
      </c>
      <c r="H6760" s="41" t="s">
        <v>4366</v>
      </c>
    </row>
    <row r="6761" spans="1:8">
      <c r="A6761" s="36"/>
      <c r="B6761" s="36"/>
      <c r="C6761" s="37" t="s">
        <v>2694</v>
      </c>
      <c r="D6761" s="38">
        <v>12288</v>
      </c>
      <c r="E6761" s="39" t="s">
        <v>7172</v>
      </c>
      <c r="F6761" s="38" t="s">
        <v>190</v>
      </c>
      <c r="G6761" s="40">
        <v>3683191</v>
      </c>
      <c r="H6761" s="41" t="s">
        <v>4366</v>
      </c>
    </row>
    <row r="6762" spans="1:8">
      <c r="A6762" s="36"/>
      <c r="B6762" s="36"/>
      <c r="C6762" s="37" t="s">
        <v>2694</v>
      </c>
      <c r="D6762" s="38">
        <v>12289</v>
      </c>
      <c r="E6762" s="39" t="s">
        <v>7173</v>
      </c>
      <c r="F6762" s="38" t="s">
        <v>564</v>
      </c>
      <c r="G6762" s="40">
        <v>1753</v>
      </c>
      <c r="H6762" s="41" t="s">
        <v>4366</v>
      </c>
    </row>
    <row r="6763" spans="1:8">
      <c r="A6763" s="36"/>
      <c r="B6763" s="36"/>
      <c r="C6763" s="37" t="s">
        <v>2694</v>
      </c>
      <c r="D6763" s="38">
        <v>12290</v>
      </c>
      <c r="E6763" s="39" t="s">
        <v>7174</v>
      </c>
      <c r="F6763" s="38" t="s">
        <v>190</v>
      </c>
      <c r="G6763" s="40">
        <v>46433</v>
      </c>
      <c r="H6763" s="41" t="s">
        <v>4366</v>
      </c>
    </row>
    <row r="6764" spans="1:8">
      <c r="A6764" s="36"/>
      <c r="B6764" s="36"/>
      <c r="C6764" s="37" t="s">
        <v>2694</v>
      </c>
      <c r="D6764" s="38">
        <v>12291</v>
      </c>
      <c r="E6764" s="39" t="s">
        <v>7175</v>
      </c>
      <c r="F6764" s="38" t="s">
        <v>190</v>
      </c>
      <c r="G6764" s="40">
        <v>20895</v>
      </c>
      <c r="H6764" s="41" t="s">
        <v>4366</v>
      </c>
    </row>
    <row r="6765" spans="1:8">
      <c r="A6765" s="36"/>
      <c r="B6765" s="36"/>
      <c r="C6765" s="37" t="s">
        <v>2694</v>
      </c>
      <c r="D6765" s="38">
        <v>12292</v>
      </c>
      <c r="E6765" s="39" t="s">
        <v>7176</v>
      </c>
      <c r="F6765" s="38" t="s">
        <v>190</v>
      </c>
      <c r="G6765" s="40">
        <v>16040</v>
      </c>
      <c r="H6765" s="41" t="s">
        <v>4366</v>
      </c>
    </row>
    <row r="6766" spans="1:8">
      <c r="A6766" s="36"/>
      <c r="B6766" s="36"/>
      <c r="C6766" s="37" t="s">
        <v>2694</v>
      </c>
      <c r="D6766" s="38">
        <v>12293</v>
      </c>
      <c r="E6766" s="39" t="s">
        <v>7177</v>
      </c>
      <c r="F6766" s="38" t="s">
        <v>190</v>
      </c>
      <c r="G6766" s="40">
        <v>27016</v>
      </c>
      <c r="H6766" s="41" t="s">
        <v>4366</v>
      </c>
    </row>
    <row r="6767" spans="1:8">
      <c r="A6767" s="36"/>
      <c r="B6767" s="36"/>
      <c r="C6767" s="37" t="s">
        <v>2694</v>
      </c>
      <c r="D6767" s="38">
        <v>12294</v>
      </c>
      <c r="E6767" s="39" t="s">
        <v>7178</v>
      </c>
      <c r="F6767" s="38" t="s">
        <v>190</v>
      </c>
      <c r="G6767" s="40">
        <v>55930</v>
      </c>
      <c r="H6767" s="41" t="s">
        <v>4366</v>
      </c>
    </row>
    <row r="6768" spans="1:8">
      <c r="A6768" s="36"/>
      <c r="B6768" s="36"/>
      <c r="C6768" s="37" t="s">
        <v>2694</v>
      </c>
      <c r="D6768" s="38">
        <v>12295</v>
      </c>
      <c r="E6768" s="39" t="s">
        <v>7179</v>
      </c>
      <c r="F6768" s="38" t="s">
        <v>186</v>
      </c>
      <c r="G6768" s="40">
        <v>46270</v>
      </c>
      <c r="H6768" s="41" t="s">
        <v>4366</v>
      </c>
    </row>
    <row r="6769" spans="1:8">
      <c r="A6769" s="36"/>
      <c r="B6769" s="36"/>
      <c r="C6769" s="37" t="s">
        <v>2694</v>
      </c>
      <c r="D6769" s="38">
        <v>12296</v>
      </c>
      <c r="E6769" s="39" t="s">
        <v>7180</v>
      </c>
      <c r="F6769" s="38" t="s">
        <v>190</v>
      </c>
      <c r="G6769" s="40">
        <v>2562006</v>
      </c>
      <c r="H6769" s="41" t="s">
        <v>4366</v>
      </c>
    </row>
    <row r="6770" spans="1:8">
      <c r="A6770" s="36"/>
      <c r="B6770" s="36"/>
      <c r="C6770" s="37" t="s">
        <v>2694</v>
      </c>
      <c r="D6770" s="38">
        <v>12297</v>
      </c>
      <c r="E6770" s="39" t="s">
        <v>7181</v>
      </c>
      <c r="F6770" s="38" t="s">
        <v>186</v>
      </c>
      <c r="G6770" s="40">
        <v>432261</v>
      </c>
      <c r="H6770" s="41" t="s">
        <v>4366</v>
      </c>
    </row>
    <row r="6771" spans="1:8">
      <c r="A6771" s="36"/>
      <c r="B6771" s="36"/>
      <c r="C6771" s="37" t="s">
        <v>2694</v>
      </c>
      <c r="D6771" s="38">
        <v>12298</v>
      </c>
      <c r="E6771" s="39" t="s">
        <v>7182</v>
      </c>
      <c r="F6771" s="38" t="s">
        <v>157</v>
      </c>
      <c r="G6771" s="40">
        <v>2370480</v>
      </c>
      <c r="H6771" s="41" t="s">
        <v>4366</v>
      </c>
    </row>
    <row r="6772" spans="1:8">
      <c r="A6772" s="36"/>
      <c r="B6772" s="36"/>
      <c r="C6772" s="37" t="s">
        <v>2694</v>
      </c>
      <c r="D6772" s="38">
        <v>12299</v>
      </c>
      <c r="E6772" s="39" t="s">
        <v>7183</v>
      </c>
      <c r="F6772" s="38" t="s">
        <v>157</v>
      </c>
      <c r="G6772" s="40">
        <v>1630879</v>
      </c>
      <c r="H6772" s="41" t="s">
        <v>4366</v>
      </c>
    </row>
    <row r="6773" spans="1:8">
      <c r="A6773" s="36"/>
      <c r="B6773" s="36"/>
      <c r="C6773" s="37" t="s">
        <v>2694</v>
      </c>
      <c r="D6773" s="38">
        <v>12300</v>
      </c>
      <c r="E6773" s="39" t="s">
        <v>7184</v>
      </c>
      <c r="F6773" s="38" t="s">
        <v>157</v>
      </c>
      <c r="G6773" s="40">
        <v>273532</v>
      </c>
      <c r="H6773" s="41" t="s">
        <v>4366</v>
      </c>
    </row>
    <row r="6774" spans="1:8">
      <c r="A6774" s="36"/>
      <c r="B6774" s="36"/>
      <c r="C6774" s="37" t="s">
        <v>2694</v>
      </c>
      <c r="D6774" s="38">
        <v>12301</v>
      </c>
      <c r="E6774" s="39" t="s">
        <v>3392</v>
      </c>
      <c r="F6774" s="38" t="s">
        <v>190</v>
      </c>
      <c r="G6774" s="40">
        <v>1612019</v>
      </c>
      <c r="H6774" s="41" t="s">
        <v>4366</v>
      </c>
    </row>
    <row r="6775" spans="1:8">
      <c r="A6775" s="36"/>
      <c r="B6775" s="36"/>
      <c r="C6775" s="37" t="s">
        <v>2694</v>
      </c>
      <c r="D6775" s="38">
        <v>12302</v>
      </c>
      <c r="E6775" s="39" t="s">
        <v>7185</v>
      </c>
      <c r="F6775" s="38" t="s">
        <v>157</v>
      </c>
      <c r="G6775" s="40">
        <v>97620644</v>
      </c>
      <c r="H6775" s="41" t="s">
        <v>4366</v>
      </c>
    </row>
    <row r="6776" spans="1:8">
      <c r="A6776" s="36"/>
      <c r="B6776" s="36"/>
      <c r="C6776" s="37" t="s">
        <v>2694</v>
      </c>
      <c r="D6776" s="38">
        <v>12303</v>
      </c>
      <c r="E6776" s="39" t="s">
        <v>7186</v>
      </c>
      <c r="F6776" s="38" t="s">
        <v>564</v>
      </c>
      <c r="G6776" s="40">
        <v>4250</v>
      </c>
      <c r="H6776" s="41" t="s">
        <v>4366</v>
      </c>
    </row>
    <row r="6777" spans="1:8">
      <c r="A6777" s="36"/>
      <c r="B6777" s="36"/>
      <c r="C6777" s="37" t="s">
        <v>2694</v>
      </c>
      <c r="D6777" s="38">
        <v>12304</v>
      </c>
      <c r="E6777" s="39" t="s">
        <v>3395</v>
      </c>
      <c r="F6777" s="38" t="s">
        <v>157</v>
      </c>
      <c r="G6777" s="40">
        <v>74899</v>
      </c>
      <c r="H6777" s="41" t="s">
        <v>4366</v>
      </c>
    </row>
    <row r="6778" spans="1:8">
      <c r="A6778" s="36"/>
      <c r="B6778" s="36"/>
      <c r="C6778" s="37" t="s">
        <v>2694</v>
      </c>
      <c r="D6778" s="38">
        <v>12305</v>
      </c>
      <c r="E6778" s="39" t="s">
        <v>3397</v>
      </c>
      <c r="F6778" s="38" t="s">
        <v>157</v>
      </c>
      <c r="G6778" s="40">
        <v>49365</v>
      </c>
      <c r="H6778" s="41" t="s">
        <v>4366</v>
      </c>
    </row>
    <row r="6779" spans="1:8">
      <c r="A6779" s="36"/>
      <c r="B6779" s="36"/>
      <c r="C6779" s="37" t="s">
        <v>2694</v>
      </c>
      <c r="D6779" s="38">
        <v>12306</v>
      </c>
      <c r="E6779" s="39" t="s">
        <v>7187</v>
      </c>
      <c r="F6779" s="38" t="s">
        <v>190</v>
      </c>
      <c r="G6779" s="40">
        <v>733561</v>
      </c>
      <c r="H6779" s="41" t="s">
        <v>4366</v>
      </c>
    </row>
    <row r="6780" spans="1:8">
      <c r="A6780" s="36"/>
      <c r="B6780" s="36"/>
      <c r="C6780" s="37" t="s">
        <v>2694</v>
      </c>
      <c r="D6780" s="38">
        <v>12307</v>
      </c>
      <c r="E6780" s="39" t="s">
        <v>7188</v>
      </c>
      <c r="F6780" s="38" t="s">
        <v>157</v>
      </c>
      <c r="G6780" s="40">
        <v>307766</v>
      </c>
      <c r="H6780" s="41" t="s">
        <v>4366</v>
      </c>
    </row>
    <row r="6781" spans="1:8">
      <c r="A6781" s="36"/>
      <c r="B6781" s="36"/>
      <c r="C6781" s="37" t="s">
        <v>2694</v>
      </c>
      <c r="D6781" s="38">
        <v>12308</v>
      </c>
      <c r="E6781" s="39" t="s">
        <v>7189</v>
      </c>
      <c r="F6781" s="38" t="s">
        <v>157</v>
      </c>
      <c r="G6781" s="40">
        <v>3726821</v>
      </c>
      <c r="H6781" s="41" t="s">
        <v>4366</v>
      </c>
    </row>
    <row r="6782" spans="1:8">
      <c r="A6782" s="36"/>
      <c r="B6782" s="36"/>
      <c r="C6782" s="37" t="s">
        <v>2694</v>
      </c>
      <c r="D6782" s="38">
        <v>12309</v>
      </c>
      <c r="E6782" s="39" t="s">
        <v>7190</v>
      </c>
      <c r="F6782" s="38" t="s">
        <v>157</v>
      </c>
      <c r="G6782" s="40">
        <v>484809</v>
      </c>
      <c r="H6782" s="41" t="s">
        <v>4366</v>
      </c>
    </row>
    <row r="6783" spans="1:8">
      <c r="A6783" s="36"/>
      <c r="B6783" s="36"/>
      <c r="C6783" s="37" t="s">
        <v>2694</v>
      </c>
      <c r="D6783" s="38">
        <v>12310</v>
      </c>
      <c r="E6783" s="39" t="s">
        <v>7191</v>
      </c>
      <c r="F6783" s="38" t="s">
        <v>157</v>
      </c>
      <c r="G6783" s="40">
        <v>659152</v>
      </c>
      <c r="H6783" s="41" t="s">
        <v>4366</v>
      </c>
    </row>
    <row r="6784" spans="1:8">
      <c r="A6784" s="36"/>
      <c r="B6784" s="36"/>
      <c r="C6784" s="37" t="s">
        <v>2694</v>
      </c>
      <c r="D6784" s="38">
        <v>12311</v>
      </c>
      <c r="E6784" s="39" t="s">
        <v>7192</v>
      </c>
      <c r="F6784" s="38" t="s">
        <v>157</v>
      </c>
      <c r="G6784" s="40">
        <v>11763854</v>
      </c>
      <c r="H6784" s="41" t="s">
        <v>4366</v>
      </c>
    </row>
    <row r="6785" spans="1:8">
      <c r="A6785" s="36"/>
      <c r="B6785" s="36"/>
      <c r="C6785" s="37" t="s">
        <v>2694</v>
      </c>
      <c r="D6785" s="38">
        <v>12312</v>
      </c>
      <c r="E6785" s="39" t="s">
        <v>7193</v>
      </c>
      <c r="F6785" s="38" t="s">
        <v>157</v>
      </c>
      <c r="G6785" s="40">
        <v>18008308</v>
      </c>
      <c r="H6785" s="41" t="s">
        <v>4366</v>
      </c>
    </row>
    <row r="6786" spans="1:8">
      <c r="A6786" s="36"/>
      <c r="B6786" s="36"/>
      <c r="C6786" s="37" t="s">
        <v>2694</v>
      </c>
      <c r="D6786" s="38">
        <v>12313</v>
      </c>
      <c r="E6786" s="39" t="s">
        <v>7194</v>
      </c>
      <c r="F6786" s="38" t="s">
        <v>157</v>
      </c>
      <c r="G6786" s="40">
        <v>540313</v>
      </c>
      <c r="H6786" s="41" t="s">
        <v>4366</v>
      </c>
    </row>
    <row r="6787" spans="1:8">
      <c r="A6787" s="36"/>
      <c r="B6787" s="36"/>
      <c r="C6787" s="37" t="s">
        <v>2694</v>
      </c>
      <c r="D6787" s="38">
        <v>12314</v>
      </c>
      <c r="E6787" s="39" t="s">
        <v>7195</v>
      </c>
      <c r="F6787" s="38" t="s">
        <v>157</v>
      </c>
      <c r="G6787" s="40">
        <v>4769936</v>
      </c>
      <c r="H6787" s="41" t="s">
        <v>4366</v>
      </c>
    </row>
    <row r="6788" spans="1:8">
      <c r="A6788" s="36"/>
      <c r="B6788" s="36"/>
      <c r="C6788" s="37" t="s">
        <v>2694</v>
      </c>
      <c r="D6788" s="38">
        <v>12315</v>
      </c>
      <c r="E6788" s="39" t="s">
        <v>7196</v>
      </c>
      <c r="F6788" s="38" t="s">
        <v>157</v>
      </c>
      <c r="G6788" s="40">
        <v>1904083</v>
      </c>
      <c r="H6788" s="41" t="s">
        <v>4366</v>
      </c>
    </row>
    <row r="6789" spans="1:8">
      <c r="A6789" s="36"/>
      <c r="B6789" s="36"/>
      <c r="C6789" s="37" t="s">
        <v>2694</v>
      </c>
      <c r="D6789" s="38">
        <v>12316</v>
      </c>
      <c r="E6789" s="39" t="s">
        <v>7197</v>
      </c>
      <c r="F6789" s="38" t="s">
        <v>157</v>
      </c>
      <c r="G6789" s="40">
        <v>74899</v>
      </c>
      <c r="H6789" s="41" t="s">
        <v>4366</v>
      </c>
    </row>
    <row r="6790" spans="1:8">
      <c r="A6790" s="36"/>
      <c r="B6790" s="36"/>
      <c r="C6790" s="37" t="s">
        <v>2694</v>
      </c>
      <c r="D6790" s="38">
        <v>12317</v>
      </c>
      <c r="E6790" s="39" t="s">
        <v>7198</v>
      </c>
      <c r="F6790" s="38" t="s">
        <v>157</v>
      </c>
      <c r="G6790" s="40">
        <v>49365</v>
      </c>
      <c r="H6790" s="41" t="s">
        <v>4366</v>
      </c>
    </row>
    <row r="6791" spans="1:8">
      <c r="A6791" s="36"/>
      <c r="B6791" s="36"/>
      <c r="C6791" s="37" t="s">
        <v>2694</v>
      </c>
      <c r="D6791" s="38">
        <v>12318</v>
      </c>
      <c r="E6791" s="39" t="s">
        <v>7199</v>
      </c>
      <c r="F6791" s="38" t="s">
        <v>157</v>
      </c>
      <c r="G6791" s="40">
        <v>4144916</v>
      </c>
      <c r="H6791" s="41" t="s">
        <v>4366</v>
      </c>
    </row>
    <row r="6792" spans="1:8">
      <c r="A6792" s="36"/>
      <c r="B6792" s="36"/>
      <c r="C6792" s="37" t="s">
        <v>6570</v>
      </c>
      <c r="D6792" s="38">
        <v>12319</v>
      </c>
      <c r="E6792" s="39" t="s">
        <v>7200</v>
      </c>
      <c r="F6792" s="38" t="s">
        <v>190</v>
      </c>
      <c r="G6792" s="40">
        <v>101745</v>
      </c>
      <c r="H6792" s="41" t="s">
        <v>4366</v>
      </c>
    </row>
    <row r="6793" spans="1:8">
      <c r="A6793" s="36"/>
      <c r="B6793" s="36"/>
      <c r="C6793" s="37" t="s">
        <v>6570</v>
      </c>
      <c r="D6793" s="38">
        <v>12320</v>
      </c>
      <c r="E6793" s="39" t="s">
        <v>7201</v>
      </c>
      <c r="F6793" s="38" t="s">
        <v>190</v>
      </c>
      <c r="G6793" s="40">
        <v>214200</v>
      </c>
      <c r="H6793" s="41" t="s">
        <v>4366</v>
      </c>
    </row>
    <row r="6794" spans="1:8">
      <c r="A6794" s="36"/>
      <c r="B6794" s="36"/>
      <c r="C6794" s="37" t="s">
        <v>6570</v>
      </c>
      <c r="D6794" s="38">
        <v>12321</v>
      </c>
      <c r="E6794" s="39" t="s">
        <v>7202</v>
      </c>
      <c r="F6794" s="38" t="s">
        <v>190</v>
      </c>
      <c r="G6794" s="40">
        <v>267750</v>
      </c>
      <c r="H6794" s="41" t="s">
        <v>4366</v>
      </c>
    </row>
    <row r="6795" spans="1:8">
      <c r="A6795" s="36"/>
      <c r="B6795" s="36"/>
      <c r="C6795" s="37" t="s">
        <v>6570</v>
      </c>
      <c r="D6795" s="38">
        <v>12322</v>
      </c>
      <c r="E6795" s="39" t="s">
        <v>7203</v>
      </c>
      <c r="F6795" s="38" t="s">
        <v>190</v>
      </c>
      <c r="G6795" s="40">
        <v>214200</v>
      </c>
      <c r="H6795" s="41" t="s">
        <v>4366</v>
      </c>
    </row>
    <row r="6796" spans="1:8">
      <c r="A6796" s="36"/>
      <c r="B6796" s="36"/>
      <c r="C6796" s="37" t="s">
        <v>6570</v>
      </c>
      <c r="D6796" s="38">
        <v>12323</v>
      </c>
      <c r="E6796" s="39" t="s">
        <v>7204</v>
      </c>
      <c r="F6796" s="38" t="s">
        <v>190</v>
      </c>
      <c r="G6796" s="40">
        <v>166600</v>
      </c>
      <c r="H6796" s="41" t="s">
        <v>4366</v>
      </c>
    </row>
    <row r="6797" spans="1:8">
      <c r="A6797" s="36"/>
      <c r="B6797" s="36"/>
      <c r="C6797" s="37" t="s">
        <v>6570</v>
      </c>
      <c r="D6797" s="38">
        <v>12324</v>
      </c>
      <c r="E6797" s="39" t="s">
        <v>7205</v>
      </c>
      <c r="F6797" s="38" t="s">
        <v>190</v>
      </c>
      <c r="G6797" s="40">
        <v>196350</v>
      </c>
      <c r="H6797" s="41" t="s">
        <v>4366</v>
      </c>
    </row>
    <row r="6798" spans="1:8">
      <c r="A6798" s="36"/>
      <c r="B6798" s="36"/>
      <c r="C6798" s="37" t="s">
        <v>6570</v>
      </c>
      <c r="D6798" s="38">
        <v>12325</v>
      </c>
      <c r="E6798" s="39" t="s">
        <v>7206</v>
      </c>
      <c r="F6798" s="38" t="s">
        <v>190</v>
      </c>
      <c r="G6798" s="40">
        <v>238000</v>
      </c>
      <c r="H6798" s="41" t="s">
        <v>4366</v>
      </c>
    </row>
    <row r="6799" spans="1:8">
      <c r="A6799" s="36"/>
      <c r="B6799" s="36"/>
      <c r="C6799" s="37" t="s">
        <v>6570</v>
      </c>
      <c r="D6799" s="38">
        <v>12326</v>
      </c>
      <c r="E6799" s="39" t="s">
        <v>7207</v>
      </c>
      <c r="F6799" s="38" t="s">
        <v>190</v>
      </c>
      <c r="G6799" s="40">
        <v>357000</v>
      </c>
      <c r="H6799" s="41" t="s">
        <v>4366</v>
      </c>
    </row>
    <row r="6800" spans="1:8">
      <c r="A6800" s="36"/>
      <c r="B6800" s="36"/>
      <c r="C6800" s="37" t="s">
        <v>6570</v>
      </c>
      <c r="D6800" s="38">
        <v>12327</v>
      </c>
      <c r="E6800" s="39" t="s">
        <v>7208</v>
      </c>
      <c r="F6800" s="38" t="s">
        <v>190</v>
      </c>
      <c r="G6800" s="40">
        <v>535500</v>
      </c>
      <c r="H6800" s="41" t="s">
        <v>4366</v>
      </c>
    </row>
    <row r="6801" spans="1:8">
      <c r="A6801" s="36"/>
      <c r="B6801" s="36"/>
      <c r="C6801" s="37" t="s">
        <v>6570</v>
      </c>
      <c r="D6801" s="38">
        <v>12328</v>
      </c>
      <c r="E6801" s="39" t="s">
        <v>7209</v>
      </c>
      <c r="F6801" s="38" t="s">
        <v>190</v>
      </c>
      <c r="G6801" s="40">
        <v>499800</v>
      </c>
      <c r="H6801" s="41" t="s">
        <v>4366</v>
      </c>
    </row>
    <row r="6802" spans="1:8">
      <c r="A6802" s="36"/>
      <c r="B6802" s="36"/>
      <c r="C6802" s="37" t="s">
        <v>5079</v>
      </c>
      <c r="D6802" s="38">
        <v>12329</v>
      </c>
      <c r="E6802" s="39" t="s">
        <v>7210</v>
      </c>
      <c r="F6802" s="38" t="s">
        <v>157</v>
      </c>
      <c r="G6802" s="40">
        <v>2975000</v>
      </c>
      <c r="H6802" s="41" t="s">
        <v>4366</v>
      </c>
    </row>
    <row r="6803" spans="1:8">
      <c r="A6803" s="36"/>
      <c r="B6803" s="36"/>
      <c r="C6803" s="37" t="s">
        <v>5079</v>
      </c>
      <c r="D6803" s="38">
        <v>12330</v>
      </c>
      <c r="E6803" s="39" t="s">
        <v>7211</v>
      </c>
      <c r="F6803" s="38" t="s">
        <v>157</v>
      </c>
      <c r="G6803" s="40">
        <v>2975000</v>
      </c>
      <c r="H6803" s="41" t="s">
        <v>4366</v>
      </c>
    </row>
    <row r="6804" spans="1:8">
      <c r="A6804" s="36"/>
      <c r="B6804" s="36"/>
      <c r="C6804" s="37" t="s">
        <v>5079</v>
      </c>
      <c r="D6804" s="38">
        <v>12331</v>
      </c>
      <c r="E6804" s="39" t="s">
        <v>7212</v>
      </c>
      <c r="F6804" s="38" t="s">
        <v>157</v>
      </c>
      <c r="G6804" s="40">
        <v>4760000</v>
      </c>
      <c r="H6804" s="41" t="s">
        <v>4366</v>
      </c>
    </row>
    <row r="6805" spans="1:8">
      <c r="A6805" s="36"/>
      <c r="B6805" s="36"/>
      <c r="C6805" s="37" t="s">
        <v>5079</v>
      </c>
      <c r="D6805" s="38">
        <v>12332</v>
      </c>
      <c r="E6805" s="39" t="s">
        <v>7213</v>
      </c>
      <c r="F6805" s="38" t="s">
        <v>157</v>
      </c>
      <c r="G6805" s="40">
        <v>1123600</v>
      </c>
      <c r="H6805" s="41" t="s">
        <v>4366</v>
      </c>
    </row>
    <row r="6806" spans="1:8">
      <c r="A6806" s="36"/>
      <c r="B6806" s="36"/>
      <c r="C6806" s="37" t="s">
        <v>5079</v>
      </c>
      <c r="D6806" s="38">
        <v>12333</v>
      </c>
      <c r="E6806" s="39" t="s">
        <v>7214</v>
      </c>
      <c r="F6806" s="38" t="s">
        <v>157</v>
      </c>
      <c r="G6806" s="40">
        <v>1328250</v>
      </c>
      <c r="H6806" s="41" t="s">
        <v>4366</v>
      </c>
    </row>
    <row r="6807" spans="1:8">
      <c r="A6807" s="36"/>
      <c r="B6807" s="36"/>
      <c r="C6807" s="37" t="s">
        <v>5079</v>
      </c>
      <c r="D6807" s="38">
        <v>12334</v>
      </c>
      <c r="E6807" s="39" t="s">
        <v>7215</v>
      </c>
      <c r="F6807" s="38" t="s">
        <v>157</v>
      </c>
      <c r="G6807" s="40">
        <v>343000</v>
      </c>
      <c r="H6807" s="41" t="s">
        <v>4366</v>
      </c>
    </row>
    <row r="6808" spans="1:8">
      <c r="A6808" s="36"/>
      <c r="B6808" s="36"/>
      <c r="C6808" s="37" t="s">
        <v>5079</v>
      </c>
      <c r="D6808" s="38">
        <v>12335</v>
      </c>
      <c r="E6808" s="39" t="s">
        <v>7216</v>
      </c>
      <c r="F6808" s="38" t="s">
        <v>157</v>
      </c>
      <c r="G6808" s="40">
        <v>198000</v>
      </c>
      <c r="H6808" s="41" t="s">
        <v>4366</v>
      </c>
    </row>
    <row r="6809" spans="1:8">
      <c r="A6809" s="36"/>
      <c r="B6809" s="36"/>
      <c r="C6809" s="37" t="s">
        <v>5079</v>
      </c>
      <c r="D6809" s="38">
        <v>12336</v>
      </c>
      <c r="E6809" s="39" t="s">
        <v>7217</v>
      </c>
      <c r="F6809" s="38" t="s">
        <v>157</v>
      </c>
      <c r="G6809" s="40">
        <v>49385</v>
      </c>
      <c r="H6809" s="41" t="s">
        <v>4366</v>
      </c>
    </row>
    <row r="6810" spans="1:8">
      <c r="A6810" s="36"/>
      <c r="B6810" s="36"/>
      <c r="C6810" s="37" t="s">
        <v>4424</v>
      </c>
      <c r="D6810" s="38">
        <v>12337</v>
      </c>
      <c r="E6810" s="39" t="s">
        <v>7218</v>
      </c>
      <c r="F6810" s="38" t="s">
        <v>190</v>
      </c>
      <c r="G6810" s="40">
        <v>297500</v>
      </c>
      <c r="H6810" s="41" t="s">
        <v>4366</v>
      </c>
    </row>
    <row r="6811" spans="1:8">
      <c r="A6811" s="36"/>
      <c r="B6811" s="36"/>
      <c r="C6811" s="37" t="s">
        <v>6570</v>
      </c>
      <c r="D6811" s="38">
        <v>12338</v>
      </c>
      <c r="E6811" s="39" t="s">
        <v>7219</v>
      </c>
      <c r="F6811" s="38" t="s">
        <v>157</v>
      </c>
      <c r="G6811" s="40">
        <v>5355000</v>
      </c>
      <c r="H6811" s="41" t="s">
        <v>4366</v>
      </c>
    </row>
    <row r="6812" spans="1:8">
      <c r="A6812" s="36"/>
      <c r="B6812" s="36"/>
      <c r="C6812" s="37" t="s">
        <v>2694</v>
      </c>
      <c r="D6812" s="38">
        <v>12339</v>
      </c>
      <c r="E6812" s="39" t="s">
        <v>3432</v>
      </c>
      <c r="F6812" s="38" t="s">
        <v>157</v>
      </c>
      <c r="G6812" s="40">
        <v>297500</v>
      </c>
      <c r="H6812" s="41" t="s">
        <v>4366</v>
      </c>
    </row>
    <row r="6813" spans="1:8">
      <c r="A6813" s="36"/>
      <c r="B6813" s="36"/>
      <c r="C6813" s="37" t="s">
        <v>2694</v>
      </c>
      <c r="D6813" s="38">
        <v>12340</v>
      </c>
      <c r="E6813" s="39" t="s">
        <v>3433</v>
      </c>
      <c r="F6813" s="38" t="s">
        <v>157</v>
      </c>
      <c r="G6813" s="40">
        <v>678577</v>
      </c>
      <c r="H6813" s="41" t="s">
        <v>4366</v>
      </c>
    </row>
    <row r="6814" spans="1:8">
      <c r="A6814" s="36"/>
      <c r="B6814" s="36"/>
      <c r="C6814" s="37" t="s">
        <v>4388</v>
      </c>
      <c r="D6814" s="38">
        <v>12341</v>
      </c>
      <c r="E6814" s="39" t="s">
        <v>7220</v>
      </c>
      <c r="F6814" s="38" t="s">
        <v>157</v>
      </c>
      <c r="G6814" s="40">
        <v>2298747</v>
      </c>
      <c r="H6814" s="41" t="s">
        <v>4366</v>
      </c>
    </row>
    <row r="6815" spans="1:8">
      <c r="A6815" s="36"/>
      <c r="B6815" s="36"/>
      <c r="C6815" s="37" t="s">
        <v>2694</v>
      </c>
      <c r="D6815" s="38">
        <v>12342</v>
      </c>
      <c r="E6815" s="39" t="s">
        <v>7221</v>
      </c>
      <c r="F6815" s="38" t="s">
        <v>157</v>
      </c>
      <c r="G6815" s="40">
        <v>30681868</v>
      </c>
      <c r="H6815" s="41" t="s">
        <v>4366</v>
      </c>
    </row>
    <row r="6816" spans="1:8">
      <c r="A6816" s="36"/>
      <c r="B6816" s="36"/>
      <c r="C6816" s="37" t="s">
        <v>2694</v>
      </c>
      <c r="D6816" s="38">
        <v>12343</v>
      </c>
      <c r="E6816" s="39" t="s">
        <v>7222</v>
      </c>
      <c r="F6816" s="38" t="s">
        <v>157</v>
      </c>
      <c r="G6816" s="40">
        <v>37512370</v>
      </c>
      <c r="H6816" s="41" t="s">
        <v>4366</v>
      </c>
    </row>
    <row r="6817" spans="1:8">
      <c r="A6817" s="36"/>
      <c r="B6817" s="36"/>
      <c r="C6817" s="37" t="s">
        <v>2694</v>
      </c>
      <c r="D6817" s="38">
        <v>12344</v>
      </c>
      <c r="E6817" s="39" t="s">
        <v>7223</v>
      </c>
      <c r="F6817" s="38" t="s">
        <v>157</v>
      </c>
      <c r="G6817" s="40">
        <v>41716584</v>
      </c>
      <c r="H6817" s="41" t="s">
        <v>4366</v>
      </c>
    </row>
    <row r="6818" spans="1:8">
      <c r="A6818" s="36"/>
      <c r="B6818" s="36"/>
      <c r="C6818" s="37" t="s">
        <v>4424</v>
      </c>
      <c r="D6818" s="38">
        <v>12345</v>
      </c>
      <c r="E6818" s="39" t="s">
        <v>7224</v>
      </c>
      <c r="F6818" s="38" t="s">
        <v>2059</v>
      </c>
      <c r="G6818" s="40">
        <v>10863</v>
      </c>
      <c r="H6818" s="41" t="s">
        <v>4366</v>
      </c>
    </row>
    <row r="6819" spans="1:8">
      <c r="A6819" s="36"/>
      <c r="B6819" s="36"/>
      <c r="C6819" s="37" t="s">
        <v>5049</v>
      </c>
      <c r="D6819" s="38">
        <v>12346</v>
      </c>
      <c r="E6819" s="39" t="s">
        <v>7225</v>
      </c>
      <c r="F6819" s="38" t="s">
        <v>157</v>
      </c>
      <c r="G6819" s="40">
        <v>81635</v>
      </c>
      <c r="H6819" s="41" t="s">
        <v>4366</v>
      </c>
    </row>
    <row r="6820" spans="1:8">
      <c r="A6820" s="36"/>
      <c r="B6820" s="36"/>
      <c r="C6820" s="37" t="s">
        <v>2694</v>
      </c>
      <c r="D6820" s="38">
        <v>12347</v>
      </c>
      <c r="E6820" s="39" t="s">
        <v>7226</v>
      </c>
      <c r="F6820" s="38" t="s">
        <v>5275</v>
      </c>
      <c r="G6820" s="40">
        <v>285576</v>
      </c>
      <c r="H6820" s="41" t="s">
        <v>4366</v>
      </c>
    </row>
    <row r="6821" spans="1:8">
      <c r="A6821" s="36"/>
      <c r="B6821" s="36"/>
      <c r="C6821" s="37" t="s">
        <v>2694</v>
      </c>
      <c r="D6821" s="38">
        <v>12348</v>
      </c>
      <c r="E6821" s="39" t="s">
        <v>7227</v>
      </c>
      <c r="F6821" s="38" t="s">
        <v>4422</v>
      </c>
      <c r="G6821" s="40">
        <v>642600</v>
      </c>
      <c r="H6821" s="41" t="s">
        <v>4366</v>
      </c>
    </row>
    <row r="6822" spans="1:8">
      <c r="A6822" s="36"/>
      <c r="B6822" s="36"/>
      <c r="C6822" s="37" t="s">
        <v>2694</v>
      </c>
      <c r="D6822" s="38">
        <v>12349</v>
      </c>
      <c r="E6822" s="39" t="s">
        <v>7228</v>
      </c>
      <c r="F6822" s="38" t="s">
        <v>157</v>
      </c>
      <c r="G6822" s="40">
        <v>45432</v>
      </c>
      <c r="H6822" s="41" t="s">
        <v>4366</v>
      </c>
    </row>
    <row r="6823" spans="1:8">
      <c r="A6823" s="36"/>
      <c r="B6823" s="36"/>
      <c r="C6823" s="37" t="s">
        <v>4378</v>
      </c>
      <c r="D6823" s="38">
        <v>12350</v>
      </c>
      <c r="E6823" s="39" t="s">
        <v>7229</v>
      </c>
      <c r="F6823" s="38" t="s">
        <v>4426</v>
      </c>
      <c r="G6823" s="40">
        <v>15765</v>
      </c>
      <c r="H6823" s="41" t="s">
        <v>4366</v>
      </c>
    </row>
    <row r="6824" spans="1:8">
      <c r="A6824" s="36"/>
      <c r="B6824" s="36"/>
      <c r="C6824" s="37" t="s">
        <v>1473</v>
      </c>
      <c r="D6824" s="38">
        <v>12351</v>
      </c>
      <c r="E6824" s="39" t="s">
        <v>7230</v>
      </c>
      <c r="F6824" s="38" t="s">
        <v>5275</v>
      </c>
      <c r="G6824" s="40">
        <v>12252126</v>
      </c>
      <c r="H6824" s="41" t="s">
        <v>4366</v>
      </c>
    </row>
    <row r="6825" spans="1:8">
      <c r="A6825" s="36"/>
      <c r="B6825" s="36"/>
      <c r="C6825" s="37" t="s">
        <v>4808</v>
      </c>
      <c r="D6825" s="38">
        <v>12352</v>
      </c>
      <c r="E6825" s="39" t="s">
        <v>7231</v>
      </c>
      <c r="F6825" s="38" t="s">
        <v>5611</v>
      </c>
      <c r="G6825" s="40">
        <v>150900</v>
      </c>
      <c r="H6825" s="41" t="s">
        <v>4366</v>
      </c>
    </row>
    <row r="6826" spans="1:8">
      <c r="A6826" s="36"/>
      <c r="B6826" s="36"/>
      <c r="C6826" s="37" t="s">
        <v>2694</v>
      </c>
      <c r="D6826" s="38">
        <v>12353</v>
      </c>
      <c r="E6826" s="39" t="s">
        <v>7232</v>
      </c>
      <c r="F6826" s="38" t="s">
        <v>157</v>
      </c>
      <c r="G6826" s="40">
        <v>963900</v>
      </c>
      <c r="H6826" s="41" t="s">
        <v>4366</v>
      </c>
    </row>
    <row r="6827" spans="1:8">
      <c r="A6827" s="36"/>
      <c r="B6827" s="36"/>
      <c r="C6827" s="37" t="s">
        <v>4378</v>
      </c>
      <c r="D6827" s="38">
        <v>12355</v>
      </c>
      <c r="E6827" s="39" t="s">
        <v>7233</v>
      </c>
      <c r="F6827" s="38" t="s">
        <v>4426</v>
      </c>
      <c r="G6827" s="40">
        <v>22003</v>
      </c>
      <c r="H6827" s="41" t="s">
        <v>4366</v>
      </c>
    </row>
    <row r="6828" spans="1:8">
      <c r="A6828" s="36"/>
      <c r="B6828" s="36"/>
      <c r="C6828" s="37" t="s">
        <v>1473</v>
      </c>
      <c r="D6828" s="38">
        <v>12356</v>
      </c>
      <c r="E6828" s="39" t="s">
        <v>7234</v>
      </c>
      <c r="F6828" s="38" t="s">
        <v>564</v>
      </c>
      <c r="G6828" s="40">
        <v>6962</v>
      </c>
      <c r="H6828" s="41" t="s">
        <v>4366</v>
      </c>
    </row>
    <row r="6829" spans="1:8">
      <c r="A6829" s="36"/>
      <c r="B6829" s="36"/>
      <c r="C6829" s="37" t="s">
        <v>7071</v>
      </c>
      <c r="D6829" s="38">
        <v>12357</v>
      </c>
      <c r="E6829" s="39" t="s">
        <v>7235</v>
      </c>
      <c r="F6829" s="38" t="s">
        <v>157</v>
      </c>
      <c r="G6829" s="40">
        <v>88000</v>
      </c>
      <c r="H6829" s="41" t="s">
        <v>4366</v>
      </c>
    </row>
    <row r="6830" spans="1:8">
      <c r="A6830" s="36"/>
      <c r="B6830" s="36"/>
      <c r="C6830" s="37" t="s">
        <v>5338</v>
      </c>
      <c r="D6830" s="38">
        <v>12358</v>
      </c>
      <c r="E6830" s="39" t="s">
        <v>7236</v>
      </c>
      <c r="F6830" s="38" t="s">
        <v>157</v>
      </c>
      <c r="G6830" s="40">
        <v>702100</v>
      </c>
      <c r="H6830" s="41" t="s">
        <v>4366</v>
      </c>
    </row>
    <row r="6831" spans="1:8">
      <c r="A6831" s="36"/>
      <c r="B6831" s="36"/>
      <c r="C6831" s="37" t="s">
        <v>2694</v>
      </c>
      <c r="D6831" s="38">
        <v>12359</v>
      </c>
      <c r="E6831" s="39" t="s">
        <v>7237</v>
      </c>
      <c r="F6831" s="38" t="s">
        <v>157</v>
      </c>
      <c r="G6831" s="40">
        <v>27206489</v>
      </c>
      <c r="H6831" s="41" t="s">
        <v>4366</v>
      </c>
    </row>
    <row r="6832" spans="1:8">
      <c r="A6832" s="36"/>
      <c r="B6832" s="36"/>
      <c r="C6832" s="37" t="s">
        <v>2694</v>
      </c>
      <c r="D6832" s="38">
        <v>12360</v>
      </c>
      <c r="E6832" s="39" t="s">
        <v>7238</v>
      </c>
      <c r="F6832" s="38" t="s">
        <v>157</v>
      </c>
      <c r="G6832" s="40">
        <v>6580224</v>
      </c>
      <c r="H6832" s="41" t="s">
        <v>4366</v>
      </c>
    </row>
    <row r="6833" spans="1:8">
      <c r="A6833" s="36"/>
      <c r="B6833" s="36"/>
      <c r="C6833" s="37" t="s">
        <v>2694</v>
      </c>
      <c r="D6833" s="38">
        <v>12361</v>
      </c>
      <c r="E6833" s="39" t="s">
        <v>7239</v>
      </c>
      <c r="F6833" s="38" t="s">
        <v>157</v>
      </c>
      <c r="G6833" s="40">
        <v>4401453</v>
      </c>
      <c r="H6833" s="41" t="s">
        <v>4366</v>
      </c>
    </row>
    <row r="6834" spans="1:8">
      <c r="A6834" s="36"/>
      <c r="B6834" s="36"/>
      <c r="C6834" s="37" t="s">
        <v>2694</v>
      </c>
      <c r="D6834" s="38">
        <v>12362</v>
      </c>
      <c r="E6834" s="39" t="s">
        <v>7240</v>
      </c>
      <c r="F6834" s="38" t="s">
        <v>157</v>
      </c>
      <c r="G6834" s="40">
        <v>4076000</v>
      </c>
      <c r="H6834" s="41" t="s">
        <v>4366</v>
      </c>
    </row>
    <row r="6835" spans="1:8">
      <c r="A6835" s="36"/>
      <c r="B6835" s="36"/>
      <c r="C6835" s="37" t="s">
        <v>2694</v>
      </c>
      <c r="D6835" s="38">
        <v>12363</v>
      </c>
      <c r="E6835" s="39" t="s">
        <v>7241</v>
      </c>
      <c r="F6835" s="38" t="s">
        <v>190</v>
      </c>
      <c r="G6835" s="40">
        <v>1551649</v>
      </c>
      <c r="H6835" s="41" t="s">
        <v>4366</v>
      </c>
    </row>
    <row r="6836" spans="1:8">
      <c r="A6836" s="36"/>
      <c r="B6836" s="36"/>
      <c r="C6836" s="37" t="s">
        <v>2694</v>
      </c>
      <c r="D6836" s="38">
        <v>12364</v>
      </c>
      <c r="E6836" s="39" t="s">
        <v>7242</v>
      </c>
      <c r="F6836" s="38" t="s">
        <v>564</v>
      </c>
      <c r="G6836" s="40">
        <v>173712</v>
      </c>
      <c r="H6836" s="41" t="s">
        <v>4366</v>
      </c>
    </row>
    <row r="6837" spans="1:8">
      <c r="A6837" s="36"/>
      <c r="B6837" s="36"/>
      <c r="C6837" s="37" t="s">
        <v>2694</v>
      </c>
      <c r="D6837" s="38">
        <v>12365</v>
      </c>
      <c r="E6837" s="39" t="s">
        <v>7243</v>
      </c>
      <c r="F6837" s="38" t="s">
        <v>564</v>
      </c>
      <c r="G6837" s="40">
        <v>40425</v>
      </c>
      <c r="H6837" s="41" t="s">
        <v>4366</v>
      </c>
    </row>
    <row r="6838" spans="1:8">
      <c r="A6838" s="36"/>
      <c r="B6838" s="36"/>
      <c r="C6838" s="37" t="s">
        <v>2694</v>
      </c>
      <c r="D6838" s="38">
        <v>12366</v>
      </c>
      <c r="E6838" s="39" t="s">
        <v>7244</v>
      </c>
      <c r="F6838" s="38" t="s">
        <v>190</v>
      </c>
      <c r="G6838" s="40">
        <v>1793167</v>
      </c>
      <c r="H6838" s="41" t="s">
        <v>4366</v>
      </c>
    </row>
    <row r="6839" spans="1:8">
      <c r="A6839" s="36"/>
      <c r="B6839" s="36"/>
      <c r="C6839" s="37" t="s">
        <v>2694</v>
      </c>
      <c r="D6839" s="38">
        <v>12367</v>
      </c>
      <c r="E6839" s="39" t="s">
        <v>7245</v>
      </c>
      <c r="F6839" s="38" t="s">
        <v>190</v>
      </c>
      <c r="G6839" s="40">
        <v>2069383</v>
      </c>
      <c r="H6839" s="41" t="s">
        <v>4366</v>
      </c>
    </row>
    <row r="6840" spans="1:8">
      <c r="A6840" s="36"/>
      <c r="B6840" s="36"/>
      <c r="C6840" s="37" t="s">
        <v>2694</v>
      </c>
      <c r="D6840" s="38">
        <v>12368</v>
      </c>
      <c r="E6840" s="39" t="s">
        <v>7246</v>
      </c>
      <c r="F6840" s="38" t="s">
        <v>182</v>
      </c>
      <c r="G6840" s="40">
        <v>3100</v>
      </c>
      <c r="H6840" s="41" t="s">
        <v>4366</v>
      </c>
    </row>
    <row r="6841" spans="1:8">
      <c r="A6841" s="36"/>
      <c r="B6841" s="36"/>
      <c r="C6841" s="37" t="s">
        <v>2694</v>
      </c>
      <c r="D6841" s="38">
        <v>12369</v>
      </c>
      <c r="E6841" s="39" t="s">
        <v>7247</v>
      </c>
      <c r="F6841" s="38" t="s">
        <v>190</v>
      </c>
      <c r="G6841" s="40">
        <v>17816</v>
      </c>
      <c r="H6841" s="41" t="s">
        <v>4366</v>
      </c>
    </row>
    <row r="6842" spans="1:8">
      <c r="A6842" s="36"/>
      <c r="B6842" s="36"/>
      <c r="C6842" s="37" t="s">
        <v>2694</v>
      </c>
      <c r="D6842" s="38">
        <v>12370</v>
      </c>
      <c r="E6842" s="39" t="s">
        <v>7248</v>
      </c>
      <c r="F6842" s="38" t="s">
        <v>190</v>
      </c>
      <c r="G6842" s="40">
        <v>11545</v>
      </c>
      <c r="H6842" s="41" t="s">
        <v>4366</v>
      </c>
    </row>
    <row r="6843" spans="1:8">
      <c r="A6843" s="36"/>
      <c r="B6843" s="36"/>
      <c r="C6843" s="37" t="s">
        <v>2694</v>
      </c>
      <c r="D6843" s="38">
        <v>12371</v>
      </c>
      <c r="E6843" s="39" t="s">
        <v>7249</v>
      </c>
      <c r="F6843" s="38" t="s">
        <v>157</v>
      </c>
      <c r="G6843" s="40">
        <v>8449000</v>
      </c>
      <c r="H6843" s="41" t="s">
        <v>4366</v>
      </c>
    </row>
    <row r="6844" spans="1:8">
      <c r="A6844" s="36"/>
      <c r="B6844" s="36"/>
      <c r="C6844" s="37" t="s">
        <v>2694</v>
      </c>
      <c r="D6844" s="38">
        <v>12372</v>
      </c>
      <c r="E6844" s="39" t="s">
        <v>7250</v>
      </c>
      <c r="F6844" s="38" t="s">
        <v>157</v>
      </c>
      <c r="G6844" s="40">
        <v>912580</v>
      </c>
      <c r="H6844" s="41" t="s">
        <v>4366</v>
      </c>
    </row>
    <row r="6845" spans="1:8">
      <c r="A6845" s="36"/>
      <c r="B6845" s="36"/>
      <c r="C6845" s="37" t="s">
        <v>4364</v>
      </c>
      <c r="D6845" s="38">
        <v>12373</v>
      </c>
      <c r="E6845" s="39" t="s">
        <v>7251</v>
      </c>
      <c r="F6845" s="38" t="s">
        <v>186</v>
      </c>
      <c r="G6845" s="40">
        <v>573919</v>
      </c>
      <c r="H6845" s="41" t="s">
        <v>4366</v>
      </c>
    </row>
    <row r="6846" spans="1:8">
      <c r="A6846" s="36"/>
      <c r="B6846" s="36"/>
      <c r="C6846" s="37" t="s">
        <v>4364</v>
      </c>
      <c r="D6846" s="38">
        <v>12374</v>
      </c>
      <c r="E6846" s="39" t="s">
        <v>7252</v>
      </c>
      <c r="F6846" s="38" t="s">
        <v>564</v>
      </c>
      <c r="G6846" s="40">
        <v>8779</v>
      </c>
      <c r="H6846" s="41" t="s">
        <v>4366</v>
      </c>
    </row>
    <row r="6847" spans="1:8">
      <c r="A6847" s="36"/>
      <c r="B6847" s="36"/>
      <c r="C6847" s="37" t="s">
        <v>6384</v>
      </c>
      <c r="D6847" s="38">
        <v>12375</v>
      </c>
      <c r="E6847" s="39" t="s">
        <v>7253</v>
      </c>
      <c r="F6847" s="38" t="s">
        <v>157</v>
      </c>
      <c r="G6847" s="40">
        <v>8994957</v>
      </c>
      <c r="H6847" s="41" t="s">
        <v>4366</v>
      </c>
    </row>
    <row r="6848" spans="1:8">
      <c r="A6848" s="36"/>
      <c r="B6848" s="36"/>
      <c r="C6848" s="37" t="s">
        <v>6384</v>
      </c>
      <c r="D6848" s="38">
        <v>12376</v>
      </c>
      <c r="E6848" s="39" t="s">
        <v>7254</v>
      </c>
      <c r="F6848" s="38" t="s">
        <v>157</v>
      </c>
      <c r="G6848" s="40">
        <v>442014</v>
      </c>
      <c r="H6848" s="41" t="s">
        <v>4366</v>
      </c>
    </row>
    <row r="6849" spans="1:8">
      <c r="A6849" s="36"/>
      <c r="B6849" s="36"/>
      <c r="C6849" s="37" t="s">
        <v>6384</v>
      </c>
      <c r="D6849" s="38">
        <v>12377</v>
      </c>
      <c r="E6849" s="39" t="s">
        <v>7255</v>
      </c>
      <c r="F6849" s="38" t="s">
        <v>157</v>
      </c>
      <c r="G6849" s="40">
        <v>2935020</v>
      </c>
      <c r="H6849" s="41" t="s">
        <v>4366</v>
      </c>
    </row>
    <row r="6850" spans="1:8">
      <c r="A6850" s="36"/>
      <c r="B6850" s="36"/>
      <c r="C6850" s="37" t="s">
        <v>2694</v>
      </c>
      <c r="D6850" s="38">
        <v>12378</v>
      </c>
      <c r="E6850" s="39" t="s">
        <v>7256</v>
      </c>
      <c r="F6850" s="38" t="s">
        <v>186</v>
      </c>
      <c r="G6850" s="40">
        <v>403609</v>
      </c>
      <c r="H6850" s="41" t="s">
        <v>4366</v>
      </c>
    </row>
    <row r="6851" spans="1:8">
      <c r="A6851" s="36"/>
      <c r="B6851" s="36"/>
      <c r="C6851" s="37" t="s">
        <v>2694</v>
      </c>
      <c r="D6851" s="38">
        <v>12379</v>
      </c>
      <c r="E6851" s="39" t="s">
        <v>7257</v>
      </c>
      <c r="F6851" s="38" t="s">
        <v>2598</v>
      </c>
      <c r="G6851" s="40">
        <v>53265610</v>
      </c>
      <c r="H6851" s="41" t="s">
        <v>4366</v>
      </c>
    </row>
    <row r="6852" spans="1:8">
      <c r="A6852" s="36"/>
      <c r="B6852" s="36"/>
      <c r="C6852" s="37" t="s">
        <v>2694</v>
      </c>
      <c r="D6852" s="38">
        <v>12380</v>
      </c>
      <c r="E6852" s="39" t="s">
        <v>7258</v>
      </c>
      <c r="F6852" s="38" t="s">
        <v>157</v>
      </c>
      <c r="G6852" s="40">
        <v>279888</v>
      </c>
      <c r="H6852" s="41" t="s">
        <v>4366</v>
      </c>
    </row>
    <row r="6853" spans="1:8">
      <c r="A6853" s="36"/>
      <c r="B6853" s="36"/>
      <c r="C6853" s="37" t="s">
        <v>2694</v>
      </c>
      <c r="D6853" s="38">
        <v>12381</v>
      </c>
      <c r="E6853" s="39" t="s">
        <v>7259</v>
      </c>
      <c r="F6853" s="38" t="s">
        <v>186</v>
      </c>
      <c r="G6853" s="40">
        <v>618464</v>
      </c>
      <c r="H6853" s="41" t="s">
        <v>4366</v>
      </c>
    </row>
    <row r="6854" spans="1:8">
      <c r="A6854" s="36"/>
      <c r="B6854" s="36"/>
      <c r="C6854" s="37" t="s">
        <v>2694</v>
      </c>
      <c r="D6854" s="38">
        <v>12382</v>
      </c>
      <c r="E6854" s="39" t="s">
        <v>7260</v>
      </c>
      <c r="F6854" s="38" t="s">
        <v>564</v>
      </c>
      <c r="G6854" s="40">
        <v>29833</v>
      </c>
      <c r="H6854" s="41" t="s">
        <v>4366</v>
      </c>
    </row>
    <row r="6855" spans="1:8">
      <c r="A6855" s="36"/>
      <c r="B6855" s="36"/>
      <c r="C6855" s="37" t="s">
        <v>729</v>
      </c>
      <c r="D6855" s="38">
        <v>12383</v>
      </c>
      <c r="E6855" s="39" t="s">
        <v>7261</v>
      </c>
      <c r="F6855" s="38" t="s">
        <v>190</v>
      </c>
      <c r="G6855" s="40">
        <v>1148350</v>
      </c>
      <c r="H6855" s="41" t="s">
        <v>4366</v>
      </c>
    </row>
    <row r="6856" spans="1:8">
      <c r="A6856" s="36"/>
      <c r="B6856" s="36"/>
      <c r="C6856" s="37" t="s">
        <v>729</v>
      </c>
      <c r="D6856" s="38">
        <v>12384</v>
      </c>
      <c r="E6856" s="39" t="s">
        <v>7262</v>
      </c>
      <c r="F6856" s="38" t="s">
        <v>190</v>
      </c>
      <c r="G6856" s="40">
        <v>2679126</v>
      </c>
      <c r="H6856" s="41" t="s">
        <v>4366</v>
      </c>
    </row>
    <row r="6857" spans="1:8">
      <c r="A6857" s="36"/>
      <c r="B6857" s="36"/>
      <c r="C6857" s="37" t="s">
        <v>2694</v>
      </c>
      <c r="D6857" s="38">
        <v>12386</v>
      </c>
      <c r="E6857" s="39" t="s">
        <v>3497</v>
      </c>
      <c r="F6857" s="38" t="s">
        <v>190</v>
      </c>
      <c r="G6857" s="40">
        <v>2298790</v>
      </c>
      <c r="H6857" s="41" t="s">
        <v>4366</v>
      </c>
    </row>
    <row r="6858" spans="1:8">
      <c r="A6858" s="36"/>
      <c r="B6858" s="36"/>
      <c r="C6858" s="37" t="s">
        <v>2694</v>
      </c>
      <c r="D6858" s="38">
        <v>12387</v>
      </c>
      <c r="E6858" s="39" t="s">
        <v>7263</v>
      </c>
      <c r="F6858" s="38" t="s">
        <v>157</v>
      </c>
      <c r="G6858" s="40">
        <v>10115</v>
      </c>
      <c r="H6858" s="41" t="s">
        <v>4366</v>
      </c>
    </row>
    <row r="6859" spans="1:8">
      <c r="A6859" s="36"/>
      <c r="B6859" s="36"/>
      <c r="C6859" s="37" t="s">
        <v>2694</v>
      </c>
      <c r="D6859" s="38">
        <v>12388</v>
      </c>
      <c r="E6859" s="39" t="s">
        <v>7264</v>
      </c>
      <c r="F6859" s="38" t="s">
        <v>182</v>
      </c>
      <c r="G6859" s="40">
        <v>22427</v>
      </c>
      <c r="H6859" s="41" t="s">
        <v>4366</v>
      </c>
    </row>
    <row r="6860" spans="1:8">
      <c r="A6860" s="36"/>
      <c r="B6860" s="36"/>
      <c r="C6860" s="37" t="s">
        <v>2694</v>
      </c>
      <c r="D6860" s="38">
        <v>12389</v>
      </c>
      <c r="E6860" s="39" t="s">
        <v>3501</v>
      </c>
      <c r="F6860" s="38" t="s">
        <v>157</v>
      </c>
      <c r="G6860" s="40">
        <v>160844</v>
      </c>
      <c r="H6860" s="41" t="s">
        <v>4366</v>
      </c>
    </row>
    <row r="6861" spans="1:8">
      <c r="A6861" s="36"/>
      <c r="B6861" s="36"/>
      <c r="C6861" s="37" t="s">
        <v>3505</v>
      </c>
      <c r="D6861" s="38">
        <v>12390</v>
      </c>
      <c r="E6861" s="39" t="s">
        <v>7265</v>
      </c>
      <c r="F6861" s="38" t="s">
        <v>157</v>
      </c>
      <c r="G6861" s="40">
        <v>1885000</v>
      </c>
      <c r="H6861" s="41" t="s">
        <v>4366</v>
      </c>
    </row>
    <row r="6862" spans="1:8">
      <c r="A6862" s="36"/>
      <c r="B6862" s="36"/>
      <c r="C6862" s="37" t="s">
        <v>3505</v>
      </c>
      <c r="D6862" s="38">
        <v>12391</v>
      </c>
      <c r="E6862" s="39" t="s">
        <v>7266</v>
      </c>
      <c r="F6862" s="38" t="s">
        <v>157</v>
      </c>
      <c r="G6862" s="40">
        <v>2942431</v>
      </c>
      <c r="H6862" s="41" t="s">
        <v>4366</v>
      </c>
    </row>
    <row r="6863" spans="1:8">
      <c r="A6863" s="36"/>
      <c r="B6863" s="36"/>
      <c r="C6863" s="37" t="s">
        <v>3505</v>
      </c>
      <c r="D6863" s="38">
        <v>12392</v>
      </c>
      <c r="E6863" s="39" t="s">
        <v>7267</v>
      </c>
      <c r="F6863" s="38" t="s">
        <v>157</v>
      </c>
      <c r="G6863" s="40">
        <v>1133965</v>
      </c>
      <c r="H6863" s="41" t="s">
        <v>4366</v>
      </c>
    </row>
    <row r="6864" spans="1:8">
      <c r="A6864" s="36"/>
      <c r="B6864" s="36"/>
      <c r="C6864" s="37" t="s">
        <v>3505</v>
      </c>
      <c r="D6864" s="38">
        <v>12393</v>
      </c>
      <c r="E6864" s="39" t="s">
        <v>7268</v>
      </c>
      <c r="F6864" s="38" t="s">
        <v>6458</v>
      </c>
      <c r="G6864" s="40">
        <v>1106700</v>
      </c>
      <c r="H6864" s="41" t="s">
        <v>4366</v>
      </c>
    </row>
    <row r="6865" spans="1:8">
      <c r="A6865" s="36"/>
      <c r="B6865" s="36"/>
      <c r="C6865" s="37" t="s">
        <v>5096</v>
      </c>
      <c r="D6865" s="38">
        <v>12394</v>
      </c>
      <c r="E6865" s="39" t="s">
        <v>3509</v>
      </c>
      <c r="F6865" s="38" t="s">
        <v>157</v>
      </c>
      <c r="G6865" s="40">
        <v>15291500</v>
      </c>
      <c r="H6865" s="41" t="s">
        <v>4366</v>
      </c>
    </row>
    <row r="6866" spans="1:8">
      <c r="A6866" s="36"/>
      <c r="B6866" s="36"/>
      <c r="C6866" s="37" t="s">
        <v>3505</v>
      </c>
      <c r="D6866" s="38">
        <v>12396</v>
      </c>
      <c r="E6866" s="39" t="s">
        <v>7269</v>
      </c>
      <c r="F6866" s="38" t="s">
        <v>157</v>
      </c>
      <c r="G6866" s="40">
        <v>1605888</v>
      </c>
      <c r="H6866" s="41" t="s">
        <v>4366</v>
      </c>
    </row>
    <row r="6867" spans="1:8">
      <c r="A6867" s="36"/>
      <c r="B6867" s="36"/>
      <c r="C6867" s="37" t="s">
        <v>2694</v>
      </c>
      <c r="D6867" s="38">
        <v>12397</v>
      </c>
      <c r="E6867" s="39" t="s">
        <v>7270</v>
      </c>
      <c r="F6867" s="38" t="s">
        <v>186</v>
      </c>
      <c r="G6867" s="40">
        <v>1753</v>
      </c>
      <c r="H6867" s="41" t="s">
        <v>4366</v>
      </c>
    </row>
    <row r="6868" spans="1:8">
      <c r="A6868" s="36"/>
      <c r="B6868" s="36"/>
      <c r="C6868" s="42" t="s">
        <v>2694</v>
      </c>
      <c r="D6868" s="38">
        <v>12398</v>
      </c>
      <c r="E6868" s="39" t="s">
        <v>7271</v>
      </c>
      <c r="F6868" s="38" t="s">
        <v>190</v>
      </c>
      <c r="G6868" s="40">
        <v>576576</v>
      </c>
      <c r="H6868" s="41" t="s">
        <v>4366</v>
      </c>
    </row>
    <row r="6869" spans="1:8">
      <c r="A6869" s="36"/>
      <c r="B6869" s="36"/>
      <c r="C6869" s="37" t="s">
        <v>5313</v>
      </c>
      <c r="D6869" s="38">
        <v>12399</v>
      </c>
      <c r="E6869" s="39" t="s">
        <v>7272</v>
      </c>
      <c r="F6869" s="38" t="s">
        <v>190</v>
      </c>
      <c r="G6869" s="40">
        <v>380334</v>
      </c>
      <c r="H6869" s="41" t="s">
        <v>4366</v>
      </c>
    </row>
    <row r="6870" spans="1:8">
      <c r="A6870" s="36"/>
      <c r="B6870" s="36"/>
      <c r="C6870" s="42" t="s">
        <v>2694</v>
      </c>
      <c r="D6870" s="38">
        <v>12400</v>
      </c>
      <c r="E6870" s="39" t="s">
        <v>7273</v>
      </c>
      <c r="F6870" s="38" t="s">
        <v>190</v>
      </c>
      <c r="G6870" s="40">
        <v>295270</v>
      </c>
      <c r="H6870" s="41" t="s">
        <v>4366</v>
      </c>
    </row>
    <row r="6871" spans="1:8">
      <c r="A6871" s="36"/>
      <c r="B6871" s="36"/>
      <c r="C6871" s="42" t="s">
        <v>2694</v>
      </c>
      <c r="D6871" s="38">
        <v>12401</v>
      </c>
      <c r="E6871" s="39" t="s">
        <v>7274</v>
      </c>
      <c r="F6871" s="38" t="s">
        <v>157</v>
      </c>
      <c r="G6871" s="40">
        <v>13875400</v>
      </c>
      <c r="H6871" s="41" t="s">
        <v>4366</v>
      </c>
    </row>
    <row r="6872" spans="1:8">
      <c r="A6872" s="36"/>
      <c r="B6872" s="36"/>
      <c r="C6872" s="37" t="s">
        <v>2694</v>
      </c>
      <c r="D6872" s="38">
        <v>12402</v>
      </c>
      <c r="E6872" s="39" t="s">
        <v>7275</v>
      </c>
      <c r="F6872" s="38" t="s">
        <v>157</v>
      </c>
      <c r="G6872" s="40">
        <v>4401453</v>
      </c>
      <c r="H6872" s="41" t="s">
        <v>4366</v>
      </c>
    </row>
    <row r="6873" spans="1:8">
      <c r="A6873" s="36"/>
      <c r="B6873" s="36"/>
      <c r="C6873" s="37" t="s">
        <v>2694</v>
      </c>
      <c r="D6873" s="38">
        <v>12403</v>
      </c>
      <c r="E6873" s="39" t="s">
        <v>7276</v>
      </c>
      <c r="F6873" s="38" t="s">
        <v>157</v>
      </c>
      <c r="G6873" s="40">
        <v>4684435</v>
      </c>
      <c r="H6873" s="41" t="s">
        <v>4366</v>
      </c>
    </row>
    <row r="6874" spans="1:8">
      <c r="A6874" s="36"/>
      <c r="B6874" s="36"/>
      <c r="C6874" s="37" t="s">
        <v>4808</v>
      </c>
      <c r="D6874" s="38">
        <v>12404</v>
      </c>
      <c r="E6874" s="39" t="s">
        <v>7277</v>
      </c>
      <c r="F6874" s="38" t="s">
        <v>190</v>
      </c>
      <c r="G6874" s="40">
        <v>129185</v>
      </c>
      <c r="H6874" s="41" t="s">
        <v>4366</v>
      </c>
    </row>
    <row r="6875" spans="1:8">
      <c r="A6875" s="36"/>
      <c r="B6875" s="36"/>
      <c r="C6875" s="37" t="s">
        <v>4808</v>
      </c>
      <c r="D6875" s="38">
        <v>12405</v>
      </c>
      <c r="E6875" s="39" t="s">
        <v>7278</v>
      </c>
      <c r="F6875" s="38" t="s">
        <v>564</v>
      </c>
      <c r="G6875" s="40">
        <v>156538</v>
      </c>
      <c r="H6875" s="41" t="s">
        <v>4366</v>
      </c>
    </row>
    <row r="6876" spans="1:8">
      <c r="A6876" s="36"/>
      <c r="B6876" s="36"/>
      <c r="C6876" s="37" t="s">
        <v>2694</v>
      </c>
      <c r="D6876" s="38">
        <v>12406</v>
      </c>
      <c r="E6876" s="39" t="s">
        <v>7279</v>
      </c>
      <c r="F6876" s="38" t="s">
        <v>186</v>
      </c>
      <c r="G6876" s="40">
        <v>552160</v>
      </c>
      <c r="H6876" s="41" t="s">
        <v>4366</v>
      </c>
    </row>
    <row r="6877" spans="1:8">
      <c r="A6877" s="36"/>
      <c r="B6877" s="36"/>
      <c r="C6877" s="37" t="s">
        <v>2694</v>
      </c>
      <c r="D6877" s="38">
        <v>12407</v>
      </c>
      <c r="E6877" s="39" t="s">
        <v>7280</v>
      </c>
      <c r="F6877" s="38" t="s">
        <v>157</v>
      </c>
      <c r="G6877" s="40">
        <v>88298</v>
      </c>
      <c r="H6877" s="41" t="s">
        <v>4366</v>
      </c>
    </row>
    <row r="6878" spans="1:8">
      <c r="A6878" s="36"/>
      <c r="B6878" s="36"/>
      <c r="C6878" s="37" t="s">
        <v>2694</v>
      </c>
      <c r="D6878" s="38">
        <v>12408</v>
      </c>
      <c r="E6878" s="39" t="s">
        <v>7281</v>
      </c>
      <c r="F6878" s="38" t="s">
        <v>157</v>
      </c>
      <c r="G6878" s="40">
        <v>10056</v>
      </c>
      <c r="H6878" s="41" t="s">
        <v>4366</v>
      </c>
    </row>
    <row r="6879" spans="1:8">
      <c r="A6879" s="36"/>
      <c r="B6879" s="36"/>
      <c r="C6879" s="37" t="s">
        <v>2694</v>
      </c>
      <c r="D6879" s="38">
        <v>12410</v>
      </c>
      <c r="E6879" s="39" t="s">
        <v>7282</v>
      </c>
      <c r="F6879" s="38" t="s">
        <v>157</v>
      </c>
      <c r="G6879" s="40">
        <v>94129089</v>
      </c>
      <c r="H6879" s="41" t="s">
        <v>4366</v>
      </c>
    </row>
    <row r="6880" spans="1:8">
      <c r="A6880" s="36"/>
      <c r="B6880" s="36"/>
      <c r="C6880" s="37" t="s">
        <v>2694</v>
      </c>
      <c r="D6880" s="38">
        <v>12411</v>
      </c>
      <c r="E6880" s="39" t="s">
        <v>3522</v>
      </c>
      <c r="F6880" s="38" t="s">
        <v>157</v>
      </c>
      <c r="G6880" s="40">
        <v>5355000</v>
      </c>
      <c r="H6880" s="41" t="s">
        <v>4366</v>
      </c>
    </row>
    <row r="6881" spans="1:8">
      <c r="A6881" s="36"/>
      <c r="B6881" s="36"/>
      <c r="C6881" s="37" t="s">
        <v>2694</v>
      </c>
      <c r="D6881" s="38">
        <v>12412</v>
      </c>
      <c r="E6881" s="39" t="s">
        <v>7283</v>
      </c>
      <c r="F6881" s="38" t="s">
        <v>186</v>
      </c>
      <c r="G6881" s="40">
        <v>48195</v>
      </c>
      <c r="H6881" s="41" t="s">
        <v>4366</v>
      </c>
    </row>
    <row r="6882" spans="1:8">
      <c r="A6882" s="36"/>
      <c r="B6882" s="36"/>
      <c r="C6882" s="37" t="s">
        <v>2694</v>
      </c>
      <c r="D6882" s="38">
        <v>12413</v>
      </c>
      <c r="E6882" s="39" t="s">
        <v>7284</v>
      </c>
      <c r="F6882" s="38" t="s">
        <v>186</v>
      </c>
      <c r="G6882" s="40">
        <v>362950</v>
      </c>
      <c r="H6882" s="41" t="s">
        <v>4366</v>
      </c>
    </row>
    <row r="6883" spans="1:8">
      <c r="A6883" s="36"/>
      <c r="B6883" s="36"/>
      <c r="C6883" s="37" t="s">
        <v>2694</v>
      </c>
      <c r="D6883" s="38">
        <v>12414</v>
      </c>
      <c r="E6883" s="39" t="s">
        <v>7285</v>
      </c>
      <c r="F6883" s="38" t="s">
        <v>157</v>
      </c>
      <c r="G6883" s="40">
        <v>95903</v>
      </c>
      <c r="H6883" s="41" t="s">
        <v>4366</v>
      </c>
    </row>
    <row r="6884" spans="1:8">
      <c r="A6884" s="36"/>
      <c r="B6884" s="36"/>
      <c r="C6884" s="42" t="s">
        <v>2694</v>
      </c>
      <c r="D6884" s="38">
        <v>12415</v>
      </c>
      <c r="E6884" s="39" t="s">
        <v>7286</v>
      </c>
      <c r="F6884" s="38" t="s">
        <v>157</v>
      </c>
      <c r="G6884" s="40">
        <v>261800</v>
      </c>
      <c r="H6884" s="41" t="s">
        <v>4366</v>
      </c>
    </row>
    <row r="6885" spans="1:8">
      <c r="A6885" s="36"/>
      <c r="B6885" s="36"/>
      <c r="C6885" s="37" t="s">
        <v>7287</v>
      </c>
      <c r="D6885" s="38">
        <v>12416</v>
      </c>
      <c r="E6885" s="39" t="s">
        <v>7288</v>
      </c>
      <c r="F6885" s="38" t="s">
        <v>182</v>
      </c>
      <c r="G6885" s="40">
        <v>20</v>
      </c>
      <c r="H6885" s="41" t="s">
        <v>4366</v>
      </c>
    </row>
    <row r="6886" spans="1:8">
      <c r="A6886" s="36"/>
      <c r="B6886" s="36"/>
      <c r="C6886" s="37" t="s">
        <v>7287</v>
      </c>
      <c r="D6886" s="38">
        <v>12417</v>
      </c>
      <c r="E6886" s="39" t="s">
        <v>7289</v>
      </c>
      <c r="F6886" s="38" t="s">
        <v>182</v>
      </c>
      <c r="G6886" s="40">
        <v>99</v>
      </c>
      <c r="H6886" s="41" t="s">
        <v>4366</v>
      </c>
    </row>
    <row r="6887" spans="1:8">
      <c r="A6887" s="36"/>
      <c r="B6887" s="36"/>
      <c r="C6887" s="37" t="s">
        <v>2694</v>
      </c>
      <c r="D6887" s="38">
        <v>12418</v>
      </c>
      <c r="E6887" s="39" t="s">
        <v>7290</v>
      </c>
      <c r="F6887" s="38" t="s">
        <v>157</v>
      </c>
      <c r="G6887" s="40">
        <v>12078500</v>
      </c>
      <c r="H6887" s="41" t="s">
        <v>4366</v>
      </c>
    </row>
    <row r="6888" spans="1:8">
      <c r="A6888" s="36"/>
      <c r="B6888" s="36"/>
      <c r="C6888" s="37" t="s">
        <v>2694</v>
      </c>
      <c r="D6888" s="38">
        <v>12419</v>
      </c>
      <c r="E6888" s="39" t="s">
        <v>7291</v>
      </c>
      <c r="F6888" s="38" t="s">
        <v>157</v>
      </c>
      <c r="G6888" s="40">
        <v>11387917</v>
      </c>
      <c r="H6888" s="41" t="s">
        <v>4366</v>
      </c>
    </row>
    <row r="6889" spans="1:8">
      <c r="A6889" s="36"/>
      <c r="B6889" s="36"/>
      <c r="C6889" s="37" t="s">
        <v>2694</v>
      </c>
      <c r="D6889" s="38">
        <v>12420</v>
      </c>
      <c r="E6889" s="39" t="s">
        <v>7292</v>
      </c>
      <c r="F6889" s="38" t="s">
        <v>7293</v>
      </c>
      <c r="G6889" s="40">
        <v>297500</v>
      </c>
      <c r="H6889" s="41" t="s">
        <v>4366</v>
      </c>
    </row>
    <row r="6890" spans="1:8">
      <c r="A6890" s="36"/>
      <c r="B6890" s="36"/>
      <c r="C6890" s="37" t="s">
        <v>2694</v>
      </c>
      <c r="D6890" s="38">
        <v>12421</v>
      </c>
      <c r="E6890" s="39" t="s">
        <v>7294</v>
      </c>
      <c r="F6890" s="38" t="s">
        <v>7293</v>
      </c>
      <c r="G6890" s="40">
        <v>218575</v>
      </c>
      <c r="H6890" s="41" t="s">
        <v>4366</v>
      </c>
    </row>
    <row r="6891" spans="1:8">
      <c r="A6891" s="36"/>
      <c r="B6891" s="36"/>
      <c r="C6891" s="37" t="s">
        <v>2694</v>
      </c>
      <c r="D6891" s="38">
        <v>12422</v>
      </c>
      <c r="E6891" s="39" t="s">
        <v>7295</v>
      </c>
      <c r="F6891" s="38" t="s">
        <v>157</v>
      </c>
      <c r="G6891" s="40">
        <v>85855</v>
      </c>
      <c r="H6891" s="41" t="s">
        <v>4366</v>
      </c>
    </row>
    <row r="6892" spans="1:8">
      <c r="A6892" s="36"/>
      <c r="B6892" s="36"/>
      <c r="C6892" s="37" t="s">
        <v>2694</v>
      </c>
      <c r="D6892" s="38">
        <v>12423</v>
      </c>
      <c r="E6892" s="39" t="s">
        <v>7296</v>
      </c>
      <c r="F6892" s="38" t="s">
        <v>157</v>
      </c>
      <c r="G6892" s="40">
        <v>3129450</v>
      </c>
      <c r="H6892" s="41" t="s">
        <v>4366</v>
      </c>
    </row>
    <row r="6893" spans="1:8">
      <c r="A6893" s="36"/>
      <c r="B6893" s="36"/>
      <c r="C6893" s="37" t="s">
        <v>2694</v>
      </c>
      <c r="D6893" s="38">
        <v>12424</v>
      </c>
      <c r="E6893" s="39" t="s">
        <v>3536</v>
      </c>
      <c r="F6893" s="38" t="s">
        <v>157</v>
      </c>
      <c r="G6893" s="40">
        <v>4848333</v>
      </c>
      <c r="H6893" s="41" t="s">
        <v>4366</v>
      </c>
    </row>
    <row r="6894" spans="1:8">
      <c r="A6894" s="36"/>
      <c r="B6894" s="36"/>
      <c r="C6894" s="37" t="s">
        <v>2694</v>
      </c>
      <c r="D6894" s="38">
        <v>12425</v>
      </c>
      <c r="E6894" s="39" t="s">
        <v>7297</v>
      </c>
      <c r="F6894" s="38" t="s">
        <v>1319</v>
      </c>
      <c r="G6894" s="40">
        <v>2796315</v>
      </c>
      <c r="H6894" s="41" t="s">
        <v>4366</v>
      </c>
    </row>
    <row r="6895" spans="1:8">
      <c r="A6895" s="36"/>
      <c r="B6895" s="36"/>
      <c r="C6895" s="37" t="s">
        <v>2694</v>
      </c>
      <c r="D6895" s="38">
        <v>12426</v>
      </c>
      <c r="E6895" s="39" t="s">
        <v>3538</v>
      </c>
      <c r="F6895" s="38" t="s">
        <v>157</v>
      </c>
      <c r="G6895" s="40">
        <v>5055603</v>
      </c>
      <c r="H6895" s="41" t="s">
        <v>4366</v>
      </c>
    </row>
    <row r="6896" spans="1:8">
      <c r="A6896" s="36"/>
      <c r="B6896" s="36"/>
      <c r="C6896" s="37" t="s">
        <v>3540</v>
      </c>
      <c r="D6896" s="38">
        <v>12428</v>
      </c>
      <c r="E6896" s="39" t="s">
        <v>7298</v>
      </c>
      <c r="F6896" s="38" t="s">
        <v>157</v>
      </c>
      <c r="G6896" s="40">
        <v>79748</v>
      </c>
      <c r="H6896" s="41" t="s">
        <v>197</v>
      </c>
    </row>
    <row r="6897" spans="1:8">
      <c r="A6897" s="36"/>
      <c r="B6897" s="36"/>
      <c r="C6897" s="37" t="s">
        <v>3540</v>
      </c>
      <c r="D6897" s="38">
        <v>12429</v>
      </c>
      <c r="E6897" s="39" t="s">
        <v>7299</v>
      </c>
      <c r="F6897" s="38" t="s">
        <v>157</v>
      </c>
      <c r="G6897" s="40">
        <v>2800</v>
      </c>
      <c r="H6897" s="41" t="s">
        <v>197</v>
      </c>
    </row>
    <row r="6898" spans="1:8">
      <c r="A6898" s="36"/>
      <c r="B6898" s="36"/>
      <c r="C6898" s="37" t="s">
        <v>3540</v>
      </c>
      <c r="D6898" s="38">
        <v>12430</v>
      </c>
      <c r="E6898" s="39" t="s">
        <v>7300</v>
      </c>
      <c r="F6898" s="38" t="s">
        <v>4440</v>
      </c>
      <c r="G6898" s="40">
        <v>9368</v>
      </c>
      <c r="H6898" s="41" t="s">
        <v>197</v>
      </c>
    </row>
    <row r="6899" spans="1:8">
      <c r="A6899" s="36"/>
      <c r="B6899" s="36"/>
      <c r="C6899" s="37" t="s">
        <v>3540</v>
      </c>
      <c r="D6899" s="38">
        <v>12431</v>
      </c>
      <c r="E6899" s="39" t="s">
        <v>7301</v>
      </c>
      <c r="F6899" s="38" t="s">
        <v>157</v>
      </c>
      <c r="G6899" s="40">
        <v>10042</v>
      </c>
      <c r="H6899" s="41" t="s">
        <v>197</v>
      </c>
    </row>
    <row r="6900" spans="1:8">
      <c r="A6900" s="36"/>
      <c r="B6900" s="36"/>
      <c r="C6900" s="37" t="s">
        <v>7302</v>
      </c>
      <c r="D6900" s="38">
        <v>12432</v>
      </c>
      <c r="E6900" s="39" t="s">
        <v>3544</v>
      </c>
      <c r="F6900" s="38" t="s">
        <v>186</v>
      </c>
      <c r="G6900" s="40">
        <v>250000</v>
      </c>
      <c r="H6900" s="41" t="s">
        <v>7303</v>
      </c>
    </row>
    <row r="6901" spans="1:8">
      <c r="A6901" s="36"/>
      <c r="B6901" s="36"/>
      <c r="C6901" s="37" t="s">
        <v>3540</v>
      </c>
      <c r="D6901" s="38">
        <v>12434</v>
      </c>
      <c r="E6901" s="39" t="s">
        <v>7304</v>
      </c>
      <c r="F6901" s="38" t="s">
        <v>4440</v>
      </c>
      <c r="G6901" s="40">
        <v>1902</v>
      </c>
      <c r="H6901" s="41" t="s">
        <v>197</v>
      </c>
    </row>
    <row r="6902" spans="1:8">
      <c r="A6902" s="36"/>
      <c r="B6902" s="36"/>
      <c r="C6902" s="37" t="s">
        <v>3540</v>
      </c>
      <c r="D6902" s="38">
        <v>12435</v>
      </c>
      <c r="E6902" s="39" t="s">
        <v>7305</v>
      </c>
      <c r="F6902" s="38" t="s">
        <v>157</v>
      </c>
      <c r="G6902" s="40">
        <v>88000</v>
      </c>
      <c r="H6902" s="41" t="s">
        <v>197</v>
      </c>
    </row>
    <row r="6903" spans="1:8">
      <c r="A6903" s="36"/>
      <c r="B6903" s="36"/>
      <c r="C6903" s="37" t="s">
        <v>3540</v>
      </c>
      <c r="D6903" s="38">
        <v>12436</v>
      </c>
      <c r="E6903" s="39" t="s">
        <v>7306</v>
      </c>
      <c r="F6903" s="38" t="s">
        <v>4422</v>
      </c>
      <c r="G6903" s="40">
        <v>20500</v>
      </c>
      <c r="H6903" s="41" t="s">
        <v>197</v>
      </c>
    </row>
    <row r="6904" spans="1:8">
      <c r="A6904" s="36"/>
      <c r="B6904" s="36"/>
      <c r="C6904" s="37" t="s">
        <v>3540</v>
      </c>
      <c r="D6904" s="38">
        <v>12437</v>
      </c>
      <c r="E6904" s="39" t="s">
        <v>7307</v>
      </c>
      <c r="F6904" s="38" t="s">
        <v>157</v>
      </c>
      <c r="G6904" s="40">
        <v>36891</v>
      </c>
      <c r="H6904" s="41" t="s">
        <v>7303</v>
      </c>
    </row>
    <row r="6905" spans="1:8">
      <c r="A6905" s="36"/>
      <c r="B6905" s="36"/>
      <c r="C6905" s="37" t="s">
        <v>3540</v>
      </c>
      <c r="D6905" s="38">
        <v>12438</v>
      </c>
      <c r="E6905" s="39" t="s">
        <v>7308</v>
      </c>
      <c r="F6905" s="38" t="s">
        <v>157</v>
      </c>
      <c r="G6905" s="40">
        <v>339900</v>
      </c>
      <c r="H6905" s="41" t="s">
        <v>197</v>
      </c>
    </row>
    <row r="6906" spans="1:8">
      <c r="A6906" s="36"/>
      <c r="B6906" s="36"/>
      <c r="C6906" s="37" t="s">
        <v>3540</v>
      </c>
      <c r="D6906" s="38">
        <v>12439</v>
      </c>
      <c r="E6906" s="39" t="s">
        <v>7309</v>
      </c>
      <c r="F6906" s="38" t="s">
        <v>157</v>
      </c>
      <c r="G6906" s="40">
        <v>882353</v>
      </c>
      <c r="H6906" s="41" t="s">
        <v>197</v>
      </c>
    </row>
    <row r="6907" spans="1:8">
      <c r="A6907" s="36"/>
      <c r="B6907" s="36"/>
      <c r="C6907" s="37" t="s">
        <v>3540</v>
      </c>
      <c r="D6907" s="38">
        <v>12440</v>
      </c>
      <c r="E6907" s="39" t="s">
        <v>7310</v>
      </c>
      <c r="F6907" s="38" t="s">
        <v>157</v>
      </c>
      <c r="G6907" s="40">
        <v>154700</v>
      </c>
      <c r="H6907" s="41" t="s">
        <v>197</v>
      </c>
    </row>
    <row r="6908" spans="1:8">
      <c r="A6908" s="36"/>
      <c r="B6908" s="36"/>
      <c r="C6908" s="37" t="s">
        <v>3540</v>
      </c>
      <c r="D6908" s="38">
        <v>12441</v>
      </c>
      <c r="E6908" s="39" t="s">
        <v>7311</v>
      </c>
      <c r="F6908" s="38" t="s">
        <v>157</v>
      </c>
      <c r="G6908" s="40">
        <v>126050</v>
      </c>
      <c r="H6908" s="41" t="s">
        <v>197</v>
      </c>
    </row>
    <row r="6909" spans="1:8">
      <c r="A6909" s="36"/>
      <c r="B6909" s="36"/>
      <c r="C6909" s="37" t="s">
        <v>3540</v>
      </c>
      <c r="D6909" s="38">
        <v>12442</v>
      </c>
      <c r="E6909" s="39" t="s">
        <v>7312</v>
      </c>
      <c r="F6909" s="38" t="s">
        <v>157</v>
      </c>
      <c r="G6909" s="40">
        <v>64622</v>
      </c>
      <c r="H6909" s="41" t="s">
        <v>197</v>
      </c>
    </row>
    <row r="6910" spans="1:8">
      <c r="A6910" s="36"/>
      <c r="B6910" s="36"/>
      <c r="C6910" s="37" t="s">
        <v>3540</v>
      </c>
      <c r="D6910" s="38">
        <v>12443</v>
      </c>
      <c r="E6910" s="39" t="s">
        <v>7313</v>
      </c>
      <c r="F6910" s="38" t="s">
        <v>157</v>
      </c>
      <c r="G6910" s="40">
        <v>1050000</v>
      </c>
      <c r="H6910" s="41" t="s">
        <v>197</v>
      </c>
    </row>
    <row r="6911" spans="1:8">
      <c r="A6911" s="36"/>
      <c r="B6911" s="36"/>
      <c r="C6911" s="37" t="s">
        <v>3540</v>
      </c>
      <c r="D6911" s="38">
        <v>12444</v>
      </c>
      <c r="E6911" s="39" t="s">
        <v>7314</v>
      </c>
      <c r="F6911" s="38" t="s">
        <v>1366</v>
      </c>
      <c r="G6911" s="40">
        <v>210000</v>
      </c>
      <c r="H6911" s="41" t="s">
        <v>197</v>
      </c>
    </row>
    <row r="6912" spans="1:8">
      <c r="A6912" s="36"/>
      <c r="B6912" s="36"/>
      <c r="C6912" s="37" t="s">
        <v>3540</v>
      </c>
      <c r="D6912" s="38">
        <v>12445</v>
      </c>
      <c r="E6912" s="39" t="s">
        <v>7315</v>
      </c>
      <c r="F6912" s="38" t="s">
        <v>157</v>
      </c>
      <c r="G6912" s="40">
        <v>10900</v>
      </c>
      <c r="H6912" s="41" t="s">
        <v>197</v>
      </c>
    </row>
    <row r="6913" spans="1:8">
      <c r="A6913" s="36"/>
      <c r="B6913" s="36"/>
      <c r="C6913" s="37" t="s">
        <v>3540</v>
      </c>
      <c r="D6913" s="38">
        <v>12446</v>
      </c>
      <c r="E6913" s="39" t="s">
        <v>7316</v>
      </c>
      <c r="F6913" s="38" t="s">
        <v>157</v>
      </c>
      <c r="G6913" s="40">
        <v>110000</v>
      </c>
      <c r="H6913" s="41" t="s">
        <v>197</v>
      </c>
    </row>
    <row r="6914" spans="1:8">
      <c r="A6914" s="36"/>
      <c r="B6914" s="36"/>
      <c r="C6914" s="37" t="s">
        <v>3540</v>
      </c>
      <c r="D6914" s="38">
        <v>12447</v>
      </c>
      <c r="E6914" s="39" t="s">
        <v>7317</v>
      </c>
      <c r="F6914" s="38" t="s">
        <v>157</v>
      </c>
      <c r="G6914" s="40">
        <v>110000</v>
      </c>
      <c r="H6914" s="41" t="s">
        <v>7303</v>
      </c>
    </row>
    <row r="6915" spans="1:8">
      <c r="A6915" s="36"/>
      <c r="B6915" s="36"/>
      <c r="C6915" s="37" t="s">
        <v>3540</v>
      </c>
      <c r="D6915" s="38">
        <v>12448</v>
      </c>
      <c r="E6915" s="39" t="s">
        <v>7318</v>
      </c>
      <c r="F6915" s="38" t="s">
        <v>157</v>
      </c>
      <c r="G6915" s="40">
        <v>4454</v>
      </c>
      <c r="H6915" s="41" t="s">
        <v>197</v>
      </c>
    </row>
    <row r="6916" spans="1:8">
      <c r="A6916" s="36"/>
      <c r="B6916" s="36"/>
      <c r="C6916" s="37" t="s">
        <v>3540</v>
      </c>
      <c r="D6916" s="38">
        <v>12450</v>
      </c>
      <c r="E6916" s="39" t="s">
        <v>7319</v>
      </c>
      <c r="F6916" s="38" t="s">
        <v>157</v>
      </c>
      <c r="G6916" s="40">
        <v>11765</v>
      </c>
      <c r="H6916" s="41" t="s">
        <v>197</v>
      </c>
    </row>
    <row r="6917" spans="1:8">
      <c r="A6917" s="36"/>
      <c r="B6917" s="36"/>
      <c r="C6917" s="37" t="s">
        <v>3540</v>
      </c>
      <c r="D6917" s="38">
        <v>12451</v>
      </c>
      <c r="E6917" s="39" t="s">
        <v>7320</v>
      </c>
      <c r="F6917" s="38" t="s">
        <v>2004</v>
      </c>
      <c r="G6917" s="40">
        <v>7815</v>
      </c>
      <c r="H6917" s="41" t="s">
        <v>197</v>
      </c>
    </row>
    <row r="6918" spans="1:8">
      <c r="A6918" s="36"/>
      <c r="B6918" s="36"/>
      <c r="C6918" s="37" t="s">
        <v>4424</v>
      </c>
      <c r="D6918" s="38">
        <v>12452</v>
      </c>
      <c r="E6918" s="39" t="s">
        <v>7321</v>
      </c>
      <c r="F6918" s="38" t="s">
        <v>4426</v>
      </c>
      <c r="G6918" s="40">
        <v>79405</v>
      </c>
      <c r="H6918" s="41" t="s">
        <v>4366</v>
      </c>
    </row>
    <row r="6919" spans="1:8">
      <c r="A6919" s="36"/>
      <c r="B6919" s="36"/>
      <c r="C6919" s="37" t="s">
        <v>3540</v>
      </c>
      <c r="D6919" s="38">
        <v>12453</v>
      </c>
      <c r="E6919" s="39" t="s">
        <v>7322</v>
      </c>
      <c r="F6919" s="38" t="s">
        <v>5275</v>
      </c>
      <c r="G6919" s="40">
        <v>18487</v>
      </c>
      <c r="H6919" s="41" t="s">
        <v>197</v>
      </c>
    </row>
    <row r="6920" spans="1:8">
      <c r="A6920" s="36"/>
      <c r="B6920" s="36"/>
      <c r="C6920" s="37" t="s">
        <v>4374</v>
      </c>
      <c r="D6920" s="38">
        <v>12454</v>
      </c>
      <c r="E6920" s="39" t="s">
        <v>7323</v>
      </c>
      <c r="F6920" s="38" t="s">
        <v>885</v>
      </c>
      <c r="G6920" s="40">
        <v>102803</v>
      </c>
      <c r="H6920" s="41" t="s">
        <v>4366</v>
      </c>
    </row>
    <row r="6921" spans="1:8">
      <c r="A6921" s="36"/>
      <c r="B6921" s="36"/>
      <c r="C6921" s="37" t="s">
        <v>4424</v>
      </c>
      <c r="D6921" s="38">
        <v>12455</v>
      </c>
      <c r="E6921" s="39" t="s">
        <v>7324</v>
      </c>
      <c r="F6921" s="38" t="s">
        <v>4426</v>
      </c>
      <c r="G6921" s="40">
        <v>118741</v>
      </c>
      <c r="H6921" s="41" t="s">
        <v>4366</v>
      </c>
    </row>
    <row r="6922" spans="1:8">
      <c r="A6922" s="36"/>
      <c r="B6922" s="36"/>
      <c r="C6922" s="37" t="s">
        <v>3540</v>
      </c>
      <c r="D6922" s="38">
        <v>12456</v>
      </c>
      <c r="E6922" s="39" t="s">
        <v>7325</v>
      </c>
      <c r="F6922" s="38" t="s">
        <v>157</v>
      </c>
      <c r="G6922" s="40">
        <v>882353</v>
      </c>
      <c r="H6922" s="41" t="s">
        <v>197</v>
      </c>
    </row>
    <row r="6923" spans="1:8">
      <c r="A6923" s="36"/>
      <c r="B6923" s="36"/>
      <c r="C6923" s="37" t="s">
        <v>3540</v>
      </c>
      <c r="D6923" s="38">
        <v>12457</v>
      </c>
      <c r="E6923" s="39" t="s">
        <v>7326</v>
      </c>
      <c r="F6923" s="38" t="s">
        <v>157</v>
      </c>
      <c r="G6923" s="40">
        <v>49930</v>
      </c>
      <c r="H6923" s="41" t="s">
        <v>197</v>
      </c>
    </row>
    <row r="6924" spans="1:8">
      <c r="A6924" s="36"/>
      <c r="B6924" s="36"/>
      <c r="C6924" s="37" t="s">
        <v>4424</v>
      </c>
      <c r="D6924" s="38">
        <v>12458</v>
      </c>
      <c r="E6924" s="39" t="s">
        <v>7327</v>
      </c>
      <c r="F6924" s="38" t="s">
        <v>885</v>
      </c>
      <c r="G6924" s="40">
        <v>10500</v>
      </c>
      <c r="H6924" s="41" t="s">
        <v>4366</v>
      </c>
    </row>
    <row r="6925" spans="1:8">
      <c r="A6925" s="36"/>
      <c r="B6925" s="36"/>
      <c r="C6925" s="37" t="s">
        <v>4374</v>
      </c>
      <c r="D6925" s="38">
        <v>12459</v>
      </c>
      <c r="E6925" s="39" t="s">
        <v>7328</v>
      </c>
      <c r="F6925" s="38" t="s">
        <v>1904</v>
      </c>
      <c r="G6925" s="40">
        <v>39986732</v>
      </c>
      <c r="H6925" s="41" t="s">
        <v>4366</v>
      </c>
    </row>
    <row r="6926" spans="1:8">
      <c r="A6926" s="36"/>
      <c r="B6926" s="36"/>
      <c r="C6926" s="37" t="s">
        <v>4374</v>
      </c>
      <c r="D6926" s="38">
        <v>12460</v>
      </c>
      <c r="E6926" s="39" t="s">
        <v>7329</v>
      </c>
      <c r="F6926" s="38" t="s">
        <v>885</v>
      </c>
      <c r="G6926" s="40">
        <v>184000</v>
      </c>
      <c r="H6926" s="41" t="s">
        <v>4366</v>
      </c>
    </row>
    <row r="6927" spans="1:8">
      <c r="A6927" s="36"/>
      <c r="B6927" s="36"/>
      <c r="C6927" s="37" t="s">
        <v>4374</v>
      </c>
      <c r="D6927" s="38">
        <v>12461</v>
      </c>
      <c r="E6927" s="39" t="s">
        <v>7330</v>
      </c>
      <c r="F6927" s="38" t="s">
        <v>885</v>
      </c>
      <c r="G6927" s="40">
        <v>241627</v>
      </c>
      <c r="H6927" s="41" t="s">
        <v>4366</v>
      </c>
    </row>
    <row r="6928" spans="1:8">
      <c r="A6928" s="36"/>
      <c r="B6928" s="36"/>
      <c r="C6928" s="37" t="s">
        <v>4374</v>
      </c>
      <c r="D6928" s="38">
        <v>12462</v>
      </c>
      <c r="E6928" s="39" t="s">
        <v>7331</v>
      </c>
      <c r="F6928" s="38" t="s">
        <v>885</v>
      </c>
      <c r="G6928" s="40">
        <v>125545</v>
      </c>
      <c r="H6928" s="41" t="s">
        <v>4366</v>
      </c>
    </row>
    <row r="6929" spans="1:8">
      <c r="A6929" s="36"/>
      <c r="B6929" s="36"/>
      <c r="C6929" s="37" t="s">
        <v>4364</v>
      </c>
      <c r="D6929" s="38">
        <v>12463</v>
      </c>
      <c r="E6929" s="39" t="s">
        <v>7332</v>
      </c>
      <c r="F6929" s="38" t="s">
        <v>186</v>
      </c>
      <c r="G6929" s="40">
        <v>642350</v>
      </c>
      <c r="H6929" s="41" t="s">
        <v>4366</v>
      </c>
    </row>
    <row r="6930" spans="1:8">
      <c r="A6930" s="36"/>
      <c r="B6930" s="36"/>
      <c r="C6930" s="37" t="s">
        <v>4364</v>
      </c>
      <c r="D6930" s="38">
        <v>12464</v>
      </c>
      <c r="E6930" s="39" t="s">
        <v>7333</v>
      </c>
      <c r="F6930" s="38" t="s">
        <v>186</v>
      </c>
      <c r="G6930" s="40">
        <v>577270</v>
      </c>
      <c r="H6930" s="41" t="s">
        <v>4366</v>
      </c>
    </row>
    <row r="6931" spans="1:8">
      <c r="A6931" s="36"/>
      <c r="B6931" s="36"/>
      <c r="C6931" s="37" t="s">
        <v>4364</v>
      </c>
      <c r="D6931" s="38">
        <v>12465</v>
      </c>
      <c r="E6931" s="39" t="s">
        <v>7334</v>
      </c>
      <c r="F6931" s="38" t="s">
        <v>186</v>
      </c>
      <c r="G6931" s="40">
        <v>568120</v>
      </c>
      <c r="H6931" s="41" t="s">
        <v>4366</v>
      </c>
    </row>
    <row r="6932" spans="1:8">
      <c r="A6932" s="36"/>
      <c r="B6932" s="36"/>
      <c r="C6932" s="37" t="s">
        <v>4385</v>
      </c>
      <c r="D6932" s="38">
        <v>12466</v>
      </c>
      <c r="E6932" s="39" t="s">
        <v>7335</v>
      </c>
      <c r="F6932" s="38" t="s">
        <v>186</v>
      </c>
      <c r="G6932" s="40">
        <v>57120</v>
      </c>
      <c r="H6932" s="41" t="s">
        <v>4366</v>
      </c>
    </row>
    <row r="6933" spans="1:8">
      <c r="A6933" s="36"/>
      <c r="B6933" s="36"/>
      <c r="C6933" s="37" t="s">
        <v>4385</v>
      </c>
      <c r="D6933" s="38">
        <v>12467</v>
      </c>
      <c r="E6933" s="39" t="s">
        <v>7336</v>
      </c>
      <c r="F6933" s="38" t="s">
        <v>186</v>
      </c>
      <c r="G6933" s="40">
        <v>57120</v>
      </c>
      <c r="H6933" s="41" t="s">
        <v>4366</v>
      </c>
    </row>
    <row r="6934" spans="1:8">
      <c r="A6934" s="36"/>
      <c r="B6934" s="36"/>
      <c r="C6934" s="37" t="s">
        <v>5950</v>
      </c>
      <c r="D6934" s="38">
        <v>12468</v>
      </c>
      <c r="E6934" s="39" t="s">
        <v>7337</v>
      </c>
      <c r="F6934" s="38" t="s">
        <v>157</v>
      </c>
      <c r="G6934" s="40">
        <v>1071000</v>
      </c>
      <c r="H6934" s="41" t="s">
        <v>4366</v>
      </c>
    </row>
    <row r="6935" spans="1:8">
      <c r="A6935" s="36"/>
      <c r="B6935" s="36"/>
      <c r="C6935" s="37" t="s">
        <v>5950</v>
      </c>
      <c r="D6935" s="38">
        <v>12469</v>
      </c>
      <c r="E6935" s="39" t="s">
        <v>7338</v>
      </c>
      <c r="F6935" s="38" t="s">
        <v>157</v>
      </c>
      <c r="G6935" s="40">
        <v>333200</v>
      </c>
      <c r="H6935" s="41" t="s">
        <v>4366</v>
      </c>
    </row>
    <row r="6936" spans="1:8">
      <c r="A6936" s="36"/>
      <c r="B6936" s="36"/>
      <c r="C6936" s="37" t="s">
        <v>5950</v>
      </c>
      <c r="D6936" s="38">
        <v>12470</v>
      </c>
      <c r="E6936" s="39" t="s">
        <v>7339</v>
      </c>
      <c r="F6936" s="38" t="s">
        <v>157</v>
      </c>
      <c r="G6936" s="40">
        <v>333200</v>
      </c>
      <c r="H6936" s="41" t="s">
        <v>4366</v>
      </c>
    </row>
    <row r="6937" spans="1:8">
      <c r="A6937" s="36"/>
      <c r="B6937" s="36"/>
      <c r="C6937" s="37" t="s">
        <v>6707</v>
      </c>
      <c r="D6937" s="38">
        <v>12471</v>
      </c>
      <c r="E6937" s="39" t="s">
        <v>7340</v>
      </c>
      <c r="F6937" s="38" t="s">
        <v>157</v>
      </c>
      <c r="G6937" s="40">
        <v>987585</v>
      </c>
      <c r="H6937" s="41" t="s">
        <v>4366</v>
      </c>
    </row>
    <row r="6938" spans="1:8">
      <c r="A6938" s="36"/>
      <c r="B6938" s="36"/>
      <c r="C6938" s="37" t="s">
        <v>6721</v>
      </c>
      <c r="D6938" s="38">
        <v>12472</v>
      </c>
      <c r="E6938" s="39" t="s">
        <v>7341</v>
      </c>
      <c r="F6938" s="38" t="s">
        <v>157</v>
      </c>
      <c r="G6938" s="40">
        <v>991500</v>
      </c>
      <c r="H6938" s="41" t="s">
        <v>4366</v>
      </c>
    </row>
    <row r="6939" spans="1:8">
      <c r="A6939" s="36"/>
      <c r="B6939" s="36"/>
      <c r="C6939" s="37" t="s">
        <v>3540</v>
      </c>
      <c r="D6939" s="38">
        <v>12473</v>
      </c>
      <c r="E6939" s="39" t="s">
        <v>7342</v>
      </c>
      <c r="F6939" s="38" t="s">
        <v>564</v>
      </c>
      <c r="G6939" s="40">
        <v>1411</v>
      </c>
      <c r="H6939" s="41" t="s">
        <v>197</v>
      </c>
    </row>
    <row r="6940" spans="1:8">
      <c r="A6940" s="36"/>
      <c r="B6940" s="36"/>
      <c r="C6940" s="37" t="s">
        <v>5104</v>
      </c>
      <c r="D6940" s="38">
        <v>12474</v>
      </c>
      <c r="E6940" s="39" t="s">
        <v>7343</v>
      </c>
      <c r="F6940" s="38" t="s">
        <v>157</v>
      </c>
      <c r="G6940" s="40">
        <v>535500</v>
      </c>
      <c r="H6940" s="41" t="s">
        <v>4366</v>
      </c>
    </row>
    <row r="6941" spans="1:8">
      <c r="A6941" s="36"/>
      <c r="B6941" s="36"/>
      <c r="C6941" s="37" t="s">
        <v>5106</v>
      </c>
      <c r="D6941" s="38">
        <v>12475</v>
      </c>
      <c r="E6941" s="39" t="s">
        <v>7344</v>
      </c>
      <c r="F6941" s="38" t="s">
        <v>157</v>
      </c>
      <c r="G6941" s="40">
        <v>117810</v>
      </c>
      <c r="H6941" s="41" t="s">
        <v>4366</v>
      </c>
    </row>
    <row r="6942" spans="1:8">
      <c r="A6942" s="36"/>
      <c r="B6942" s="36"/>
      <c r="C6942" s="37" t="s">
        <v>5234</v>
      </c>
      <c r="D6942" s="38">
        <v>12476</v>
      </c>
      <c r="E6942" s="39" t="s">
        <v>7345</v>
      </c>
      <c r="F6942" s="38" t="s">
        <v>157</v>
      </c>
      <c r="G6942" s="40">
        <v>28560</v>
      </c>
      <c r="H6942" s="41" t="s">
        <v>4366</v>
      </c>
    </row>
    <row r="6943" spans="1:8">
      <c r="A6943" s="36"/>
      <c r="B6943" s="36"/>
      <c r="C6943" s="37" t="s">
        <v>5234</v>
      </c>
      <c r="D6943" s="38">
        <v>12477</v>
      </c>
      <c r="E6943" s="39" t="s">
        <v>7346</v>
      </c>
      <c r="F6943" s="38" t="s">
        <v>157</v>
      </c>
      <c r="G6943" s="40">
        <v>28560</v>
      </c>
      <c r="H6943" s="41" t="s">
        <v>4366</v>
      </c>
    </row>
    <row r="6944" spans="1:8">
      <c r="A6944" s="36"/>
      <c r="B6944" s="36"/>
      <c r="C6944" s="37" t="s">
        <v>5234</v>
      </c>
      <c r="D6944" s="38">
        <v>12478</v>
      </c>
      <c r="E6944" s="39" t="s">
        <v>7347</v>
      </c>
      <c r="F6944" s="38" t="s">
        <v>157</v>
      </c>
      <c r="G6944" s="40">
        <v>10948</v>
      </c>
      <c r="H6944" s="41" t="s">
        <v>4366</v>
      </c>
    </row>
    <row r="6945" spans="1:8">
      <c r="A6945" s="36"/>
      <c r="B6945" s="36"/>
      <c r="C6945" s="37" t="s">
        <v>3540</v>
      </c>
      <c r="D6945" s="38">
        <v>12479</v>
      </c>
      <c r="E6945" s="39" t="s">
        <v>7348</v>
      </c>
      <c r="F6945" s="38" t="s">
        <v>2004</v>
      </c>
      <c r="G6945" s="40">
        <v>31933</v>
      </c>
      <c r="H6945" s="41" t="s">
        <v>197</v>
      </c>
    </row>
    <row r="6946" spans="1:8">
      <c r="A6946" s="36"/>
      <c r="B6946" s="36"/>
      <c r="C6946" s="37" t="s">
        <v>5234</v>
      </c>
      <c r="D6946" s="38">
        <v>12480</v>
      </c>
      <c r="E6946" s="39" t="s">
        <v>7349</v>
      </c>
      <c r="F6946" s="38" t="s">
        <v>157</v>
      </c>
      <c r="G6946" s="40">
        <v>16398</v>
      </c>
      <c r="H6946" s="41" t="s">
        <v>4366</v>
      </c>
    </row>
    <row r="6947" spans="1:8">
      <c r="A6947" s="36"/>
      <c r="B6947" s="36"/>
      <c r="C6947" s="37" t="s">
        <v>5106</v>
      </c>
      <c r="D6947" s="38">
        <v>12481</v>
      </c>
      <c r="E6947" s="39" t="s">
        <v>7350</v>
      </c>
      <c r="F6947" s="38" t="s">
        <v>157</v>
      </c>
      <c r="G6947" s="40">
        <v>119000</v>
      </c>
      <c r="H6947" s="41" t="s">
        <v>4366</v>
      </c>
    </row>
    <row r="6948" spans="1:8">
      <c r="A6948" s="36"/>
      <c r="B6948" s="36"/>
      <c r="C6948" s="37" t="s">
        <v>3540</v>
      </c>
      <c r="D6948" s="38">
        <v>12482</v>
      </c>
      <c r="E6948" s="39" t="s">
        <v>7351</v>
      </c>
      <c r="F6948" s="38" t="s">
        <v>157</v>
      </c>
      <c r="G6948" s="40">
        <v>210</v>
      </c>
      <c r="H6948" s="41" t="s">
        <v>197</v>
      </c>
    </row>
    <row r="6949" spans="1:8">
      <c r="A6949" s="36"/>
      <c r="B6949" s="36"/>
      <c r="C6949" s="37" t="s">
        <v>4378</v>
      </c>
      <c r="D6949" s="38">
        <v>12483</v>
      </c>
      <c r="E6949" s="39" t="s">
        <v>7352</v>
      </c>
      <c r="F6949" s="38" t="s">
        <v>4426</v>
      </c>
      <c r="G6949" s="40">
        <v>863</v>
      </c>
      <c r="H6949" s="41" t="s">
        <v>4366</v>
      </c>
    </row>
    <row r="6950" spans="1:8">
      <c r="A6950" s="36"/>
      <c r="B6950" s="36"/>
      <c r="C6950" s="37" t="s">
        <v>4378</v>
      </c>
      <c r="D6950" s="38">
        <v>12484</v>
      </c>
      <c r="E6950" s="39" t="s">
        <v>7353</v>
      </c>
      <c r="F6950" s="38" t="s">
        <v>4426</v>
      </c>
      <c r="G6950" s="40">
        <v>863</v>
      </c>
      <c r="H6950" s="41" t="s">
        <v>4366</v>
      </c>
    </row>
    <row r="6951" spans="1:8">
      <c r="A6951" s="36"/>
      <c r="B6951" s="36"/>
      <c r="C6951" s="37" t="s">
        <v>4374</v>
      </c>
      <c r="D6951" s="38">
        <v>12485</v>
      </c>
      <c r="E6951" s="39" t="s">
        <v>7354</v>
      </c>
      <c r="F6951" s="38" t="s">
        <v>885</v>
      </c>
      <c r="G6951" s="40">
        <v>195287</v>
      </c>
      <c r="H6951" s="41" t="s">
        <v>4366</v>
      </c>
    </row>
    <row r="6952" spans="1:8">
      <c r="A6952" s="36"/>
      <c r="B6952" s="36"/>
      <c r="C6952" s="37" t="s">
        <v>4378</v>
      </c>
      <c r="D6952" s="38">
        <v>12486</v>
      </c>
      <c r="E6952" s="39" t="s">
        <v>7355</v>
      </c>
      <c r="F6952" s="38" t="s">
        <v>4426</v>
      </c>
      <c r="G6952" s="40">
        <v>876</v>
      </c>
      <c r="H6952" s="41" t="s">
        <v>4366</v>
      </c>
    </row>
    <row r="6953" spans="1:8">
      <c r="A6953" s="36"/>
      <c r="B6953" s="36"/>
      <c r="C6953" s="37" t="s">
        <v>4383</v>
      </c>
      <c r="D6953" s="38">
        <v>12487</v>
      </c>
      <c r="E6953" s="39" t="s">
        <v>7356</v>
      </c>
      <c r="F6953" s="38" t="s">
        <v>157</v>
      </c>
      <c r="G6953" s="40">
        <v>1503</v>
      </c>
      <c r="H6953" s="41" t="s">
        <v>4366</v>
      </c>
    </row>
    <row r="6954" spans="1:8">
      <c r="A6954" s="36"/>
      <c r="B6954" s="36"/>
      <c r="C6954" s="37" t="s">
        <v>4424</v>
      </c>
      <c r="D6954" s="38">
        <v>12488</v>
      </c>
      <c r="E6954" s="39" t="s">
        <v>7357</v>
      </c>
      <c r="F6954" s="38" t="s">
        <v>4426</v>
      </c>
      <c r="G6954" s="40">
        <v>154187</v>
      </c>
      <c r="H6954" s="41" t="s">
        <v>4366</v>
      </c>
    </row>
    <row r="6955" spans="1:8">
      <c r="A6955" s="36"/>
      <c r="B6955" s="36"/>
      <c r="C6955" s="37" t="s">
        <v>4383</v>
      </c>
      <c r="D6955" s="38">
        <v>12489</v>
      </c>
      <c r="E6955" s="39" t="s">
        <v>7358</v>
      </c>
      <c r="F6955" s="38" t="s">
        <v>157</v>
      </c>
      <c r="G6955" s="40">
        <v>800</v>
      </c>
      <c r="H6955" s="41" t="s">
        <v>4366</v>
      </c>
    </row>
    <row r="6956" spans="1:8">
      <c r="A6956" s="36"/>
      <c r="B6956" s="36"/>
      <c r="C6956" s="37" t="s">
        <v>5609</v>
      </c>
      <c r="D6956" s="38">
        <v>12490</v>
      </c>
      <c r="E6956" s="39" t="s">
        <v>7359</v>
      </c>
      <c r="F6956" s="38" t="s">
        <v>182</v>
      </c>
      <c r="G6956" s="40">
        <v>1240282</v>
      </c>
      <c r="H6956" s="41" t="s">
        <v>4366</v>
      </c>
    </row>
    <row r="6957" spans="1:8">
      <c r="A6957" s="36"/>
      <c r="B6957" s="36"/>
      <c r="C6957" s="37" t="s">
        <v>4424</v>
      </c>
      <c r="D6957" s="38">
        <v>12491</v>
      </c>
      <c r="E6957" s="39" t="s">
        <v>7360</v>
      </c>
      <c r="F6957" s="38" t="s">
        <v>4426</v>
      </c>
      <c r="G6957" s="40">
        <v>312245</v>
      </c>
      <c r="H6957" s="41" t="s">
        <v>4366</v>
      </c>
    </row>
    <row r="6958" spans="1:8">
      <c r="A6958" s="36"/>
      <c r="B6958" s="36"/>
      <c r="C6958" s="37" t="s">
        <v>4374</v>
      </c>
      <c r="D6958" s="38">
        <v>12492</v>
      </c>
      <c r="E6958" s="39" t="s">
        <v>7361</v>
      </c>
      <c r="F6958" s="38" t="s">
        <v>885</v>
      </c>
      <c r="G6958" s="40">
        <v>218960</v>
      </c>
      <c r="H6958" s="41" t="s">
        <v>4366</v>
      </c>
    </row>
    <row r="6959" spans="1:8">
      <c r="A6959" s="36"/>
      <c r="B6959" s="36"/>
      <c r="C6959" s="37" t="s">
        <v>4374</v>
      </c>
      <c r="D6959" s="38">
        <v>12493</v>
      </c>
      <c r="E6959" s="39" t="s">
        <v>7362</v>
      </c>
      <c r="F6959" s="38" t="s">
        <v>885</v>
      </c>
      <c r="G6959" s="40">
        <v>256802</v>
      </c>
      <c r="H6959" s="41" t="s">
        <v>4366</v>
      </c>
    </row>
    <row r="6960" spans="1:8">
      <c r="A6960" s="36"/>
      <c r="B6960" s="36"/>
      <c r="C6960" s="37" t="s">
        <v>4374</v>
      </c>
      <c r="D6960" s="38">
        <v>12494</v>
      </c>
      <c r="E6960" s="39" t="s">
        <v>7363</v>
      </c>
      <c r="F6960" s="38" t="s">
        <v>885</v>
      </c>
      <c r="G6960" s="40">
        <v>199248</v>
      </c>
      <c r="H6960" s="41" t="s">
        <v>4366</v>
      </c>
    </row>
    <row r="6961" spans="1:8">
      <c r="A6961" s="36"/>
      <c r="B6961" s="36"/>
      <c r="C6961" s="37" t="s">
        <v>4374</v>
      </c>
      <c r="D6961" s="38">
        <v>12495</v>
      </c>
      <c r="E6961" s="39" t="s">
        <v>7364</v>
      </c>
      <c r="F6961" s="38" t="s">
        <v>885</v>
      </c>
      <c r="G6961" s="40">
        <v>68384</v>
      </c>
      <c r="H6961" s="41" t="s">
        <v>4366</v>
      </c>
    </row>
    <row r="6962" spans="1:8">
      <c r="A6962" s="36"/>
      <c r="B6962" s="36"/>
      <c r="C6962" s="37" t="s">
        <v>3540</v>
      </c>
      <c r="D6962" s="38">
        <v>12496</v>
      </c>
      <c r="E6962" s="39" t="s">
        <v>7365</v>
      </c>
      <c r="F6962" s="38" t="s">
        <v>157</v>
      </c>
      <c r="G6962" s="40">
        <v>300</v>
      </c>
      <c r="H6962" s="41" t="s">
        <v>197</v>
      </c>
    </row>
    <row r="6963" spans="1:8">
      <c r="A6963" s="36"/>
      <c r="B6963" s="36"/>
      <c r="C6963" s="37" t="s">
        <v>3540</v>
      </c>
      <c r="D6963" s="38">
        <v>12497</v>
      </c>
      <c r="E6963" s="39" t="s">
        <v>7366</v>
      </c>
      <c r="F6963" s="38" t="s">
        <v>157</v>
      </c>
      <c r="G6963" s="40">
        <v>70000</v>
      </c>
      <c r="H6963" s="41" t="s">
        <v>197</v>
      </c>
    </row>
    <row r="6964" spans="1:8">
      <c r="A6964" s="36"/>
      <c r="B6964" s="36"/>
      <c r="C6964" s="37" t="s">
        <v>3540</v>
      </c>
      <c r="D6964" s="38">
        <v>12498</v>
      </c>
      <c r="E6964" s="39" t="s">
        <v>7367</v>
      </c>
      <c r="F6964" s="38" t="s">
        <v>4422</v>
      </c>
      <c r="G6964" s="40">
        <v>20200</v>
      </c>
      <c r="H6964" s="41" t="s">
        <v>197</v>
      </c>
    </row>
    <row r="6965" spans="1:8">
      <c r="A6965" s="36"/>
      <c r="B6965" s="36"/>
      <c r="C6965" s="37" t="s">
        <v>3540</v>
      </c>
      <c r="D6965" s="38">
        <v>12499</v>
      </c>
      <c r="E6965" s="39" t="s">
        <v>7368</v>
      </c>
      <c r="F6965" s="38" t="s">
        <v>157</v>
      </c>
      <c r="G6965" s="40">
        <v>83950</v>
      </c>
      <c r="H6965" s="41" t="s">
        <v>197</v>
      </c>
    </row>
    <row r="6966" spans="1:8">
      <c r="A6966" s="36"/>
      <c r="B6966" s="36"/>
      <c r="C6966" s="37" t="s">
        <v>3540</v>
      </c>
      <c r="D6966" s="38">
        <v>12500</v>
      </c>
      <c r="E6966" s="39" t="s">
        <v>7369</v>
      </c>
      <c r="F6966" s="38" t="s">
        <v>4440</v>
      </c>
      <c r="G6966" s="40">
        <v>21</v>
      </c>
      <c r="H6966" s="41" t="s">
        <v>197</v>
      </c>
    </row>
    <row r="6967" spans="1:8">
      <c r="A6967" s="36"/>
      <c r="B6967" s="36"/>
      <c r="C6967" s="37" t="s">
        <v>3540</v>
      </c>
      <c r="D6967" s="38">
        <v>12501</v>
      </c>
      <c r="E6967" s="39" t="s">
        <v>7370</v>
      </c>
      <c r="F6967" s="38" t="s">
        <v>157</v>
      </c>
      <c r="G6967" s="40">
        <v>29000</v>
      </c>
      <c r="H6967" s="41" t="s">
        <v>197</v>
      </c>
    </row>
    <row r="6968" spans="1:8">
      <c r="A6968" s="36"/>
      <c r="B6968" s="36"/>
      <c r="C6968" s="37" t="s">
        <v>3540</v>
      </c>
      <c r="D6968" s="38">
        <v>12502</v>
      </c>
      <c r="E6968" s="39" t="s">
        <v>7371</v>
      </c>
      <c r="F6968" s="38" t="s">
        <v>157</v>
      </c>
      <c r="G6968" s="40">
        <v>620</v>
      </c>
      <c r="H6968" s="41" t="s">
        <v>197</v>
      </c>
    </row>
    <row r="6969" spans="1:8">
      <c r="A6969" s="36"/>
      <c r="B6969" s="36"/>
      <c r="C6969" s="37" t="s">
        <v>3540</v>
      </c>
      <c r="D6969" s="38">
        <v>12503</v>
      </c>
      <c r="E6969" s="39" t="s">
        <v>7372</v>
      </c>
      <c r="F6969" s="38" t="s">
        <v>157</v>
      </c>
      <c r="G6969" s="40">
        <v>69706</v>
      </c>
      <c r="H6969" s="41" t="s">
        <v>197</v>
      </c>
    </row>
    <row r="6970" spans="1:8">
      <c r="A6970" s="36"/>
      <c r="B6970" s="36"/>
      <c r="C6970" s="37" t="s">
        <v>3540</v>
      </c>
      <c r="D6970" s="38">
        <v>12504</v>
      </c>
      <c r="E6970" s="39" t="s">
        <v>7373</v>
      </c>
      <c r="F6970" s="38" t="s">
        <v>157</v>
      </c>
      <c r="G6970" s="40">
        <v>19766</v>
      </c>
      <c r="H6970" s="41" t="s">
        <v>197</v>
      </c>
    </row>
    <row r="6971" spans="1:8">
      <c r="A6971" s="36"/>
      <c r="B6971" s="36"/>
      <c r="C6971" s="37" t="s">
        <v>3540</v>
      </c>
      <c r="D6971" s="38">
        <v>12505</v>
      </c>
      <c r="E6971" s="39" t="s">
        <v>7374</v>
      </c>
      <c r="F6971" s="38" t="s">
        <v>157</v>
      </c>
      <c r="G6971" s="40">
        <v>36681</v>
      </c>
      <c r="H6971" s="41" t="s">
        <v>197</v>
      </c>
    </row>
    <row r="6972" spans="1:8">
      <c r="A6972" s="36"/>
      <c r="B6972" s="36"/>
      <c r="C6972" s="37" t="s">
        <v>3540</v>
      </c>
      <c r="D6972" s="38">
        <v>12506</v>
      </c>
      <c r="E6972" s="39" t="s">
        <v>7375</v>
      </c>
      <c r="F6972" s="38" t="s">
        <v>157</v>
      </c>
      <c r="G6972" s="40">
        <v>37395</v>
      </c>
      <c r="H6972" s="41" t="s">
        <v>197</v>
      </c>
    </row>
    <row r="6973" spans="1:8">
      <c r="A6973" s="36"/>
      <c r="B6973" s="36"/>
      <c r="C6973" s="37" t="s">
        <v>3540</v>
      </c>
      <c r="D6973" s="38">
        <v>12507</v>
      </c>
      <c r="E6973" s="39" t="s">
        <v>7376</v>
      </c>
      <c r="F6973" s="38" t="s">
        <v>1319</v>
      </c>
      <c r="G6973" s="40">
        <v>452200</v>
      </c>
      <c r="H6973" s="41" t="s">
        <v>197</v>
      </c>
    </row>
    <row r="6974" spans="1:8">
      <c r="A6974" s="36"/>
      <c r="B6974" s="36"/>
      <c r="C6974" s="37" t="s">
        <v>3540</v>
      </c>
      <c r="D6974" s="38">
        <v>12508</v>
      </c>
      <c r="E6974" s="39" t="s">
        <v>7377</v>
      </c>
      <c r="F6974" s="38" t="s">
        <v>157</v>
      </c>
      <c r="G6974" s="40">
        <v>19500</v>
      </c>
      <c r="H6974" s="41" t="s">
        <v>197</v>
      </c>
    </row>
    <row r="6975" spans="1:8">
      <c r="A6975" s="36"/>
      <c r="B6975" s="36"/>
      <c r="C6975" s="37" t="s">
        <v>4378</v>
      </c>
      <c r="D6975" s="38">
        <v>12509</v>
      </c>
      <c r="E6975" s="39" t="s">
        <v>7378</v>
      </c>
      <c r="F6975" s="38" t="s">
        <v>3269</v>
      </c>
      <c r="G6975" s="40">
        <v>135660</v>
      </c>
      <c r="H6975" s="41" t="s">
        <v>4366</v>
      </c>
    </row>
    <row r="6976" spans="1:8">
      <c r="A6976" s="36"/>
      <c r="B6976" s="36"/>
      <c r="C6976" s="37" t="s">
        <v>4378</v>
      </c>
      <c r="D6976" s="38">
        <v>12510</v>
      </c>
      <c r="E6976" s="39" t="s">
        <v>7379</v>
      </c>
      <c r="F6976" s="38" t="s">
        <v>3269</v>
      </c>
      <c r="G6976" s="40">
        <v>149940</v>
      </c>
      <c r="H6976" s="41" t="s">
        <v>4366</v>
      </c>
    </row>
    <row r="6977" spans="1:8">
      <c r="A6977" s="36"/>
      <c r="B6977" s="36"/>
      <c r="C6977" s="37" t="s">
        <v>5344</v>
      </c>
      <c r="D6977" s="38">
        <v>12511</v>
      </c>
      <c r="E6977" s="39" t="s">
        <v>7380</v>
      </c>
      <c r="F6977" s="38" t="s">
        <v>157</v>
      </c>
      <c r="G6977" s="40">
        <v>1018851</v>
      </c>
      <c r="H6977" s="41" t="s">
        <v>4366</v>
      </c>
    </row>
    <row r="6978" spans="1:8">
      <c r="A6978" s="36"/>
      <c r="B6978" s="36"/>
      <c r="C6978" s="37" t="s">
        <v>3540</v>
      </c>
      <c r="D6978" s="38">
        <v>12512</v>
      </c>
      <c r="E6978" s="39" t="s">
        <v>7381</v>
      </c>
      <c r="F6978" s="38" t="s">
        <v>157</v>
      </c>
      <c r="G6978" s="40">
        <v>79748</v>
      </c>
      <c r="H6978" s="41" t="s">
        <v>197</v>
      </c>
    </row>
    <row r="6979" spans="1:8">
      <c r="A6979" s="36"/>
      <c r="B6979" s="36"/>
      <c r="C6979" s="37" t="s">
        <v>3540</v>
      </c>
      <c r="D6979" s="38">
        <v>12513</v>
      </c>
      <c r="E6979" s="39" t="s">
        <v>7382</v>
      </c>
      <c r="F6979" s="38" t="s">
        <v>4440</v>
      </c>
      <c r="G6979" s="40">
        <v>1902</v>
      </c>
      <c r="H6979" s="41" t="s">
        <v>197</v>
      </c>
    </row>
    <row r="6980" spans="1:8">
      <c r="A6980" s="36"/>
      <c r="B6980" s="36"/>
      <c r="C6980" s="37" t="s">
        <v>3540</v>
      </c>
      <c r="D6980" s="38">
        <v>12514</v>
      </c>
      <c r="E6980" s="39" t="s">
        <v>7383</v>
      </c>
      <c r="F6980" s="38" t="s">
        <v>4422</v>
      </c>
      <c r="G6980" s="40">
        <v>20500</v>
      </c>
      <c r="H6980" s="41" t="s">
        <v>197</v>
      </c>
    </row>
    <row r="6981" spans="1:8">
      <c r="A6981" s="36"/>
      <c r="B6981" s="36"/>
      <c r="C6981" s="37" t="s">
        <v>3540</v>
      </c>
      <c r="D6981" s="38">
        <v>12515</v>
      </c>
      <c r="E6981" s="39" t="s">
        <v>7384</v>
      </c>
      <c r="F6981" s="38" t="s">
        <v>1366</v>
      </c>
      <c r="G6981" s="40">
        <v>210000</v>
      </c>
      <c r="H6981" s="41" t="s">
        <v>197</v>
      </c>
    </row>
    <row r="6982" spans="1:8">
      <c r="A6982" s="36"/>
      <c r="B6982" s="36"/>
      <c r="C6982" s="37" t="s">
        <v>3540</v>
      </c>
      <c r="D6982" s="38">
        <v>12516</v>
      </c>
      <c r="E6982" s="39" t="s">
        <v>7385</v>
      </c>
      <c r="F6982" s="38" t="s">
        <v>157</v>
      </c>
      <c r="G6982" s="40">
        <v>10900</v>
      </c>
      <c r="H6982" s="41" t="s">
        <v>197</v>
      </c>
    </row>
    <row r="6983" spans="1:8">
      <c r="A6983" s="36"/>
      <c r="B6983" s="36"/>
      <c r="C6983" s="37" t="s">
        <v>3540</v>
      </c>
      <c r="D6983" s="38">
        <v>12517</v>
      </c>
      <c r="E6983" s="39" t="s">
        <v>7386</v>
      </c>
      <c r="F6983" s="38" t="s">
        <v>157</v>
      </c>
      <c r="G6983" s="40">
        <v>4454</v>
      </c>
      <c r="H6983" s="41" t="s">
        <v>197</v>
      </c>
    </row>
    <row r="6984" spans="1:8">
      <c r="A6984" s="36"/>
      <c r="B6984" s="36"/>
      <c r="C6984" s="37" t="s">
        <v>3540</v>
      </c>
      <c r="D6984" s="38">
        <v>12518</v>
      </c>
      <c r="E6984" s="39" t="s">
        <v>7387</v>
      </c>
      <c r="F6984" s="38" t="s">
        <v>157</v>
      </c>
      <c r="G6984" s="40">
        <v>882353</v>
      </c>
      <c r="H6984" s="41" t="s">
        <v>197</v>
      </c>
    </row>
    <row r="6985" spans="1:8">
      <c r="A6985" s="36"/>
      <c r="B6985" s="36"/>
      <c r="C6985" s="37" t="s">
        <v>7302</v>
      </c>
      <c r="D6985" s="38">
        <v>12519</v>
      </c>
      <c r="E6985" s="39" t="s">
        <v>7388</v>
      </c>
      <c r="F6985" s="38" t="s">
        <v>186</v>
      </c>
      <c r="G6985" s="40">
        <v>250000</v>
      </c>
      <c r="H6985" s="41" t="s">
        <v>7303</v>
      </c>
    </row>
    <row r="6986" spans="1:8">
      <c r="A6986" s="36"/>
      <c r="B6986" s="36"/>
      <c r="C6986" s="37" t="s">
        <v>3540</v>
      </c>
      <c r="D6986" s="38">
        <v>12520</v>
      </c>
      <c r="E6986" s="39" t="s">
        <v>7389</v>
      </c>
      <c r="F6986" s="38" t="s">
        <v>157</v>
      </c>
      <c r="G6986" s="40">
        <v>300</v>
      </c>
      <c r="H6986" s="41" t="s">
        <v>197</v>
      </c>
    </row>
    <row r="6987" spans="1:8">
      <c r="A6987" s="36"/>
      <c r="B6987" s="36"/>
      <c r="C6987" s="37" t="s">
        <v>3540</v>
      </c>
      <c r="D6987" s="38">
        <v>12521</v>
      </c>
      <c r="E6987" s="39" t="s">
        <v>7390</v>
      </c>
      <c r="F6987" s="38" t="s">
        <v>157</v>
      </c>
      <c r="G6987" s="40">
        <v>620</v>
      </c>
      <c r="H6987" s="41" t="s">
        <v>197</v>
      </c>
    </row>
    <row r="6988" spans="1:8">
      <c r="A6988" s="36"/>
      <c r="B6988" s="36"/>
      <c r="C6988" s="37" t="s">
        <v>3540</v>
      </c>
      <c r="D6988" s="38">
        <v>12522</v>
      </c>
      <c r="E6988" s="39" t="s">
        <v>7391</v>
      </c>
      <c r="F6988" s="38" t="s">
        <v>157</v>
      </c>
      <c r="G6988" s="40">
        <v>36681</v>
      </c>
      <c r="H6988" s="41" t="s">
        <v>197</v>
      </c>
    </row>
    <row r="6989" spans="1:8">
      <c r="A6989" s="36"/>
      <c r="B6989" s="36"/>
      <c r="C6989" s="37" t="s">
        <v>3540</v>
      </c>
      <c r="D6989" s="38">
        <v>12523</v>
      </c>
      <c r="E6989" s="39" t="s">
        <v>7392</v>
      </c>
      <c r="F6989" s="38" t="s">
        <v>157</v>
      </c>
      <c r="G6989" s="40">
        <v>37395</v>
      </c>
      <c r="H6989" s="41" t="s">
        <v>197</v>
      </c>
    </row>
    <row r="6990" spans="1:8">
      <c r="A6990" s="36"/>
      <c r="B6990" s="36"/>
      <c r="C6990" s="37" t="s">
        <v>3540</v>
      </c>
      <c r="D6990" s="38">
        <v>12524</v>
      </c>
      <c r="E6990" s="39" t="s">
        <v>7393</v>
      </c>
      <c r="F6990" s="38" t="s">
        <v>4440</v>
      </c>
      <c r="G6990" s="40">
        <v>8218</v>
      </c>
      <c r="H6990" s="41" t="s">
        <v>197</v>
      </c>
    </row>
    <row r="6991" spans="1:8">
      <c r="A6991" s="36"/>
      <c r="B6991" s="36"/>
      <c r="C6991" s="37" t="s">
        <v>3540</v>
      </c>
      <c r="D6991" s="38">
        <v>12525</v>
      </c>
      <c r="E6991" s="39" t="s">
        <v>7394</v>
      </c>
      <c r="F6991" s="38" t="s">
        <v>157</v>
      </c>
      <c r="G6991" s="40">
        <v>70000</v>
      </c>
      <c r="H6991" s="41" t="s">
        <v>197</v>
      </c>
    </row>
    <row r="6992" spans="1:8">
      <c r="A6992" s="36"/>
      <c r="B6992" s="36"/>
      <c r="C6992" s="37" t="s">
        <v>3540</v>
      </c>
      <c r="D6992" s="38">
        <v>12526</v>
      </c>
      <c r="E6992" s="39" t="s">
        <v>7395</v>
      </c>
      <c r="F6992" s="38" t="s">
        <v>4440</v>
      </c>
      <c r="G6992" s="40">
        <v>21</v>
      </c>
      <c r="H6992" s="41" t="s">
        <v>197</v>
      </c>
    </row>
    <row r="6993" spans="1:8">
      <c r="A6993" s="36"/>
      <c r="B6993" s="36"/>
      <c r="C6993" s="37" t="s">
        <v>2694</v>
      </c>
      <c r="D6993" s="38">
        <v>12529</v>
      </c>
      <c r="E6993" s="39" t="s">
        <v>3569</v>
      </c>
      <c r="F6993" s="38" t="s">
        <v>157</v>
      </c>
      <c r="G6993" s="40">
        <v>200000</v>
      </c>
      <c r="H6993" s="41" t="s">
        <v>4366</v>
      </c>
    </row>
    <row r="6994" spans="1:8">
      <c r="A6994" s="36"/>
      <c r="B6994" s="36"/>
      <c r="C6994" s="37" t="s">
        <v>2694</v>
      </c>
      <c r="D6994" s="38">
        <v>12530</v>
      </c>
      <c r="E6994" s="39" t="s">
        <v>3570</v>
      </c>
      <c r="F6994" s="38" t="s">
        <v>157</v>
      </c>
      <c r="G6994" s="40">
        <v>17010</v>
      </c>
      <c r="H6994" s="41" t="s">
        <v>4366</v>
      </c>
    </row>
    <row r="6995" spans="1:8">
      <c r="A6995" s="36"/>
      <c r="B6995" s="36"/>
      <c r="C6995" s="37" t="s">
        <v>2694</v>
      </c>
      <c r="D6995" s="38">
        <v>12531</v>
      </c>
      <c r="E6995" s="39" t="s">
        <v>3573</v>
      </c>
      <c r="F6995" s="38" t="s">
        <v>157</v>
      </c>
      <c r="G6995" s="40">
        <v>6189637</v>
      </c>
      <c r="H6995" s="41" t="s">
        <v>4366</v>
      </c>
    </row>
    <row r="6996" spans="1:8">
      <c r="A6996" s="36"/>
      <c r="B6996" s="36"/>
      <c r="C6996" s="37" t="s">
        <v>2694</v>
      </c>
      <c r="D6996" s="38">
        <v>12532</v>
      </c>
      <c r="E6996" s="39" t="s">
        <v>3574</v>
      </c>
      <c r="F6996" s="38" t="s">
        <v>157</v>
      </c>
      <c r="G6996" s="40">
        <v>10001027</v>
      </c>
      <c r="H6996" s="41" t="s">
        <v>4366</v>
      </c>
    </row>
    <row r="6997" spans="1:8">
      <c r="A6997" s="36"/>
      <c r="B6997" s="36"/>
      <c r="C6997" s="37" t="s">
        <v>2694</v>
      </c>
      <c r="D6997" s="38">
        <v>12533</v>
      </c>
      <c r="E6997" s="39" t="s">
        <v>7396</v>
      </c>
      <c r="F6997" s="38" t="s">
        <v>157</v>
      </c>
      <c r="G6997" s="40">
        <v>574900</v>
      </c>
      <c r="H6997" s="41" t="s">
        <v>4366</v>
      </c>
    </row>
    <row r="6998" spans="1:8">
      <c r="A6998" s="36"/>
      <c r="B6998" s="36"/>
      <c r="C6998" s="37" t="s">
        <v>2694</v>
      </c>
      <c r="D6998" s="38">
        <v>12534</v>
      </c>
      <c r="E6998" s="39" t="s">
        <v>7397</v>
      </c>
      <c r="F6998" s="38" t="s">
        <v>157</v>
      </c>
      <c r="G6998" s="40">
        <v>45423</v>
      </c>
      <c r="H6998" s="41" t="s">
        <v>4366</v>
      </c>
    </row>
    <row r="6999" spans="1:8">
      <c r="A6999" s="36"/>
      <c r="B6999" s="36"/>
      <c r="C6999" s="37" t="s">
        <v>2694</v>
      </c>
      <c r="D6999" s="38">
        <v>12535</v>
      </c>
      <c r="E6999" s="39" t="s">
        <v>7398</v>
      </c>
      <c r="F6999" s="38" t="s">
        <v>190</v>
      </c>
      <c r="G6999" s="40">
        <v>18453</v>
      </c>
      <c r="H6999" s="41" t="s">
        <v>4366</v>
      </c>
    </row>
    <row r="7000" spans="1:8">
      <c r="A7000" s="36"/>
      <c r="B7000" s="36"/>
      <c r="C7000" s="37" t="s">
        <v>2694</v>
      </c>
      <c r="D7000" s="38">
        <v>12536</v>
      </c>
      <c r="E7000" s="39" t="s">
        <v>7399</v>
      </c>
      <c r="F7000" s="38" t="s">
        <v>157</v>
      </c>
      <c r="G7000" s="40">
        <v>2165800</v>
      </c>
      <c r="H7000" s="41" t="s">
        <v>4366</v>
      </c>
    </row>
    <row r="7001" spans="1:8">
      <c r="A7001" s="36"/>
      <c r="B7001" s="36"/>
      <c r="C7001" s="37" t="s">
        <v>2694</v>
      </c>
      <c r="D7001" s="38">
        <v>12537</v>
      </c>
      <c r="E7001" s="39" t="s">
        <v>7400</v>
      </c>
      <c r="F7001" s="38" t="s">
        <v>157</v>
      </c>
      <c r="G7001" s="40">
        <v>17000</v>
      </c>
      <c r="H7001" s="41" t="s">
        <v>4366</v>
      </c>
    </row>
    <row r="7002" spans="1:8">
      <c r="A7002" s="36"/>
      <c r="B7002" s="36"/>
      <c r="C7002" s="37" t="s">
        <v>2694</v>
      </c>
      <c r="D7002" s="38">
        <v>12538</v>
      </c>
      <c r="E7002" s="39" t="s">
        <v>7401</v>
      </c>
      <c r="F7002" s="38" t="s">
        <v>157</v>
      </c>
      <c r="G7002" s="40">
        <v>1006</v>
      </c>
      <c r="H7002" s="41" t="s">
        <v>4366</v>
      </c>
    </row>
    <row r="7003" spans="1:8">
      <c r="A7003" s="36"/>
      <c r="B7003" s="36"/>
      <c r="C7003" s="37" t="s">
        <v>2694</v>
      </c>
      <c r="D7003" s="38">
        <v>12539</v>
      </c>
      <c r="E7003" s="39" t="s">
        <v>7402</v>
      </c>
      <c r="F7003" s="38" t="s">
        <v>157</v>
      </c>
      <c r="G7003" s="40">
        <v>1006</v>
      </c>
      <c r="H7003" s="41" t="s">
        <v>4366</v>
      </c>
    </row>
    <row r="7004" spans="1:8">
      <c r="A7004" s="36"/>
      <c r="B7004" s="36"/>
      <c r="C7004" s="37" t="s">
        <v>2694</v>
      </c>
      <c r="D7004" s="38">
        <v>12540</v>
      </c>
      <c r="E7004" s="39" t="s">
        <v>7403</v>
      </c>
      <c r="F7004" s="38" t="s">
        <v>157</v>
      </c>
      <c r="G7004" s="40">
        <v>357</v>
      </c>
      <c r="H7004" s="41" t="s">
        <v>4366</v>
      </c>
    </row>
    <row r="7005" spans="1:8">
      <c r="A7005" s="36"/>
      <c r="B7005" s="36"/>
      <c r="C7005" s="37" t="s">
        <v>2694</v>
      </c>
      <c r="D7005" s="38">
        <v>12541</v>
      </c>
      <c r="E7005" s="39" t="s">
        <v>7404</v>
      </c>
      <c r="F7005" s="38" t="s">
        <v>157</v>
      </c>
      <c r="G7005" s="40">
        <v>480</v>
      </c>
      <c r="H7005" s="41" t="s">
        <v>4366</v>
      </c>
    </row>
    <row r="7006" spans="1:8">
      <c r="A7006" s="36"/>
      <c r="B7006" s="36"/>
      <c r="C7006" s="37" t="s">
        <v>2694</v>
      </c>
      <c r="D7006" s="38">
        <v>12542</v>
      </c>
      <c r="E7006" s="39" t="s">
        <v>7405</v>
      </c>
      <c r="F7006" s="38" t="s">
        <v>157</v>
      </c>
      <c r="G7006" s="40">
        <v>41650</v>
      </c>
      <c r="H7006" s="41" t="s">
        <v>4366</v>
      </c>
    </row>
    <row r="7007" spans="1:8">
      <c r="A7007" s="36"/>
      <c r="B7007" s="36"/>
      <c r="C7007" s="37" t="s">
        <v>2694</v>
      </c>
      <c r="D7007" s="38">
        <v>12543</v>
      </c>
      <c r="E7007" s="39" t="s">
        <v>7406</v>
      </c>
      <c r="F7007" s="38" t="s">
        <v>157</v>
      </c>
      <c r="G7007" s="40">
        <v>22677</v>
      </c>
      <c r="H7007" s="41" t="s">
        <v>4366</v>
      </c>
    </row>
    <row r="7008" spans="1:8">
      <c r="A7008" s="36"/>
      <c r="B7008" s="36"/>
      <c r="C7008" s="37" t="s">
        <v>2694</v>
      </c>
      <c r="D7008" s="38">
        <v>12544</v>
      </c>
      <c r="E7008" s="39" t="s">
        <v>7407</v>
      </c>
      <c r="F7008" s="38" t="s">
        <v>157</v>
      </c>
      <c r="G7008" s="40">
        <v>17255</v>
      </c>
      <c r="H7008" s="41" t="s">
        <v>4366</v>
      </c>
    </row>
    <row r="7009" spans="1:8">
      <c r="A7009" s="36"/>
      <c r="B7009" s="36"/>
      <c r="C7009" s="37" t="s">
        <v>2694</v>
      </c>
      <c r="D7009" s="38">
        <v>12545</v>
      </c>
      <c r="E7009" s="39" t="s">
        <v>7408</v>
      </c>
      <c r="F7009" s="38" t="s">
        <v>157</v>
      </c>
      <c r="G7009" s="40">
        <v>118550</v>
      </c>
      <c r="H7009" s="41" t="s">
        <v>4366</v>
      </c>
    </row>
    <row r="7010" spans="1:8">
      <c r="A7010" s="36"/>
      <c r="B7010" s="36"/>
      <c r="C7010" s="37" t="s">
        <v>2694</v>
      </c>
      <c r="D7010" s="38">
        <v>12546</v>
      </c>
      <c r="E7010" s="39" t="s">
        <v>7409</v>
      </c>
      <c r="F7010" s="38" t="s">
        <v>157</v>
      </c>
      <c r="G7010" s="40">
        <v>6490</v>
      </c>
      <c r="H7010" s="41" t="s">
        <v>4366</v>
      </c>
    </row>
    <row r="7011" spans="1:8">
      <c r="A7011" s="36"/>
      <c r="B7011" s="36"/>
      <c r="C7011" s="37" t="s">
        <v>2694</v>
      </c>
      <c r="D7011" s="38">
        <v>12547</v>
      </c>
      <c r="E7011" s="39" t="s">
        <v>7410</v>
      </c>
      <c r="F7011" s="38" t="s">
        <v>157</v>
      </c>
      <c r="G7011" s="40">
        <v>6545</v>
      </c>
      <c r="H7011" s="41" t="s">
        <v>4366</v>
      </c>
    </row>
    <row r="7012" spans="1:8">
      <c r="A7012" s="36"/>
      <c r="B7012" s="36"/>
      <c r="C7012" s="37" t="s">
        <v>2694</v>
      </c>
      <c r="D7012" s="38">
        <v>12548</v>
      </c>
      <c r="E7012" s="39" t="s">
        <v>7411</v>
      </c>
      <c r="F7012" s="38" t="s">
        <v>157</v>
      </c>
      <c r="G7012" s="40">
        <v>130000</v>
      </c>
      <c r="H7012" s="41" t="s">
        <v>4366</v>
      </c>
    </row>
    <row r="7013" spans="1:8">
      <c r="A7013" s="36"/>
      <c r="B7013" s="36"/>
      <c r="C7013" s="37" t="s">
        <v>2694</v>
      </c>
      <c r="D7013" s="38">
        <v>12549</v>
      </c>
      <c r="E7013" s="39" t="s">
        <v>7412</v>
      </c>
      <c r="F7013" s="38" t="s">
        <v>157</v>
      </c>
      <c r="G7013" s="40">
        <v>81396</v>
      </c>
      <c r="H7013" s="41" t="s">
        <v>4366</v>
      </c>
    </row>
    <row r="7014" spans="1:8">
      <c r="A7014" s="36"/>
      <c r="B7014" s="36"/>
      <c r="C7014" s="37" t="s">
        <v>2694</v>
      </c>
      <c r="D7014" s="38">
        <v>12550</v>
      </c>
      <c r="E7014" s="39" t="s">
        <v>7413</v>
      </c>
      <c r="F7014" s="38" t="s">
        <v>157</v>
      </c>
      <c r="G7014" s="40">
        <v>2499000</v>
      </c>
      <c r="H7014" s="41" t="s">
        <v>4366</v>
      </c>
    </row>
    <row r="7015" spans="1:8">
      <c r="A7015" s="36"/>
      <c r="B7015" s="36"/>
      <c r="C7015" s="37" t="s">
        <v>2694</v>
      </c>
      <c r="D7015" s="38">
        <v>12551</v>
      </c>
      <c r="E7015" s="39" t="s">
        <v>7414</v>
      </c>
      <c r="F7015" s="38" t="s">
        <v>157</v>
      </c>
      <c r="G7015" s="40">
        <v>1904000</v>
      </c>
      <c r="H7015" s="41" t="s">
        <v>4366</v>
      </c>
    </row>
    <row r="7016" spans="1:8">
      <c r="A7016" s="36"/>
      <c r="B7016" s="36"/>
      <c r="C7016" s="37" t="s">
        <v>2694</v>
      </c>
      <c r="D7016" s="38">
        <v>12552</v>
      </c>
      <c r="E7016" s="39" t="s">
        <v>7415</v>
      </c>
      <c r="F7016" s="38" t="s">
        <v>157</v>
      </c>
      <c r="G7016" s="40">
        <v>1904000</v>
      </c>
      <c r="H7016" s="41" t="s">
        <v>4366</v>
      </c>
    </row>
    <row r="7017" spans="1:8">
      <c r="A7017" s="36"/>
      <c r="B7017" s="36"/>
      <c r="C7017" s="37" t="s">
        <v>2694</v>
      </c>
      <c r="D7017" s="38">
        <v>12553</v>
      </c>
      <c r="E7017" s="39" t="s">
        <v>7416</v>
      </c>
      <c r="F7017" s="38" t="s">
        <v>157</v>
      </c>
      <c r="G7017" s="40">
        <v>157900</v>
      </c>
      <c r="H7017" s="41" t="s">
        <v>4366</v>
      </c>
    </row>
    <row r="7018" spans="1:8">
      <c r="A7018" s="36"/>
      <c r="B7018" s="36"/>
      <c r="C7018" s="37" t="s">
        <v>2694</v>
      </c>
      <c r="D7018" s="38">
        <v>12554</v>
      </c>
      <c r="E7018" s="39" t="s">
        <v>7417</v>
      </c>
      <c r="F7018" s="38" t="s">
        <v>157</v>
      </c>
      <c r="G7018" s="40">
        <v>15000</v>
      </c>
      <c r="H7018" s="41" t="s">
        <v>4366</v>
      </c>
    </row>
    <row r="7019" spans="1:8">
      <c r="A7019" s="36"/>
      <c r="B7019" s="36"/>
      <c r="C7019" s="37" t="s">
        <v>2694</v>
      </c>
      <c r="D7019" s="38">
        <v>12555</v>
      </c>
      <c r="E7019" s="39" t="s">
        <v>7418</v>
      </c>
      <c r="F7019" s="38" t="s">
        <v>157</v>
      </c>
      <c r="G7019" s="40">
        <v>81432</v>
      </c>
      <c r="H7019" s="41" t="s">
        <v>4366</v>
      </c>
    </row>
    <row r="7020" spans="1:8">
      <c r="A7020" s="36"/>
      <c r="B7020" s="36"/>
      <c r="C7020" s="37" t="s">
        <v>2694</v>
      </c>
      <c r="D7020" s="38">
        <v>12556</v>
      </c>
      <c r="E7020" s="39" t="s">
        <v>7419</v>
      </c>
      <c r="F7020" s="38" t="s">
        <v>157</v>
      </c>
      <c r="G7020" s="40">
        <v>300</v>
      </c>
      <c r="H7020" s="41" t="s">
        <v>4366</v>
      </c>
    </row>
    <row r="7021" spans="1:8">
      <c r="A7021" s="36"/>
      <c r="B7021" s="36"/>
      <c r="C7021" s="37" t="s">
        <v>2694</v>
      </c>
      <c r="D7021" s="38">
        <v>12557</v>
      </c>
      <c r="E7021" s="39" t="s">
        <v>7420</v>
      </c>
      <c r="F7021" s="38" t="s">
        <v>157</v>
      </c>
      <c r="G7021" s="40">
        <v>380098</v>
      </c>
      <c r="H7021" s="41" t="s">
        <v>4366</v>
      </c>
    </row>
    <row r="7022" spans="1:8">
      <c r="A7022" s="36"/>
      <c r="B7022" s="36"/>
      <c r="C7022" s="37" t="s">
        <v>2694</v>
      </c>
      <c r="D7022" s="38">
        <v>12558</v>
      </c>
      <c r="E7022" s="39" t="s">
        <v>7421</v>
      </c>
      <c r="F7022" s="38" t="s">
        <v>157</v>
      </c>
      <c r="G7022" s="40">
        <v>17993</v>
      </c>
      <c r="H7022" s="41" t="s">
        <v>4366</v>
      </c>
    </row>
    <row r="7023" spans="1:8">
      <c r="A7023" s="36"/>
      <c r="B7023" s="36"/>
      <c r="C7023" s="37" t="s">
        <v>2694</v>
      </c>
      <c r="D7023" s="38">
        <v>12559</v>
      </c>
      <c r="E7023" s="39" t="s">
        <v>7422</v>
      </c>
      <c r="F7023" s="38" t="s">
        <v>157</v>
      </c>
      <c r="G7023" s="40">
        <v>12400</v>
      </c>
      <c r="H7023" s="41" t="s">
        <v>4366</v>
      </c>
    </row>
    <row r="7024" spans="1:8">
      <c r="A7024" s="36"/>
      <c r="B7024" s="36"/>
      <c r="C7024" s="37" t="s">
        <v>2694</v>
      </c>
      <c r="D7024" s="38">
        <v>12560</v>
      </c>
      <c r="E7024" s="39" t="s">
        <v>7423</v>
      </c>
      <c r="F7024" s="38" t="s">
        <v>157</v>
      </c>
      <c r="G7024" s="40">
        <v>55000</v>
      </c>
      <c r="H7024" s="41" t="s">
        <v>4366</v>
      </c>
    </row>
    <row r="7025" spans="1:8">
      <c r="A7025" s="36"/>
      <c r="B7025" s="36"/>
      <c r="C7025" s="37" t="s">
        <v>2694</v>
      </c>
      <c r="D7025" s="38">
        <v>12561</v>
      </c>
      <c r="E7025" s="39" t="s">
        <v>7424</v>
      </c>
      <c r="F7025" s="38" t="s">
        <v>157</v>
      </c>
      <c r="G7025" s="40">
        <v>2597034</v>
      </c>
      <c r="H7025" s="41" t="s">
        <v>4366</v>
      </c>
    </row>
    <row r="7026" spans="1:8">
      <c r="A7026" s="36"/>
      <c r="B7026" s="36"/>
      <c r="C7026" s="37" t="s">
        <v>2694</v>
      </c>
      <c r="D7026" s="38">
        <v>12562</v>
      </c>
      <c r="E7026" s="39" t="s">
        <v>7425</v>
      </c>
      <c r="F7026" s="38" t="s">
        <v>157</v>
      </c>
      <c r="G7026" s="40">
        <v>298</v>
      </c>
      <c r="H7026" s="41" t="s">
        <v>4366</v>
      </c>
    </row>
    <row r="7027" spans="1:8">
      <c r="A7027" s="36"/>
      <c r="B7027" s="36"/>
      <c r="C7027" s="37" t="s">
        <v>2694</v>
      </c>
      <c r="D7027" s="38">
        <v>12564</v>
      </c>
      <c r="E7027" s="39" t="s">
        <v>7426</v>
      </c>
      <c r="F7027" s="38" t="s">
        <v>157</v>
      </c>
      <c r="G7027" s="40">
        <v>3700</v>
      </c>
      <c r="H7027" s="41" t="s">
        <v>4366</v>
      </c>
    </row>
    <row r="7028" spans="1:8">
      <c r="A7028" s="36"/>
      <c r="B7028" s="36"/>
      <c r="C7028" s="37" t="s">
        <v>2694</v>
      </c>
      <c r="D7028" s="38">
        <v>12565</v>
      </c>
      <c r="E7028" s="39" t="s">
        <v>7427</v>
      </c>
      <c r="F7028" s="38" t="s">
        <v>157</v>
      </c>
      <c r="G7028" s="40">
        <v>6600</v>
      </c>
      <c r="H7028" s="41" t="s">
        <v>4366</v>
      </c>
    </row>
    <row r="7029" spans="1:8">
      <c r="A7029" s="36"/>
      <c r="B7029" s="36"/>
      <c r="C7029" s="37" t="s">
        <v>2694</v>
      </c>
      <c r="D7029" s="38">
        <v>12566</v>
      </c>
      <c r="E7029" s="39" t="s">
        <v>7428</v>
      </c>
      <c r="F7029" s="38" t="s">
        <v>157</v>
      </c>
      <c r="G7029" s="40">
        <v>1401</v>
      </c>
      <c r="H7029" s="41" t="s">
        <v>4366</v>
      </c>
    </row>
    <row r="7030" spans="1:8">
      <c r="A7030" s="36"/>
      <c r="B7030" s="36"/>
      <c r="C7030" s="37" t="s">
        <v>2694</v>
      </c>
      <c r="D7030" s="38">
        <v>12567</v>
      </c>
      <c r="E7030" s="39" t="s">
        <v>7429</v>
      </c>
      <c r="F7030" s="38" t="s">
        <v>190</v>
      </c>
      <c r="G7030" s="40">
        <v>2300</v>
      </c>
      <c r="H7030" s="41" t="s">
        <v>4366</v>
      </c>
    </row>
    <row r="7031" spans="1:8">
      <c r="A7031" s="36"/>
      <c r="B7031" s="36"/>
      <c r="C7031" s="37" t="s">
        <v>2694</v>
      </c>
      <c r="D7031" s="38">
        <v>12568</v>
      </c>
      <c r="E7031" s="39" t="s">
        <v>7430</v>
      </c>
      <c r="F7031" s="38" t="s">
        <v>190</v>
      </c>
      <c r="G7031" s="40">
        <v>1334</v>
      </c>
      <c r="H7031" s="41" t="s">
        <v>4366</v>
      </c>
    </row>
    <row r="7032" spans="1:8">
      <c r="A7032" s="36"/>
      <c r="B7032" s="36"/>
      <c r="C7032" s="37" t="s">
        <v>2694</v>
      </c>
      <c r="D7032" s="38">
        <v>12569</v>
      </c>
      <c r="E7032" s="39" t="s">
        <v>7431</v>
      </c>
      <c r="F7032" s="38" t="s">
        <v>157</v>
      </c>
      <c r="G7032" s="40">
        <v>29750</v>
      </c>
      <c r="H7032" s="41" t="s">
        <v>4366</v>
      </c>
    </row>
    <row r="7033" spans="1:8">
      <c r="A7033" s="36"/>
      <c r="B7033" s="36"/>
      <c r="C7033" s="37" t="s">
        <v>2694</v>
      </c>
      <c r="D7033" s="38">
        <v>12570</v>
      </c>
      <c r="E7033" s="39" t="s">
        <v>7432</v>
      </c>
      <c r="F7033" s="38" t="s">
        <v>157</v>
      </c>
      <c r="G7033" s="40">
        <v>2011</v>
      </c>
      <c r="H7033" s="41" t="s">
        <v>4366</v>
      </c>
    </row>
    <row r="7034" spans="1:8">
      <c r="A7034" s="36"/>
      <c r="B7034" s="36"/>
      <c r="C7034" s="37" t="s">
        <v>2694</v>
      </c>
      <c r="D7034" s="38">
        <v>12571</v>
      </c>
      <c r="E7034" s="39" t="s">
        <v>7433</v>
      </c>
      <c r="F7034" s="38" t="s">
        <v>564</v>
      </c>
      <c r="G7034" s="40">
        <v>388</v>
      </c>
      <c r="H7034" s="41" t="s">
        <v>4366</v>
      </c>
    </row>
    <row r="7035" spans="1:8">
      <c r="A7035" s="36"/>
      <c r="B7035" s="36"/>
      <c r="C7035" s="37" t="s">
        <v>2694</v>
      </c>
      <c r="D7035" s="38">
        <v>12572</v>
      </c>
      <c r="E7035" s="39" t="s">
        <v>7434</v>
      </c>
      <c r="F7035" s="38" t="s">
        <v>157</v>
      </c>
      <c r="G7035" s="40">
        <v>95179</v>
      </c>
      <c r="H7035" s="41" t="s">
        <v>4366</v>
      </c>
    </row>
    <row r="7036" spans="1:8">
      <c r="A7036" s="36"/>
      <c r="B7036" s="36"/>
      <c r="C7036" s="37" t="s">
        <v>2694</v>
      </c>
      <c r="D7036" s="38">
        <v>12573</v>
      </c>
      <c r="E7036" s="39" t="s">
        <v>7435</v>
      </c>
      <c r="F7036" s="38" t="s">
        <v>157</v>
      </c>
      <c r="G7036" s="40">
        <v>10900</v>
      </c>
      <c r="H7036" s="41" t="s">
        <v>4366</v>
      </c>
    </row>
    <row r="7037" spans="1:8">
      <c r="A7037" s="36"/>
      <c r="B7037" s="36"/>
      <c r="C7037" s="37" t="s">
        <v>2694</v>
      </c>
      <c r="D7037" s="38">
        <v>12574</v>
      </c>
      <c r="E7037" s="39" t="s">
        <v>7436</v>
      </c>
      <c r="F7037" s="38" t="s">
        <v>190</v>
      </c>
      <c r="G7037" s="40">
        <v>895</v>
      </c>
      <c r="H7037" s="41" t="s">
        <v>4366</v>
      </c>
    </row>
    <row r="7038" spans="1:8">
      <c r="A7038" s="36"/>
      <c r="B7038" s="36"/>
      <c r="C7038" s="37" t="s">
        <v>2694</v>
      </c>
      <c r="D7038" s="38">
        <v>12575</v>
      </c>
      <c r="E7038" s="39" t="s">
        <v>7437</v>
      </c>
      <c r="F7038" s="38" t="s">
        <v>190</v>
      </c>
      <c r="G7038" s="40">
        <v>39626</v>
      </c>
      <c r="H7038" s="41" t="s">
        <v>4366</v>
      </c>
    </row>
    <row r="7039" spans="1:8">
      <c r="A7039" s="36"/>
      <c r="B7039" s="36"/>
      <c r="C7039" s="37" t="s">
        <v>2694</v>
      </c>
      <c r="D7039" s="38">
        <v>12576</v>
      </c>
      <c r="E7039" s="39" t="s">
        <v>7438</v>
      </c>
      <c r="F7039" s="38" t="s">
        <v>157</v>
      </c>
      <c r="G7039" s="40">
        <v>132999</v>
      </c>
      <c r="H7039" s="41" t="s">
        <v>4366</v>
      </c>
    </row>
    <row r="7040" spans="1:8">
      <c r="A7040" s="36"/>
      <c r="B7040" s="36"/>
      <c r="C7040" s="37" t="s">
        <v>2694</v>
      </c>
      <c r="D7040" s="38">
        <v>12577</v>
      </c>
      <c r="E7040" s="39" t="s">
        <v>7439</v>
      </c>
      <c r="F7040" s="38" t="s">
        <v>190</v>
      </c>
      <c r="G7040" s="40">
        <v>81852</v>
      </c>
      <c r="H7040" s="41" t="s">
        <v>4366</v>
      </c>
    </row>
    <row r="7041" spans="1:8">
      <c r="A7041" s="36"/>
      <c r="B7041" s="36"/>
      <c r="C7041" s="37" t="s">
        <v>2694</v>
      </c>
      <c r="D7041" s="38">
        <v>12578</v>
      </c>
      <c r="E7041" s="39" t="s">
        <v>7440</v>
      </c>
      <c r="F7041" s="38" t="s">
        <v>190</v>
      </c>
      <c r="G7041" s="40">
        <v>95315</v>
      </c>
      <c r="H7041" s="41" t="s">
        <v>4366</v>
      </c>
    </row>
    <row r="7042" spans="1:8">
      <c r="A7042" s="36"/>
      <c r="B7042" s="36"/>
      <c r="C7042" s="37" t="s">
        <v>2694</v>
      </c>
      <c r="D7042" s="38">
        <v>12579</v>
      </c>
      <c r="E7042" s="39" t="s">
        <v>7441</v>
      </c>
      <c r="F7042" s="38" t="s">
        <v>190</v>
      </c>
      <c r="G7042" s="40">
        <v>205498</v>
      </c>
      <c r="H7042" s="41" t="s">
        <v>4366</v>
      </c>
    </row>
    <row r="7043" spans="1:8">
      <c r="A7043" s="36"/>
      <c r="B7043" s="36"/>
      <c r="C7043" s="37" t="s">
        <v>2694</v>
      </c>
      <c r="D7043" s="38">
        <v>12580</v>
      </c>
      <c r="E7043" s="39" t="s">
        <v>7442</v>
      </c>
      <c r="F7043" s="38" t="s">
        <v>157</v>
      </c>
      <c r="G7043" s="40">
        <v>118</v>
      </c>
      <c r="H7043" s="41" t="s">
        <v>4366</v>
      </c>
    </row>
    <row r="7044" spans="1:8">
      <c r="A7044" s="36"/>
      <c r="B7044" s="36"/>
      <c r="C7044" s="37" t="s">
        <v>2694</v>
      </c>
      <c r="D7044" s="38">
        <v>12581</v>
      </c>
      <c r="E7044" s="39" t="s">
        <v>7443</v>
      </c>
      <c r="F7044" s="38" t="s">
        <v>157</v>
      </c>
      <c r="G7044" s="40">
        <v>772629</v>
      </c>
      <c r="H7044" s="41" t="s">
        <v>4366</v>
      </c>
    </row>
    <row r="7045" spans="1:8">
      <c r="A7045" s="36"/>
      <c r="B7045" s="36"/>
      <c r="C7045" s="37" t="s">
        <v>2694</v>
      </c>
      <c r="D7045" s="38">
        <v>12582</v>
      </c>
      <c r="E7045" s="39" t="s">
        <v>7444</v>
      </c>
      <c r="F7045" s="38" t="s">
        <v>157</v>
      </c>
      <c r="G7045" s="40">
        <v>7800</v>
      </c>
      <c r="H7045" s="41" t="s">
        <v>4366</v>
      </c>
    </row>
    <row r="7046" spans="1:8">
      <c r="A7046" s="36"/>
      <c r="B7046" s="36"/>
      <c r="C7046" s="37" t="s">
        <v>2694</v>
      </c>
      <c r="D7046" s="38">
        <v>12583</v>
      </c>
      <c r="E7046" s="39" t="s">
        <v>7445</v>
      </c>
      <c r="F7046" s="38" t="s">
        <v>157</v>
      </c>
      <c r="G7046" s="40">
        <v>589050</v>
      </c>
      <c r="H7046" s="41" t="s">
        <v>4366</v>
      </c>
    </row>
    <row r="7047" spans="1:8">
      <c r="A7047" s="36"/>
      <c r="B7047" s="36"/>
      <c r="C7047" s="37" t="s">
        <v>2694</v>
      </c>
      <c r="D7047" s="38">
        <v>12584</v>
      </c>
      <c r="E7047" s="39" t="s">
        <v>7446</v>
      </c>
      <c r="F7047" s="38" t="s">
        <v>157</v>
      </c>
      <c r="G7047" s="40">
        <v>425636</v>
      </c>
      <c r="H7047" s="41" t="s">
        <v>4366</v>
      </c>
    </row>
    <row r="7048" spans="1:8">
      <c r="A7048" s="36"/>
      <c r="B7048" s="36"/>
      <c r="C7048" s="37" t="s">
        <v>2694</v>
      </c>
      <c r="D7048" s="38">
        <v>12585</v>
      </c>
      <c r="E7048" s="39" t="s">
        <v>7447</v>
      </c>
      <c r="F7048" s="38" t="s">
        <v>157</v>
      </c>
      <c r="G7048" s="40">
        <v>531930</v>
      </c>
      <c r="H7048" s="41" t="s">
        <v>4366</v>
      </c>
    </row>
    <row r="7049" spans="1:8">
      <c r="A7049" s="36"/>
      <c r="B7049" s="36"/>
      <c r="C7049" s="37" t="s">
        <v>2694</v>
      </c>
      <c r="D7049" s="38">
        <v>12586</v>
      </c>
      <c r="E7049" s="39" t="s">
        <v>7448</v>
      </c>
      <c r="F7049" s="38" t="s">
        <v>157</v>
      </c>
      <c r="G7049" s="40">
        <v>372470</v>
      </c>
      <c r="H7049" s="41" t="s">
        <v>4366</v>
      </c>
    </row>
    <row r="7050" spans="1:8">
      <c r="A7050" s="36"/>
      <c r="B7050" s="36"/>
      <c r="C7050" s="37" t="s">
        <v>2694</v>
      </c>
      <c r="D7050" s="38">
        <v>12587</v>
      </c>
      <c r="E7050" s="39" t="s">
        <v>7449</v>
      </c>
      <c r="F7050" s="38" t="s">
        <v>157</v>
      </c>
      <c r="G7050" s="40">
        <v>355810</v>
      </c>
      <c r="H7050" s="41" t="s">
        <v>4366</v>
      </c>
    </row>
    <row r="7051" spans="1:8">
      <c r="A7051" s="36"/>
      <c r="B7051" s="36"/>
      <c r="C7051" s="37" t="s">
        <v>2694</v>
      </c>
      <c r="D7051" s="38">
        <v>12588</v>
      </c>
      <c r="E7051" s="39" t="s">
        <v>7450</v>
      </c>
      <c r="F7051" s="38" t="s">
        <v>157</v>
      </c>
      <c r="G7051" s="40">
        <v>52000</v>
      </c>
      <c r="H7051" s="41" t="s">
        <v>4366</v>
      </c>
    </row>
    <row r="7052" spans="1:8">
      <c r="A7052" s="36"/>
      <c r="B7052" s="36"/>
      <c r="C7052" s="37" t="s">
        <v>2694</v>
      </c>
      <c r="D7052" s="38">
        <v>12589</v>
      </c>
      <c r="E7052" s="39" t="s">
        <v>7451</v>
      </c>
      <c r="F7052" s="38" t="s">
        <v>157</v>
      </c>
      <c r="G7052" s="40">
        <v>177533</v>
      </c>
      <c r="H7052" s="41" t="s">
        <v>4366</v>
      </c>
    </row>
    <row r="7053" spans="1:8">
      <c r="A7053" s="36"/>
      <c r="B7053" s="36"/>
      <c r="C7053" s="37" t="s">
        <v>2694</v>
      </c>
      <c r="D7053" s="38">
        <v>12590</v>
      </c>
      <c r="E7053" s="39" t="s">
        <v>7452</v>
      </c>
      <c r="F7053" s="38" t="s">
        <v>564</v>
      </c>
      <c r="G7053" s="40">
        <v>2956</v>
      </c>
      <c r="H7053" s="41" t="s">
        <v>4366</v>
      </c>
    </row>
    <row r="7054" spans="1:8">
      <c r="A7054" s="36"/>
      <c r="B7054" s="36"/>
      <c r="C7054" s="37" t="s">
        <v>2694</v>
      </c>
      <c r="D7054" s="38">
        <v>12591</v>
      </c>
      <c r="E7054" s="39" t="s">
        <v>7453</v>
      </c>
      <c r="F7054" s="38" t="s">
        <v>157</v>
      </c>
      <c r="G7054" s="40">
        <v>82586</v>
      </c>
      <c r="H7054" s="41" t="s">
        <v>4366</v>
      </c>
    </row>
    <row r="7055" spans="1:8">
      <c r="A7055" s="36"/>
      <c r="B7055" s="36"/>
      <c r="C7055" s="37" t="s">
        <v>2694</v>
      </c>
      <c r="D7055" s="38">
        <v>12592</v>
      </c>
      <c r="E7055" s="39" t="s">
        <v>7454</v>
      </c>
      <c r="F7055" s="38" t="s">
        <v>182</v>
      </c>
      <c r="G7055" s="40">
        <v>80900</v>
      </c>
      <c r="H7055" s="41" t="s">
        <v>4366</v>
      </c>
    </row>
    <row r="7056" spans="1:8">
      <c r="A7056" s="36"/>
      <c r="B7056" s="36"/>
      <c r="C7056" s="37" t="s">
        <v>2694</v>
      </c>
      <c r="D7056" s="38">
        <v>12593</v>
      </c>
      <c r="E7056" s="39" t="s">
        <v>7455</v>
      </c>
      <c r="F7056" s="38" t="s">
        <v>157</v>
      </c>
      <c r="G7056" s="40">
        <v>80802</v>
      </c>
      <c r="H7056" s="41" t="s">
        <v>4366</v>
      </c>
    </row>
    <row r="7057" spans="1:8">
      <c r="A7057" s="36"/>
      <c r="B7057" s="36"/>
      <c r="C7057" s="37" t="s">
        <v>2694</v>
      </c>
      <c r="D7057" s="38">
        <v>12594</v>
      </c>
      <c r="E7057" s="39" t="s">
        <v>7456</v>
      </c>
      <c r="F7057" s="38" t="s">
        <v>157</v>
      </c>
      <c r="G7057" s="40">
        <v>31699</v>
      </c>
      <c r="H7057" s="41" t="s">
        <v>4366</v>
      </c>
    </row>
    <row r="7058" spans="1:8">
      <c r="A7058" s="36"/>
      <c r="B7058" s="36"/>
      <c r="C7058" s="37" t="s">
        <v>2694</v>
      </c>
      <c r="D7058" s="38">
        <v>12595</v>
      </c>
      <c r="E7058" s="39" t="s">
        <v>7457</v>
      </c>
      <c r="F7058" s="38" t="s">
        <v>157</v>
      </c>
      <c r="G7058" s="40">
        <v>278832</v>
      </c>
      <c r="H7058" s="41" t="s">
        <v>4366</v>
      </c>
    </row>
    <row r="7059" spans="1:8">
      <c r="A7059" s="36"/>
      <c r="B7059" s="36"/>
      <c r="C7059" s="37" t="s">
        <v>2694</v>
      </c>
      <c r="D7059" s="38">
        <v>12596</v>
      </c>
      <c r="E7059" s="39" t="s">
        <v>7458</v>
      </c>
      <c r="F7059" s="38" t="s">
        <v>157</v>
      </c>
      <c r="G7059" s="40">
        <v>34998</v>
      </c>
      <c r="H7059" s="41" t="s">
        <v>4366</v>
      </c>
    </row>
    <row r="7060" spans="1:8">
      <c r="A7060" s="36"/>
      <c r="B7060" s="36"/>
      <c r="C7060" s="37" t="s">
        <v>2694</v>
      </c>
      <c r="D7060" s="38">
        <v>12597</v>
      </c>
      <c r="E7060" s="39" t="s">
        <v>7459</v>
      </c>
      <c r="F7060" s="38" t="s">
        <v>157</v>
      </c>
      <c r="G7060" s="40">
        <v>10353</v>
      </c>
      <c r="H7060" s="41" t="s">
        <v>4366</v>
      </c>
    </row>
    <row r="7061" spans="1:8">
      <c r="A7061" s="36"/>
      <c r="B7061" s="36"/>
      <c r="C7061" s="37" t="s">
        <v>2694</v>
      </c>
      <c r="D7061" s="38">
        <v>12598</v>
      </c>
      <c r="E7061" s="39" t="s">
        <v>7460</v>
      </c>
      <c r="F7061" s="38" t="s">
        <v>157</v>
      </c>
      <c r="G7061" s="40">
        <v>29036</v>
      </c>
      <c r="H7061" s="41" t="s">
        <v>4366</v>
      </c>
    </row>
    <row r="7062" spans="1:8">
      <c r="A7062" s="36"/>
      <c r="B7062" s="36"/>
      <c r="C7062" s="37" t="s">
        <v>2694</v>
      </c>
      <c r="D7062" s="38">
        <v>12599</v>
      </c>
      <c r="E7062" s="39" t="s">
        <v>7461</v>
      </c>
      <c r="F7062" s="38" t="s">
        <v>157</v>
      </c>
      <c r="G7062" s="40">
        <v>311931</v>
      </c>
      <c r="H7062" s="41" t="s">
        <v>4366</v>
      </c>
    </row>
    <row r="7063" spans="1:8">
      <c r="A7063" s="36"/>
      <c r="B7063" s="36"/>
      <c r="C7063" s="37" t="s">
        <v>2694</v>
      </c>
      <c r="D7063" s="38">
        <v>12600</v>
      </c>
      <c r="E7063" s="39" t="s">
        <v>7462</v>
      </c>
      <c r="F7063" s="38" t="s">
        <v>157</v>
      </c>
      <c r="G7063" s="40">
        <v>1079345</v>
      </c>
      <c r="H7063" s="41" t="s">
        <v>4366</v>
      </c>
    </row>
    <row r="7064" spans="1:8">
      <c r="A7064" s="36"/>
      <c r="B7064" s="36"/>
      <c r="C7064" s="37" t="s">
        <v>2694</v>
      </c>
      <c r="D7064" s="38">
        <v>12601</v>
      </c>
      <c r="E7064" s="39" t="s">
        <v>7463</v>
      </c>
      <c r="F7064" s="38" t="s">
        <v>157</v>
      </c>
      <c r="G7064" s="40">
        <v>261800</v>
      </c>
      <c r="H7064" s="41" t="s">
        <v>4366</v>
      </c>
    </row>
    <row r="7065" spans="1:8">
      <c r="A7065" s="36"/>
      <c r="B7065" s="36"/>
      <c r="C7065" s="37" t="s">
        <v>2694</v>
      </c>
      <c r="D7065" s="38">
        <v>12602</v>
      </c>
      <c r="E7065" s="39" t="s">
        <v>7464</v>
      </c>
      <c r="F7065" s="38" t="s">
        <v>157</v>
      </c>
      <c r="G7065" s="40">
        <v>436031</v>
      </c>
      <c r="H7065" s="41" t="s">
        <v>4366</v>
      </c>
    </row>
    <row r="7066" spans="1:8">
      <c r="A7066" s="36"/>
      <c r="B7066" s="36"/>
      <c r="C7066" s="37" t="s">
        <v>2694</v>
      </c>
      <c r="D7066" s="38">
        <v>12603</v>
      </c>
      <c r="E7066" s="39" t="s">
        <v>7465</v>
      </c>
      <c r="F7066" s="38" t="s">
        <v>157</v>
      </c>
      <c r="G7066" s="40">
        <v>579557</v>
      </c>
      <c r="H7066" s="41" t="s">
        <v>4366</v>
      </c>
    </row>
    <row r="7067" spans="1:8">
      <c r="A7067" s="36"/>
      <c r="B7067" s="36"/>
      <c r="C7067" s="37" t="s">
        <v>2694</v>
      </c>
      <c r="D7067" s="38">
        <v>12604</v>
      </c>
      <c r="E7067" s="39" t="s">
        <v>7466</v>
      </c>
      <c r="F7067" s="38" t="s">
        <v>157</v>
      </c>
      <c r="G7067" s="40">
        <v>478380</v>
      </c>
      <c r="H7067" s="41" t="s">
        <v>4366</v>
      </c>
    </row>
    <row r="7068" spans="1:8">
      <c r="A7068" s="36"/>
      <c r="B7068" s="36"/>
      <c r="C7068" s="37" t="s">
        <v>2694</v>
      </c>
      <c r="D7068" s="38">
        <v>12605</v>
      </c>
      <c r="E7068" s="39" t="s">
        <v>7467</v>
      </c>
      <c r="F7068" s="38" t="s">
        <v>157</v>
      </c>
      <c r="G7068" s="40">
        <v>327250</v>
      </c>
      <c r="H7068" s="41" t="s">
        <v>4366</v>
      </c>
    </row>
    <row r="7069" spans="1:8">
      <c r="A7069" s="36"/>
      <c r="B7069" s="36"/>
      <c r="C7069" s="37" t="s">
        <v>2694</v>
      </c>
      <c r="D7069" s="38">
        <v>12606</v>
      </c>
      <c r="E7069" s="39" t="s">
        <v>7468</v>
      </c>
      <c r="F7069" s="38" t="s">
        <v>157</v>
      </c>
      <c r="G7069" s="40">
        <v>261800</v>
      </c>
      <c r="H7069" s="41" t="s">
        <v>4366</v>
      </c>
    </row>
    <row r="7070" spans="1:8">
      <c r="A7070" s="36"/>
      <c r="B7070" s="36"/>
      <c r="C7070" s="37" t="s">
        <v>2694</v>
      </c>
      <c r="D7070" s="38">
        <v>12607</v>
      </c>
      <c r="E7070" s="39" t="s">
        <v>7469</v>
      </c>
      <c r="F7070" s="38" t="s">
        <v>157</v>
      </c>
      <c r="G7070" s="40">
        <v>294525</v>
      </c>
      <c r="H7070" s="41" t="s">
        <v>4366</v>
      </c>
    </row>
    <row r="7071" spans="1:8">
      <c r="A7071" s="36"/>
      <c r="B7071" s="36"/>
      <c r="C7071" s="37" t="s">
        <v>2694</v>
      </c>
      <c r="D7071" s="38">
        <v>12608</v>
      </c>
      <c r="E7071" s="39" t="s">
        <v>7470</v>
      </c>
      <c r="F7071" s="38" t="s">
        <v>157</v>
      </c>
      <c r="G7071" s="40">
        <v>11582</v>
      </c>
      <c r="H7071" s="41" t="s">
        <v>4366</v>
      </c>
    </row>
    <row r="7072" spans="1:8">
      <c r="A7072" s="36"/>
      <c r="B7072" s="36"/>
      <c r="C7072" s="37" t="s">
        <v>2694</v>
      </c>
      <c r="D7072" s="38">
        <v>12609</v>
      </c>
      <c r="E7072" s="39" t="s">
        <v>7471</v>
      </c>
      <c r="F7072" s="38" t="s">
        <v>157</v>
      </c>
      <c r="G7072" s="40">
        <v>10710</v>
      </c>
      <c r="H7072" s="41" t="s">
        <v>4366</v>
      </c>
    </row>
    <row r="7073" spans="1:8">
      <c r="A7073" s="36"/>
      <c r="B7073" s="36"/>
      <c r="C7073" s="37" t="s">
        <v>2694</v>
      </c>
      <c r="D7073" s="38">
        <v>12610</v>
      </c>
      <c r="E7073" s="39" t="s">
        <v>7472</v>
      </c>
      <c r="F7073" s="38" t="s">
        <v>157</v>
      </c>
      <c r="G7073" s="40">
        <v>11543</v>
      </c>
      <c r="H7073" s="41" t="s">
        <v>4366</v>
      </c>
    </row>
    <row r="7074" spans="1:8">
      <c r="A7074" s="36"/>
      <c r="B7074" s="36"/>
      <c r="C7074" s="37" t="s">
        <v>2694</v>
      </c>
      <c r="D7074" s="38">
        <v>12611</v>
      </c>
      <c r="E7074" s="39" t="s">
        <v>7473</v>
      </c>
      <c r="F7074" s="38" t="s">
        <v>157</v>
      </c>
      <c r="G7074" s="40">
        <v>12733</v>
      </c>
      <c r="H7074" s="41" t="s">
        <v>4366</v>
      </c>
    </row>
    <row r="7075" spans="1:8">
      <c r="A7075" s="36"/>
      <c r="B7075" s="36"/>
      <c r="C7075" s="37" t="s">
        <v>2694</v>
      </c>
      <c r="D7075" s="38">
        <v>12612</v>
      </c>
      <c r="E7075" s="39" t="s">
        <v>7474</v>
      </c>
      <c r="F7075" s="38" t="s">
        <v>157</v>
      </c>
      <c r="G7075" s="40">
        <v>14399</v>
      </c>
      <c r="H7075" s="41" t="s">
        <v>4366</v>
      </c>
    </row>
    <row r="7076" spans="1:8">
      <c r="A7076" s="36"/>
      <c r="B7076" s="36"/>
      <c r="C7076" s="37" t="s">
        <v>2694</v>
      </c>
      <c r="D7076" s="38">
        <v>12613</v>
      </c>
      <c r="E7076" s="39" t="s">
        <v>7475</v>
      </c>
      <c r="F7076" s="38" t="s">
        <v>157</v>
      </c>
      <c r="G7076" s="40">
        <v>24106</v>
      </c>
      <c r="H7076" s="41" t="s">
        <v>4366</v>
      </c>
    </row>
    <row r="7077" spans="1:8">
      <c r="A7077" s="36"/>
      <c r="B7077" s="36"/>
      <c r="C7077" s="37" t="s">
        <v>2694</v>
      </c>
      <c r="D7077" s="38">
        <v>12614</v>
      </c>
      <c r="E7077" s="39" t="s">
        <v>7476</v>
      </c>
      <c r="F7077" s="38" t="s">
        <v>157</v>
      </c>
      <c r="G7077" s="40">
        <v>61880</v>
      </c>
      <c r="H7077" s="41" t="s">
        <v>4366</v>
      </c>
    </row>
    <row r="7078" spans="1:8">
      <c r="A7078" s="36"/>
      <c r="B7078" s="36"/>
      <c r="C7078" s="37" t="s">
        <v>2694</v>
      </c>
      <c r="D7078" s="38">
        <v>12615</v>
      </c>
      <c r="E7078" s="39" t="s">
        <v>7477</v>
      </c>
      <c r="F7078" s="38" t="s">
        <v>157</v>
      </c>
      <c r="G7078" s="40">
        <v>37891</v>
      </c>
      <c r="H7078" s="41" t="s">
        <v>4366</v>
      </c>
    </row>
    <row r="7079" spans="1:8">
      <c r="A7079" s="36"/>
      <c r="B7079" s="36"/>
      <c r="C7079" s="37" t="s">
        <v>2694</v>
      </c>
      <c r="D7079" s="38">
        <v>12616</v>
      </c>
      <c r="E7079" s="39" t="s">
        <v>7478</v>
      </c>
      <c r="F7079" s="38" t="s">
        <v>157</v>
      </c>
      <c r="G7079" s="40">
        <v>1607</v>
      </c>
      <c r="H7079" s="41" t="s">
        <v>4366</v>
      </c>
    </row>
    <row r="7080" spans="1:8">
      <c r="A7080" s="36"/>
      <c r="B7080" s="36"/>
      <c r="C7080" s="37" t="s">
        <v>2694</v>
      </c>
      <c r="D7080" s="38">
        <v>12617</v>
      </c>
      <c r="E7080" s="39" t="s">
        <v>7479</v>
      </c>
      <c r="F7080" s="38" t="s">
        <v>157</v>
      </c>
      <c r="G7080" s="40">
        <v>193970000</v>
      </c>
      <c r="H7080" s="41" t="s">
        <v>4366</v>
      </c>
    </row>
    <row r="7081" spans="1:8">
      <c r="A7081" s="36"/>
      <c r="B7081" s="36"/>
      <c r="C7081" s="37" t="s">
        <v>2694</v>
      </c>
      <c r="D7081" s="38">
        <v>12618</v>
      </c>
      <c r="E7081" s="39" t="s">
        <v>7480</v>
      </c>
      <c r="F7081" s="38" t="s">
        <v>157</v>
      </c>
      <c r="G7081" s="40">
        <v>1726</v>
      </c>
      <c r="H7081" s="41" t="s">
        <v>4366</v>
      </c>
    </row>
    <row r="7082" spans="1:8">
      <c r="A7082" s="36"/>
      <c r="B7082" s="36"/>
      <c r="C7082" s="37" t="s">
        <v>2694</v>
      </c>
      <c r="D7082" s="38">
        <v>12619</v>
      </c>
      <c r="E7082" s="39" t="s">
        <v>7481</v>
      </c>
      <c r="F7082" s="38" t="s">
        <v>157</v>
      </c>
      <c r="G7082" s="40">
        <v>1845</v>
      </c>
      <c r="H7082" s="41" t="s">
        <v>4366</v>
      </c>
    </row>
    <row r="7083" spans="1:8">
      <c r="A7083" s="36"/>
      <c r="B7083" s="36"/>
      <c r="C7083" s="37" t="s">
        <v>2694</v>
      </c>
      <c r="D7083" s="38">
        <v>12620</v>
      </c>
      <c r="E7083" s="39" t="s">
        <v>7482</v>
      </c>
      <c r="F7083" s="38" t="s">
        <v>157</v>
      </c>
      <c r="G7083" s="40">
        <v>1964</v>
      </c>
      <c r="H7083" s="41" t="s">
        <v>4366</v>
      </c>
    </row>
    <row r="7084" spans="1:8">
      <c r="A7084" s="36"/>
      <c r="B7084" s="36"/>
      <c r="C7084" s="37" t="s">
        <v>2694</v>
      </c>
      <c r="D7084" s="38">
        <v>12621</v>
      </c>
      <c r="E7084" s="39" t="s">
        <v>7483</v>
      </c>
      <c r="F7084" s="38" t="s">
        <v>157</v>
      </c>
      <c r="G7084" s="40">
        <v>3451</v>
      </c>
      <c r="H7084" s="41" t="s">
        <v>4366</v>
      </c>
    </row>
    <row r="7085" spans="1:8">
      <c r="A7085" s="36"/>
      <c r="B7085" s="36"/>
      <c r="C7085" s="37" t="s">
        <v>2694</v>
      </c>
      <c r="D7085" s="38">
        <v>12622</v>
      </c>
      <c r="E7085" s="39" t="s">
        <v>7484</v>
      </c>
      <c r="F7085" s="38" t="s">
        <v>157</v>
      </c>
      <c r="G7085" s="40">
        <v>4701</v>
      </c>
      <c r="H7085" s="41" t="s">
        <v>4366</v>
      </c>
    </row>
    <row r="7086" spans="1:8">
      <c r="A7086" s="36"/>
      <c r="B7086" s="36"/>
      <c r="C7086" s="37" t="s">
        <v>2694</v>
      </c>
      <c r="D7086" s="38">
        <v>12623</v>
      </c>
      <c r="E7086" s="39" t="s">
        <v>7485</v>
      </c>
      <c r="F7086" s="38" t="s">
        <v>157</v>
      </c>
      <c r="G7086" s="40">
        <v>39556</v>
      </c>
      <c r="H7086" s="41" t="s">
        <v>4366</v>
      </c>
    </row>
    <row r="7087" spans="1:8">
      <c r="A7087" s="36"/>
      <c r="B7087" s="36"/>
      <c r="C7087" s="37" t="s">
        <v>2694</v>
      </c>
      <c r="D7087" s="38">
        <v>12624</v>
      </c>
      <c r="E7087" s="39" t="s">
        <v>3677</v>
      </c>
      <c r="F7087" s="38" t="s">
        <v>157</v>
      </c>
      <c r="G7087" s="40">
        <v>58800</v>
      </c>
      <c r="H7087" s="41" t="s">
        <v>4366</v>
      </c>
    </row>
    <row r="7088" spans="1:8">
      <c r="A7088" s="36"/>
      <c r="B7088" s="36"/>
      <c r="C7088" s="37" t="s">
        <v>2694</v>
      </c>
      <c r="D7088" s="38">
        <v>12625</v>
      </c>
      <c r="E7088" s="39" t="s">
        <v>7486</v>
      </c>
      <c r="F7088" s="38" t="s">
        <v>157</v>
      </c>
      <c r="G7088" s="40">
        <v>944</v>
      </c>
      <c r="H7088" s="41" t="s">
        <v>4366</v>
      </c>
    </row>
    <row r="7089" spans="1:8">
      <c r="A7089" s="36"/>
      <c r="B7089" s="36"/>
      <c r="C7089" s="37" t="s">
        <v>2694</v>
      </c>
      <c r="D7089" s="38">
        <v>12626</v>
      </c>
      <c r="E7089" s="39" t="s">
        <v>7487</v>
      </c>
      <c r="F7089" s="38" t="s">
        <v>157</v>
      </c>
      <c r="G7089" s="40">
        <v>215033</v>
      </c>
      <c r="H7089" s="41" t="s">
        <v>4366</v>
      </c>
    </row>
    <row r="7090" spans="1:8">
      <c r="A7090" s="36"/>
      <c r="B7090" s="36"/>
      <c r="C7090" s="37" t="s">
        <v>2694</v>
      </c>
      <c r="D7090" s="38">
        <v>12627</v>
      </c>
      <c r="E7090" s="39" t="s">
        <v>7488</v>
      </c>
      <c r="F7090" s="38" t="s">
        <v>157</v>
      </c>
      <c r="G7090" s="40">
        <v>372463</v>
      </c>
      <c r="H7090" s="41" t="s">
        <v>4366</v>
      </c>
    </row>
    <row r="7091" spans="1:8">
      <c r="A7091" s="36"/>
      <c r="B7091" s="36"/>
      <c r="C7091" s="37" t="s">
        <v>2694</v>
      </c>
      <c r="D7091" s="38">
        <v>12628</v>
      </c>
      <c r="E7091" s="39" t="s">
        <v>7489</v>
      </c>
      <c r="F7091" s="38" t="s">
        <v>157</v>
      </c>
      <c r="G7091" s="40">
        <v>202678</v>
      </c>
      <c r="H7091" s="41" t="s">
        <v>4366</v>
      </c>
    </row>
    <row r="7092" spans="1:8">
      <c r="A7092" s="36"/>
      <c r="B7092" s="36"/>
      <c r="C7092" s="37" t="s">
        <v>2694</v>
      </c>
      <c r="D7092" s="38">
        <v>12629</v>
      </c>
      <c r="E7092" s="39" t="s">
        <v>7490</v>
      </c>
      <c r="F7092" s="38" t="s">
        <v>157</v>
      </c>
      <c r="G7092" s="40">
        <v>234276</v>
      </c>
      <c r="H7092" s="41" t="s">
        <v>4366</v>
      </c>
    </row>
    <row r="7093" spans="1:8">
      <c r="A7093" s="36"/>
      <c r="B7093" s="36"/>
      <c r="C7093" s="37" t="s">
        <v>2694</v>
      </c>
      <c r="D7093" s="38">
        <v>12630</v>
      </c>
      <c r="E7093" s="39" t="s">
        <v>7491</v>
      </c>
      <c r="F7093" s="38" t="s">
        <v>157</v>
      </c>
      <c r="G7093" s="40">
        <v>335104</v>
      </c>
      <c r="H7093" s="41" t="s">
        <v>4366</v>
      </c>
    </row>
    <row r="7094" spans="1:8">
      <c r="A7094" s="36"/>
      <c r="B7094" s="36"/>
      <c r="C7094" s="37" t="s">
        <v>2694</v>
      </c>
      <c r="D7094" s="38">
        <v>12631</v>
      </c>
      <c r="E7094" s="39" t="s">
        <v>7492</v>
      </c>
      <c r="F7094" s="38" t="s">
        <v>157</v>
      </c>
      <c r="G7094" s="40">
        <v>292264</v>
      </c>
      <c r="H7094" s="41" t="s">
        <v>4366</v>
      </c>
    </row>
    <row r="7095" spans="1:8">
      <c r="A7095" s="36"/>
      <c r="B7095" s="36"/>
      <c r="C7095" s="37" t="s">
        <v>2694</v>
      </c>
      <c r="D7095" s="38">
        <v>12632</v>
      </c>
      <c r="E7095" s="39" t="s">
        <v>3678</v>
      </c>
      <c r="F7095" s="38" t="s">
        <v>157</v>
      </c>
      <c r="G7095" s="40">
        <v>128000</v>
      </c>
      <c r="H7095" s="41" t="s">
        <v>4366</v>
      </c>
    </row>
    <row r="7096" spans="1:8">
      <c r="A7096" s="36"/>
      <c r="B7096" s="36"/>
      <c r="C7096" s="37" t="s">
        <v>2694</v>
      </c>
      <c r="D7096" s="38">
        <v>12633</v>
      </c>
      <c r="E7096" s="39" t="s">
        <v>3679</v>
      </c>
      <c r="F7096" s="38" t="s">
        <v>157</v>
      </c>
      <c r="G7096" s="40">
        <v>950</v>
      </c>
      <c r="H7096" s="41" t="s">
        <v>4366</v>
      </c>
    </row>
    <row r="7097" spans="1:8">
      <c r="A7097" s="36"/>
      <c r="B7097" s="36"/>
      <c r="C7097" s="37" t="s">
        <v>2694</v>
      </c>
      <c r="D7097" s="38">
        <v>12634</v>
      </c>
      <c r="E7097" s="39" t="s">
        <v>3680</v>
      </c>
      <c r="F7097" s="38" t="s">
        <v>157</v>
      </c>
      <c r="G7097" s="40">
        <v>5400</v>
      </c>
      <c r="H7097" s="41" t="s">
        <v>4366</v>
      </c>
    </row>
    <row r="7098" spans="1:8">
      <c r="A7098" s="36"/>
      <c r="B7098" s="36"/>
      <c r="C7098" s="37" t="s">
        <v>2694</v>
      </c>
      <c r="D7098" s="38">
        <v>12635</v>
      </c>
      <c r="E7098" s="39" t="s">
        <v>7493</v>
      </c>
      <c r="F7098" s="38" t="s">
        <v>157</v>
      </c>
      <c r="G7098" s="40">
        <v>87204</v>
      </c>
      <c r="H7098" s="41" t="s">
        <v>4366</v>
      </c>
    </row>
    <row r="7099" spans="1:8">
      <c r="A7099" s="36"/>
      <c r="B7099" s="36"/>
      <c r="C7099" s="37" t="s">
        <v>2694</v>
      </c>
      <c r="D7099" s="38">
        <v>12636</v>
      </c>
      <c r="E7099" s="39" t="s">
        <v>7494</v>
      </c>
      <c r="F7099" s="38" t="s">
        <v>157</v>
      </c>
      <c r="G7099" s="40">
        <v>100374</v>
      </c>
      <c r="H7099" s="41" t="s">
        <v>4366</v>
      </c>
    </row>
    <row r="7100" spans="1:8">
      <c r="A7100" s="36"/>
      <c r="B7100" s="36"/>
      <c r="C7100" s="37" t="s">
        <v>2694</v>
      </c>
      <c r="D7100" s="38">
        <v>12637</v>
      </c>
      <c r="E7100" s="39" t="s">
        <v>7495</v>
      </c>
      <c r="F7100" s="38" t="s">
        <v>157</v>
      </c>
      <c r="G7100" s="40">
        <v>10800</v>
      </c>
      <c r="H7100" s="41" t="s">
        <v>4366</v>
      </c>
    </row>
    <row r="7101" spans="1:8">
      <c r="A7101" s="36"/>
      <c r="B7101" s="36"/>
      <c r="C7101" s="37" t="s">
        <v>2694</v>
      </c>
      <c r="D7101" s="38">
        <v>12638</v>
      </c>
      <c r="E7101" s="39" t="s">
        <v>7496</v>
      </c>
      <c r="F7101" s="38" t="s">
        <v>190</v>
      </c>
      <c r="G7101" s="40">
        <v>31817</v>
      </c>
      <c r="H7101" s="41" t="s">
        <v>4366</v>
      </c>
    </row>
    <row r="7102" spans="1:8">
      <c r="A7102" s="36"/>
      <c r="B7102" s="36"/>
      <c r="C7102" s="37" t="s">
        <v>2694</v>
      </c>
      <c r="D7102" s="38">
        <v>12639</v>
      </c>
      <c r="E7102" s="39" t="s">
        <v>7497</v>
      </c>
      <c r="F7102" s="38" t="s">
        <v>190</v>
      </c>
      <c r="G7102" s="40">
        <v>2900</v>
      </c>
      <c r="H7102" s="41" t="s">
        <v>4366</v>
      </c>
    </row>
    <row r="7103" spans="1:8">
      <c r="A7103" s="36"/>
      <c r="B7103" s="36"/>
      <c r="C7103" s="37" t="s">
        <v>2694</v>
      </c>
      <c r="D7103" s="38">
        <v>12640</v>
      </c>
      <c r="E7103" s="39" t="s">
        <v>3674</v>
      </c>
      <c r="F7103" s="38" t="s">
        <v>157</v>
      </c>
      <c r="G7103" s="40">
        <v>11290</v>
      </c>
      <c r="H7103" s="41" t="s">
        <v>4366</v>
      </c>
    </row>
    <row r="7104" spans="1:8">
      <c r="A7104" s="36"/>
      <c r="B7104" s="36"/>
      <c r="C7104" s="37" t="s">
        <v>2694</v>
      </c>
      <c r="D7104" s="38">
        <v>12641</v>
      </c>
      <c r="E7104" s="39" t="s">
        <v>3675</v>
      </c>
      <c r="F7104" s="38" t="s">
        <v>157</v>
      </c>
      <c r="G7104" s="40">
        <v>26490</v>
      </c>
      <c r="H7104" s="41" t="s">
        <v>4366</v>
      </c>
    </row>
    <row r="7105" spans="1:8">
      <c r="A7105" s="36"/>
      <c r="B7105" s="36"/>
      <c r="C7105" s="37" t="s">
        <v>2694</v>
      </c>
      <c r="D7105" s="38">
        <v>12642</v>
      </c>
      <c r="E7105" s="39" t="s">
        <v>3676</v>
      </c>
      <c r="F7105" s="38" t="s">
        <v>157</v>
      </c>
      <c r="G7105" s="40">
        <v>36790</v>
      </c>
      <c r="H7105" s="41" t="s">
        <v>4366</v>
      </c>
    </row>
    <row r="7106" spans="1:8">
      <c r="A7106" s="36"/>
      <c r="B7106" s="36"/>
      <c r="C7106" s="37" t="s">
        <v>2694</v>
      </c>
      <c r="D7106" s="38">
        <v>12643</v>
      </c>
      <c r="E7106" s="39" t="s">
        <v>3681</v>
      </c>
      <c r="F7106" s="38" t="s">
        <v>157</v>
      </c>
      <c r="G7106" s="40">
        <v>36800</v>
      </c>
      <c r="H7106" s="41" t="s">
        <v>4366</v>
      </c>
    </row>
    <row r="7107" spans="1:8">
      <c r="A7107" s="36"/>
      <c r="B7107" s="36"/>
      <c r="C7107" s="37" t="s">
        <v>2694</v>
      </c>
      <c r="D7107" s="38">
        <v>12644</v>
      </c>
      <c r="E7107" s="39" t="s">
        <v>7498</v>
      </c>
      <c r="F7107" s="38" t="s">
        <v>182</v>
      </c>
      <c r="G7107" s="40">
        <v>13685</v>
      </c>
      <c r="H7107" s="41" t="s">
        <v>4366</v>
      </c>
    </row>
    <row r="7108" spans="1:8">
      <c r="A7108" s="36"/>
      <c r="B7108" s="36"/>
      <c r="C7108" s="37" t="s">
        <v>2694</v>
      </c>
      <c r="D7108" s="38">
        <v>12645</v>
      </c>
      <c r="E7108" s="39" t="s">
        <v>7499</v>
      </c>
      <c r="F7108" s="38" t="s">
        <v>157</v>
      </c>
      <c r="G7108" s="40">
        <v>4300</v>
      </c>
      <c r="H7108" s="41" t="s">
        <v>4366</v>
      </c>
    </row>
    <row r="7109" spans="1:8">
      <c r="A7109" s="36"/>
      <c r="B7109" s="36"/>
      <c r="C7109" s="37" t="s">
        <v>2694</v>
      </c>
      <c r="D7109" s="38">
        <v>12646</v>
      </c>
      <c r="E7109" s="39" t="s">
        <v>7500</v>
      </c>
      <c r="F7109" s="38" t="s">
        <v>157</v>
      </c>
      <c r="G7109" s="40">
        <v>6951</v>
      </c>
      <c r="H7109" s="41" t="s">
        <v>4366</v>
      </c>
    </row>
    <row r="7110" spans="1:8">
      <c r="A7110" s="36"/>
      <c r="B7110" s="36"/>
      <c r="C7110" s="37" t="s">
        <v>2694</v>
      </c>
      <c r="D7110" s="38">
        <v>12647</v>
      </c>
      <c r="E7110" s="39" t="s">
        <v>7501</v>
      </c>
      <c r="F7110" s="38" t="s">
        <v>157</v>
      </c>
      <c r="G7110" s="40">
        <v>29117</v>
      </c>
      <c r="H7110" s="41" t="s">
        <v>4366</v>
      </c>
    </row>
    <row r="7111" spans="1:8">
      <c r="A7111" s="36"/>
      <c r="B7111" s="36"/>
      <c r="C7111" s="37" t="s">
        <v>2694</v>
      </c>
      <c r="D7111" s="38">
        <v>12648</v>
      </c>
      <c r="E7111" s="39" t="s">
        <v>7502</v>
      </c>
      <c r="F7111" s="38" t="s">
        <v>157</v>
      </c>
      <c r="G7111" s="40">
        <v>4100</v>
      </c>
      <c r="H7111" s="41" t="s">
        <v>4366</v>
      </c>
    </row>
    <row r="7112" spans="1:8">
      <c r="A7112" s="36"/>
      <c r="B7112" s="36"/>
      <c r="C7112" s="37" t="s">
        <v>2694</v>
      </c>
      <c r="D7112" s="38">
        <v>12649</v>
      </c>
      <c r="E7112" s="39" t="s">
        <v>7503</v>
      </c>
      <c r="F7112" s="38" t="s">
        <v>157</v>
      </c>
      <c r="G7112" s="40">
        <v>8100</v>
      </c>
      <c r="H7112" s="41" t="s">
        <v>4366</v>
      </c>
    </row>
    <row r="7113" spans="1:8">
      <c r="A7113" s="36"/>
      <c r="B7113" s="36"/>
      <c r="C7113" s="37" t="s">
        <v>2694</v>
      </c>
      <c r="D7113" s="38">
        <v>12650</v>
      </c>
      <c r="E7113" s="39" t="s">
        <v>7504</v>
      </c>
      <c r="F7113" s="38" t="s">
        <v>190</v>
      </c>
      <c r="G7113" s="40">
        <v>21933</v>
      </c>
      <c r="H7113" s="41" t="s">
        <v>4366</v>
      </c>
    </row>
    <row r="7114" spans="1:8">
      <c r="A7114" s="36"/>
      <c r="B7114" s="36"/>
      <c r="C7114" s="37" t="s">
        <v>2694</v>
      </c>
      <c r="D7114" s="38">
        <v>12651</v>
      </c>
      <c r="E7114" s="39" t="s">
        <v>7505</v>
      </c>
      <c r="F7114" s="38" t="s">
        <v>157</v>
      </c>
      <c r="G7114" s="40">
        <v>11500</v>
      </c>
      <c r="H7114" s="41" t="s">
        <v>4366</v>
      </c>
    </row>
    <row r="7115" spans="1:8">
      <c r="A7115" s="36"/>
      <c r="B7115" s="36"/>
      <c r="C7115" s="37" t="s">
        <v>2694</v>
      </c>
      <c r="D7115" s="38">
        <v>12652</v>
      </c>
      <c r="E7115" s="39" t="s">
        <v>7506</v>
      </c>
      <c r="F7115" s="38" t="s">
        <v>157</v>
      </c>
      <c r="G7115" s="40">
        <v>100</v>
      </c>
      <c r="H7115" s="41" t="s">
        <v>4366</v>
      </c>
    </row>
    <row r="7116" spans="1:8">
      <c r="A7116" s="36"/>
      <c r="B7116" s="36"/>
      <c r="C7116" s="37" t="s">
        <v>2694</v>
      </c>
      <c r="D7116" s="38">
        <v>12653</v>
      </c>
      <c r="E7116" s="39" t="s">
        <v>7507</v>
      </c>
      <c r="F7116" s="38" t="s">
        <v>157</v>
      </c>
      <c r="G7116" s="40">
        <v>4436</v>
      </c>
      <c r="H7116" s="41" t="s">
        <v>4366</v>
      </c>
    </row>
    <row r="7117" spans="1:8">
      <c r="A7117" s="36"/>
      <c r="B7117" s="36"/>
      <c r="C7117" s="37" t="s">
        <v>2694</v>
      </c>
      <c r="D7117" s="38">
        <v>12654</v>
      </c>
      <c r="E7117" s="39" t="s">
        <v>7508</v>
      </c>
      <c r="F7117" s="38" t="s">
        <v>157</v>
      </c>
      <c r="G7117" s="40">
        <v>268966</v>
      </c>
      <c r="H7117" s="41" t="s">
        <v>4366</v>
      </c>
    </row>
    <row r="7118" spans="1:8">
      <c r="A7118" s="36"/>
      <c r="B7118" s="36"/>
      <c r="C7118" s="37" t="s">
        <v>2694</v>
      </c>
      <c r="D7118" s="38">
        <v>12655</v>
      </c>
      <c r="E7118" s="39" t="s">
        <v>7509</v>
      </c>
      <c r="F7118" s="38" t="s">
        <v>157</v>
      </c>
      <c r="G7118" s="40">
        <v>777500</v>
      </c>
      <c r="H7118" s="41" t="s">
        <v>4366</v>
      </c>
    </row>
    <row r="7119" spans="1:8">
      <c r="A7119" s="36"/>
      <c r="B7119" s="36"/>
      <c r="C7119" s="37" t="s">
        <v>2694</v>
      </c>
      <c r="D7119" s="38">
        <v>12656</v>
      </c>
      <c r="E7119" s="39" t="s">
        <v>7510</v>
      </c>
      <c r="F7119" s="38" t="s">
        <v>157</v>
      </c>
      <c r="G7119" s="40">
        <v>179900</v>
      </c>
      <c r="H7119" s="41" t="s">
        <v>4366</v>
      </c>
    </row>
    <row r="7120" spans="1:8">
      <c r="A7120" s="36"/>
      <c r="B7120" s="36"/>
      <c r="C7120" s="37" t="s">
        <v>2694</v>
      </c>
      <c r="D7120" s="38">
        <v>12657</v>
      </c>
      <c r="E7120" s="39" t="s">
        <v>7511</v>
      </c>
      <c r="F7120" s="38" t="s">
        <v>190</v>
      </c>
      <c r="G7120" s="40">
        <v>3200</v>
      </c>
      <c r="H7120" s="41" t="s">
        <v>4366</v>
      </c>
    </row>
    <row r="7121" spans="1:8">
      <c r="A7121" s="36"/>
      <c r="B7121" s="36"/>
      <c r="C7121" s="37" t="s">
        <v>2694</v>
      </c>
      <c r="D7121" s="38">
        <v>12658</v>
      </c>
      <c r="E7121" s="39" t="s">
        <v>7512</v>
      </c>
      <c r="F7121" s="38" t="s">
        <v>157</v>
      </c>
      <c r="G7121" s="40">
        <v>240000</v>
      </c>
      <c r="H7121" s="41" t="s">
        <v>4366</v>
      </c>
    </row>
    <row r="7122" spans="1:8">
      <c r="A7122" s="36"/>
      <c r="B7122" s="36"/>
      <c r="C7122" s="37" t="s">
        <v>2694</v>
      </c>
      <c r="D7122" s="38">
        <v>12659</v>
      </c>
      <c r="E7122" s="39" t="s">
        <v>7513</v>
      </c>
      <c r="F7122" s="38" t="s">
        <v>157</v>
      </c>
      <c r="G7122" s="40">
        <v>340000</v>
      </c>
      <c r="H7122" s="41" t="s">
        <v>4366</v>
      </c>
    </row>
    <row r="7123" spans="1:8">
      <c r="A7123" s="36"/>
      <c r="B7123" s="36"/>
      <c r="C7123" s="37" t="s">
        <v>2694</v>
      </c>
      <c r="D7123" s="38">
        <v>12660</v>
      </c>
      <c r="E7123" s="39" t="s">
        <v>7514</v>
      </c>
      <c r="F7123" s="38" t="s">
        <v>157</v>
      </c>
      <c r="G7123" s="40">
        <v>24499</v>
      </c>
      <c r="H7123" s="41" t="s">
        <v>4366</v>
      </c>
    </row>
    <row r="7124" spans="1:8">
      <c r="A7124" s="36"/>
      <c r="B7124" s="36"/>
      <c r="C7124" s="37" t="s">
        <v>2694</v>
      </c>
      <c r="D7124" s="38">
        <v>12661</v>
      </c>
      <c r="E7124" s="39" t="s">
        <v>7515</v>
      </c>
      <c r="F7124" s="38" t="s">
        <v>157</v>
      </c>
      <c r="G7124" s="40">
        <v>45000</v>
      </c>
      <c r="H7124" s="41" t="s">
        <v>4366</v>
      </c>
    </row>
    <row r="7125" spans="1:8">
      <c r="A7125" s="36"/>
      <c r="B7125" s="36"/>
      <c r="C7125" s="37" t="s">
        <v>2694</v>
      </c>
      <c r="D7125" s="38">
        <v>12662</v>
      </c>
      <c r="E7125" s="39" t="s">
        <v>7516</v>
      </c>
      <c r="F7125" s="38" t="s">
        <v>157</v>
      </c>
      <c r="G7125" s="40">
        <v>2654</v>
      </c>
      <c r="H7125" s="41" t="s">
        <v>4366</v>
      </c>
    </row>
    <row r="7126" spans="1:8">
      <c r="A7126" s="36"/>
      <c r="B7126" s="36"/>
      <c r="C7126" s="37" t="s">
        <v>2694</v>
      </c>
      <c r="D7126" s="38">
        <v>12663</v>
      </c>
      <c r="E7126" s="39" t="s">
        <v>7517</v>
      </c>
      <c r="F7126" s="38" t="s">
        <v>157</v>
      </c>
      <c r="G7126" s="40">
        <v>12505</v>
      </c>
      <c r="H7126" s="41" t="s">
        <v>4366</v>
      </c>
    </row>
    <row r="7127" spans="1:8">
      <c r="A7127" s="36"/>
      <c r="B7127" s="36"/>
      <c r="C7127" s="37" t="s">
        <v>2694</v>
      </c>
      <c r="D7127" s="38">
        <v>12664</v>
      </c>
      <c r="E7127" s="39" t="s">
        <v>7518</v>
      </c>
      <c r="F7127" s="38" t="s">
        <v>157</v>
      </c>
      <c r="G7127" s="40">
        <v>2500</v>
      </c>
      <c r="H7127" s="41" t="s">
        <v>4366</v>
      </c>
    </row>
    <row r="7128" spans="1:8">
      <c r="A7128" s="36"/>
      <c r="B7128" s="36"/>
      <c r="C7128" s="37" t="s">
        <v>2694</v>
      </c>
      <c r="D7128" s="38">
        <v>12665</v>
      </c>
      <c r="E7128" s="39" t="s">
        <v>7519</v>
      </c>
      <c r="F7128" s="38" t="s">
        <v>157</v>
      </c>
      <c r="G7128" s="40">
        <v>1600</v>
      </c>
      <c r="H7128" s="41" t="s">
        <v>4366</v>
      </c>
    </row>
    <row r="7129" spans="1:8">
      <c r="A7129" s="36"/>
      <c r="B7129" s="36"/>
      <c r="C7129" s="37" t="s">
        <v>2694</v>
      </c>
      <c r="D7129" s="38">
        <v>12666</v>
      </c>
      <c r="E7129" s="39" t="s">
        <v>7520</v>
      </c>
      <c r="F7129" s="38" t="s">
        <v>157</v>
      </c>
      <c r="G7129" s="40">
        <v>2500</v>
      </c>
      <c r="H7129" s="41" t="s">
        <v>4366</v>
      </c>
    </row>
    <row r="7130" spans="1:8">
      <c r="A7130" s="36"/>
      <c r="B7130" s="36"/>
      <c r="C7130" s="37" t="s">
        <v>5609</v>
      </c>
      <c r="D7130" s="38">
        <v>12668</v>
      </c>
      <c r="E7130" s="39" t="s">
        <v>7521</v>
      </c>
      <c r="F7130" s="38" t="s">
        <v>182</v>
      </c>
      <c r="G7130" s="40">
        <v>912891</v>
      </c>
      <c r="H7130" s="41" t="s">
        <v>4366</v>
      </c>
    </row>
    <row r="7131" spans="1:8">
      <c r="A7131" s="36"/>
      <c r="B7131" s="36"/>
      <c r="C7131" s="37" t="s">
        <v>5609</v>
      </c>
      <c r="D7131" s="38">
        <v>12669</v>
      </c>
      <c r="E7131" s="39" t="s">
        <v>7522</v>
      </c>
      <c r="F7131" s="38" t="s">
        <v>190</v>
      </c>
      <c r="G7131" s="40">
        <v>510157</v>
      </c>
      <c r="H7131" s="41" t="s">
        <v>4366</v>
      </c>
    </row>
    <row r="7132" spans="1:8">
      <c r="A7132" s="36"/>
      <c r="B7132" s="36"/>
      <c r="C7132" s="37" t="s">
        <v>5609</v>
      </c>
      <c r="D7132" s="38">
        <v>12670</v>
      </c>
      <c r="E7132" s="39" t="s">
        <v>7523</v>
      </c>
      <c r="F7132" s="38" t="s">
        <v>190</v>
      </c>
      <c r="G7132" s="40">
        <v>145436</v>
      </c>
      <c r="H7132" s="41" t="s">
        <v>4366</v>
      </c>
    </row>
    <row r="7133" spans="1:8">
      <c r="A7133" s="36"/>
      <c r="B7133" s="36"/>
      <c r="C7133" s="37" t="s">
        <v>2694</v>
      </c>
      <c r="D7133" s="38">
        <v>12671</v>
      </c>
      <c r="E7133" s="39" t="s">
        <v>7524</v>
      </c>
      <c r="F7133" s="38" t="s">
        <v>186</v>
      </c>
      <c r="G7133" s="40">
        <v>12000</v>
      </c>
      <c r="H7133" s="41" t="s">
        <v>4366</v>
      </c>
    </row>
    <row r="7134" spans="1:8">
      <c r="A7134" s="36"/>
      <c r="B7134" s="36"/>
      <c r="C7134" s="37" t="s">
        <v>2694</v>
      </c>
      <c r="D7134" s="38">
        <v>12672</v>
      </c>
      <c r="E7134" s="39" t="s">
        <v>7525</v>
      </c>
      <c r="F7134" s="38" t="s">
        <v>186</v>
      </c>
      <c r="G7134" s="40">
        <v>15000</v>
      </c>
      <c r="H7134" s="41" t="s">
        <v>4366</v>
      </c>
    </row>
    <row r="7135" spans="1:8">
      <c r="A7135" s="36"/>
      <c r="B7135" s="36"/>
      <c r="C7135" s="37" t="s">
        <v>2694</v>
      </c>
      <c r="D7135" s="38">
        <v>12673</v>
      </c>
      <c r="E7135" s="39" t="s">
        <v>7526</v>
      </c>
      <c r="F7135" s="38" t="s">
        <v>190</v>
      </c>
      <c r="G7135" s="40">
        <v>27568</v>
      </c>
      <c r="H7135" s="41" t="s">
        <v>4366</v>
      </c>
    </row>
    <row r="7136" spans="1:8">
      <c r="A7136" s="36"/>
      <c r="B7136" s="36"/>
      <c r="C7136" s="37" t="s">
        <v>2694</v>
      </c>
      <c r="D7136" s="38">
        <v>12674</v>
      </c>
      <c r="E7136" s="39" t="s">
        <v>7527</v>
      </c>
      <c r="F7136" s="38" t="s">
        <v>157</v>
      </c>
      <c r="G7136" s="40">
        <v>3190</v>
      </c>
      <c r="H7136" s="41" t="s">
        <v>4366</v>
      </c>
    </row>
    <row r="7137" spans="1:8">
      <c r="A7137" s="36"/>
      <c r="B7137" s="36"/>
      <c r="C7137" s="37" t="s">
        <v>2694</v>
      </c>
      <c r="D7137" s="38">
        <v>12675</v>
      </c>
      <c r="E7137" s="39" t="s">
        <v>7528</v>
      </c>
      <c r="F7137" s="38" t="s">
        <v>157</v>
      </c>
      <c r="G7137" s="40">
        <v>254541</v>
      </c>
      <c r="H7137" s="41" t="s">
        <v>4366</v>
      </c>
    </row>
    <row r="7138" spans="1:8">
      <c r="A7138" s="36"/>
      <c r="B7138" s="36"/>
      <c r="C7138" s="37" t="s">
        <v>2694</v>
      </c>
      <c r="D7138" s="38">
        <v>12676</v>
      </c>
      <c r="E7138" s="39" t="s">
        <v>3747</v>
      </c>
      <c r="F7138" s="38" t="s">
        <v>157</v>
      </c>
      <c r="G7138" s="40">
        <v>8900</v>
      </c>
      <c r="H7138" s="41" t="s">
        <v>4366</v>
      </c>
    </row>
    <row r="7139" spans="1:8">
      <c r="A7139" s="36"/>
      <c r="B7139" s="36"/>
      <c r="C7139" s="37" t="s">
        <v>2694</v>
      </c>
      <c r="D7139" s="38">
        <v>12677</v>
      </c>
      <c r="E7139" s="39" t="s">
        <v>3748</v>
      </c>
      <c r="F7139" s="38" t="s">
        <v>190</v>
      </c>
      <c r="G7139" s="40">
        <v>31066</v>
      </c>
      <c r="H7139" s="41" t="s">
        <v>4366</v>
      </c>
    </row>
    <row r="7140" spans="1:8">
      <c r="A7140" s="36"/>
      <c r="B7140" s="36"/>
      <c r="C7140" s="37" t="s">
        <v>2694</v>
      </c>
      <c r="D7140" s="38">
        <v>12678</v>
      </c>
      <c r="E7140" s="39" t="s">
        <v>7529</v>
      </c>
      <c r="F7140" s="38" t="s">
        <v>190</v>
      </c>
      <c r="G7140" s="40">
        <v>6600</v>
      </c>
      <c r="H7140" s="41" t="s">
        <v>4366</v>
      </c>
    </row>
    <row r="7141" spans="1:8">
      <c r="A7141" s="36"/>
      <c r="B7141" s="36"/>
      <c r="C7141" s="37" t="s">
        <v>2694</v>
      </c>
      <c r="D7141" s="38">
        <v>12679</v>
      </c>
      <c r="E7141" s="39" t="s">
        <v>7530</v>
      </c>
      <c r="F7141" s="38" t="s">
        <v>157</v>
      </c>
      <c r="G7141" s="40">
        <v>3276296</v>
      </c>
      <c r="H7141" s="41" t="s">
        <v>4366</v>
      </c>
    </row>
    <row r="7142" spans="1:8">
      <c r="A7142" s="36"/>
      <c r="B7142" s="36"/>
      <c r="C7142" s="37" t="s">
        <v>2694</v>
      </c>
      <c r="D7142" s="38">
        <v>12680</v>
      </c>
      <c r="E7142" s="39" t="s">
        <v>7531</v>
      </c>
      <c r="F7142" s="38" t="s">
        <v>190</v>
      </c>
      <c r="G7142" s="40">
        <v>6600</v>
      </c>
      <c r="H7142" s="41" t="s">
        <v>4366</v>
      </c>
    </row>
    <row r="7143" spans="1:8">
      <c r="A7143" s="36"/>
      <c r="B7143" s="36"/>
      <c r="C7143" s="37" t="s">
        <v>2694</v>
      </c>
      <c r="D7143" s="38">
        <v>12681</v>
      </c>
      <c r="E7143" s="39" t="s">
        <v>7532</v>
      </c>
      <c r="F7143" s="38" t="s">
        <v>157</v>
      </c>
      <c r="G7143" s="40">
        <v>483712</v>
      </c>
      <c r="H7143" s="41" t="s">
        <v>4366</v>
      </c>
    </row>
    <row r="7144" spans="1:8">
      <c r="A7144" s="36"/>
      <c r="B7144" s="36"/>
      <c r="C7144" s="37" t="s">
        <v>2694</v>
      </c>
      <c r="D7144" s="38">
        <v>12682</v>
      </c>
      <c r="E7144" s="39" t="s">
        <v>7533</v>
      </c>
      <c r="F7144" s="38" t="s">
        <v>157</v>
      </c>
      <c r="G7144" s="40">
        <v>326695</v>
      </c>
      <c r="H7144" s="41" t="s">
        <v>4366</v>
      </c>
    </row>
    <row r="7145" spans="1:8">
      <c r="A7145" s="36"/>
      <c r="B7145" s="36"/>
      <c r="C7145" s="37" t="s">
        <v>2694</v>
      </c>
      <c r="D7145" s="38">
        <v>12683</v>
      </c>
      <c r="E7145" s="39" t="s">
        <v>7534</v>
      </c>
      <c r="F7145" s="38" t="s">
        <v>190</v>
      </c>
      <c r="G7145" s="40">
        <v>7833</v>
      </c>
      <c r="H7145" s="41" t="s">
        <v>4366</v>
      </c>
    </row>
    <row r="7146" spans="1:8">
      <c r="A7146" s="36"/>
      <c r="B7146" s="36"/>
      <c r="C7146" s="37" t="s">
        <v>2694</v>
      </c>
      <c r="D7146" s="38">
        <v>12684</v>
      </c>
      <c r="E7146" s="39" t="s">
        <v>7535</v>
      </c>
      <c r="F7146" s="38" t="s">
        <v>190</v>
      </c>
      <c r="G7146" s="40">
        <v>52500</v>
      </c>
      <c r="H7146" s="41" t="s">
        <v>4366</v>
      </c>
    </row>
    <row r="7147" spans="1:8">
      <c r="A7147" s="36"/>
      <c r="B7147" s="36"/>
      <c r="C7147" s="37" t="s">
        <v>2694</v>
      </c>
      <c r="D7147" s="38">
        <v>12685</v>
      </c>
      <c r="E7147" s="39" t="s">
        <v>7536</v>
      </c>
      <c r="F7147" s="38" t="s">
        <v>157</v>
      </c>
      <c r="G7147" s="40">
        <v>3500</v>
      </c>
      <c r="H7147" s="41" t="s">
        <v>4366</v>
      </c>
    </row>
    <row r="7148" spans="1:8">
      <c r="A7148" s="36"/>
      <c r="B7148" s="36"/>
      <c r="C7148" s="37" t="s">
        <v>2694</v>
      </c>
      <c r="D7148" s="38">
        <v>12686</v>
      </c>
      <c r="E7148" s="39" t="s">
        <v>7537</v>
      </c>
      <c r="F7148" s="38" t="s">
        <v>157</v>
      </c>
      <c r="G7148" s="40">
        <v>2900</v>
      </c>
      <c r="H7148" s="41" t="s">
        <v>4366</v>
      </c>
    </row>
    <row r="7149" spans="1:8">
      <c r="A7149" s="36"/>
      <c r="B7149" s="36"/>
      <c r="C7149" s="37" t="s">
        <v>2694</v>
      </c>
      <c r="D7149" s="38">
        <v>12687</v>
      </c>
      <c r="E7149" s="39" t="s">
        <v>7538</v>
      </c>
      <c r="F7149" s="38" t="s">
        <v>157</v>
      </c>
      <c r="G7149" s="40">
        <v>1601</v>
      </c>
      <c r="H7149" s="41" t="s">
        <v>4366</v>
      </c>
    </row>
    <row r="7150" spans="1:8">
      <c r="A7150" s="36"/>
      <c r="B7150" s="36"/>
      <c r="C7150" s="37" t="s">
        <v>2694</v>
      </c>
      <c r="D7150" s="38">
        <v>12688</v>
      </c>
      <c r="E7150" s="39" t="s">
        <v>7539</v>
      </c>
      <c r="F7150" s="38" t="s">
        <v>182</v>
      </c>
      <c r="G7150" s="40">
        <v>18753</v>
      </c>
      <c r="H7150" s="41" t="s">
        <v>4366</v>
      </c>
    </row>
    <row r="7151" spans="1:8">
      <c r="A7151" s="36"/>
      <c r="B7151" s="36"/>
      <c r="C7151" s="37" t="s">
        <v>2694</v>
      </c>
      <c r="D7151" s="38">
        <v>12689</v>
      </c>
      <c r="E7151" s="39" t="s">
        <v>7540</v>
      </c>
      <c r="F7151" s="38" t="s">
        <v>2598</v>
      </c>
      <c r="G7151" s="40">
        <v>2226490</v>
      </c>
      <c r="H7151" s="41" t="s">
        <v>4366</v>
      </c>
    </row>
    <row r="7152" spans="1:8">
      <c r="A7152" s="36"/>
      <c r="B7152" s="36"/>
      <c r="C7152" s="37" t="s">
        <v>2694</v>
      </c>
      <c r="D7152" s="38">
        <v>12690</v>
      </c>
      <c r="E7152" s="39" t="s">
        <v>7541</v>
      </c>
      <c r="F7152" s="38" t="s">
        <v>2598</v>
      </c>
      <c r="G7152" s="40">
        <v>11578700</v>
      </c>
      <c r="H7152" s="41" t="s">
        <v>4366</v>
      </c>
    </row>
    <row r="7153" spans="1:8">
      <c r="A7153" s="36"/>
      <c r="B7153" s="36"/>
      <c r="C7153" s="37" t="s">
        <v>2694</v>
      </c>
      <c r="D7153" s="38">
        <v>12691</v>
      </c>
      <c r="E7153" s="39" t="s">
        <v>7542</v>
      </c>
      <c r="F7153" s="38" t="s">
        <v>157</v>
      </c>
      <c r="G7153" s="40">
        <v>172357815</v>
      </c>
      <c r="H7153" s="41" t="s">
        <v>4366</v>
      </c>
    </row>
    <row r="7154" spans="1:8">
      <c r="A7154" s="36"/>
      <c r="B7154" s="36"/>
      <c r="C7154" s="37" t="s">
        <v>2694</v>
      </c>
      <c r="D7154" s="38">
        <v>12692</v>
      </c>
      <c r="E7154" s="39" t="s">
        <v>3749</v>
      </c>
      <c r="F7154" s="38" t="s">
        <v>157</v>
      </c>
      <c r="G7154" s="40">
        <v>57715</v>
      </c>
      <c r="H7154" s="41" t="s">
        <v>4366</v>
      </c>
    </row>
    <row r="7155" spans="1:8">
      <c r="A7155" s="36"/>
      <c r="B7155" s="36"/>
      <c r="C7155" s="37" t="s">
        <v>2694</v>
      </c>
      <c r="D7155" s="38">
        <v>12693</v>
      </c>
      <c r="E7155" s="39" t="s">
        <v>7543</v>
      </c>
      <c r="F7155" s="38" t="s">
        <v>157</v>
      </c>
      <c r="G7155" s="40">
        <v>160560</v>
      </c>
      <c r="H7155" s="41" t="s">
        <v>4366</v>
      </c>
    </row>
    <row r="7156" spans="1:8">
      <c r="A7156" s="36"/>
      <c r="B7156" s="36"/>
      <c r="C7156" s="37" t="s">
        <v>2694</v>
      </c>
      <c r="D7156" s="38">
        <v>12694</v>
      </c>
      <c r="E7156" s="39" t="s">
        <v>7544</v>
      </c>
      <c r="F7156" s="38" t="s">
        <v>157</v>
      </c>
      <c r="G7156" s="40">
        <v>45729</v>
      </c>
      <c r="H7156" s="41" t="s">
        <v>4366</v>
      </c>
    </row>
    <row r="7157" spans="1:8">
      <c r="A7157" s="36"/>
      <c r="B7157" s="36"/>
      <c r="C7157" s="37" t="s">
        <v>2694</v>
      </c>
      <c r="D7157" s="38">
        <v>12695</v>
      </c>
      <c r="E7157" s="39" t="s">
        <v>7545</v>
      </c>
      <c r="F7157" s="38" t="s">
        <v>157</v>
      </c>
      <c r="G7157" s="40">
        <v>7830</v>
      </c>
      <c r="H7157" s="41" t="s">
        <v>4366</v>
      </c>
    </row>
    <row r="7158" spans="1:8">
      <c r="A7158" s="36"/>
      <c r="B7158" s="36"/>
      <c r="C7158" s="37" t="s">
        <v>2694</v>
      </c>
      <c r="D7158" s="38">
        <v>12696</v>
      </c>
      <c r="E7158" s="39" t="s">
        <v>7546</v>
      </c>
      <c r="F7158" s="38" t="s">
        <v>157</v>
      </c>
      <c r="G7158" s="40">
        <v>235759</v>
      </c>
      <c r="H7158" s="41" t="s">
        <v>4366</v>
      </c>
    </row>
    <row r="7159" spans="1:8">
      <c r="A7159" s="36"/>
      <c r="B7159" s="36"/>
      <c r="C7159" s="37" t="s">
        <v>2694</v>
      </c>
      <c r="D7159" s="38">
        <v>12697</v>
      </c>
      <c r="E7159" s="39" t="s">
        <v>7547</v>
      </c>
      <c r="F7159" s="38" t="s">
        <v>157</v>
      </c>
      <c r="G7159" s="40">
        <v>404652</v>
      </c>
      <c r="H7159" s="41" t="s">
        <v>4366</v>
      </c>
    </row>
    <row r="7160" spans="1:8">
      <c r="A7160" s="36"/>
      <c r="B7160" s="36"/>
      <c r="C7160" s="37" t="s">
        <v>2694</v>
      </c>
      <c r="D7160" s="38">
        <v>12698</v>
      </c>
      <c r="E7160" s="39" t="s">
        <v>7548</v>
      </c>
      <c r="F7160" s="38" t="s">
        <v>157</v>
      </c>
      <c r="G7160" s="40">
        <v>1957207</v>
      </c>
      <c r="H7160" s="41" t="s">
        <v>4366</v>
      </c>
    </row>
    <row r="7161" spans="1:8">
      <c r="A7161" s="36"/>
      <c r="B7161" s="36"/>
      <c r="C7161" s="37" t="s">
        <v>2694</v>
      </c>
      <c r="D7161" s="38">
        <v>12699</v>
      </c>
      <c r="E7161" s="39" t="s">
        <v>7549</v>
      </c>
      <c r="F7161" s="38" t="s">
        <v>5865</v>
      </c>
      <c r="G7161" s="40">
        <v>134784</v>
      </c>
      <c r="H7161" s="41" t="s">
        <v>4366</v>
      </c>
    </row>
    <row r="7162" spans="1:8">
      <c r="A7162" s="36"/>
      <c r="B7162" s="36"/>
      <c r="C7162" s="37" t="s">
        <v>2694</v>
      </c>
      <c r="D7162" s="38">
        <v>12700</v>
      </c>
      <c r="E7162" s="39" t="s">
        <v>7550</v>
      </c>
      <c r="F7162" s="38" t="s">
        <v>190</v>
      </c>
      <c r="G7162" s="40">
        <v>7833</v>
      </c>
      <c r="H7162" s="41" t="s">
        <v>4366</v>
      </c>
    </row>
    <row r="7163" spans="1:8">
      <c r="A7163" s="36"/>
      <c r="B7163" s="36"/>
      <c r="C7163" s="37" t="s">
        <v>2694</v>
      </c>
      <c r="D7163" s="38">
        <v>12701</v>
      </c>
      <c r="E7163" s="39" t="s">
        <v>7551</v>
      </c>
      <c r="F7163" s="38" t="s">
        <v>157</v>
      </c>
      <c r="G7163" s="40">
        <v>3190</v>
      </c>
      <c r="H7163" s="41" t="s">
        <v>4366</v>
      </c>
    </row>
    <row r="7164" spans="1:8">
      <c r="A7164" s="36"/>
      <c r="B7164" s="36"/>
      <c r="C7164" s="37" t="s">
        <v>2694</v>
      </c>
      <c r="D7164" s="38">
        <v>12702</v>
      </c>
      <c r="E7164" s="39" t="s">
        <v>7552</v>
      </c>
      <c r="F7164" s="38" t="s">
        <v>157</v>
      </c>
      <c r="G7164" s="40">
        <v>4401</v>
      </c>
      <c r="H7164" s="41" t="s">
        <v>4366</v>
      </c>
    </row>
    <row r="7165" spans="1:8">
      <c r="A7165" s="36"/>
      <c r="B7165" s="36"/>
      <c r="C7165" s="37" t="s">
        <v>2694</v>
      </c>
      <c r="D7165" s="38">
        <v>12703</v>
      </c>
      <c r="E7165" s="39" t="s">
        <v>7553</v>
      </c>
      <c r="F7165" s="38" t="s">
        <v>157</v>
      </c>
      <c r="G7165" s="40">
        <v>3800</v>
      </c>
      <c r="H7165" s="41" t="s">
        <v>4366</v>
      </c>
    </row>
    <row r="7166" spans="1:8">
      <c r="A7166" s="36"/>
      <c r="B7166" s="36"/>
      <c r="C7166" s="37" t="s">
        <v>2694</v>
      </c>
      <c r="D7166" s="38">
        <v>12704</v>
      </c>
      <c r="E7166" s="39" t="s">
        <v>7554</v>
      </c>
      <c r="F7166" s="38" t="s">
        <v>182</v>
      </c>
      <c r="G7166" s="40">
        <v>46500</v>
      </c>
      <c r="H7166" s="41" t="s">
        <v>4366</v>
      </c>
    </row>
    <row r="7167" spans="1:8">
      <c r="A7167" s="36"/>
      <c r="B7167" s="36"/>
      <c r="C7167" s="37" t="s">
        <v>2694</v>
      </c>
      <c r="D7167" s="38">
        <v>12705</v>
      </c>
      <c r="E7167" s="39" t="s">
        <v>7555</v>
      </c>
      <c r="F7167" s="38" t="s">
        <v>182</v>
      </c>
      <c r="G7167" s="40">
        <v>89900</v>
      </c>
      <c r="H7167" s="41" t="s">
        <v>4366</v>
      </c>
    </row>
    <row r="7168" spans="1:8">
      <c r="A7168" s="36"/>
      <c r="B7168" s="36"/>
      <c r="C7168" s="37" t="s">
        <v>2694</v>
      </c>
      <c r="D7168" s="38">
        <v>12706</v>
      </c>
      <c r="E7168" s="39" t="s">
        <v>7556</v>
      </c>
      <c r="F7168" s="38" t="s">
        <v>157</v>
      </c>
      <c r="G7168" s="40">
        <v>66901</v>
      </c>
      <c r="H7168" s="41" t="s">
        <v>4366</v>
      </c>
    </row>
    <row r="7169" spans="1:8">
      <c r="A7169" s="36"/>
      <c r="B7169" s="36"/>
      <c r="C7169" s="37" t="s">
        <v>2694</v>
      </c>
      <c r="D7169" s="38">
        <v>12707</v>
      </c>
      <c r="E7169" s="39" t="s">
        <v>7557</v>
      </c>
      <c r="F7169" s="38" t="s">
        <v>190</v>
      </c>
      <c r="G7169" s="40">
        <v>763618</v>
      </c>
      <c r="H7169" s="41" t="s">
        <v>4366</v>
      </c>
    </row>
    <row r="7170" spans="1:8">
      <c r="A7170" s="36"/>
      <c r="B7170" s="36"/>
      <c r="C7170" s="37" t="s">
        <v>2694</v>
      </c>
      <c r="D7170" s="38">
        <v>12708</v>
      </c>
      <c r="E7170" s="39" t="s">
        <v>7558</v>
      </c>
      <c r="F7170" s="38" t="s">
        <v>182</v>
      </c>
      <c r="G7170" s="40">
        <v>19933</v>
      </c>
      <c r="H7170" s="41" t="s">
        <v>4366</v>
      </c>
    </row>
    <row r="7171" spans="1:8">
      <c r="A7171" s="36"/>
      <c r="B7171" s="36"/>
      <c r="C7171" s="37" t="s">
        <v>2694</v>
      </c>
      <c r="D7171" s="38">
        <v>12709</v>
      </c>
      <c r="E7171" s="39" t="s">
        <v>7559</v>
      </c>
      <c r="F7171" s="38" t="s">
        <v>157</v>
      </c>
      <c r="G7171" s="40">
        <v>314051</v>
      </c>
      <c r="H7171" s="41" t="s">
        <v>4366</v>
      </c>
    </row>
    <row r="7172" spans="1:8">
      <c r="A7172" s="36"/>
      <c r="B7172" s="36"/>
      <c r="C7172" s="37" t="s">
        <v>2694</v>
      </c>
      <c r="D7172" s="38">
        <v>12710</v>
      </c>
      <c r="E7172" s="39" t="s">
        <v>7560</v>
      </c>
      <c r="F7172" s="38" t="s">
        <v>157</v>
      </c>
      <c r="G7172" s="40">
        <v>55900</v>
      </c>
      <c r="H7172" s="41" t="s">
        <v>4366</v>
      </c>
    </row>
    <row r="7173" spans="1:8">
      <c r="A7173" s="36"/>
      <c r="B7173" s="36"/>
      <c r="C7173" s="37" t="s">
        <v>2694</v>
      </c>
      <c r="D7173" s="38">
        <v>12711</v>
      </c>
      <c r="E7173" s="39" t="s">
        <v>7561</v>
      </c>
      <c r="F7173" s="38" t="s">
        <v>157</v>
      </c>
      <c r="G7173" s="40">
        <v>344127</v>
      </c>
      <c r="H7173" s="41" t="s">
        <v>4366</v>
      </c>
    </row>
    <row r="7174" spans="1:8">
      <c r="A7174" s="36"/>
      <c r="B7174" s="36"/>
      <c r="C7174" s="37" t="s">
        <v>2694</v>
      </c>
      <c r="D7174" s="38">
        <v>12712</v>
      </c>
      <c r="E7174" s="39" t="s">
        <v>7562</v>
      </c>
      <c r="F7174" s="38" t="s">
        <v>190</v>
      </c>
      <c r="G7174" s="40">
        <v>1418425</v>
      </c>
      <c r="H7174" s="41" t="s">
        <v>4366</v>
      </c>
    </row>
    <row r="7175" spans="1:8">
      <c r="A7175" s="36"/>
      <c r="B7175" s="36"/>
      <c r="C7175" s="37" t="s">
        <v>2694</v>
      </c>
      <c r="D7175" s="38">
        <v>12713</v>
      </c>
      <c r="E7175" s="39" t="s">
        <v>7563</v>
      </c>
      <c r="F7175" s="38" t="s">
        <v>182</v>
      </c>
      <c r="G7175" s="40">
        <v>11863</v>
      </c>
      <c r="H7175" s="41" t="s">
        <v>4366</v>
      </c>
    </row>
    <row r="7176" spans="1:8">
      <c r="A7176" s="36"/>
      <c r="B7176" s="36"/>
      <c r="C7176" s="37" t="s">
        <v>2694</v>
      </c>
      <c r="D7176" s="38">
        <v>12714</v>
      </c>
      <c r="E7176" s="39" t="s">
        <v>7564</v>
      </c>
      <c r="F7176" s="38" t="s">
        <v>157</v>
      </c>
      <c r="G7176" s="40">
        <v>37001</v>
      </c>
      <c r="H7176" s="41" t="s">
        <v>4366</v>
      </c>
    </row>
    <row r="7177" spans="1:8">
      <c r="A7177" s="36"/>
      <c r="B7177" s="36"/>
      <c r="C7177" s="37" t="s">
        <v>2694</v>
      </c>
      <c r="D7177" s="38">
        <v>12715</v>
      </c>
      <c r="E7177" s="39" t="s">
        <v>7565</v>
      </c>
      <c r="F7177" s="38" t="s">
        <v>190</v>
      </c>
      <c r="G7177" s="40">
        <v>719405</v>
      </c>
      <c r="H7177" s="41" t="s">
        <v>4366</v>
      </c>
    </row>
    <row r="7178" spans="1:8">
      <c r="A7178" s="36"/>
      <c r="B7178" s="36"/>
      <c r="C7178" s="37" t="s">
        <v>2694</v>
      </c>
      <c r="D7178" s="38">
        <v>12716</v>
      </c>
      <c r="E7178" s="39" t="s">
        <v>7566</v>
      </c>
      <c r="F7178" s="38" t="s">
        <v>157</v>
      </c>
      <c r="G7178" s="40">
        <v>379029</v>
      </c>
      <c r="H7178" s="41" t="s">
        <v>4366</v>
      </c>
    </row>
    <row r="7179" spans="1:8">
      <c r="A7179" s="36"/>
      <c r="B7179" s="36"/>
      <c r="C7179" s="37" t="s">
        <v>2694</v>
      </c>
      <c r="D7179" s="38">
        <v>12717</v>
      </c>
      <c r="E7179" s="39" t="s">
        <v>7567</v>
      </c>
      <c r="F7179" s="38" t="s">
        <v>157</v>
      </c>
      <c r="G7179" s="40">
        <v>72508</v>
      </c>
      <c r="H7179" s="41" t="s">
        <v>4366</v>
      </c>
    </row>
    <row r="7180" spans="1:8">
      <c r="A7180" s="36"/>
      <c r="B7180" s="36"/>
      <c r="C7180" s="37" t="s">
        <v>2694</v>
      </c>
      <c r="D7180" s="38">
        <v>12718</v>
      </c>
      <c r="E7180" s="39" t="s">
        <v>7568</v>
      </c>
      <c r="F7180" s="38" t="s">
        <v>157</v>
      </c>
      <c r="G7180" s="40">
        <v>6300</v>
      </c>
      <c r="H7180" s="41" t="s">
        <v>4366</v>
      </c>
    </row>
    <row r="7181" spans="1:8">
      <c r="A7181" s="36"/>
      <c r="B7181" s="36"/>
      <c r="C7181" s="37" t="s">
        <v>2694</v>
      </c>
      <c r="D7181" s="38">
        <v>12719</v>
      </c>
      <c r="E7181" s="39" t="s">
        <v>3783</v>
      </c>
      <c r="F7181" s="38" t="s">
        <v>157</v>
      </c>
      <c r="G7181" s="40">
        <v>833000</v>
      </c>
      <c r="H7181" s="41" t="s">
        <v>4366</v>
      </c>
    </row>
    <row r="7182" spans="1:8">
      <c r="A7182" s="36"/>
      <c r="B7182" s="36"/>
      <c r="C7182" s="37" t="s">
        <v>2694</v>
      </c>
      <c r="D7182" s="38">
        <v>12720</v>
      </c>
      <c r="E7182" s="39" t="s">
        <v>3784</v>
      </c>
      <c r="F7182" s="38" t="s">
        <v>157</v>
      </c>
      <c r="G7182" s="40">
        <v>1130500</v>
      </c>
      <c r="H7182" s="41" t="s">
        <v>4366</v>
      </c>
    </row>
    <row r="7183" spans="1:8">
      <c r="A7183" s="36"/>
      <c r="B7183" s="36"/>
      <c r="C7183" s="37" t="s">
        <v>2694</v>
      </c>
      <c r="D7183" s="38">
        <v>12721</v>
      </c>
      <c r="E7183" s="39" t="s">
        <v>7569</v>
      </c>
      <c r="F7183" s="38" t="s">
        <v>157</v>
      </c>
      <c r="G7183" s="40">
        <v>20610</v>
      </c>
      <c r="H7183" s="41" t="s">
        <v>4366</v>
      </c>
    </row>
    <row r="7184" spans="1:8">
      <c r="A7184" s="36"/>
      <c r="B7184" s="36"/>
      <c r="C7184" s="37" t="s">
        <v>2694</v>
      </c>
      <c r="D7184" s="38">
        <v>12722</v>
      </c>
      <c r="E7184" s="39" t="s">
        <v>7570</v>
      </c>
      <c r="F7184" s="38" t="s">
        <v>157</v>
      </c>
      <c r="G7184" s="40">
        <v>17612</v>
      </c>
      <c r="H7184" s="41" t="s">
        <v>4366</v>
      </c>
    </row>
    <row r="7185" spans="1:8">
      <c r="A7185" s="36"/>
      <c r="B7185" s="36"/>
      <c r="C7185" s="37" t="s">
        <v>2694</v>
      </c>
      <c r="D7185" s="38">
        <v>12723</v>
      </c>
      <c r="E7185" s="39" t="s">
        <v>7571</v>
      </c>
      <c r="F7185" s="38" t="s">
        <v>157</v>
      </c>
      <c r="G7185" s="40">
        <v>24930</v>
      </c>
      <c r="H7185" s="41" t="s">
        <v>4366</v>
      </c>
    </row>
    <row r="7186" spans="1:8">
      <c r="A7186" s="36"/>
      <c r="B7186" s="36"/>
      <c r="C7186" s="37" t="s">
        <v>2694</v>
      </c>
      <c r="D7186" s="38">
        <v>12724</v>
      </c>
      <c r="E7186" s="39" t="s">
        <v>7572</v>
      </c>
      <c r="F7186" s="38" t="s">
        <v>190</v>
      </c>
      <c r="G7186" s="40">
        <v>857221</v>
      </c>
      <c r="H7186" s="41" t="s">
        <v>4366</v>
      </c>
    </row>
    <row r="7187" spans="1:8">
      <c r="A7187" s="36"/>
      <c r="B7187" s="36"/>
      <c r="C7187" s="37" t="s">
        <v>2694</v>
      </c>
      <c r="D7187" s="38">
        <v>12725</v>
      </c>
      <c r="E7187" s="39" t="s">
        <v>7573</v>
      </c>
      <c r="F7187" s="38" t="s">
        <v>157</v>
      </c>
      <c r="G7187" s="40">
        <v>40086</v>
      </c>
      <c r="H7187" s="41" t="s">
        <v>4366</v>
      </c>
    </row>
    <row r="7188" spans="1:8">
      <c r="A7188" s="36"/>
      <c r="B7188" s="36"/>
      <c r="C7188" s="37" t="s">
        <v>2694</v>
      </c>
      <c r="D7188" s="38">
        <v>12726</v>
      </c>
      <c r="E7188" s="39" t="s">
        <v>7574</v>
      </c>
      <c r="F7188" s="38" t="s">
        <v>157</v>
      </c>
      <c r="G7188" s="40">
        <v>3085184</v>
      </c>
      <c r="H7188" s="41" t="s">
        <v>4366</v>
      </c>
    </row>
    <row r="7189" spans="1:8">
      <c r="A7189" s="36"/>
      <c r="B7189" s="36"/>
      <c r="C7189" s="37" t="s">
        <v>2694</v>
      </c>
      <c r="D7189" s="38">
        <v>12727</v>
      </c>
      <c r="E7189" s="39" t="s">
        <v>7575</v>
      </c>
      <c r="F7189" s="38" t="s">
        <v>157</v>
      </c>
      <c r="G7189" s="40">
        <v>58372262</v>
      </c>
      <c r="H7189" s="41" t="s">
        <v>4366</v>
      </c>
    </row>
    <row r="7190" spans="1:8">
      <c r="A7190" s="36"/>
      <c r="B7190" s="36"/>
      <c r="C7190" s="37" t="s">
        <v>2694</v>
      </c>
      <c r="D7190" s="38">
        <v>12728</v>
      </c>
      <c r="E7190" s="39" t="s">
        <v>7576</v>
      </c>
      <c r="F7190" s="38" t="s">
        <v>157</v>
      </c>
      <c r="G7190" s="40">
        <v>23849536</v>
      </c>
      <c r="H7190" s="41" t="s">
        <v>4366</v>
      </c>
    </row>
    <row r="7191" spans="1:8">
      <c r="A7191" s="36"/>
      <c r="B7191" s="36"/>
      <c r="C7191" s="37" t="s">
        <v>2694</v>
      </c>
      <c r="D7191" s="38">
        <v>12729</v>
      </c>
      <c r="E7191" s="39" t="s">
        <v>7577</v>
      </c>
      <c r="F7191" s="38" t="s">
        <v>157</v>
      </c>
      <c r="G7191" s="40">
        <v>9377457</v>
      </c>
      <c r="H7191" s="41" t="s">
        <v>4366</v>
      </c>
    </row>
    <row r="7192" spans="1:8">
      <c r="A7192" s="36"/>
      <c r="B7192" s="36"/>
      <c r="C7192" s="37" t="s">
        <v>2694</v>
      </c>
      <c r="D7192" s="38">
        <v>12730</v>
      </c>
      <c r="E7192" s="39" t="s">
        <v>7578</v>
      </c>
      <c r="F7192" s="38" t="s">
        <v>157</v>
      </c>
      <c r="G7192" s="40">
        <v>70696840</v>
      </c>
      <c r="H7192" s="41" t="s">
        <v>4366</v>
      </c>
    </row>
    <row r="7193" spans="1:8">
      <c r="A7193" s="36"/>
      <c r="B7193" s="36"/>
      <c r="C7193" s="37" t="s">
        <v>2694</v>
      </c>
      <c r="D7193" s="38">
        <v>12731</v>
      </c>
      <c r="E7193" s="39" t="s">
        <v>7579</v>
      </c>
      <c r="F7193" s="38" t="s">
        <v>157</v>
      </c>
      <c r="G7193" s="40">
        <v>36347945</v>
      </c>
      <c r="H7193" s="41" t="s">
        <v>4366</v>
      </c>
    </row>
    <row r="7194" spans="1:8">
      <c r="A7194" s="36"/>
      <c r="B7194" s="36"/>
      <c r="C7194" s="37" t="s">
        <v>2694</v>
      </c>
      <c r="D7194" s="38">
        <v>12732</v>
      </c>
      <c r="E7194" s="39" t="s">
        <v>7580</v>
      </c>
      <c r="F7194" s="38" t="s">
        <v>190</v>
      </c>
      <c r="G7194" s="40">
        <v>4273578</v>
      </c>
      <c r="H7194" s="41" t="s">
        <v>4366</v>
      </c>
    </row>
    <row r="7195" spans="1:8">
      <c r="A7195" s="36"/>
      <c r="B7195" s="36"/>
      <c r="C7195" s="37" t="s">
        <v>2694</v>
      </c>
      <c r="D7195" s="38">
        <v>12733</v>
      </c>
      <c r="E7195" s="39" t="s">
        <v>7581</v>
      </c>
      <c r="F7195" s="38" t="s">
        <v>157</v>
      </c>
      <c r="G7195" s="40">
        <v>7477321</v>
      </c>
      <c r="H7195" s="41" t="s">
        <v>4366</v>
      </c>
    </row>
    <row r="7196" spans="1:8">
      <c r="A7196" s="36"/>
      <c r="B7196" s="36"/>
      <c r="C7196" s="37" t="s">
        <v>2694</v>
      </c>
      <c r="D7196" s="38">
        <v>12734</v>
      </c>
      <c r="E7196" s="39" t="s">
        <v>7582</v>
      </c>
      <c r="F7196" s="38" t="s">
        <v>157</v>
      </c>
      <c r="G7196" s="40">
        <v>2938611</v>
      </c>
      <c r="H7196" s="41" t="s">
        <v>4366</v>
      </c>
    </row>
    <row r="7197" spans="1:8">
      <c r="A7197" s="36"/>
      <c r="B7197" s="36"/>
      <c r="C7197" s="37" t="s">
        <v>2694</v>
      </c>
      <c r="D7197" s="38">
        <v>12735</v>
      </c>
      <c r="E7197" s="39" t="s">
        <v>7583</v>
      </c>
      <c r="F7197" s="38" t="s">
        <v>157</v>
      </c>
      <c r="G7197" s="40">
        <v>6108402</v>
      </c>
      <c r="H7197" s="41" t="s">
        <v>4366</v>
      </c>
    </row>
    <row r="7198" spans="1:8">
      <c r="A7198" s="36"/>
      <c r="B7198" s="36"/>
      <c r="C7198" s="37" t="s">
        <v>2694</v>
      </c>
      <c r="D7198" s="38">
        <v>12736</v>
      </c>
      <c r="E7198" s="39" t="s">
        <v>7584</v>
      </c>
      <c r="F7198" s="38" t="s">
        <v>190</v>
      </c>
      <c r="G7198" s="40">
        <v>5341516</v>
      </c>
      <c r="H7198" s="41" t="s">
        <v>4366</v>
      </c>
    </row>
    <row r="7199" spans="1:8">
      <c r="A7199" s="36"/>
      <c r="B7199" s="36"/>
      <c r="C7199" s="37" t="s">
        <v>2694</v>
      </c>
      <c r="D7199" s="38">
        <v>12737</v>
      </c>
      <c r="E7199" s="39" t="s">
        <v>7585</v>
      </c>
      <c r="F7199" s="38" t="s">
        <v>157</v>
      </c>
      <c r="G7199" s="40">
        <v>55243314</v>
      </c>
      <c r="H7199" s="41" t="s">
        <v>4366</v>
      </c>
    </row>
    <row r="7200" spans="1:8">
      <c r="A7200" s="36"/>
      <c r="B7200" s="36"/>
      <c r="C7200" s="37" t="s">
        <v>2694</v>
      </c>
      <c r="D7200" s="38">
        <v>12738</v>
      </c>
      <c r="E7200" s="39" t="s">
        <v>7586</v>
      </c>
      <c r="F7200" s="38" t="s">
        <v>157</v>
      </c>
      <c r="G7200" s="40">
        <v>10900</v>
      </c>
      <c r="H7200" s="41" t="s">
        <v>4366</v>
      </c>
    </row>
    <row r="7201" spans="1:8">
      <c r="A7201" s="36"/>
      <c r="B7201" s="36"/>
      <c r="C7201" s="37" t="s">
        <v>2694</v>
      </c>
      <c r="D7201" s="38">
        <v>12739</v>
      </c>
      <c r="E7201" s="39" t="s">
        <v>7587</v>
      </c>
      <c r="F7201" s="38" t="s">
        <v>157</v>
      </c>
      <c r="G7201" s="40">
        <v>15910</v>
      </c>
      <c r="H7201" s="41" t="s">
        <v>4366</v>
      </c>
    </row>
    <row r="7202" spans="1:8">
      <c r="A7202" s="36"/>
      <c r="B7202" s="36"/>
      <c r="C7202" s="37" t="s">
        <v>2694</v>
      </c>
      <c r="D7202" s="38">
        <v>12740</v>
      </c>
      <c r="E7202" s="39" t="s">
        <v>7588</v>
      </c>
      <c r="F7202" s="38" t="s">
        <v>157</v>
      </c>
      <c r="G7202" s="40">
        <v>295748</v>
      </c>
      <c r="H7202" s="41" t="s">
        <v>4366</v>
      </c>
    </row>
    <row r="7203" spans="1:8">
      <c r="A7203" s="36"/>
      <c r="B7203" s="36"/>
      <c r="C7203" s="37" t="s">
        <v>2694</v>
      </c>
      <c r="D7203" s="38">
        <v>12741</v>
      </c>
      <c r="E7203" s="39" t="s">
        <v>7589</v>
      </c>
      <c r="F7203" s="38" t="s">
        <v>157</v>
      </c>
      <c r="G7203" s="40">
        <v>29000</v>
      </c>
      <c r="H7203" s="41" t="s">
        <v>4366</v>
      </c>
    </row>
    <row r="7204" spans="1:8">
      <c r="A7204" s="36"/>
      <c r="B7204" s="36"/>
      <c r="C7204" s="37" t="s">
        <v>2694</v>
      </c>
      <c r="D7204" s="38">
        <v>12742</v>
      </c>
      <c r="E7204" s="39" t="s">
        <v>7590</v>
      </c>
      <c r="F7204" s="38" t="s">
        <v>190</v>
      </c>
      <c r="G7204" s="40">
        <v>97899</v>
      </c>
      <c r="H7204" s="41" t="s">
        <v>4366</v>
      </c>
    </row>
    <row r="7205" spans="1:8">
      <c r="A7205" s="36"/>
      <c r="B7205" s="36"/>
      <c r="C7205" s="37" t="s">
        <v>5214</v>
      </c>
      <c r="D7205" s="38">
        <v>12744</v>
      </c>
      <c r="E7205" s="39" t="s">
        <v>7591</v>
      </c>
      <c r="F7205" s="38" t="s">
        <v>190</v>
      </c>
      <c r="G7205" s="40">
        <v>743387</v>
      </c>
      <c r="H7205" s="41" t="s">
        <v>4366</v>
      </c>
    </row>
    <row r="7206" spans="1:8">
      <c r="A7206" s="36"/>
      <c r="B7206" s="36"/>
      <c r="C7206" s="37" t="s">
        <v>5214</v>
      </c>
      <c r="D7206" s="38">
        <v>12745</v>
      </c>
      <c r="E7206" s="39" t="s">
        <v>7592</v>
      </c>
      <c r="F7206" s="38" t="s">
        <v>190</v>
      </c>
      <c r="G7206" s="40">
        <v>743387</v>
      </c>
      <c r="H7206" s="41" t="s">
        <v>4366</v>
      </c>
    </row>
    <row r="7207" spans="1:8">
      <c r="A7207" s="36"/>
      <c r="B7207" s="36"/>
      <c r="C7207" s="37" t="s">
        <v>5214</v>
      </c>
      <c r="D7207" s="38">
        <v>12746</v>
      </c>
      <c r="E7207" s="39" t="s">
        <v>7593</v>
      </c>
      <c r="F7207" s="38" t="s">
        <v>190</v>
      </c>
      <c r="G7207" s="40">
        <v>810188</v>
      </c>
      <c r="H7207" s="41" t="s">
        <v>4366</v>
      </c>
    </row>
    <row r="7208" spans="1:8">
      <c r="A7208" s="36"/>
      <c r="B7208" s="36"/>
      <c r="C7208" s="37" t="s">
        <v>5214</v>
      </c>
      <c r="D7208" s="38">
        <v>12747</v>
      </c>
      <c r="E7208" s="39" t="s">
        <v>7594</v>
      </c>
      <c r="F7208" s="38" t="s">
        <v>190</v>
      </c>
      <c r="G7208" s="40">
        <v>1373519</v>
      </c>
      <c r="H7208" s="41" t="s">
        <v>4366</v>
      </c>
    </row>
    <row r="7209" spans="1:8">
      <c r="A7209" s="36"/>
      <c r="B7209" s="36"/>
      <c r="C7209" s="37" t="s">
        <v>5214</v>
      </c>
      <c r="D7209" s="38">
        <v>12748</v>
      </c>
      <c r="E7209" s="39" t="s">
        <v>7595</v>
      </c>
      <c r="F7209" s="38" t="s">
        <v>190</v>
      </c>
      <c r="G7209" s="40">
        <v>2165567</v>
      </c>
      <c r="H7209" s="41" t="s">
        <v>4366</v>
      </c>
    </row>
    <row r="7210" spans="1:8">
      <c r="A7210" s="36"/>
      <c r="B7210" s="36"/>
      <c r="C7210" s="37" t="s">
        <v>2694</v>
      </c>
      <c r="D7210" s="38">
        <v>12749</v>
      </c>
      <c r="E7210" s="39" t="s">
        <v>7596</v>
      </c>
      <c r="F7210" s="38" t="s">
        <v>190</v>
      </c>
      <c r="G7210" s="40">
        <v>7448</v>
      </c>
      <c r="H7210" s="41" t="s">
        <v>4366</v>
      </c>
    </row>
    <row r="7211" spans="1:8">
      <c r="A7211" s="36"/>
      <c r="B7211" s="36"/>
      <c r="C7211" s="37" t="s">
        <v>2694</v>
      </c>
      <c r="D7211" s="38">
        <v>12750</v>
      </c>
      <c r="E7211" s="39" t="s">
        <v>7597</v>
      </c>
      <c r="F7211" s="38" t="s">
        <v>157</v>
      </c>
      <c r="G7211" s="40">
        <v>553000</v>
      </c>
      <c r="H7211" s="41" t="s">
        <v>4366</v>
      </c>
    </row>
    <row r="7212" spans="1:8">
      <c r="A7212" s="36"/>
      <c r="B7212" s="36"/>
      <c r="C7212" s="37" t="s">
        <v>2694</v>
      </c>
      <c r="D7212" s="38">
        <v>12751</v>
      </c>
      <c r="E7212" s="39" t="s">
        <v>7598</v>
      </c>
      <c r="F7212" s="38" t="s">
        <v>157</v>
      </c>
      <c r="G7212" s="40">
        <v>20687</v>
      </c>
      <c r="H7212" s="41" t="s">
        <v>4366</v>
      </c>
    </row>
    <row r="7213" spans="1:8">
      <c r="A7213" s="36"/>
      <c r="B7213" s="36"/>
      <c r="C7213" s="37" t="s">
        <v>2694</v>
      </c>
      <c r="D7213" s="38">
        <v>12752</v>
      </c>
      <c r="E7213" s="39" t="s">
        <v>7599</v>
      </c>
      <c r="F7213" s="38" t="s">
        <v>157</v>
      </c>
      <c r="G7213" s="40">
        <v>79001</v>
      </c>
      <c r="H7213" s="41" t="s">
        <v>4366</v>
      </c>
    </row>
    <row r="7214" spans="1:8">
      <c r="A7214" s="36"/>
      <c r="B7214" s="36"/>
      <c r="C7214" s="37" t="s">
        <v>2694</v>
      </c>
      <c r="D7214" s="38">
        <v>12753</v>
      </c>
      <c r="E7214" s="39" t="s">
        <v>7600</v>
      </c>
      <c r="F7214" s="38" t="s">
        <v>157</v>
      </c>
      <c r="G7214" s="40">
        <v>101000</v>
      </c>
      <c r="H7214" s="41" t="s">
        <v>4366</v>
      </c>
    </row>
    <row r="7215" spans="1:8">
      <c r="A7215" s="36"/>
      <c r="B7215" s="36"/>
      <c r="C7215" s="37" t="s">
        <v>2694</v>
      </c>
      <c r="D7215" s="38">
        <v>12754</v>
      </c>
      <c r="E7215" s="39" t="s">
        <v>7601</v>
      </c>
      <c r="F7215" s="38" t="s">
        <v>157</v>
      </c>
      <c r="G7215" s="40">
        <v>505036</v>
      </c>
      <c r="H7215" s="41" t="s">
        <v>4366</v>
      </c>
    </row>
    <row r="7216" spans="1:8">
      <c r="A7216" s="36"/>
      <c r="B7216" s="36"/>
      <c r="C7216" s="37" t="s">
        <v>2694</v>
      </c>
      <c r="D7216" s="38">
        <v>12755</v>
      </c>
      <c r="E7216" s="39" t="s">
        <v>7602</v>
      </c>
      <c r="F7216" s="38" t="s">
        <v>157</v>
      </c>
      <c r="G7216" s="40">
        <v>526337</v>
      </c>
      <c r="H7216" s="41" t="s">
        <v>4366</v>
      </c>
    </row>
    <row r="7217" spans="1:8">
      <c r="A7217" s="36"/>
      <c r="B7217" s="36"/>
      <c r="C7217" s="37" t="s">
        <v>2694</v>
      </c>
      <c r="D7217" s="38">
        <v>12756</v>
      </c>
      <c r="E7217" s="39" t="s">
        <v>7603</v>
      </c>
      <c r="F7217" s="38" t="s">
        <v>157</v>
      </c>
      <c r="G7217" s="40">
        <v>587027</v>
      </c>
      <c r="H7217" s="41" t="s">
        <v>4366</v>
      </c>
    </row>
    <row r="7218" spans="1:8">
      <c r="A7218" s="36"/>
      <c r="B7218" s="36"/>
      <c r="C7218" s="37" t="s">
        <v>2694</v>
      </c>
      <c r="D7218" s="38">
        <v>12757</v>
      </c>
      <c r="E7218" s="39" t="s">
        <v>7604</v>
      </c>
      <c r="F7218" s="38" t="s">
        <v>157</v>
      </c>
      <c r="G7218" s="40">
        <v>433755</v>
      </c>
      <c r="H7218" s="41" t="s">
        <v>4366</v>
      </c>
    </row>
    <row r="7219" spans="1:8">
      <c r="A7219" s="36"/>
      <c r="B7219" s="36"/>
      <c r="C7219" s="37" t="s">
        <v>2694</v>
      </c>
      <c r="D7219" s="38">
        <v>12758</v>
      </c>
      <c r="E7219" s="39" t="s">
        <v>7605</v>
      </c>
      <c r="F7219" s="38" t="s">
        <v>157</v>
      </c>
      <c r="G7219" s="40">
        <v>405266</v>
      </c>
      <c r="H7219" s="41" t="s">
        <v>4366</v>
      </c>
    </row>
    <row r="7220" spans="1:8">
      <c r="A7220" s="36"/>
      <c r="B7220" s="36"/>
      <c r="C7220" s="37" t="s">
        <v>2694</v>
      </c>
      <c r="D7220" s="38">
        <v>12759</v>
      </c>
      <c r="E7220" s="39" t="s">
        <v>7606</v>
      </c>
      <c r="F7220" s="38" t="s">
        <v>157</v>
      </c>
      <c r="G7220" s="40">
        <v>474572</v>
      </c>
      <c r="H7220" s="41" t="s">
        <v>4366</v>
      </c>
    </row>
    <row r="7221" spans="1:8">
      <c r="A7221" s="36"/>
      <c r="B7221" s="36"/>
      <c r="C7221" s="37" t="s">
        <v>2694</v>
      </c>
      <c r="D7221" s="38">
        <v>12760</v>
      </c>
      <c r="E7221" s="39" t="s">
        <v>7607</v>
      </c>
      <c r="F7221" s="38" t="s">
        <v>157</v>
      </c>
      <c r="G7221" s="40">
        <v>433755</v>
      </c>
      <c r="H7221" s="41" t="s">
        <v>4366</v>
      </c>
    </row>
    <row r="7222" spans="1:8">
      <c r="A7222" s="36"/>
      <c r="B7222" s="36"/>
      <c r="C7222" s="37" t="s">
        <v>2694</v>
      </c>
      <c r="D7222" s="38">
        <v>12761</v>
      </c>
      <c r="E7222" s="39" t="s">
        <v>7608</v>
      </c>
      <c r="F7222" s="38" t="s">
        <v>157</v>
      </c>
      <c r="G7222" s="40">
        <v>375647</v>
      </c>
      <c r="H7222" s="41" t="s">
        <v>4366</v>
      </c>
    </row>
    <row r="7223" spans="1:8">
      <c r="A7223" s="36"/>
      <c r="B7223" s="36"/>
      <c r="C7223" s="37" t="s">
        <v>2694</v>
      </c>
      <c r="D7223" s="38">
        <v>12762</v>
      </c>
      <c r="E7223" s="39" t="s">
        <v>7609</v>
      </c>
      <c r="F7223" s="38" t="s">
        <v>157</v>
      </c>
      <c r="G7223" s="40">
        <v>452200</v>
      </c>
      <c r="H7223" s="41" t="s">
        <v>4366</v>
      </c>
    </row>
    <row r="7224" spans="1:8">
      <c r="A7224" s="36"/>
      <c r="B7224" s="36"/>
      <c r="C7224" s="37" t="s">
        <v>2694</v>
      </c>
      <c r="D7224" s="38">
        <v>12763</v>
      </c>
      <c r="E7224" s="39" t="s">
        <v>7610</v>
      </c>
      <c r="F7224" s="38" t="s">
        <v>157</v>
      </c>
      <c r="G7224" s="40">
        <v>1024352</v>
      </c>
      <c r="H7224" s="41" t="s">
        <v>4366</v>
      </c>
    </row>
    <row r="7225" spans="1:8">
      <c r="A7225" s="36"/>
      <c r="B7225" s="36"/>
      <c r="C7225" s="37" t="s">
        <v>2694</v>
      </c>
      <c r="D7225" s="38">
        <v>12764</v>
      </c>
      <c r="E7225" s="39" t="s">
        <v>7611</v>
      </c>
      <c r="F7225" s="38" t="s">
        <v>157</v>
      </c>
      <c r="G7225" s="40">
        <v>2236009</v>
      </c>
      <c r="H7225" s="41" t="s">
        <v>4366</v>
      </c>
    </row>
    <row r="7226" spans="1:8">
      <c r="A7226" s="36"/>
      <c r="B7226" s="36"/>
      <c r="C7226" s="37" t="s">
        <v>2694</v>
      </c>
      <c r="D7226" s="38">
        <v>12765</v>
      </c>
      <c r="E7226" s="39" t="s">
        <v>7612</v>
      </c>
      <c r="F7226" s="38" t="s">
        <v>157</v>
      </c>
      <c r="G7226" s="40">
        <v>67594</v>
      </c>
      <c r="H7226" s="41" t="s">
        <v>4366</v>
      </c>
    </row>
    <row r="7227" spans="1:8">
      <c r="A7227" s="36"/>
      <c r="B7227" s="36"/>
      <c r="C7227" s="37" t="s">
        <v>2694</v>
      </c>
      <c r="D7227" s="38">
        <v>12766</v>
      </c>
      <c r="E7227" s="39" t="s">
        <v>7613</v>
      </c>
      <c r="F7227" s="38" t="s">
        <v>157</v>
      </c>
      <c r="G7227" s="40">
        <v>116000</v>
      </c>
      <c r="H7227" s="41" t="s">
        <v>4366</v>
      </c>
    </row>
    <row r="7228" spans="1:8">
      <c r="A7228" s="36"/>
      <c r="B7228" s="36"/>
      <c r="C7228" s="37" t="s">
        <v>2694</v>
      </c>
      <c r="D7228" s="38">
        <v>12767</v>
      </c>
      <c r="E7228" s="39" t="s">
        <v>7614</v>
      </c>
      <c r="F7228" s="38" t="s">
        <v>157</v>
      </c>
      <c r="G7228" s="40">
        <v>138000</v>
      </c>
      <c r="H7228" s="41" t="s">
        <v>4366</v>
      </c>
    </row>
    <row r="7229" spans="1:8">
      <c r="A7229" s="36"/>
      <c r="B7229" s="36"/>
      <c r="C7229" s="37" t="s">
        <v>2694</v>
      </c>
      <c r="D7229" s="38">
        <v>12768</v>
      </c>
      <c r="E7229" s="39" t="s">
        <v>7615</v>
      </c>
      <c r="F7229" s="38" t="s">
        <v>182</v>
      </c>
      <c r="G7229" s="40">
        <v>11603</v>
      </c>
      <c r="H7229" s="41" t="s">
        <v>4366</v>
      </c>
    </row>
    <row r="7230" spans="1:8">
      <c r="A7230" s="36"/>
      <c r="B7230" s="36"/>
      <c r="C7230" s="37" t="s">
        <v>2694</v>
      </c>
      <c r="D7230" s="38">
        <v>12769</v>
      </c>
      <c r="E7230" s="39" t="s">
        <v>7616</v>
      </c>
      <c r="F7230" s="38" t="s">
        <v>2598</v>
      </c>
      <c r="G7230" s="40">
        <v>77350000</v>
      </c>
      <c r="H7230" s="41" t="s">
        <v>4366</v>
      </c>
    </row>
    <row r="7231" spans="1:8">
      <c r="A7231" s="36"/>
      <c r="B7231" s="36"/>
      <c r="C7231" s="37" t="s">
        <v>2694</v>
      </c>
      <c r="D7231" s="38">
        <v>12770</v>
      </c>
      <c r="E7231" s="39" t="s">
        <v>7617</v>
      </c>
      <c r="F7231" s="38" t="s">
        <v>157</v>
      </c>
      <c r="G7231" s="40">
        <v>206661</v>
      </c>
      <c r="H7231" s="41" t="s">
        <v>4366</v>
      </c>
    </row>
    <row r="7232" spans="1:8">
      <c r="A7232" s="36"/>
      <c r="B7232" s="36"/>
      <c r="C7232" s="37" t="s">
        <v>2694</v>
      </c>
      <c r="D7232" s="38">
        <v>12771</v>
      </c>
      <c r="E7232" s="39" t="s">
        <v>7618</v>
      </c>
      <c r="F7232" s="38" t="s">
        <v>157</v>
      </c>
      <c r="G7232" s="40">
        <v>12900</v>
      </c>
      <c r="H7232" s="41" t="s">
        <v>4366</v>
      </c>
    </row>
    <row r="7233" spans="1:8">
      <c r="A7233" s="36"/>
      <c r="B7233" s="36"/>
      <c r="C7233" s="37" t="s">
        <v>2694</v>
      </c>
      <c r="D7233" s="38">
        <v>12772</v>
      </c>
      <c r="E7233" s="39" t="s">
        <v>7619</v>
      </c>
      <c r="F7233" s="38" t="s">
        <v>157</v>
      </c>
      <c r="G7233" s="40">
        <v>118</v>
      </c>
      <c r="H7233" s="41" t="s">
        <v>4366</v>
      </c>
    </row>
    <row r="7234" spans="1:8">
      <c r="A7234" s="36"/>
      <c r="B7234" s="36"/>
      <c r="C7234" s="37" t="s">
        <v>2694</v>
      </c>
      <c r="D7234" s="38">
        <v>12773</v>
      </c>
      <c r="E7234" s="39" t="s">
        <v>7620</v>
      </c>
      <c r="F7234" s="38" t="s">
        <v>182</v>
      </c>
      <c r="G7234" s="40">
        <v>658391</v>
      </c>
      <c r="H7234" s="41" t="s">
        <v>4366</v>
      </c>
    </row>
    <row r="7235" spans="1:8">
      <c r="A7235" s="36"/>
      <c r="B7235" s="36"/>
      <c r="C7235" s="37" t="s">
        <v>2694</v>
      </c>
      <c r="D7235" s="38">
        <v>12774</v>
      </c>
      <c r="E7235" s="39" t="s">
        <v>7621</v>
      </c>
      <c r="F7235" s="38" t="s">
        <v>157</v>
      </c>
      <c r="G7235" s="40">
        <v>207500</v>
      </c>
      <c r="H7235" s="41" t="s">
        <v>4366</v>
      </c>
    </row>
    <row r="7236" spans="1:8">
      <c r="A7236" s="36"/>
      <c r="B7236" s="36"/>
      <c r="C7236" s="37" t="s">
        <v>2694</v>
      </c>
      <c r="D7236" s="38">
        <v>12775</v>
      </c>
      <c r="E7236" s="39" t="s">
        <v>7622</v>
      </c>
      <c r="F7236" s="38" t="s">
        <v>157</v>
      </c>
      <c r="G7236" s="40">
        <v>255000</v>
      </c>
      <c r="H7236" s="41" t="s">
        <v>4366</v>
      </c>
    </row>
    <row r="7237" spans="1:8">
      <c r="A7237" s="36"/>
      <c r="B7237" s="36"/>
      <c r="C7237" s="37" t="s">
        <v>2694</v>
      </c>
      <c r="D7237" s="38">
        <v>12776</v>
      </c>
      <c r="E7237" s="39" t="s">
        <v>7623</v>
      </c>
      <c r="F7237" s="38" t="s">
        <v>157</v>
      </c>
      <c r="G7237" s="40">
        <v>341000</v>
      </c>
      <c r="H7237" s="41" t="s">
        <v>4366</v>
      </c>
    </row>
    <row r="7238" spans="1:8">
      <c r="A7238" s="36"/>
      <c r="B7238" s="36"/>
      <c r="C7238" s="37" t="s">
        <v>5214</v>
      </c>
      <c r="D7238" s="38">
        <v>12778</v>
      </c>
      <c r="E7238" s="39" t="s">
        <v>7624</v>
      </c>
      <c r="F7238" s="38" t="s">
        <v>190</v>
      </c>
      <c r="G7238" s="40">
        <v>2048267</v>
      </c>
      <c r="H7238" s="41" t="s">
        <v>4366</v>
      </c>
    </row>
    <row r="7239" spans="1:8">
      <c r="A7239" s="36"/>
      <c r="B7239" s="36"/>
      <c r="C7239" s="37" t="s">
        <v>5340</v>
      </c>
      <c r="D7239" s="38">
        <v>12781</v>
      </c>
      <c r="E7239" s="39" t="s">
        <v>7625</v>
      </c>
      <c r="F7239" s="38" t="s">
        <v>4426</v>
      </c>
      <c r="G7239" s="40">
        <v>190000</v>
      </c>
      <c r="H7239" s="41" t="s">
        <v>4366</v>
      </c>
    </row>
    <row r="7240" spans="1:8">
      <c r="A7240" s="36"/>
      <c r="B7240" s="36"/>
      <c r="C7240" s="37" t="s">
        <v>5340</v>
      </c>
      <c r="D7240" s="38">
        <v>12782</v>
      </c>
      <c r="E7240" s="39" t="s">
        <v>7626</v>
      </c>
      <c r="F7240" s="38" t="s">
        <v>1904</v>
      </c>
      <c r="G7240" s="40">
        <v>5791000</v>
      </c>
      <c r="H7240" s="41" t="s">
        <v>4366</v>
      </c>
    </row>
    <row r="7241" spans="1:8">
      <c r="A7241" s="36"/>
      <c r="B7241" s="36"/>
      <c r="C7241" s="37" t="s">
        <v>5340</v>
      </c>
      <c r="D7241" s="38">
        <v>12783</v>
      </c>
      <c r="E7241" s="39" t="s">
        <v>7627</v>
      </c>
      <c r="F7241" s="38" t="s">
        <v>4426</v>
      </c>
      <c r="G7241" s="40">
        <v>274000</v>
      </c>
      <c r="H7241" s="41" t="s">
        <v>4366</v>
      </c>
    </row>
    <row r="7242" spans="1:8">
      <c r="A7242" s="36"/>
      <c r="B7242" s="36"/>
      <c r="C7242" s="37" t="s">
        <v>5340</v>
      </c>
      <c r="D7242" s="38">
        <v>12784</v>
      </c>
      <c r="E7242" s="39" t="s">
        <v>7628</v>
      </c>
      <c r="F7242" s="38" t="s">
        <v>1904</v>
      </c>
      <c r="G7242" s="40">
        <v>8306000</v>
      </c>
      <c r="H7242" s="41" t="s">
        <v>4366</v>
      </c>
    </row>
    <row r="7243" spans="1:8">
      <c r="A7243" s="36"/>
      <c r="B7243" s="36"/>
      <c r="C7243" s="37" t="s">
        <v>5340</v>
      </c>
      <c r="D7243" s="38">
        <v>12785</v>
      </c>
      <c r="E7243" s="39" t="s">
        <v>7629</v>
      </c>
      <c r="F7243" s="38" t="s">
        <v>4426</v>
      </c>
      <c r="G7243" s="40">
        <v>261000</v>
      </c>
      <c r="H7243" s="41" t="s">
        <v>4366</v>
      </c>
    </row>
    <row r="7244" spans="1:8">
      <c r="A7244" s="36"/>
      <c r="B7244" s="36"/>
      <c r="C7244" s="37" t="s">
        <v>5340</v>
      </c>
      <c r="D7244" s="38">
        <v>12786</v>
      </c>
      <c r="E7244" s="39" t="s">
        <v>7630</v>
      </c>
      <c r="F7244" s="38" t="s">
        <v>1904</v>
      </c>
      <c r="G7244" s="40">
        <v>7785000</v>
      </c>
      <c r="H7244" s="41" t="s">
        <v>4366</v>
      </c>
    </row>
    <row r="7245" spans="1:8">
      <c r="A7245" s="36"/>
      <c r="B7245" s="36"/>
      <c r="C7245" s="37" t="s">
        <v>5340</v>
      </c>
      <c r="D7245" s="38">
        <v>12787</v>
      </c>
      <c r="E7245" s="39" t="s">
        <v>7631</v>
      </c>
      <c r="F7245" s="38" t="s">
        <v>4426</v>
      </c>
      <c r="G7245" s="40">
        <v>377000</v>
      </c>
      <c r="H7245" s="41" t="s">
        <v>4366</v>
      </c>
    </row>
    <row r="7246" spans="1:8">
      <c r="A7246" s="36"/>
      <c r="B7246" s="36"/>
      <c r="C7246" s="37" t="s">
        <v>5340</v>
      </c>
      <c r="D7246" s="38">
        <v>12788</v>
      </c>
      <c r="E7246" s="39" t="s">
        <v>7632</v>
      </c>
      <c r="F7246" s="38" t="s">
        <v>1904</v>
      </c>
      <c r="G7246" s="40">
        <v>11297000</v>
      </c>
      <c r="H7246" s="41" t="s">
        <v>4366</v>
      </c>
    </row>
    <row r="7247" spans="1:8">
      <c r="A7247" s="36"/>
      <c r="B7247" s="36"/>
      <c r="C7247" s="37" t="s">
        <v>2694</v>
      </c>
      <c r="D7247" s="38">
        <v>12789</v>
      </c>
      <c r="E7247" s="39" t="s">
        <v>7633</v>
      </c>
      <c r="F7247" s="38" t="s">
        <v>157</v>
      </c>
      <c r="G7247" s="40">
        <v>3260065</v>
      </c>
      <c r="H7247" s="41" t="s">
        <v>4366</v>
      </c>
    </row>
    <row r="7248" spans="1:8">
      <c r="A7248" s="36"/>
      <c r="B7248" s="36"/>
      <c r="C7248" s="37" t="s">
        <v>2694</v>
      </c>
      <c r="D7248" s="38">
        <v>12790</v>
      </c>
      <c r="E7248" s="39" t="s">
        <v>7634</v>
      </c>
      <c r="F7248" s="38" t="s">
        <v>157</v>
      </c>
      <c r="G7248" s="40">
        <v>1584961</v>
      </c>
      <c r="H7248" s="41" t="s">
        <v>4366</v>
      </c>
    </row>
    <row r="7249" spans="1:8">
      <c r="A7249" s="36"/>
      <c r="B7249" s="36"/>
      <c r="C7249" s="37" t="s">
        <v>2694</v>
      </c>
      <c r="D7249" s="38">
        <v>12791</v>
      </c>
      <c r="E7249" s="39" t="s">
        <v>7635</v>
      </c>
      <c r="F7249" s="38" t="s">
        <v>157</v>
      </c>
      <c r="G7249" s="40">
        <v>1019711</v>
      </c>
      <c r="H7249" s="41" t="s">
        <v>4366</v>
      </c>
    </row>
    <row r="7250" spans="1:8">
      <c r="A7250" s="36"/>
      <c r="B7250" s="36"/>
      <c r="C7250" s="37" t="s">
        <v>2694</v>
      </c>
      <c r="D7250" s="38">
        <v>12792</v>
      </c>
      <c r="E7250" s="39" t="s">
        <v>7636</v>
      </c>
      <c r="F7250" s="38" t="s">
        <v>157</v>
      </c>
      <c r="G7250" s="40">
        <v>492041</v>
      </c>
      <c r="H7250" s="41" t="s">
        <v>4366</v>
      </c>
    </row>
    <row r="7251" spans="1:8">
      <c r="A7251" s="36"/>
      <c r="B7251" s="36"/>
      <c r="C7251" s="37" t="s">
        <v>2694</v>
      </c>
      <c r="D7251" s="38">
        <v>12793</v>
      </c>
      <c r="E7251" s="39" t="s">
        <v>7637</v>
      </c>
      <c r="F7251" s="38" t="s">
        <v>157</v>
      </c>
      <c r="G7251" s="40">
        <v>20632458</v>
      </c>
      <c r="H7251" s="41" t="s">
        <v>4366</v>
      </c>
    </row>
    <row r="7252" spans="1:8">
      <c r="A7252" s="36"/>
      <c r="B7252" s="36"/>
      <c r="C7252" s="37" t="s">
        <v>2694</v>
      </c>
      <c r="D7252" s="38">
        <v>12794</v>
      </c>
      <c r="E7252" s="39" t="s">
        <v>7638</v>
      </c>
      <c r="F7252" s="38" t="s">
        <v>157</v>
      </c>
      <c r="G7252" s="40">
        <v>3500000</v>
      </c>
      <c r="H7252" s="41" t="s">
        <v>4366</v>
      </c>
    </row>
    <row r="7253" spans="1:8">
      <c r="A7253" s="36"/>
      <c r="B7253" s="36"/>
      <c r="C7253" s="37" t="s">
        <v>2694</v>
      </c>
      <c r="D7253" s="38">
        <v>12795</v>
      </c>
      <c r="E7253" s="39" t="s">
        <v>7639</v>
      </c>
      <c r="F7253" s="38" t="s">
        <v>157</v>
      </c>
      <c r="G7253" s="40">
        <v>56373904</v>
      </c>
      <c r="H7253" s="41" t="s">
        <v>4366</v>
      </c>
    </row>
    <row r="7254" spans="1:8">
      <c r="A7254" s="36"/>
      <c r="B7254" s="36"/>
      <c r="C7254" s="37" t="s">
        <v>2694</v>
      </c>
      <c r="D7254" s="38">
        <v>12796</v>
      </c>
      <c r="E7254" s="39" t="s">
        <v>7640</v>
      </c>
      <c r="F7254" s="38" t="s">
        <v>157</v>
      </c>
      <c r="G7254" s="40">
        <v>1754511</v>
      </c>
      <c r="H7254" s="41" t="s">
        <v>4366</v>
      </c>
    </row>
    <row r="7255" spans="1:8">
      <c r="A7255" s="36"/>
      <c r="B7255" s="36"/>
      <c r="C7255" s="37" t="s">
        <v>2694</v>
      </c>
      <c r="D7255" s="38">
        <v>12797</v>
      </c>
      <c r="E7255" s="39" t="s">
        <v>7641</v>
      </c>
      <c r="F7255" s="38" t="s">
        <v>157</v>
      </c>
      <c r="G7255" s="40">
        <v>47506</v>
      </c>
      <c r="H7255" s="41" t="s">
        <v>4366</v>
      </c>
    </row>
    <row r="7256" spans="1:8">
      <c r="A7256" s="36"/>
      <c r="B7256" s="36"/>
      <c r="C7256" s="37" t="s">
        <v>2694</v>
      </c>
      <c r="D7256" s="38">
        <v>12798</v>
      </c>
      <c r="E7256" s="39" t="s">
        <v>7642</v>
      </c>
      <c r="F7256" s="38" t="s">
        <v>157</v>
      </c>
      <c r="G7256" s="40">
        <v>151425</v>
      </c>
      <c r="H7256" s="41" t="s">
        <v>4366</v>
      </c>
    </row>
    <row r="7257" spans="1:8">
      <c r="A7257" s="36"/>
      <c r="B7257" s="36"/>
      <c r="C7257" s="37" t="s">
        <v>2694</v>
      </c>
      <c r="D7257" s="38">
        <v>12799</v>
      </c>
      <c r="E7257" s="39" t="s">
        <v>7643</v>
      </c>
      <c r="F7257" s="38" t="s">
        <v>157</v>
      </c>
      <c r="G7257" s="40">
        <v>1621257</v>
      </c>
      <c r="H7257" s="41" t="s">
        <v>4366</v>
      </c>
    </row>
    <row r="7258" spans="1:8">
      <c r="A7258" s="36"/>
      <c r="B7258" s="36"/>
      <c r="C7258" s="37" t="s">
        <v>2694</v>
      </c>
      <c r="D7258" s="38">
        <v>12800</v>
      </c>
      <c r="E7258" s="39" t="s">
        <v>7644</v>
      </c>
      <c r="F7258" s="38" t="s">
        <v>157</v>
      </c>
      <c r="G7258" s="40">
        <v>1832243</v>
      </c>
      <c r="H7258" s="41" t="s">
        <v>4366</v>
      </c>
    </row>
    <row r="7259" spans="1:8">
      <c r="A7259" s="36"/>
      <c r="B7259" s="36"/>
      <c r="C7259" s="37" t="s">
        <v>2694</v>
      </c>
      <c r="D7259" s="38">
        <v>12801</v>
      </c>
      <c r="E7259" s="39" t="s">
        <v>7645</v>
      </c>
      <c r="F7259" s="38" t="s">
        <v>157</v>
      </c>
      <c r="G7259" s="40">
        <v>4744650</v>
      </c>
      <c r="H7259" s="41" t="s">
        <v>4366</v>
      </c>
    </row>
    <row r="7260" spans="1:8">
      <c r="A7260" s="36"/>
      <c r="B7260" s="36"/>
      <c r="C7260" s="37" t="s">
        <v>2694</v>
      </c>
      <c r="D7260" s="38">
        <v>12802</v>
      </c>
      <c r="E7260" s="39" t="s">
        <v>7646</v>
      </c>
      <c r="F7260" s="38" t="s">
        <v>157</v>
      </c>
      <c r="G7260" s="40">
        <v>161520</v>
      </c>
      <c r="H7260" s="41" t="s">
        <v>4366</v>
      </c>
    </row>
    <row r="7261" spans="1:8">
      <c r="A7261" s="36"/>
      <c r="B7261" s="36"/>
      <c r="C7261" s="37" t="s">
        <v>2694</v>
      </c>
      <c r="D7261" s="38">
        <v>12803</v>
      </c>
      <c r="E7261" s="39" t="s">
        <v>7647</v>
      </c>
      <c r="F7261" s="38" t="s">
        <v>157</v>
      </c>
      <c r="G7261" s="40">
        <v>2927550</v>
      </c>
      <c r="H7261" s="41" t="s">
        <v>4366</v>
      </c>
    </row>
    <row r="7262" spans="1:8">
      <c r="A7262" s="36"/>
      <c r="B7262" s="36"/>
      <c r="C7262" s="37" t="s">
        <v>2694</v>
      </c>
      <c r="D7262" s="38">
        <v>12804</v>
      </c>
      <c r="E7262" s="39" t="s">
        <v>7648</v>
      </c>
      <c r="F7262" s="38" t="s">
        <v>157</v>
      </c>
      <c r="G7262" s="40">
        <v>1922694</v>
      </c>
      <c r="H7262" s="41" t="s">
        <v>4366</v>
      </c>
    </row>
    <row r="7263" spans="1:8">
      <c r="A7263" s="36"/>
      <c r="B7263" s="36"/>
      <c r="C7263" s="37" t="s">
        <v>2694</v>
      </c>
      <c r="D7263" s="38">
        <v>12805</v>
      </c>
      <c r="E7263" s="39" t="s">
        <v>7649</v>
      </c>
      <c r="F7263" s="38" t="s">
        <v>157</v>
      </c>
      <c r="G7263" s="40">
        <v>1922694</v>
      </c>
      <c r="H7263" s="41" t="s">
        <v>4366</v>
      </c>
    </row>
    <row r="7264" spans="1:8">
      <c r="A7264" s="36"/>
      <c r="B7264" s="36"/>
      <c r="C7264" s="37" t="s">
        <v>2694</v>
      </c>
      <c r="D7264" s="38">
        <v>12806</v>
      </c>
      <c r="E7264" s="39" t="s">
        <v>7650</v>
      </c>
      <c r="F7264" s="38" t="s">
        <v>157</v>
      </c>
      <c r="G7264" s="40">
        <v>2523750</v>
      </c>
      <c r="H7264" s="41" t="s">
        <v>4366</v>
      </c>
    </row>
    <row r="7265" spans="1:8">
      <c r="A7265" s="36"/>
      <c r="B7265" s="36"/>
      <c r="C7265" s="37" t="s">
        <v>2694</v>
      </c>
      <c r="D7265" s="38">
        <v>12807</v>
      </c>
      <c r="E7265" s="39" t="s">
        <v>7651</v>
      </c>
      <c r="F7265" s="38" t="s">
        <v>157</v>
      </c>
      <c r="G7265" s="40">
        <v>9499395</v>
      </c>
      <c r="H7265" s="41" t="s">
        <v>4366</v>
      </c>
    </row>
    <row r="7266" spans="1:8">
      <c r="A7266" s="36"/>
      <c r="B7266" s="36"/>
      <c r="C7266" s="37" t="s">
        <v>2694</v>
      </c>
      <c r="D7266" s="38">
        <v>12808</v>
      </c>
      <c r="E7266" s="39" t="s">
        <v>7652</v>
      </c>
      <c r="F7266" s="38" t="s">
        <v>157</v>
      </c>
      <c r="G7266" s="40">
        <v>15122310</v>
      </c>
      <c r="H7266" s="41" t="s">
        <v>4366</v>
      </c>
    </row>
    <row r="7267" spans="1:8">
      <c r="A7267" s="36"/>
      <c r="B7267" s="36"/>
      <c r="C7267" s="37" t="s">
        <v>2694</v>
      </c>
      <c r="D7267" s="38">
        <v>12809</v>
      </c>
      <c r="E7267" s="39" t="s">
        <v>7653</v>
      </c>
      <c r="F7267" s="38" t="s">
        <v>157</v>
      </c>
      <c r="G7267" s="40">
        <v>3456653</v>
      </c>
      <c r="H7267" s="41" t="s">
        <v>4366</v>
      </c>
    </row>
    <row r="7268" spans="1:8">
      <c r="A7268" s="36"/>
      <c r="B7268" s="36"/>
      <c r="C7268" s="37" t="s">
        <v>2694</v>
      </c>
      <c r="D7268" s="38">
        <v>12810</v>
      </c>
      <c r="E7268" s="39" t="s">
        <v>7654</v>
      </c>
      <c r="F7268" s="38" t="s">
        <v>157</v>
      </c>
      <c r="G7268" s="40">
        <v>5508842</v>
      </c>
      <c r="H7268" s="41" t="s">
        <v>4366</v>
      </c>
    </row>
    <row r="7269" spans="1:8">
      <c r="A7269" s="36"/>
      <c r="B7269" s="36"/>
      <c r="C7269" s="37" t="s">
        <v>2694</v>
      </c>
      <c r="D7269" s="38">
        <v>12811</v>
      </c>
      <c r="E7269" s="39" t="s">
        <v>7655</v>
      </c>
      <c r="F7269" s="38" t="s">
        <v>182</v>
      </c>
      <c r="G7269" s="40">
        <v>408848</v>
      </c>
      <c r="H7269" s="41" t="s">
        <v>4366</v>
      </c>
    </row>
    <row r="7270" spans="1:8">
      <c r="A7270" s="36"/>
      <c r="B7270" s="36"/>
      <c r="C7270" s="37" t="s">
        <v>2694</v>
      </c>
      <c r="D7270" s="38">
        <v>12812</v>
      </c>
      <c r="E7270" s="39" t="s">
        <v>7656</v>
      </c>
      <c r="F7270" s="38" t="s">
        <v>157</v>
      </c>
      <c r="G7270" s="40">
        <v>10710000</v>
      </c>
      <c r="H7270" s="41" t="s">
        <v>4366</v>
      </c>
    </row>
    <row r="7271" spans="1:8">
      <c r="A7271" s="36"/>
      <c r="B7271" s="36"/>
      <c r="C7271" s="37" t="s">
        <v>2694</v>
      </c>
      <c r="D7271" s="38">
        <v>12813</v>
      </c>
      <c r="E7271" s="39" t="s">
        <v>7657</v>
      </c>
      <c r="F7271" s="38" t="s">
        <v>157</v>
      </c>
      <c r="G7271" s="40">
        <v>17850</v>
      </c>
      <c r="H7271" s="41" t="s">
        <v>4366</v>
      </c>
    </row>
    <row r="7272" spans="1:8">
      <c r="A7272" s="36"/>
      <c r="B7272" s="36"/>
      <c r="C7272" s="37" t="s">
        <v>2694</v>
      </c>
      <c r="D7272" s="38">
        <v>12814</v>
      </c>
      <c r="E7272" s="39" t="s">
        <v>7658</v>
      </c>
      <c r="F7272" s="38" t="s">
        <v>157</v>
      </c>
      <c r="G7272" s="40">
        <v>1005000</v>
      </c>
      <c r="H7272" s="41" t="s">
        <v>4366</v>
      </c>
    </row>
    <row r="7273" spans="1:8">
      <c r="A7273" s="36"/>
      <c r="B7273" s="36"/>
      <c r="C7273" s="37" t="s">
        <v>2694</v>
      </c>
      <c r="D7273" s="38">
        <v>12815</v>
      </c>
      <c r="E7273" s="39" t="s">
        <v>7659</v>
      </c>
      <c r="F7273" s="38" t="s">
        <v>157</v>
      </c>
      <c r="G7273" s="40">
        <v>7553621</v>
      </c>
      <c r="H7273" s="41" t="s">
        <v>4366</v>
      </c>
    </row>
    <row r="7274" spans="1:8">
      <c r="A7274" s="36"/>
      <c r="B7274" s="36"/>
      <c r="C7274" s="37" t="s">
        <v>2694</v>
      </c>
      <c r="D7274" s="38">
        <v>12816</v>
      </c>
      <c r="E7274" s="39" t="s">
        <v>7660</v>
      </c>
      <c r="F7274" s="38" t="s">
        <v>190</v>
      </c>
      <c r="G7274" s="40">
        <v>16966</v>
      </c>
      <c r="H7274" s="41" t="s">
        <v>4366</v>
      </c>
    </row>
    <row r="7275" spans="1:8">
      <c r="A7275" s="36"/>
      <c r="B7275" s="36"/>
      <c r="C7275" s="37" t="s">
        <v>2694</v>
      </c>
      <c r="D7275" s="38">
        <v>12817</v>
      </c>
      <c r="E7275" s="39" t="s">
        <v>7661</v>
      </c>
      <c r="F7275" s="38" t="s">
        <v>157</v>
      </c>
      <c r="G7275" s="40">
        <v>16065</v>
      </c>
      <c r="H7275" s="41" t="s">
        <v>4366</v>
      </c>
    </row>
    <row r="7276" spans="1:8">
      <c r="A7276" s="36"/>
      <c r="B7276" s="36"/>
      <c r="C7276" s="37" t="s">
        <v>2694</v>
      </c>
      <c r="D7276" s="38">
        <v>12818</v>
      </c>
      <c r="E7276" s="39" t="s">
        <v>7662</v>
      </c>
      <c r="F7276" s="38" t="s">
        <v>182</v>
      </c>
      <c r="G7276" s="40">
        <v>45900</v>
      </c>
      <c r="H7276" s="41" t="s">
        <v>4366</v>
      </c>
    </row>
    <row r="7277" spans="1:8">
      <c r="A7277" s="36"/>
      <c r="B7277" s="36"/>
      <c r="C7277" s="37" t="s">
        <v>2694</v>
      </c>
      <c r="D7277" s="38">
        <v>12819</v>
      </c>
      <c r="E7277" s="39" t="s">
        <v>7663</v>
      </c>
      <c r="F7277" s="38" t="s">
        <v>157</v>
      </c>
      <c r="G7277" s="40">
        <v>19728</v>
      </c>
      <c r="H7277" s="41" t="s">
        <v>4366</v>
      </c>
    </row>
    <row r="7278" spans="1:8">
      <c r="A7278" s="36"/>
      <c r="B7278" s="36"/>
      <c r="C7278" s="37" t="s">
        <v>2694</v>
      </c>
      <c r="D7278" s="38">
        <v>12820</v>
      </c>
      <c r="E7278" s="39" t="s">
        <v>7664</v>
      </c>
      <c r="F7278" s="38" t="s">
        <v>564</v>
      </c>
      <c r="G7278" s="40">
        <v>2892</v>
      </c>
      <c r="H7278" s="41" t="s">
        <v>4366</v>
      </c>
    </row>
    <row r="7279" spans="1:8">
      <c r="A7279" s="36"/>
      <c r="B7279" s="36"/>
      <c r="C7279" s="37" t="s">
        <v>2694</v>
      </c>
      <c r="D7279" s="38">
        <v>12821</v>
      </c>
      <c r="E7279" s="39" t="s">
        <v>7665</v>
      </c>
      <c r="F7279" s="38" t="s">
        <v>182</v>
      </c>
      <c r="G7279" s="40">
        <v>15544</v>
      </c>
      <c r="H7279" s="41" t="s">
        <v>4366</v>
      </c>
    </row>
    <row r="7280" spans="1:8">
      <c r="A7280" s="36"/>
      <c r="B7280" s="36"/>
      <c r="C7280" s="37" t="s">
        <v>2694</v>
      </c>
      <c r="D7280" s="38">
        <v>12822</v>
      </c>
      <c r="E7280" s="39" t="s">
        <v>7666</v>
      </c>
      <c r="F7280" s="38" t="s">
        <v>157</v>
      </c>
      <c r="G7280" s="40">
        <v>29</v>
      </c>
      <c r="H7280" s="41" t="s">
        <v>4366</v>
      </c>
    </row>
    <row r="7281" spans="1:8">
      <c r="A7281" s="36"/>
      <c r="B7281" s="36"/>
      <c r="C7281" s="37" t="s">
        <v>2694</v>
      </c>
      <c r="D7281" s="38">
        <v>12823</v>
      </c>
      <c r="E7281" s="39" t="s">
        <v>7667</v>
      </c>
      <c r="F7281" s="38" t="s">
        <v>157</v>
      </c>
      <c r="G7281" s="40">
        <v>118</v>
      </c>
      <c r="H7281" s="41" t="s">
        <v>4366</v>
      </c>
    </row>
    <row r="7282" spans="1:8">
      <c r="A7282" s="36"/>
      <c r="B7282" s="36"/>
      <c r="C7282" s="37" t="s">
        <v>2694</v>
      </c>
      <c r="D7282" s="38">
        <v>12824</v>
      </c>
      <c r="E7282" s="39" t="s">
        <v>7668</v>
      </c>
      <c r="F7282" s="38" t="s">
        <v>157</v>
      </c>
      <c r="G7282" s="40">
        <v>4000</v>
      </c>
      <c r="H7282" s="41" t="s">
        <v>4366</v>
      </c>
    </row>
    <row r="7283" spans="1:8">
      <c r="A7283" s="36"/>
      <c r="B7283" s="36"/>
      <c r="C7283" s="37" t="s">
        <v>2694</v>
      </c>
      <c r="D7283" s="38">
        <v>12825</v>
      </c>
      <c r="E7283" s="39" t="s">
        <v>7669</v>
      </c>
      <c r="F7283" s="38" t="s">
        <v>157</v>
      </c>
      <c r="G7283" s="40">
        <v>4179</v>
      </c>
      <c r="H7283" s="41" t="s">
        <v>4366</v>
      </c>
    </row>
    <row r="7284" spans="1:8">
      <c r="A7284" s="36"/>
      <c r="B7284" s="36"/>
      <c r="C7284" s="37" t="s">
        <v>2694</v>
      </c>
      <c r="D7284" s="38">
        <v>12826</v>
      </c>
      <c r="E7284" s="39" t="s">
        <v>7670</v>
      </c>
      <c r="F7284" s="38" t="s">
        <v>157</v>
      </c>
      <c r="G7284" s="40">
        <v>2300</v>
      </c>
      <c r="H7284" s="41" t="s">
        <v>4366</v>
      </c>
    </row>
    <row r="7285" spans="1:8">
      <c r="A7285" s="36"/>
      <c r="B7285" s="36"/>
      <c r="C7285" s="37" t="s">
        <v>2694</v>
      </c>
      <c r="D7285" s="38">
        <v>12827</v>
      </c>
      <c r="E7285" s="39" t="s">
        <v>7671</v>
      </c>
      <c r="F7285" s="38" t="s">
        <v>157</v>
      </c>
      <c r="G7285" s="40">
        <v>9796080</v>
      </c>
      <c r="H7285" s="41" t="s">
        <v>4366</v>
      </c>
    </row>
    <row r="7286" spans="1:8">
      <c r="A7286" s="36"/>
      <c r="B7286" s="36"/>
      <c r="C7286" s="37" t="s">
        <v>2694</v>
      </c>
      <c r="D7286" s="38">
        <v>12828</v>
      </c>
      <c r="E7286" s="39" t="s">
        <v>3884</v>
      </c>
      <c r="F7286" s="38" t="s">
        <v>157</v>
      </c>
      <c r="G7286" s="40">
        <v>5593000</v>
      </c>
      <c r="H7286" s="41" t="s">
        <v>4366</v>
      </c>
    </row>
    <row r="7287" spans="1:8">
      <c r="A7287" s="36"/>
      <c r="B7287" s="36"/>
      <c r="C7287" s="37" t="s">
        <v>2694</v>
      </c>
      <c r="D7287" s="38">
        <v>12829</v>
      </c>
      <c r="E7287" s="39" t="s">
        <v>3885</v>
      </c>
      <c r="F7287" s="38" t="s">
        <v>2125</v>
      </c>
      <c r="G7287" s="40">
        <v>2482</v>
      </c>
      <c r="H7287" s="41" t="s">
        <v>4366</v>
      </c>
    </row>
    <row r="7288" spans="1:8">
      <c r="A7288" s="36"/>
      <c r="B7288" s="36"/>
      <c r="C7288" s="37" t="s">
        <v>3540</v>
      </c>
      <c r="D7288" s="38">
        <v>12830</v>
      </c>
      <c r="E7288" s="39" t="s">
        <v>7672</v>
      </c>
      <c r="F7288" s="38" t="s">
        <v>157</v>
      </c>
      <c r="G7288" s="40">
        <v>300</v>
      </c>
      <c r="H7288" s="41" t="s">
        <v>197</v>
      </c>
    </row>
    <row r="7289" spans="1:8">
      <c r="A7289" s="36"/>
      <c r="B7289" s="36"/>
      <c r="C7289" s="37" t="s">
        <v>3540</v>
      </c>
      <c r="D7289" s="38">
        <v>12831</v>
      </c>
      <c r="E7289" s="39" t="s">
        <v>7673</v>
      </c>
      <c r="F7289" s="38" t="s">
        <v>157</v>
      </c>
      <c r="G7289" s="40">
        <v>620</v>
      </c>
      <c r="H7289" s="41" t="s">
        <v>197</v>
      </c>
    </row>
    <row r="7290" spans="1:8">
      <c r="A7290" s="36"/>
      <c r="B7290" s="36"/>
      <c r="C7290" s="37" t="s">
        <v>3540</v>
      </c>
      <c r="D7290" s="38">
        <v>12832</v>
      </c>
      <c r="E7290" s="39" t="s">
        <v>7674</v>
      </c>
      <c r="F7290" s="38" t="s">
        <v>4422</v>
      </c>
      <c r="G7290" s="40">
        <v>20500</v>
      </c>
      <c r="H7290" s="41" t="s">
        <v>197</v>
      </c>
    </row>
    <row r="7291" spans="1:8">
      <c r="A7291" s="36"/>
      <c r="B7291" s="36"/>
      <c r="C7291" s="37" t="s">
        <v>3540</v>
      </c>
      <c r="D7291" s="38">
        <v>12833</v>
      </c>
      <c r="E7291" s="39" t="s">
        <v>7675</v>
      </c>
      <c r="F7291" s="38" t="s">
        <v>1366</v>
      </c>
      <c r="G7291" s="40">
        <v>210000</v>
      </c>
      <c r="H7291" s="41" t="s">
        <v>197</v>
      </c>
    </row>
    <row r="7292" spans="1:8">
      <c r="A7292" s="36"/>
      <c r="B7292" s="36"/>
      <c r="C7292" s="37" t="s">
        <v>3540</v>
      </c>
      <c r="D7292" s="38">
        <v>12834</v>
      </c>
      <c r="E7292" s="39" t="s">
        <v>7676</v>
      </c>
      <c r="F7292" s="38" t="s">
        <v>157</v>
      </c>
      <c r="G7292" s="40">
        <v>4454</v>
      </c>
      <c r="H7292" s="41" t="s">
        <v>197</v>
      </c>
    </row>
    <row r="7293" spans="1:8">
      <c r="A7293" s="36"/>
      <c r="B7293" s="36"/>
      <c r="C7293" s="37" t="s">
        <v>3540</v>
      </c>
      <c r="D7293" s="38">
        <v>12835</v>
      </c>
      <c r="E7293" s="39" t="s">
        <v>7677</v>
      </c>
      <c r="F7293" s="38" t="s">
        <v>157</v>
      </c>
      <c r="G7293" s="40">
        <v>70000</v>
      </c>
      <c r="H7293" s="41" t="s">
        <v>197</v>
      </c>
    </row>
    <row r="7294" spans="1:8">
      <c r="A7294" s="36"/>
      <c r="B7294" s="36"/>
      <c r="C7294" s="37" t="s">
        <v>7302</v>
      </c>
      <c r="D7294" s="38">
        <v>12836</v>
      </c>
      <c r="E7294" s="39" t="s">
        <v>7678</v>
      </c>
      <c r="F7294" s="38" t="s">
        <v>186</v>
      </c>
      <c r="G7294" s="40">
        <v>250000</v>
      </c>
      <c r="H7294" s="41" t="s">
        <v>197</v>
      </c>
    </row>
    <row r="7295" spans="1:8">
      <c r="A7295" s="36"/>
      <c r="B7295" s="36"/>
      <c r="C7295" s="37" t="s">
        <v>3540</v>
      </c>
      <c r="D7295" s="38">
        <v>12837</v>
      </c>
      <c r="E7295" s="39" t="s">
        <v>7679</v>
      </c>
      <c r="F7295" s="38" t="s">
        <v>157</v>
      </c>
      <c r="G7295" s="40">
        <v>882353</v>
      </c>
      <c r="H7295" s="41" t="s">
        <v>197</v>
      </c>
    </row>
    <row r="7296" spans="1:8">
      <c r="A7296" s="36"/>
      <c r="B7296" s="36"/>
      <c r="C7296" s="37" t="s">
        <v>3540</v>
      </c>
      <c r="D7296" s="38">
        <v>12838</v>
      </c>
      <c r="E7296" s="39" t="s">
        <v>7680</v>
      </c>
      <c r="F7296" s="38" t="s">
        <v>157</v>
      </c>
      <c r="G7296" s="40">
        <v>8218</v>
      </c>
      <c r="H7296" s="41" t="s">
        <v>197</v>
      </c>
    </row>
    <row r="7297" spans="1:8">
      <c r="A7297" s="36"/>
      <c r="B7297" s="36"/>
      <c r="C7297" s="37" t="s">
        <v>3540</v>
      </c>
      <c r="D7297" s="38">
        <v>12839</v>
      </c>
      <c r="E7297" s="39" t="s">
        <v>7681</v>
      </c>
      <c r="F7297" s="38" t="s">
        <v>157</v>
      </c>
      <c r="G7297" s="40">
        <v>36681</v>
      </c>
      <c r="H7297" s="41" t="s">
        <v>197</v>
      </c>
    </row>
    <row r="7298" spans="1:8">
      <c r="A7298" s="36"/>
      <c r="B7298" s="36"/>
      <c r="C7298" s="37" t="s">
        <v>2694</v>
      </c>
      <c r="D7298" s="38">
        <v>12840</v>
      </c>
      <c r="E7298" s="39" t="s">
        <v>7682</v>
      </c>
      <c r="F7298" s="38" t="s">
        <v>157</v>
      </c>
      <c r="G7298" s="40">
        <v>8406636</v>
      </c>
      <c r="H7298" s="41" t="s">
        <v>4366</v>
      </c>
    </row>
    <row r="7299" spans="1:8">
      <c r="A7299" s="36"/>
      <c r="B7299" s="36"/>
      <c r="C7299" s="37" t="s">
        <v>2694</v>
      </c>
      <c r="D7299" s="38">
        <v>12841</v>
      </c>
      <c r="E7299" s="39" t="s">
        <v>3893</v>
      </c>
      <c r="F7299" s="38" t="s">
        <v>157</v>
      </c>
      <c r="G7299" s="40">
        <v>7397840</v>
      </c>
      <c r="H7299" s="41" t="s">
        <v>4366</v>
      </c>
    </row>
    <row r="7300" spans="1:8">
      <c r="A7300" s="36"/>
      <c r="B7300" s="36"/>
      <c r="C7300" s="37" t="s">
        <v>2694</v>
      </c>
      <c r="D7300" s="38">
        <v>12842</v>
      </c>
      <c r="E7300" s="39" t="s">
        <v>3894</v>
      </c>
      <c r="F7300" s="38" t="s">
        <v>157</v>
      </c>
      <c r="G7300" s="40">
        <v>7070612</v>
      </c>
      <c r="H7300" s="41" t="s">
        <v>4366</v>
      </c>
    </row>
    <row r="7301" spans="1:8">
      <c r="A7301" s="36"/>
      <c r="B7301" s="36"/>
      <c r="C7301" s="37" t="s">
        <v>2694</v>
      </c>
      <c r="D7301" s="38">
        <v>12843</v>
      </c>
      <c r="E7301" s="39" t="s">
        <v>3895</v>
      </c>
      <c r="F7301" s="38" t="s">
        <v>157</v>
      </c>
      <c r="G7301" s="40">
        <v>10194292</v>
      </c>
      <c r="H7301" s="41" t="s">
        <v>4366</v>
      </c>
    </row>
    <row r="7302" spans="1:8">
      <c r="A7302" s="36"/>
      <c r="B7302" s="36"/>
      <c r="C7302" s="37" t="s">
        <v>2694</v>
      </c>
      <c r="D7302" s="38">
        <v>12844</v>
      </c>
      <c r="E7302" s="39" t="s">
        <v>3896</v>
      </c>
      <c r="F7302" s="38" t="s">
        <v>157</v>
      </c>
      <c r="G7302" s="40">
        <v>9399483</v>
      </c>
      <c r="H7302" s="41" t="s">
        <v>4366</v>
      </c>
    </row>
    <row r="7303" spans="1:8">
      <c r="A7303" s="36"/>
      <c r="B7303" s="36"/>
      <c r="C7303" s="37" t="s">
        <v>2694</v>
      </c>
      <c r="D7303" s="38">
        <v>12845</v>
      </c>
      <c r="E7303" s="39" t="s">
        <v>3897</v>
      </c>
      <c r="F7303" s="38" t="s">
        <v>157</v>
      </c>
      <c r="G7303" s="40">
        <v>4250501</v>
      </c>
      <c r="H7303" s="41" t="s">
        <v>4366</v>
      </c>
    </row>
    <row r="7304" spans="1:8">
      <c r="A7304" s="36"/>
      <c r="B7304" s="36"/>
      <c r="C7304" s="37" t="s">
        <v>2694</v>
      </c>
      <c r="D7304" s="38">
        <v>12846</v>
      </c>
      <c r="E7304" s="43" t="s">
        <v>3898</v>
      </c>
      <c r="F7304" s="44" t="s">
        <v>157</v>
      </c>
      <c r="G7304" s="45">
        <v>4008603</v>
      </c>
      <c r="H7304" s="41" t="s">
        <v>4366</v>
      </c>
    </row>
    <row r="7305" spans="1:8">
      <c r="A7305" s="36"/>
      <c r="B7305" s="36"/>
      <c r="C7305" s="37" t="s">
        <v>2694</v>
      </c>
      <c r="D7305" s="38">
        <v>12847</v>
      </c>
      <c r="E7305" s="43" t="s">
        <v>3899</v>
      </c>
      <c r="F7305" s="44" t="s">
        <v>157</v>
      </c>
      <c r="G7305" s="45">
        <v>9503154</v>
      </c>
      <c r="H7305" s="41" t="s">
        <v>4366</v>
      </c>
    </row>
    <row r="7306" spans="1:8">
      <c r="A7306" s="36"/>
      <c r="B7306" s="36"/>
      <c r="C7306" s="37" t="s">
        <v>2694</v>
      </c>
      <c r="D7306" s="38">
        <v>12848</v>
      </c>
      <c r="E7306" s="43" t="s">
        <v>3900</v>
      </c>
      <c r="F7306" s="44" t="s">
        <v>157</v>
      </c>
      <c r="G7306" s="45">
        <v>9589546</v>
      </c>
      <c r="H7306" s="41" t="s">
        <v>4366</v>
      </c>
    </row>
    <row r="7307" spans="1:8">
      <c r="A7307" s="36"/>
      <c r="B7307" s="36"/>
      <c r="C7307" s="37" t="s">
        <v>2694</v>
      </c>
      <c r="D7307" s="38">
        <v>12849</v>
      </c>
      <c r="E7307" s="43" t="s">
        <v>3901</v>
      </c>
      <c r="F7307" s="44" t="s">
        <v>157</v>
      </c>
      <c r="G7307" s="45">
        <v>5252652</v>
      </c>
      <c r="H7307" s="41" t="s">
        <v>4366</v>
      </c>
    </row>
    <row r="7308" spans="1:8">
      <c r="A7308" s="36"/>
      <c r="B7308" s="36"/>
      <c r="C7308" s="37" t="s">
        <v>2694</v>
      </c>
      <c r="D7308" s="38">
        <v>12850</v>
      </c>
      <c r="E7308" s="43" t="s">
        <v>3902</v>
      </c>
      <c r="F7308" s="44" t="s">
        <v>157</v>
      </c>
      <c r="G7308" s="45">
        <v>5736449</v>
      </c>
      <c r="H7308" s="41" t="s">
        <v>4366</v>
      </c>
    </row>
    <row r="7309" spans="1:8">
      <c r="A7309" s="36"/>
      <c r="B7309" s="36"/>
      <c r="C7309" s="37" t="s">
        <v>2694</v>
      </c>
      <c r="D7309" s="38">
        <v>12851</v>
      </c>
      <c r="E7309" s="43" t="s">
        <v>3903</v>
      </c>
      <c r="F7309" s="44" t="s">
        <v>157</v>
      </c>
      <c r="G7309" s="45">
        <v>7239675</v>
      </c>
      <c r="H7309" s="41" t="s">
        <v>4366</v>
      </c>
    </row>
    <row r="7310" spans="1:8">
      <c r="A7310" s="36"/>
      <c r="B7310" s="36"/>
      <c r="C7310" s="37" t="s">
        <v>2694</v>
      </c>
      <c r="D7310" s="38">
        <v>12852</v>
      </c>
      <c r="E7310" s="43" t="s">
        <v>3904</v>
      </c>
      <c r="F7310" s="44" t="s">
        <v>157</v>
      </c>
      <c r="G7310" s="45">
        <v>5598221</v>
      </c>
      <c r="H7310" s="41" t="s">
        <v>4366</v>
      </c>
    </row>
    <row r="7311" spans="1:8">
      <c r="A7311" s="36"/>
      <c r="B7311" s="36"/>
      <c r="C7311" s="37" t="s">
        <v>2694</v>
      </c>
      <c r="D7311" s="38">
        <v>12853</v>
      </c>
      <c r="E7311" s="43" t="s">
        <v>3905</v>
      </c>
      <c r="F7311" s="44" t="s">
        <v>157</v>
      </c>
      <c r="G7311" s="45">
        <v>3369300</v>
      </c>
      <c r="H7311" s="41" t="s">
        <v>4366</v>
      </c>
    </row>
    <row r="7312" spans="1:8">
      <c r="A7312" s="36"/>
      <c r="B7312" s="36"/>
      <c r="C7312" s="37" t="s">
        <v>2694</v>
      </c>
      <c r="D7312" s="38">
        <v>12854</v>
      </c>
      <c r="E7312" s="43" t="s">
        <v>3906</v>
      </c>
      <c r="F7312" s="44" t="s">
        <v>157</v>
      </c>
      <c r="G7312" s="45">
        <v>13822769</v>
      </c>
      <c r="H7312" s="41" t="s">
        <v>4366</v>
      </c>
    </row>
    <row r="7313" spans="1:8">
      <c r="A7313" s="36"/>
      <c r="B7313" s="36"/>
      <c r="C7313" s="37" t="s">
        <v>2694</v>
      </c>
      <c r="D7313" s="38">
        <v>12855</v>
      </c>
      <c r="E7313" s="43" t="s">
        <v>7683</v>
      </c>
      <c r="F7313" s="44" t="s">
        <v>564</v>
      </c>
      <c r="G7313" s="45">
        <v>388</v>
      </c>
      <c r="H7313" s="41" t="s">
        <v>4366</v>
      </c>
    </row>
    <row r="7314" spans="1:8">
      <c r="A7314" s="36"/>
      <c r="B7314" s="36"/>
      <c r="C7314" s="37" t="s">
        <v>2694</v>
      </c>
      <c r="D7314" s="38">
        <v>12856</v>
      </c>
      <c r="E7314" s="43" t="s">
        <v>7684</v>
      </c>
      <c r="F7314" s="44" t="s">
        <v>564</v>
      </c>
      <c r="G7314" s="45">
        <v>2892</v>
      </c>
      <c r="H7314" s="41" t="s">
        <v>4366</v>
      </c>
    </row>
    <row r="7315" spans="1:8">
      <c r="A7315" s="36"/>
      <c r="B7315" s="36"/>
      <c r="C7315" s="37" t="s">
        <v>2694</v>
      </c>
      <c r="D7315" s="38">
        <v>12857</v>
      </c>
      <c r="E7315" s="43" t="s">
        <v>7685</v>
      </c>
      <c r="F7315" s="44" t="s">
        <v>182</v>
      </c>
      <c r="G7315" s="45">
        <v>38550</v>
      </c>
      <c r="H7315" s="41" t="s">
        <v>4366</v>
      </c>
    </row>
    <row r="7316" spans="1:8">
      <c r="A7316" s="36"/>
      <c r="B7316" s="36"/>
      <c r="C7316" s="37" t="s">
        <v>2694</v>
      </c>
      <c r="D7316" s="38">
        <v>12858</v>
      </c>
      <c r="E7316" s="43" t="s">
        <v>7686</v>
      </c>
      <c r="F7316" s="44" t="s">
        <v>182</v>
      </c>
      <c r="G7316" s="45">
        <v>59600</v>
      </c>
      <c r="H7316" s="41" t="s">
        <v>4366</v>
      </c>
    </row>
    <row r="7317" spans="1:8">
      <c r="A7317" s="36"/>
      <c r="B7317" s="36"/>
      <c r="C7317" s="37" t="s">
        <v>2694</v>
      </c>
      <c r="D7317" s="38">
        <v>12859</v>
      </c>
      <c r="E7317" s="43" t="s">
        <v>7687</v>
      </c>
      <c r="F7317" s="44" t="s">
        <v>182</v>
      </c>
      <c r="G7317" s="45">
        <v>46900</v>
      </c>
      <c r="H7317" s="41" t="s">
        <v>4366</v>
      </c>
    </row>
    <row r="7318" spans="1:8">
      <c r="A7318" s="36"/>
      <c r="B7318" s="36"/>
      <c r="C7318" s="37" t="s">
        <v>2694</v>
      </c>
      <c r="D7318" s="38">
        <v>12860</v>
      </c>
      <c r="E7318" s="43" t="s">
        <v>7688</v>
      </c>
      <c r="F7318" s="44" t="s">
        <v>182</v>
      </c>
      <c r="G7318" s="45">
        <v>48000</v>
      </c>
      <c r="H7318" s="41" t="s">
        <v>4366</v>
      </c>
    </row>
    <row r="7319" spans="1:8">
      <c r="A7319" s="36"/>
      <c r="B7319" s="36"/>
      <c r="C7319" s="37" t="s">
        <v>2694</v>
      </c>
      <c r="D7319" s="38">
        <v>12861</v>
      </c>
      <c r="E7319" s="43" t="s">
        <v>7689</v>
      </c>
      <c r="F7319" s="44" t="s">
        <v>182</v>
      </c>
      <c r="G7319" s="45">
        <v>17400</v>
      </c>
      <c r="H7319" s="41" t="s">
        <v>4366</v>
      </c>
    </row>
    <row r="7320" spans="1:8">
      <c r="A7320" s="36"/>
      <c r="B7320" s="36"/>
      <c r="C7320" s="37" t="s">
        <v>2694</v>
      </c>
      <c r="D7320" s="38">
        <v>12862</v>
      </c>
      <c r="E7320" s="43" t="s">
        <v>7690</v>
      </c>
      <c r="F7320" s="44" t="s">
        <v>182</v>
      </c>
      <c r="G7320" s="45">
        <v>60000</v>
      </c>
      <c r="H7320" s="41" t="s">
        <v>4366</v>
      </c>
    </row>
    <row r="7321" spans="1:8">
      <c r="A7321" s="36"/>
      <c r="B7321" s="36"/>
      <c r="C7321" s="37" t="s">
        <v>2694</v>
      </c>
      <c r="D7321" s="38">
        <v>12863</v>
      </c>
      <c r="E7321" s="43" t="s">
        <v>7691</v>
      </c>
      <c r="F7321" s="44" t="s">
        <v>182</v>
      </c>
      <c r="G7321" s="45">
        <v>95920</v>
      </c>
      <c r="H7321" s="41" t="s">
        <v>4366</v>
      </c>
    </row>
    <row r="7322" spans="1:8">
      <c r="A7322" s="36"/>
      <c r="B7322" s="36"/>
      <c r="C7322" s="37" t="s">
        <v>2694</v>
      </c>
      <c r="D7322" s="38">
        <v>12864</v>
      </c>
      <c r="E7322" s="43" t="s">
        <v>7692</v>
      </c>
      <c r="F7322" s="44" t="s">
        <v>157</v>
      </c>
      <c r="G7322" s="45">
        <v>12900</v>
      </c>
      <c r="H7322" s="41" t="s">
        <v>4366</v>
      </c>
    </row>
    <row r="7323" spans="1:8">
      <c r="A7323" s="36"/>
      <c r="B7323" s="36"/>
      <c r="C7323" s="37" t="s">
        <v>2694</v>
      </c>
      <c r="D7323" s="38">
        <v>12865</v>
      </c>
      <c r="E7323" s="43" t="s">
        <v>7693</v>
      </c>
      <c r="F7323" s="44" t="s">
        <v>157</v>
      </c>
      <c r="G7323" s="45">
        <v>261800</v>
      </c>
      <c r="H7323" s="41" t="s">
        <v>4366</v>
      </c>
    </row>
    <row r="7324" spans="1:8">
      <c r="A7324" s="36"/>
      <c r="B7324" s="36"/>
      <c r="C7324" s="37" t="s">
        <v>2694</v>
      </c>
      <c r="D7324" s="38">
        <v>12866</v>
      </c>
      <c r="E7324" s="43" t="s">
        <v>7694</v>
      </c>
      <c r="F7324" s="44" t="s">
        <v>157</v>
      </c>
      <c r="G7324" s="45">
        <v>7069</v>
      </c>
      <c r="H7324" s="41" t="s">
        <v>4366</v>
      </c>
    </row>
    <row r="7325" spans="1:8">
      <c r="A7325" s="36"/>
      <c r="B7325" s="36"/>
      <c r="C7325" s="37" t="s">
        <v>2694</v>
      </c>
      <c r="D7325" s="38">
        <v>12867</v>
      </c>
      <c r="E7325" s="43" t="s">
        <v>7695</v>
      </c>
      <c r="F7325" s="44" t="s">
        <v>190</v>
      </c>
      <c r="G7325" s="45">
        <v>68680</v>
      </c>
      <c r="H7325" s="41" t="s">
        <v>4366</v>
      </c>
    </row>
    <row r="7326" spans="1:8">
      <c r="A7326" s="36"/>
      <c r="B7326" s="36"/>
      <c r="C7326" s="37" t="s">
        <v>2694</v>
      </c>
      <c r="D7326" s="38">
        <v>12868</v>
      </c>
      <c r="E7326" s="43" t="s">
        <v>7696</v>
      </c>
      <c r="F7326" s="44" t="s">
        <v>190</v>
      </c>
      <c r="G7326" s="45">
        <v>3650</v>
      </c>
      <c r="H7326" s="41" t="s">
        <v>4366</v>
      </c>
    </row>
    <row r="7327" spans="1:8">
      <c r="A7327" s="36"/>
      <c r="B7327" s="36"/>
      <c r="C7327" s="37" t="s">
        <v>2694</v>
      </c>
      <c r="D7327" s="38">
        <v>12869</v>
      </c>
      <c r="E7327" s="43" t="s">
        <v>7697</v>
      </c>
      <c r="F7327" s="44" t="s">
        <v>157</v>
      </c>
      <c r="G7327" s="45">
        <v>20230</v>
      </c>
      <c r="H7327" s="41" t="s">
        <v>4366</v>
      </c>
    </row>
    <row r="7328" spans="1:8">
      <c r="A7328" s="36"/>
      <c r="B7328" s="36"/>
      <c r="C7328" s="37" t="s">
        <v>2694</v>
      </c>
      <c r="D7328" s="38">
        <v>12870</v>
      </c>
      <c r="E7328" s="43" t="s">
        <v>7698</v>
      </c>
      <c r="F7328" s="44" t="s">
        <v>157</v>
      </c>
      <c r="G7328" s="45">
        <v>31654</v>
      </c>
      <c r="H7328" s="41" t="s">
        <v>4366</v>
      </c>
    </row>
    <row r="7329" spans="1:8">
      <c r="A7329" s="36"/>
      <c r="B7329" s="36"/>
      <c r="C7329" s="37" t="s">
        <v>2694</v>
      </c>
      <c r="D7329" s="38">
        <v>12871</v>
      </c>
      <c r="E7329" s="43" t="s">
        <v>7699</v>
      </c>
      <c r="F7329" s="44" t="s">
        <v>157</v>
      </c>
      <c r="G7329" s="45">
        <v>51765</v>
      </c>
      <c r="H7329" s="41" t="s">
        <v>4366</v>
      </c>
    </row>
    <row r="7330" spans="1:8">
      <c r="A7330" s="36"/>
      <c r="B7330" s="36"/>
      <c r="C7330" s="37" t="s">
        <v>2694</v>
      </c>
      <c r="D7330" s="38">
        <v>12872</v>
      </c>
      <c r="E7330" s="43" t="s">
        <v>7700</v>
      </c>
      <c r="F7330" s="44" t="s">
        <v>157</v>
      </c>
      <c r="G7330" s="45">
        <v>58262</v>
      </c>
      <c r="H7330" s="41" t="s">
        <v>4366</v>
      </c>
    </row>
    <row r="7331" spans="1:8">
      <c r="A7331" s="36"/>
      <c r="B7331" s="36"/>
      <c r="C7331" s="37" t="s">
        <v>2694</v>
      </c>
      <c r="D7331" s="38">
        <v>12873</v>
      </c>
      <c r="E7331" s="43" t="s">
        <v>7701</v>
      </c>
      <c r="F7331" s="44" t="s">
        <v>157</v>
      </c>
      <c r="G7331" s="45">
        <v>92772</v>
      </c>
      <c r="H7331" s="41" t="s">
        <v>4366</v>
      </c>
    </row>
    <row r="7332" spans="1:8">
      <c r="A7332" s="36"/>
      <c r="B7332" s="36"/>
      <c r="C7332" s="37" t="s">
        <v>2694</v>
      </c>
      <c r="D7332" s="38">
        <v>12874</v>
      </c>
      <c r="E7332" s="43" t="s">
        <v>7702</v>
      </c>
      <c r="F7332" s="44" t="s">
        <v>190</v>
      </c>
      <c r="G7332" s="45">
        <v>85283</v>
      </c>
      <c r="H7332" s="41" t="s">
        <v>4366</v>
      </c>
    </row>
    <row r="7333" spans="1:8">
      <c r="A7333" s="36"/>
      <c r="B7333" s="36"/>
      <c r="C7333" s="37" t="s">
        <v>2694</v>
      </c>
      <c r="D7333" s="38">
        <v>12875</v>
      </c>
      <c r="E7333" s="43" t="s">
        <v>7703</v>
      </c>
      <c r="F7333" s="44" t="s">
        <v>190</v>
      </c>
      <c r="G7333" s="45">
        <v>147724</v>
      </c>
      <c r="H7333" s="41" t="s">
        <v>4366</v>
      </c>
    </row>
    <row r="7334" spans="1:8">
      <c r="A7334" s="36"/>
      <c r="B7334" s="36"/>
      <c r="C7334" s="37" t="s">
        <v>2694</v>
      </c>
      <c r="D7334" s="38">
        <v>12876</v>
      </c>
      <c r="E7334" s="43" t="s">
        <v>7704</v>
      </c>
      <c r="F7334" s="44" t="s">
        <v>190</v>
      </c>
      <c r="G7334" s="45">
        <v>66441</v>
      </c>
      <c r="H7334" s="41" t="s">
        <v>4366</v>
      </c>
    </row>
    <row r="7335" spans="1:8">
      <c r="A7335" s="36"/>
      <c r="B7335" s="36"/>
      <c r="C7335" s="37" t="s">
        <v>2694</v>
      </c>
      <c r="D7335" s="38">
        <v>12877</v>
      </c>
      <c r="E7335" s="43" t="s">
        <v>7705</v>
      </c>
      <c r="F7335" s="44" t="s">
        <v>190</v>
      </c>
      <c r="G7335" s="45">
        <v>51000</v>
      </c>
      <c r="H7335" s="41" t="s">
        <v>4366</v>
      </c>
    </row>
    <row r="7336" spans="1:8">
      <c r="A7336" s="36"/>
      <c r="B7336" s="36"/>
      <c r="C7336" s="37" t="s">
        <v>2694</v>
      </c>
      <c r="D7336" s="38">
        <v>12878</v>
      </c>
      <c r="E7336" s="43" t="s">
        <v>7706</v>
      </c>
      <c r="F7336" s="44" t="s">
        <v>190</v>
      </c>
      <c r="G7336" s="45">
        <v>27568</v>
      </c>
      <c r="H7336" s="41" t="s">
        <v>4366</v>
      </c>
    </row>
    <row r="7337" spans="1:8">
      <c r="A7337" s="36"/>
      <c r="B7337" s="36"/>
      <c r="C7337" s="37" t="s">
        <v>2694</v>
      </c>
      <c r="D7337" s="38">
        <v>12879</v>
      </c>
      <c r="E7337" s="43" t="s">
        <v>7707</v>
      </c>
      <c r="F7337" s="44" t="s">
        <v>157</v>
      </c>
      <c r="G7337" s="45">
        <v>238900</v>
      </c>
      <c r="H7337" s="41" t="s">
        <v>4366</v>
      </c>
    </row>
    <row r="7338" spans="1:8">
      <c r="A7338" s="36"/>
      <c r="B7338" s="36"/>
      <c r="C7338" s="37" t="s">
        <v>2694</v>
      </c>
      <c r="D7338" s="38">
        <v>12880</v>
      </c>
      <c r="E7338" s="43" t="s">
        <v>7708</v>
      </c>
      <c r="F7338" s="44" t="s">
        <v>157</v>
      </c>
      <c r="G7338" s="45">
        <v>823</v>
      </c>
      <c r="H7338" s="41" t="s">
        <v>4366</v>
      </c>
    </row>
    <row r="7339" spans="1:8">
      <c r="A7339" s="36"/>
      <c r="B7339" s="36"/>
      <c r="C7339" s="37" t="s">
        <v>2694</v>
      </c>
      <c r="D7339" s="38">
        <v>12881</v>
      </c>
      <c r="E7339" s="43" t="s">
        <v>7709</v>
      </c>
      <c r="F7339" s="44" t="s">
        <v>190</v>
      </c>
      <c r="G7339" s="45">
        <v>2900</v>
      </c>
      <c r="H7339" s="41" t="s">
        <v>4366</v>
      </c>
    </row>
    <row r="7340" spans="1:8">
      <c r="A7340" s="36"/>
      <c r="B7340" s="36"/>
      <c r="C7340" s="37" t="s">
        <v>2694</v>
      </c>
      <c r="D7340" s="38">
        <v>12882</v>
      </c>
      <c r="E7340" s="43" t="s">
        <v>7710</v>
      </c>
      <c r="F7340" s="44" t="s">
        <v>157</v>
      </c>
      <c r="G7340" s="45">
        <v>5533500</v>
      </c>
      <c r="H7340" s="41" t="s">
        <v>4366</v>
      </c>
    </row>
    <row r="7341" spans="1:8">
      <c r="A7341" s="36"/>
      <c r="B7341" s="36"/>
      <c r="C7341" s="37" t="s">
        <v>2694</v>
      </c>
      <c r="D7341" s="38">
        <v>12883</v>
      </c>
      <c r="E7341" s="43" t="s">
        <v>7711</v>
      </c>
      <c r="F7341" s="44" t="s">
        <v>157</v>
      </c>
      <c r="G7341" s="45">
        <v>4641000</v>
      </c>
      <c r="H7341" s="41" t="s">
        <v>4366</v>
      </c>
    </row>
    <row r="7342" spans="1:8">
      <c r="A7342" s="36"/>
      <c r="B7342" s="36"/>
      <c r="C7342" s="37" t="s">
        <v>2694</v>
      </c>
      <c r="D7342" s="38">
        <v>12884</v>
      </c>
      <c r="E7342" s="43" t="s">
        <v>7712</v>
      </c>
      <c r="F7342" s="44" t="s">
        <v>157</v>
      </c>
      <c r="G7342" s="45">
        <v>4414900</v>
      </c>
      <c r="H7342" s="41" t="s">
        <v>4366</v>
      </c>
    </row>
    <row r="7343" spans="1:8">
      <c r="A7343" s="36"/>
      <c r="B7343" s="36"/>
      <c r="C7343" s="37" t="s">
        <v>2694</v>
      </c>
      <c r="D7343" s="38">
        <v>12885</v>
      </c>
      <c r="E7343" s="43" t="s">
        <v>7713</v>
      </c>
      <c r="F7343" s="44" t="s">
        <v>157</v>
      </c>
      <c r="G7343" s="45">
        <v>2900</v>
      </c>
      <c r="H7343" s="41" t="s">
        <v>4366</v>
      </c>
    </row>
    <row r="7344" spans="1:8">
      <c r="A7344" s="36"/>
      <c r="B7344" s="36"/>
      <c r="C7344" s="37" t="s">
        <v>2694</v>
      </c>
      <c r="D7344" s="38">
        <v>12886</v>
      </c>
      <c r="E7344" s="43" t="s">
        <v>7714</v>
      </c>
      <c r="F7344" s="44" t="s">
        <v>157</v>
      </c>
      <c r="G7344" s="45">
        <v>3706</v>
      </c>
      <c r="H7344" s="41" t="s">
        <v>4366</v>
      </c>
    </row>
    <row r="7345" spans="1:8">
      <c r="A7345" s="36"/>
      <c r="B7345" s="36"/>
      <c r="C7345" s="37" t="s">
        <v>2694</v>
      </c>
      <c r="D7345" s="38">
        <v>12887</v>
      </c>
      <c r="E7345" s="43" t="s">
        <v>7715</v>
      </c>
      <c r="F7345" s="44" t="s">
        <v>157</v>
      </c>
      <c r="G7345" s="45">
        <v>1826055</v>
      </c>
      <c r="H7345" s="41" t="s">
        <v>4366</v>
      </c>
    </row>
    <row r="7346" spans="1:8">
      <c r="A7346" s="36"/>
      <c r="B7346" s="36"/>
      <c r="C7346" s="37" t="s">
        <v>2694</v>
      </c>
      <c r="D7346" s="38">
        <v>12888</v>
      </c>
      <c r="E7346" s="43" t="s">
        <v>7716</v>
      </c>
      <c r="F7346" s="44" t="s">
        <v>157</v>
      </c>
      <c r="G7346" s="45">
        <v>4619580</v>
      </c>
      <c r="H7346" s="41" t="s">
        <v>4366</v>
      </c>
    </row>
    <row r="7347" spans="1:8">
      <c r="A7347" s="36"/>
      <c r="B7347" s="36"/>
      <c r="C7347" s="37" t="s">
        <v>2694</v>
      </c>
      <c r="D7347" s="38">
        <v>12889</v>
      </c>
      <c r="E7347" s="43" t="s">
        <v>7717</v>
      </c>
      <c r="F7347" s="44" t="s">
        <v>5865</v>
      </c>
      <c r="G7347" s="45">
        <v>254138</v>
      </c>
      <c r="H7347" s="41" t="s">
        <v>4366</v>
      </c>
    </row>
    <row r="7348" spans="1:8">
      <c r="A7348" s="36"/>
      <c r="B7348" s="36"/>
      <c r="C7348" s="37" t="s">
        <v>2694</v>
      </c>
      <c r="D7348" s="38">
        <v>12890</v>
      </c>
      <c r="E7348" s="43" t="s">
        <v>7718</v>
      </c>
      <c r="F7348" s="44" t="s">
        <v>157</v>
      </c>
      <c r="G7348" s="45">
        <v>132801546</v>
      </c>
      <c r="H7348" s="41" t="s">
        <v>4366</v>
      </c>
    </row>
    <row r="7349" spans="1:8">
      <c r="A7349" s="36"/>
      <c r="B7349" s="36"/>
      <c r="C7349" s="37" t="s">
        <v>2694</v>
      </c>
      <c r="D7349" s="38">
        <v>12891</v>
      </c>
      <c r="E7349" s="43" t="s">
        <v>7719</v>
      </c>
      <c r="F7349" s="44" t="s">
        <v>190</v>
      </c>
      <c r="G7349" s="45">
        <v>22000</v>
      </c>
      <c r="H7349" s="41" t="s">
        <v>4366</v>
      </c>
    </row>
    <row r="7350" spans="1:8">
      <c r="A7350" s="36"/>
      <c r="B7350" s="36"/>
      <c r="C7350" s="37" t="s">
        <v>2694</v>
      </c>
      <c r="D7350" s="38">
        <v>12892</v>
      </c>
      <c r="E7350" s="43" t="s">
        <v>7720</v>
      </c>
      <c r="F7350" s="44" t="s">
        <v>157</v>
      </c>
      <c r="G7350" s="45">
        <v>23562</v>
      </c>
      <c r="H7350" s="41" t="s">
        <v>4366</v>
      </c>
    </row>
    <row r="7351" spans="1:8">
      <c r="A7351" s="36"/>
      <c r="B7351" s="36"/>
      <c r="C7351" s="37" t="s">
        <v>2694</v>
      </c>
      <c r="D7351" s="38">
        <v>12893</v>
      </c>
      <c r="E7351" s="43" t="s">
        <v>7721</v>
      </c>
      <c r="F7351" s="44" t="s">
        <v>157</v>
      </c>
      <c r="G7351" s="45">
        <v>116375</v>
      </c>
      <c r="H7351" s="41" t="s">
        <v>4366</v>
      </c>
    </row>
    <row r="7352" spans="1:8">
      <c r="A7352" s="36"/>
      <c r="B7352" s="36"/>
      <c r="C7352" s="37" t="s">
        <v>4413</v>
      </c>
      <c r="D7352" s="38">
        <v>12895</v>
      </c>
      <c r="E7352" s="43" t="s">
        <v>7722</v>
      </c>
      <c r="F7352" s="44" t="s">
        <v>190</v>
      </c>
      <c r="G7352" s="45">
        <v>416500</v>
      </c>
      <c r="H7352" s="41" t="s">
        <v>4366</v>
      </c>
    </row>
    <row r="7353" spans="1:8">
      <c r="A7353" s="36"/>
      <c r="B7353" s="36"/>
      <c r="C7353" s="37" t="s">
        <v>4450</v>
      </c>
      <c r="D7353" s="38">
        <v>12896</v>
      </c>
      <c r="E7353" s="43" t="s">
        <v>7723</v>
      </c>
      <c r="F7353" s="44" t="s">
        <v>190</v>
      </c>
      <c r="G7353" s="45">
        <v>4391885</v>
      </c>
      <c r="H7353" s="41" t="s">
        <v>4366</v>
      </c>
    </row>
    <row r="7354" spans="1:8">
      <c r="A7354" s="36"/>
      <c r="B7354" s="36"/>
      <c r="C7354" s="37" t="s">
        <v>2694</v>
      </c>
      <c r="D7354" s="38">
        <v>12899</v>
      </c>
      <c r="E7354" s="43" t="s">
        <v>3984</v>
      </c>
      <c r="F7354" s="44" t="s">
        <v>157</v>
      </c>
      <c r="G7354" s="45">
        <v>21411609</v>
      </c>
      <c r="H7354" s="41" t="s">
        <v>4366</v>
      </c>
    </row>
    <row r="7355" spans="1:8">
      <c r="A7355" s="36"/>
      <c r="B7355" s="36"/>
      <c r="C7355" s="37" t="s">
        <v>2694</v>
      </c>
      <c r="D7355" s="38">
        <v>12900</v>
      </c>
      <c r="E7355" s="43" t="s">
        <v>7724</v>
      </c>
      <c r="F7355" s="44" t="s">
        <v>157</v>
      </c>
      <c r="G7355" s="45">
        <v>1368500</v>
      </c>
      <c r="H7355" s="41" t="s">
        <v>4366</v>
      </c>
    </row>
    <row r="7356" spans="1:8">
      <c r="A7356" s="36"/>
      <c r="B7356" s="36"/>
      <c r="C7356" s="37" t="s">
        <v>2694</v>
      </c>
      <c r="D7356" s="38">
        <v>12901</v>
      </c>
      <c r="E7356" s="43" t="s">
        <v>7725</v>
      </c>
      <c r="F7356" s="44" t="s">
        <v>157</v>
      </c>
      <c r="G7356" s="45">
        <v>2391</v>
      </c>
      <c r="H7356" s="41" t="s">
        <v>4366</v>
      </c>
    </row>
    <row r="7357" spans="1:8">
      <c r="A7357" s="36"/>
      <c r="B7357" s="36"/>
      <c r="C7357" s="37" t="s">
        <v>2694</v>
      </c>
      <c r="D7357" s="38">
        <v>12902</v>
      </c>
      <c r="E7357" s="43" t="s">
        <v>7726</v>
      </c>
      <c r="F7357" s="44" t="s">
        <v>157</v>
      </c>
      <c r="G7357" s="45">
        <v>1432</v>
      </c>
      <c r="H7357" s="41" t="s">
        <v>4366</v>
      </c>
    </row>
    <row r="7358" spans="1:8">
      <c r="A7358" s="36"/>
      <c r="B7358" s="36"/>
      <c r="C7358" s="37" t="s">
        <v>2694</v>
      </c>
      <c r="D7358" s="38">
        <v>12903</v>
      </c>
      <c r="E7358" s="43" t="s">
        <v>7727</v>
      </c>
      <c r="F7358" s="44" t="s">
        <v>157</v>
      </c>
      <c r="G7358" s="45">
        <v>703</v>
      </c>
      <c r="H7358" s="41" t="s">
        <v>4366</v>
      </c>
    </row>
    <row r="7359" spans="1:8">
      <c r="A7359" s="36"/>
      <c r="B7359" s="36"/>
      <c r="C7359" s="37" t="s">
        <v>2694</v>
      </c>
      <c r="D7359" s="38">
        <v>12904</v>
      </c>
      <c r="E7359" s="43" t="s">
        <v>7728</v>
      </c>
      <c r="F7359" s="44" t="s">
        <v>157</v>
      </c>
      <c r="G7359" s="45">
        <v>226100</v>
      </c>
      <c r="H7359" s="41" t="s">
        <v>4366</v>
      </c>
    </row>
    <row r="7360" spans="1:8">
      <c r="A7360" s="36"/>
      <c r="B7360" s="36"/>
      <c r="C7360" s="37" t="s">
        <v>2694</v>
      </c>
      <c r="D7360" s="38">
        <v>12905</v>
      </c>
      <c r="E7360" s="43" t="s">
        <v>7729</v>
      </c>
      <c r="F7360" s="44" t="s">
        <v>157</v>
      </c>
      <c r="G7360" s="45">
        <v>1414910</v>
      </c>
      <c r="H7360" s="41" t="s">
        <v>4366</v>
      </c>
    </row>
    <row r="7361" spans="1:8">
      <c r="A7361" s="36"/>
      <c r="B7361" s="36"/>
      <c r="C7361" s="37" t="s">
        <v>2694</v>
      </c>
      <c r="D7361" s="38">
        <v>12906</v>
      </c>
      <c r="E7361" s="43" t="s">
        <v>7730</v>
      </c>
      <c r="F7361" s="44" t="s">
        <v>182</v>
      </c>
      <c r="G7361" s="45">
        <v>13983</v>
      </c>
      <c r="H7361" s="41" t="s">
        <v>4366</v>
      </c>
    </row>
    <row r="7362" spans="1:8">
      <c r="A7362" s="36"/>
      <c r="B7362" s="36"/>
      <c r="C7362" s="37" t="s">
        <v>2694</v>
      </c>
      <c r="D7362" s="38">
        <v>12907</v>
      </c>
      <c r="E7362" s="43" t="s">
        <v>7731</v>
      </c>
      <c r="F7362" s="44" t="s">
        <v>564</v>
      </c>
      <c r="G7362" s="45">
        <v>159200</v>
      </c>
      <c r="H7362" s="41" t="s">
        <v>4366</v>
      </c>
    </row>
    <row r="7363" spans="1:8">
      <c r="A7363" s="36"/>
      <c r="B7363" s="36"/>
      <c r="C7363" s="37" t="s">
        <v>2694</v>
      </c>
      <c r="D7363" s="38">
        <v>12908</v>
      </c>
      <c r="E7363" s="43" t="s">
        <v>7732</v>
      </c>
      <c r="F7363" s="44" t="s">
        <v>4440</v>
      </c>
      <c r="G7363" s="45">
        <v>32861</v>
      </c>
      <c r="H7363" s="41" t="s">
        <v>4366</v>
      </c>
    </row>
    <row r="7364" spans="1:8">
      <c r="A7364" s="36"/>
      <c r="B7364" s="36"/>
      <c r="C7364" s="37" t="s">
        <v>2694</v>
      </c>
      <c r="D7364" s="38">
        <v>12909</v>
      </c>
      <c r="E7364" s="43" t="s">
        <v>7733</v>
      </c>
      <c r="F7364" s="44" t="s">
        <v>885</v>
      </c>
      <c r="G7364" s="45">
        <v>220</v>
      </c>
      <c r="H7364" s="41" t="s">
        <v>4366</v>
      </c>
    </row>
    <row r="7365" spans="1:8">
      <c r="A7365" s="36"/>
      <c r="B7365" s="36"/>
      <c r="C7365" s="37" t="s">
        <v>2694</v>
      </c>
      <c r="D7365" s="38">
        <v>12910</v>
      </c>
      <c r="E7365" s="43" t="s">
        <v>7734</v>
      </c>
      <c r="F7365" s="44" t="s">
        <v>182</v>
      </c>
      <c r="G7365" s="45">
        <v>8800</v>
      </c>
      <c r="H7365" s="41" t="s">
        <v>4366</v>
      </c>
    </row>
    <row r="7366" spans="1:8">
      <c r="A7366" s="36"/>
      <c r="B7366" s="36"/>
      <c r="C7366" s="37" t="s">
        <v>2694</v>
      </c>
      <c r="D7366" s="38">
        <v>12911</v>
      </c>
      <c r="E7366" s="43" t="s">
        <v>7735</v>
      </c>
      <c r="F7366" s="44" t="s">
        <v>190</v>
      </c>
      <c r="G7366" s="45">
        <v>10305</v>
      </c>
      <c r="H7366" s="41" t="s">
        <v>4366</v>
      </c>
    </row>
    <row r="7367" spans="1:8">
      <c r="A7367" s="36"/>
      <c r="B7367" s="36"/>
      <c r="C7367" s="37" t="s">
        <v>2694</v>
      </c>
      <c r="D7367" s="38">
        <v>12912</v>
      </c>
      <c r="E7367" s="43" t="s">
        <v>7736</v>
      </c>
      <c r="F7367" s="44" t="s">
        <v>157</v>
      </c>
      <c r="G7367" s="45">
        <v>71400000</v>
      </c>
      <c r="H7367" s="41" t="s">
        <v>4366</v>
      </c>
    </row>
    <row r="7368" spans="1:8">
      <c r="A7368" s="36"/>
      <c r="B7368" s="36"/>
      <c r="C7368" s="37" t="s">
        <v>2694</v>
      </c>
      <c r="D7368" s="38">
        <v>12913</v>
      </c>
      <c r="E7368" s="43" t="s">
        <v>4009</v>
      </c>
      <c r="F7368" s="44" t="s">
        <v>157</v>
      </c>
      <c r="G7368" s="45">
        <v>844601</v>
      </c>
      <c r="H7368" s="41" t="s">
        <v>4366</v>
      </c>
    </row>
    <row r="7369" spans="1:8">
      <c r="A7369" s="36"/>
      <c r="B7369" s="36"/>
      <c r="C7369" s="37" t="s">
        <v>2694</v>
      </c>
      <c r="D7369" s="38">
        <v>12914</v>
      </c>
      <c r="E7369" s="43" t="s">
        <v>4010</v>
      </c>
      <c r="F7369" s="44" t="s">
        <v>157</v>
      </c>
      <c r="G7369" s="45">
        <v>403800000</v>
      </c>
      <c r="H7369" s="41" t="s">
        <v>4366</v>
      </c>
    </row>
    <row r="7370" spans="1:8">
      <c r="A7370" s="36"/>
      <c r="B7370" s="36"/>
      <c r="C7370" s="37" t="s">
        <v>2694</v>
      </c>
      <c r="D7370" s="38">
        <v>12915</v>
      </c>
      <c r="E7370" s="43" t="s">
        <v>7737</v>
      </c>
      <c r="F7370" s="44" t="s">
        <v>2598</v>
      </c>
      <c r="G7370" s="45">
        <v>3555691184</v>
      </c>
      <c r="H7370" s="41" t="s">
        <v>4366</v>
      </c>
    </row>
    <row r="7371" spans="1:8">
      <c r="A7371" s="36"/>
      <c r="B7371" s="36"/>
      <c r="C7371" s="37" t="s">
        <v>4374</v>
      </c>
      <c r="D7371" s="38">
        <v>12916</v>
      </c>
      <c r="E7371" s="43" t="s">
        <v>7738</v>
      </c>
      <c r="F7371" s="44" t="s">
        <v>885</v>
      </c>
      <c r="G7371" s="45">
        <v>178689</v>
      </c>
      <c r="H7371" s="41" t="s">
        <v>4366</v>
      </c>
    </row>
    <row r="7372" spans="1:8">
      <c r="A7372" s="36"/>
      <c r="B7372" s="36"/>
      <c r="C7372" s="37" t="s">
        <v>4374</v>
      </c>
      <c r="D7372" s="38">
        <v>12917</v>
      </c>
      <c r="E7372" s="43" t="s">
        <v>7739</v>
      </c>
      <c r="F7372" s="44" t="s">
        <v>885</v>
      </c>
      <c r="G7372" s="45">
        <v>163268</v>
      </c>
      <c r="H7372" s="41" t="s">
        <v>4366</v>
      </c>
    </row>
    <row r="7373" spans="1:8">
      <c r="A7373" s="36"/>
      <c r="B7373" s="36"/>
      <c r="C7373" s="37" t="s">
        <v>4424</v>
      </c>
      <c r="D7373" s="38">
        <v>12918</v>
      </c>
      <c r="E7373" s="43" t="s">
        <v>7740</v>
      </c>
      <c r="F7373" s="44" t="s">
        <v>885</v>
      </c>
      <c r="G7373" s="45">
        <v>15697</v>
      </c>
      <c r="H7373" s="41" t="s">
        <v>4366</v>
      </c>
    </row>
    <row r="7374" spans="1:8">
      <c r="A7374" s="36"/>
      <c r="B7374" s="36"/>
      <c r="C7374" s="37" t="s">
        <v>4378</v>
      </c>
      <c r="D7374" s="38">
        <v>12919</v>
      </c>
      <c r="E7374" s="43" t="s">
        <v>7741</v>
      </c>
      <c r="F7374" s="44" t="s">
        <v>1904</v>
      </c>
      <c r="G7374" s="45">
        <v>3213</v>
      </c>
      <c r="H7374" s="41" t="s">
        <v>4366</v>
      </c>
    </row>
    <row r="7375" spans="1:8">
      <c r="A7375" s="36"/>
      <c r="B7375" s="36"/>
      <c r="C7375" s="37" t="s">
        <v>4378</v>
      </c>
      <c r="D7375" s="38">
        <v>12920</v>
      </c>
      <c r="E7375" s="43" t="s">
        <v>7742</v>
      </c>
      <c r="F7375" s="44" t="s">
        <v>4426</v>
      </c>
      <c r="G7375" s="45">
        <v>31654</v>
      </c>
      <c r="H7375" s="41" t="s">
        <v>4366</v>
      </c>
    </row>
    <row r="7376" spans="1:8">
      <c r="A7376" s="36"/>
      <c r="B7376" s="36"/>
      <c r="C7376" s="37" t="s">
        <v>6553</v>
      </c>
      <c r="D7376" s="38">
        <v>12921</v>
      </c>
      <c r="E7376" s="43" t="s">
        <v>4014</v>
      </c>
      <c r="F7376" s="44" t="s">
        <v>182</v>
      </c>
      <c r="G7376" s="45">
        <v>637</v>
      </c>
      <c r="H7376" s="41" t="s">
        <v>4366</v>
      </c>
    </row>
    <row r="7377" spans="1:8">
      <c r="A7377" s="36"/>
      <c r="B7377" s="36"/>
      <c r="C7377" s="37" t="s">
        <v>6553</v>
      </c>
      <c r="D7377" s="38">
        <v>12922</v>
      </c>
      <c r="E7377" s="43" t="s">
        <v>4015</v>
      </c>
      <c r="F7377" s="44" t="s">
        <v>182</v>
      </c>
      <c r="G7377" s="45">
        <v>1027</v>
      </c>
      <c r="H7377" s="41" t="s">
        <v>4366</v>
      </c>
    </row>
    <row r="7378" spans="1:8">
      <c r="A7378" s="36"/>
      <c r="B7378" s="36"/>
      <c r="C7378" s="37" t="s">
        <v>2694</v>
      </c>
      <c r="D7378" s="38">
        <v>12923</v>
      </c>
      <c r="E7378" s="43" t="s">
        <v>7743</v>
      </c>
      <c r="F7378" s="44" t="s">
        <v>157</v>
      </c>
      <c r="G7378" s="45">
        <v>65320061</v>
      </c>
      <c r="H7378" s="41" t="s">
        <v>4366</v>
      </c>
    </row>
    <row r="7379" spans="1:8">
      <c r="A7379" s="36"/>
      <c r="B7379" s="36"/>
      <c r="C7379" s="37" t="s">
        <v>2694</v>
      </c>
      <c r="D7379" s="38">
        <v>12924</v>
      </c>
      <c r="E7379" s="43" t="s">
        <v>7744</v>
      </c>
      <c r="F7379" s="44" t="s">
        <v>157</v>
      </c>
      <c r="G7379" s="45">
        <v>8562202</v>
      </c>
      <c r="H7379" s="41" t="s">
        <v>4366</v>
      </c>
    </row>
    <row r="7380" spans="1:8">
      <c r="A7380" s="36"/>
      <c r="B7380" s="36"/>
      <c r="C7380" s="37" t="s">
        <v>5099</v>
      </c>
      <c r="D7380" s="38">
        <v>12925</v>
      </c>
      <c r="E7380" s="43" t="s">
        <v>7745</v>
      </c>
      <c r="F7380" s="44" t="s">
        <v>157</v>
      </c>
      <c r="G7380" s="45">
        <v>85680</v>
      </c>
      <c r="H7380" s="41" t="s">
        <v>4366</v>
      </c>
    </row>
    <row r="7381" spans="1:8">
      <c r="A7381" s="36"/>
      <c r="B7381" s="36"/>
      <c r="C7381" s="37" t="s">
        <v>5106</v>
      </c>
      <c r="D7381" s="38">
        <v>12926</v>
      </c>
      <c r="E7381" s="43" t="s">
        <v>7746</v>
      </c>
      <c r="F7381" s="44" t="s">
        <v>157</v>
      </c>
      <c r="G7381" s="45">
        <v>128520</v>
      </c>
      <c r="H7381" s="41" t="s">
        <v>4366</v>
      </c>
    </row>
    <row r="7382" spans="1:8">
      <c r="A7382" s="36"/>
      <c r="B7382" s="36"/>
      <c r="C7382" s="37" t="s">
        <v>5106</v>
      </c>
      <c r="D7382" s="38">
        <v>12927</v>
      </c>
      <c r="E7382" s="43" t="s">
        <v>7747</v>
      </c>
      <c r="F7382" s="44" t="s">
        <v>4426</v>
      </c>
      <c r="G7382" s="45">
        <v>535500</v>
      </c>
      <c r="H7382" s="41" t="s">
        <v>4366</v>
      </c>
    </row>
    <row r="7383" spans="1:8">
      <c r="A7383" s="36"/>
      <c r="B7383" s="36"/>
      <c r="C7383" s="37" t="s">
        <v>2694</v>
      </c>
      <c r="D7383" s="38">
        <v>12928</v>
      </c>
      <c r="E7383" s="43" t="s">
        <v>7748</v>
      </c>
      <c r="F7383" s="44" t="s">
        <v>157</v>
      </c>
      <c r="G7383" s="45">
        <v>3092810</v>
      </c>
      <c r="H7383" s="41" t="s">
        <v>4366</v>
      </c>
    </row>
    <row r="7384" spans="1:8">
      <c r="A7384" s="36"/>
      <c r="B7384" s="36"/>
      <c r="C7384" s="37" t="s">
        <v>2694</v>
      </c>
      <c r="D7384" s="38">
        <v>12929</v>
      </c>
      <c r="E7384" s="43" t="s">
        <v>7749</v>
      </c>
      <c r="F7384" s="44" t="s">
        <v>157</v>
      </c>
      <c r="G7384" s="45">
        <v>2827440</v>
      </c>
      <c r="H7384" s="41" t="s">
        <v>4366</v>
      </c>
    </row>
    <row r="7385" spans="1:8">
      <c r="A7385" s="36"/>
      <c r="B7385" s="36"/>
      <c r="C7385" s="37" t="s">
        <v>2694</v>
      </c>
      <c r="D7385" s="38">
        <v>12930</v>
      </c>
      <c r="E7385" s="43" t="s">
        <v>7750</v>
      </c>
      <c r="F7385" s="44" t="s">
        <v>157</v>
      </c>
      <c r="G7385" s="45">
        <v>708050</v>
      </c>
      <c r="H7385" s="41" t="s">
        <v>4366</v>
      </c>
    </row>
    <row r="7386" spans="1:8">
      <c r="A7386" s="36"/>
      <c r="B7386" s="36"/>
      <c r="C7386" s="37" t="s">
        <v>2694</v>
      </c>
      <c r="D7386" s="38">
        <v>12931</v>
      </c>
      <c r="E7386" s="43" t="s">
        <v>7751</v>
      </c>
      <c r="F7386" s="44" t="s">
        <v>157</v>
      </c>
      <c r="G7386" s="45">
        <v>9137739</v>
      </c>
      <c r="H7386" s="41" t="s">
        <v>4366</v>
      </c>
    </row>
    <row r="7387" spans="1:8">
      <c r="A7387" s="36"/>
      <c r="B7387" s="36"/>
      <c r="C7387" s="37" t="s">
        <v>2694</v>
      </c>
      <c r="D7387" s="38">
        <v>12932</v>
      </c>
      <c r="E7387" s="43" t="s">
        <v>7752</v>
      </c>
      <c r="F7387" s="44" t="s">
        <v>157</v>
      </c>
      <c r="G7387" s="45">
        <v>1237600</v>
      </c>
      <c r="H7387" s="41" t="s">
        <v>4366</v>
      </c>
    </row>
    <row r="7388" spans="1:8">
      <c r="A7388" s="36"/>
      <c r="B7388" s="36"/>
      <c r="C7388" s="37" t="s">
        <v>2694</v>
      </c>
      <c r="D7388" s="38">
        <v>12933</v>
      </c>
      <c r="E7388" s="43" t="s">
        <v>7753</v>
      </c>
      <c r="F7388" s="44" t="s">
        <v>190</v>
      </c>
      <c r="G7388" s="45">
        <v>4764021</v>
      </c>
      <c r="H7388" s="41" t="s">
        <v>4366</v>
      </c>
    </row>
    <row r="7389" spans="1:8">
      <c r="A7389" s="36"/>
      <c r="B7389" s="36"/>
      <c r="C7389" s="37" t="s">
        <v>2694</v>
      </c>
      <c r="D7389" s="38">
        <v>12934</v>
      </c>
      <c r="E7389" s="43" t="s">
        <v>7754</v>
      </c>
      <c r="F7389" s="44" t="s">
        <v>157</v>
      </c>
      <c r="G7389" s="45">
        <v>279650</v>
      </c>
      <c r="H7389" s="41" t="s">
        <v>4366</v>
      </c>
    </row>
    <row r="7390" spans="1:8">
      <c r="A7390" s="36"/>
      <c r="B7390" s="36"/>
      <c r="C7390" s="37" t="s">
        <v>2694</v>
      </c>
      <c r="D7390" s="38">
        <v>12935</v>
      </c>
      <c r="E7390" s="43" t="s">
        <v>7755</v>
      </c>
      <c r="F7390" s="44" t="s">
        <v>157</v>
      </c>
      <c r="G7390" s="45">
        <v>470050</v>
      </c>
      <c r="H7390" s="41" t="s">
        <v>4366</v>
      </c>
    </row>
    <row r="7391" spans="1:8">
      <c r="A7391" s="36"/>
      <c r="B7391" s="36"/>
      <c r="C7391" s="37" t="s">
        <v>2694</v>
      </c>
      <c r="D7391" s="38">
        <v>12936</v>
      </c>
      <c r="E7391" s="43" t="s">
        <v>7756</v>
      </c>
      <c r="F7391" s="44" t="s">
        <v>157</v>
      </c>
      <c r="G7391" s="45">
        <v>8108660</v>
      </c>
      <c r="H7391" s="41" t="s">
        <v>4366</v>
      </c>
    </row>
    <row r="7392" spans="1:8">
      <c r="A7392" s="36"/>
      <c r="B7392" s="36"/>
      <c r="C7392" s="37" t="s">
        <v>2694</v>
      </c>
      <c r="D7392" s="38">
        <v>12937</v>
      </c>
      <c r="E7392" s="43" t="s">
        <v>7757</v>
      </c>
      <c r="F7392" s="44" t="s">
        <v>157</v>
      </c>
      <c r="G7392" s="45">
        <v>5346313</v>
      </c>
      <c r="H7392" s="41" t="s">
        <v>4366</v>
      </c>
    </row>
    <row r="7393" spans="1:8">
      <c r="A7393" s="36"/>
      <c r="B7393" s="36"/>
      <c r="C7393" s="37" t="s">
        <v>2694</v>
      </c>
      <c r="D7393" s="38">
        <v>12938</v>
      </c>
      <c r="E7393" s="43" t="s">
        <v>7758</v>
      </c>
      <c r="F7393" s="44" t="s">
        <v>157</v>
      </c>
      <c r="G7393" s="45">
        <v>461720</v>
      </c>
      <c r="H7393" s="41" t="s">
        <v>4366</v>
      </c>
    </row>
    <row r="7394" spans="1:8">
      <c r="A7394" s="36"/>
      <c r="B7394" s="36"/>
      <c r="C7394" s="37" t="s">
        <v>2694</v>
      </c>
      <c r="D7394" s="38">
        <v>12939</v>
      </c>
      <c r="E7394" s="43" t="s">
        <v>7759</v>
      </c>
      <c r="F7394" s="44" t="s">
        <v>157</v>
      </c>
      <c r="G7394" s="45">
        <v>566440</v>
      </c>
      <c r="H7394" s="41" t="s">
        <v>4366</v>
      </c>
    </row>
    <row r="7395" spans="1:8">
      <c r="A7395" s="36"/>
      <c r="B7395" s="36"/>
      <c r="C7395" s="37" t="s">
        <v>2694</v>
      </c>
      <c r="D7395" s="38">
        <v>12940</v>
      </c>
      <c r="E7395" s="43" t="s">
        <v>7760</v>
      </c>
      <c r="F7395" s="44" t="s">
        <v>157</v>
      </c>
      <c r="G7395" s="45">
        <v>2740570</v>
      </c>
      <c r="H7395" s="41" t="s">
        <v>4366</v>
      </c>
    </row>
    <row r="7396" spans="1:8">
      <c r="A7396" s="36"/>
      <c r="B7396" s="36"/>
      <c r="C7396" s="37" t="s">
        <v>2694</v>
      </c>
      <c r="D7396" s="38">
        <v>12941</v>
      </c>
      <c r="E7396" s="43" t="s">
        <v>7761</v>
      </c>
      <c r="F7396" s="44" t="s">
        <v>157</v>
      </c>
      <c r="G7396" s="45">
        <v>6914019</v>
      </c>
      <c r="H7396" s="41" t="s">
        <v>4366</v>
      </c>
    </row>
    <row r="7397" spans="1:8">
      <c r="A7397" s="36"/>
      <c r="B7397" s="36"/>
      <c r="C7397" s="37" t="s">
        <v>2694</v>
      </c>
      <c r="D7397" s="38">
        <v>12942</v>
      </c>
      <c r="E7397" s="43" t="s">
        <v>7762</v>
      </c>
      <c r="F7397" s="44" t="s">
        <v>157</v>
      </c>
      <c r="G7397" s="45">
        <v>3740170</v>
      </c>
      <c r="H7397" s="41" t="s">
        <v>4366</v>
      </c>
    </row>
    <row r="7398" spans="1:8">
      <c r="A7398" s="36"/>
      <c r="B7398" s="36"/>
      <c r="C7398" s="37" t="s">
        <v>2694</v>
      </c>
      <c r="D7398" s="38">
        <v>12943</v>
      </c>
      <c r="E7398" s="43" t="s">
        <v>7763</v>
      </c>
      <c r="F7398" s="44" t="s">
        <v>157</v>
      </c>
      <c r="G7398" s="45">
        <v>130900</v>
      </c>
      <c r="H7398" s="41" t="s">
        <v>4366</v>
      </c>
    </row>
    <row r="7399" spans="1:8">
      <c r="A7399" s="36"/>
      <c r="B7399" s="36"/>
      <c r="C7399" s="37" t="s">
        <v>2694</v>
      </c>
      <c r="D7399" s="38">
        <v>12944</v>
      </c>
      <c r="E7399" s="43" t="s">
        <v>7764</v>
      </c>
      <c r="F7399" s="44" t="s">
        <v>157</v>
      </c>
      <c r="G7399" s="45">
        <v>717570</v>
      </c>
      <c r="H7399" s="41" t="s">
        <v>4366</v>
      </c>
    </row>
    <row r="7400" spans="1:8">
      <c r="A7400" s="36"/>
      <c r="B7400" s="36"/>
      <c r="C7400" s="37" t="s">
        <v>2694</v>
      </c>
      <c r="D7400" s="38">
        <v>12945</v>
      </c>
      <c r="E7400" s="43" t="s">
        <v>7765</v>
      </c>
      <c r="F7400" s="44" t="s">
        <v>190</v>
      </c>
      <c r="G7400" s="45">
        <v>961401</v>
      </c>
      <c r="H7400" s="41" t="s">
        <v>4366</v>
      </c>
    </row>
    <row r="7401" spans="1:8">
      <c r="A7401" s="36"/>
      <c r="B7401" s="36"/>
      <c r="C7401" s="37" t="s">
        <v>2694</v>
      </c>
      <c r="D7401" s="38">
        <v>12946</v>
      </c>
      <c r="E7401" s="43" t="s">
        <v>7766</v>
      </c>
      <c r="F7401" s="44" t="s">
        <v>157</v>
      </c>
      <c r="G7401" s="45">
        <v>921060</v>
      </c>
      <c r="H7401" s="41" t="s">
        <v>4366</v>
      </c>
    </row>
    <row r="7402" spans="1:8">
      <c r="A7402" s="36"/>
      <c r="B7402" s="36"/>
      <c r="C7402" s="37" t="s">
        <v>2694</v>
      </c>
      <c r="D7402" s="38">
        <v>12947</v>
      </c>
      <c r="E7402" s="43" t="s">
        <v>7767</v>
      </c>
      <c r="F7402" s="44" t="s">
        <v>157</v>
      </c>
      <c r="G7402" s="45">
        <v>360570</v>
      </c>
      <c r="H7402" s="41" t="s">
        <v>4366</v>
      </c>
    </row>
    <row r="7403" spans="1:8">
      <c r="A7403" s="36"/>
      <c r="B7403" s="36"/>
      <c r="C7403" s="37" t="s">
        <v>2694</v>
      </c>
      <c r="D7403" s="38">
        <v>12948</v>
      </c>
      <c r="E7403" s="43" t="s">
        <v>7768</v>
      </c>
      <c r="F7403" s="44" t="s">
        <v>157</v>
      </c>
      <c r="G7403" s="45">
        <v>25347000</v>
      </c>
      <c r="H7403" s="41" t="s">
        <v>4366</v>
      </c>
    </row>
    <row r="7404" spans="1:8">
      <c r="A7404" s="36"/>
      <c r="B7404" s="36"/>
      <c r="C7404" s="37" t="s">
        <v>2694</v>
      </c>
      <c r="D7404" s="38">
        <v>12949</v>
      </c>
      <c r="E7404" s="37" t="s">
        <v>7769</v>
      </c>
      <c r="F7404" s="44" t="s">
        <v>190</v>
      </c>
      <c r="G7404" s="45">
        <v>1475719</v>
      </c>
      <c r="H7404" s="41" t="s">
        <v>4366</v>
      </c>
    </row>
    <row r="7405" spans="1:8">
      <c r="A7405" s="36"/>
      <c r="B7405" s="36"/>
      <c r="C7405" s="37" t="s">
        <v>2694</v>
      </c>
      <c r="D7405" s="38">
        <v>12950</v>
      </c>
      <c r="E7405" s="43" t="s">
        <v>7770</v>
      </c>
      <c r="F7405" s="44" t="s">
        <v>157</v>
      </c>
      <c r="G7405" s="45">
        <v>1812370</v>
      </c>
      <c r="H7405" s="41" t="s">
        <v>4366</v>
      </c>
    </row>
    <row r="7406" spans="1:8">
      <c r="A7406" s="36"/>
      <c r="B7406" s="36"/>
      <c r="C7406" s="37" t="s">
        <v>2694</v>
      </c>
      <c r="D7406" s="38">
        <v>12951</v>
      </c>
      <c r="E7406" s="43" t="s">
        <v>7771</v>
      </c>
      <c r="F7406" s="44" t="s">
        <v>157</v>
      </c>
      <c r="G7406" s="45">
        <v>39143382</v>
      </c>
      <c r="H7406" s="41" t="s">
        <v>4366</v>
      </c>
    </row>
    <row r="7407" spans="1:8">
      <c r="A7407" s="36"/>
      <c r="B7407" s="36"/>
      <c r="C7407" s="37" t="s">
        <v>2694</v>
      </c>
      <c r="D7407" s="38">
        <v>12952</v>
      </c>
      <c r="E7407" s="43" t="s">
        <v>7772</v>
      </c>
      <c r="F7407" s="44" t="s">
        <v>157</v>
      </c>
      <c r="G7407" s="45">
        <v>7343490</v>
      </c>
      <c r="H7407" s="41" t="s">
        <v>4366</v>
      </c>
    </row>
    <row r="7408" spans="1:8">
      <c r="A7408" s="36"/>
      <c r="B7408" s="36"/>
      <c r="C7408" s="37" t="s">
        <v>2694</v>
      </c>
      <c r="D7408" s="38">
        <v>12953</v>
      </c>
      <c r="E7408" s="43" t="s">
        <v>7773</v>
      </c>
      <c r="F7408" s="44" t="s">
        <v>157</v>
      </c>
      <c r="G7408" s="45">
        <v>938910</v>
      </c>
      <c r="H7408" s="41" t="s">
        <v>4366</v>
      </c>
    </row>
    <row r="7409" spans="1:8">
      <c r="A7409" s="36"/>
      <c r="B7409" s="36"/>
      <c r="C7409" s="37" t="s">
        <v>2694</v>
      </c>
      <c r="D7409" s="38">
        <v>12954</v>
      </c>
      <c r="E7409" s="43" t="s">
        <v>7774</v>
      </c>
      <c r="F7409" s="44" t="s">
        <v>157</v>
      </c>
      <c r="G7409" s="45">
        <v>67290</v>
      </c>
      <c r="H7409" s="41" t="s">
        <v>4366</v>
      </c>
    </row>
    <row r="7410" spans="1:8">
      <c r="A7410" s="36"/>
      <c r="B7410" s="36"/>
      <c r="C7410" s="37" t="s">
        <v>2694</v>
      </c>
      <c r="D7410" s="38">
        <v>12955</v>
      </c>
      <c r="E7410" s="43" t="s">
        <v>7775</v>
      </c>
      <c r="F7410" s="44" t="s">
        <v>157</v>
      </c>
      <c r="G7410" s="45">
        <v>723996</v>
      </c>
      <c r="H7410" s="41" t="s">
        <v>4366</v>
      </c>
    </row>
    <row r="7411" spans="1:8">
      <c r="A7411" s="36"/>
      <c r="B7411" s="36"/>
      <c r="C7411" s="37" t="s">
        <v>2694</v>
      </c>
      <c r="D7411" s="38">
        <v>12956</v>
      </c>
      <c r="E7411" s="43" t="s">
        <v>7776</v>
      </c>
      <c r="F7411" s="44" t="s">
        <v>190</v>
      </c>
      <c r="G7411" s="45">
        <v>2254812</v>
      </c>
      <c r="H7411" s="41" t="s">
        <v>4366</v>
      </c>
    </row>
    <row r="7412" spans="1:8">
      <c r="A7412" s="36"/>
      <c r="B7412" s="36"/>
      <c r="C7412" s="37" t="s">
        <v>2694</v>
      </c>
      <c r="D7412" s="38">
        <v>12957</v>
      </c>
      <c r="E7412" s="43" t="s">
        <v>4020</v>
      </c>
      <c r="F7412" s="44" t="s">
        <v>157</v>
      </c>
      <c r="G7412" s="45">
        <v>5903828</v>
      </c>
      <c r="H7412" s="41" t="s">
        <v>4366</v>
      </c>
    </row>
    <row r="7413" spans="1:8">
      <c r="A7413" s="36"/>
      <c r="B7413" s="36"/>
      <c r="C7413" s="37" t="s">
        <v>2694</v>
      </c>
      <c r="D7413" s="38">
        <v>12958</v>
      </c>
      <c r="E7413" s="43" t="s">
        <v>7777</v>
      </c>
      <c r="F7413" s="44" t="s">
        <v>157</v>
      </c>
      <c r="G7413" s="45">
        <v>2634541</v>
      </c>
      <c r="H7413" s="41" t="s">
        <v>4366</v>
      </c>
    </row>
    <row r="7414" spans="1:8">
      <c r="A7414" s="36"/>
      <c r="B7414" s="36"/>
      <c r="C7414" s="37" t="s">
        <v>2694</v>
      </c>
      <c r="D7414" s="38">
        <v>12959</v>
      </c>
      <c r="E7414" s="43" t="s">
        <v>7778</v>
      </c>
      <c r="F7414" s="44" t="s">
        <v>157</v>
      </c>
      <c r="G7414" s="45">
        <v>2610265</v>
      </c>
      <c r="H7414" s="41" t="s">
        <v>4366</v>
      </c>
    </row>
    <row r="7415" spans="1:8">
      <c r="A7415" s="36"/>
      <c r="B7415" s="36"/>
      <c r="C7415" s="37" t="s">
        <v>2694</v>
      </c>
      <c r="D7415" s="38">
        <v>12960</v>
      </c>
      <c r="E7415" s="43" t="s">
        <v>7779</v>
      </c>
      <c r="F7415" s="44" t="s">
        <v>157</v>
      </c>
      <c r="G7415" s="45">
        <v>4455122</v>
      </c>
      <c r="H7415" s="41" t="s">
        <v>4366</v>
      </c>
    </row>
    <row r="7416" spans="1:8">
      <c r="A7416" s="36"/>
      <c r="B7416" s="36"/>
      <c r="C7416" s="37" t="s">
        <v>2694</v>
      </c>
      <c r="D7416" s="38">
        <v>12961</v>
      </c>
      <c r="E7416" s="43" t="s">
        <v>7780</v>
      </c>
      <c r="F7416" s="44" t="s">
        <v>157</v>
      </c>
      <c r="G7416" s="45">
        <v>2823870</v>
      </c>
      <c r="H7416" s="41" t="s">
        <v>4366</v>
      </c>
    </row>
    <row r="7417" spans="1:8">
      <c r="A7417" s="36"/>
      <c r="B7417" s="36"/>
      <c r="C7417" s="37" t="s">
        <v>2694</v>
      </c>
      <c r="D7417" s="38">
        <v>12962</v>
      </c>
      <c r="E7417" s="43" t="s">
        <v>7781</v>
      </c>
      <c r="F7417" s="44" t="s">
        <v>157</v>
      </c>
      <c r="G7417" s="45">
        <v>2806258</v>
      </c>
      <c r="H7417" s="41" t="s">
        <v>4366</v>
      </c>
    </row>
    <row r="7418" spans="1:8">
      <c r="A7418" s="36"/>
      <c r="B7418" s="36"/>
      <c r="C7418" s="37" t="s">
        <v>2694</v>
      </c>
      <c r="D7418" s="38">
        <v>12963</v>
      </c>
      <c r="E7418" s="43" t="s">
        <v>7782</v>
      </c>
      <c r="F7418" s="44" t="s">
        <v>157</v>
      </c>
      <c r="G7418" s="45">
        <v>3568929</v>
      </c>
      <c r="H7418" s="41" t="s">
        <v>4366</v>
      </c>
    </row>
    <row r="7419" spans="1:8">
      <c r="A7419" s="36"/>
      <c r="B7419" s="36"/>
      <c r="C7419" s="37" t="s">
        <v>2694</v>
      </c>
      <c r="D7419" s="38">
        <v>12964</v>
      </c>
      <c r="E7419" s="43" t="s">
        <v>7783</v>
      </c>
      <c r="F7419" s="44" t="s">
        <v>157</v>
      </c>
      <c r="G7419" s="45">
        <v>9819642</v>
      </c>
      <c r="H7419" s="41" t="s">
        <v>4366</v>
      </c>
    </row>
    <row r="7420" spans="1:8">
      <c r="A7420" s="36"/>
      <c r="B7420" s="36"/>
      <c r="C7420" s="37" t="s">
        <v>2694</v>
      </c>
      <c r="D7420" s="38">
        <v>12965</v>
      </c>
      <c r="E7420" s="43" t="s">
        <v>7784</v>
      </c>
      <c r="F7420" s="44" t="s">
        <v>157</v>
      </c>
      <c r="G7420" s="45">
        <v>10568628</v>
      </c>
      <c r="H7420" s="41" t="s">
        <v>4366</v>
      </c>
    </row>
    <row r="7421" spans="1:8">
      <c r="A7421" s="36"/>
      <c r="B7421" s="36"/>
      <c r="C7421" s="37" t="s">
        <v>2694</v>
      </c>
      <c r="D7421" s="38">
        <v>12966</v>
      </c>
      <c r="E7421" s="43" t="s">
        <v>7785</v>
      </c>
      <c r="F7421" s="44" t="s">
        <v>157</v>
      </c>
      <c r="G7421" s="45">
        <v>5584670</v>
      </c>
      <c r="H7421" s="41" t="s">
        <v>4366</v>
      </c>
    </row>
    <row r="7422" spans="1:8">
      <c r="A7422" s="36"/>
      <c r="B7422" s="36"/>
      <c r="C7422" s="37" t="s">
        <v>2694</v>
      </c>
      <c r="D7422" s="38">
        <v>12967</v>
      </c>
      <c r="E7422" s="43" t="s">
        <v>7786</v>
      </c>
      <c r="F7422" s="44" t="s">
        <v>157</v>
      </c>
      <c r="G7422" s="45">
        <v>7153090</v>
      </c>
      <c r="H7422" s="41" t="s">
        <v>4366</v>
      </c>
    </row>
    <row r="7423" spans="1:8">
      <c r="A7423" s="36"/>
      <c r="B7423" s="36"/>
      <c r="C7423" s="37" t="s">
        <v>2694</v>
      </c>
      <c r="D7423" s="38">
        <v>12968</v>
      </c>
      <c r="E7423" s="43" t="s">
        <v>7787</v>
      </c>
      <c r="F7423" s="44" t="s">
        <v>157</v>
      </c>
      <c r="G7423" s="45">
        <v>504560</v>
      </c>
      <c r="H7423" s="41" t="s">
        <v>4366</v>
      </c>
    </row>
    <row r="7424" spans="1:8">
      <c r="A7424" s="36"/>
      <c r="B7424" s="36"/>
      <c r="C7424" s="37" t="s">
        <v>2694</v>
      </c>
      <c r="D7424" s="38">
        <v>12969</v>
      </c>
      <c r="E7424" s="43" t="s">
        <v>7788</v>
      </c>
      <c r="F7424" s="44" t="s">
        <v>157</v>
      </c>
      <c r="G7424" s="45">
        <v>12129849</v>
      </c>
      <c r="H7424" s="41" t="s">
        <v>4366</v>
      </c>
    </row>
    <row r="7425" spans="1:8">
      <c r="A7425" s="36"/>
      <c r="B7425" s="36"/>
      <c r="C7425" s="37" t="s">
        <v>2694</v>
      </c>
      <c r="D7425" s="38">
        <v>12970</v>
      </c>
      <c r="E7425" s="43" t="s">
        <v>7789</v>
      </c>
      <c r="F7425" s="44" t="s">
        <v>157</v>
      </c>
      <c r="G7425" s="45">
        <v>53506349</v>
      </c>
      <c r="H7425" s="41" t="s">
        <v>4366</v>
      </c>
    </row>
    <row r="7426" spans="1:8">
      <c r="A7426" s="36"/>
      <c r="B7426" s="36"/>
      <c r="C7426" s="37" t="s">
        <v>2694</v>
      </c>
      <c r="D7426" s="38">
        <v>12971</v>
      </c>
      <c r="E7426" s="43" t="s">
        <v>7790</v>
      </c>
      <c r="F7426" s="44" t="s">
        <v>157</v>
      </c>
      <c r="G7426" s="45">
        <v>1050</v>
      </c>
      <c r="H7426" s="41" t="s">
        <v>4366</v>
      </c>
    </row>
    <row r="7427" spans="1:8">
      <c r="A7427" s="36"/>
      <c r="B7427" s="36"/>
      <c r="C7427" s="37" t="s">
        <v>2694</v>
      </c>
      <c r="D7427" s="38">
        <v>12972</v>
      </c>
      <c r="E7427" s="43" t="s">
        <v>7791</v>
      </c>
      <c r="F7427" s="44" t="s">
        <v>157</v>
      </c>
      <c r="G7427" s="45">
        <v>112327</v>
      </c>
      <c r="H7427" s="41" t="s">
        <v>4366</v>
      </c>
    </row>
    <row r="7428" spans="1:8">
      <c r="A7428" s="36"/>
      <c r="B7428" s="36"/>
      <c r="C7428" s="37" t="s">
        <v>2694</v>
      </c>
      <c r="D7428" s="38">
        <v>12973</v>
      </c>
      <c r="E7428" s="43" t="s">
        <v>7792</v>
      </c>
      <c r="F7428" s="44" t="s">
        <v>157</v>
      </c>
      <c r="G7428" s="45">
        <v>11907735</v>
      </c>
      <c r="H7428" s="41" t="s">
        <v>4366</v>
      </c>
    </row>
    <row r="7429" spans="1:8">
      <c r="A7429" s="36"/>
      <c r="B7429" s="36"/>
      <c r="C7429" s="37" t="s">
        <v>2694</v>
      </c>
      <c r="D7429" s="38">
        <v>12974</v>
      </c>
      <c r="E7429" s="43" t="s">
        <v>7793</v>
      </c>
      <c r="F7429" s="44" t="s">
        <v>157</v>
      </c>
      <c r="G7429" s="45">
        <v>6885340</v>
      </c>
      <c r="H7429" s="41" t="s">
        <v>4366</v>
      </c>
    </row>
    <row r="7430" spans="1:8">
      <c r="A7430" s="36"/>
      <c r="B7430" s="36"/>
      <c r="C7430" s="37" t="s">
        <v>2694</v>
      </c>
      <c r="D7430" s="38">
        <v>12975</v>
      </c>
      <c r="E7430" s="43" t="s">
        <v>7794</v>
      </c>
      <c r="F7430" s="44" t="s">
        <v>157</v>
      </c>
      <c r="G7430" s="45">
        <v>4715970</v>
      </c>
      <c r="H7430" s="41" t="s">
        <v>4366</v>
      </c>
    </row>
    <row r="7431" spans="1:8">
      <c r="A7431" s="36"/>
      <c r="B7431" s="36"/>
      <c r="C7431" s="37" t="s">
        <v>2694</v>
      </c>
      <c r="D7431" s="38">
        <v>12976</v>
      </c>
      <c r="E7431" s="43" t="s">
        <v>7795</v>
      </c>
      <c r="F7431" s="44" t="s">
        <v>157</v>
      </c>
      <c r="G7431" s="45">
        <v>2329425</v>
      </c>
      <c r="H7431" s="41" t="s">
        <v>4366</v>
      </c>
    </row>
    <row r="7432" spans="1:8">
      <c r="A7432" s="36"/>
      <c r="B7432" s="36"/>
      <c r="C7432" s="37" t="s">
        <v>2694</v>
      </c>
      <c r="D7432" s="38">
        <v>12977</v>
      </c>
      <c r="E7432" s="43" t="s">
        <v>7796</v>
      </c>
      <c r="F7432" s="44" t="s">
        <v>157</v>
      </c>
      <c r="G7432" s="45">
        <v>950096</v>
      </c>
      <c r="H7432" s="41" t="s">
        <v>4366</v>
      </c>
    </row>
    <row r="7433" spans="1:8">
      <c r="A7433" s="36"/>
      <c r="B7433" s="36"/>
      <c r="C7433" s="37" t="s">
        <v>2694</v>
      </c>
      <c r="D7433" s="38">
        <v>12978</v>
      </c>
      <c r="E7433" s="43" t="s">
        <v>7797</v>
      </c>
      <c r="F7433" s="44" t="s">
        <v>157</v>
      </c>
      <c r="G7433" s="45">
        <v>686749</v>
      </c>
      <c r="H7433" s="41" t="s">
        <v>4366</v>
      </c>
    </row>
    <row r="7434" spans="1:8">
      <c r="A7434" s="36"/>
      <c r="B7434" s="36"/>
      <c r="C7434" s="37" t="s">
        <v>2694</v>
      </c>
      <c r="D7434" s="38">
        <v>12979</v>
      </c>
      <c r="E7434" s="43" t="s">
        <v>7798</v>
      </c>
      <c r="F7434" s="44" t="s">
        <v>157</v>
      </c>
      <c r="G7434" s="45">
        <v>510986</v>
      </c>
      <c r="H7434" s="41" t="s">
        <v>4366</v>
      </c>
    </row>
    <row r="7435" spans="1:8">
      <c r="A7435" s="36"/>
      <c r="B7435" s="36"/>
      <c r="C7435" s="37" t="s">
        <v>2694</v>
      </c>
      <c r="D7435" s="38">
        <v>12980</v>
      </c>
      <c r="E7435" s="43" t="s">
        <v>7799</v>
      </c>
      <c r="F7435" s="44" t="s">
        <v>157</v>
      </c>
      <c r="G7435" s="45">
        <v>4163810</v>
      </c>
      <c r="H7435" s="41" t="s">
        <v>4366</v>
      </c>
    </row>
    <row r="7436" spans="1:8">
      <c r="A7436" s="36"/>
      <c r="B7436" s="36"/>
      <c r="C7436" s="37" t="s">
        <v>2694</v>
      </c>
      <c r="D7436" s="38">
        <v>12981</v>
      </c>
      <c r="E7436" s="43" t="s">
        <v>7800</v>
      </c>
      <c r="F7436" s="44" t="s">
        <v>157</v>
      </c>
      <c r="G7436" s="45">
        <v>2033710</v>
      </c>
      <c r="H7436" s="41" t="s">
        <v>4366</v>
      </c>
    </row>
    <row r="7437" spans="1:8">
      <c r="A7437" s="36"/>
      <c r="B7437" s="36"/>
      <c r="C7437" s="37" t="s">
        <v>2694</v>
      </c>
      <c r="D7437" s="38">
        <v>12982</v>
      </c>
      <c r="E7437" s="43" t="s">
        <v>7801</v>
      </c>
      <c r="F7437" s="44" t="s">
        <v>157</v>
      </c>
      <c r="G7437" s="45">
        <v>1980160</v>
      </c>
      <c r="H7437" s="41" t="s">
        <v>4366</v>
      </c>
    </row>
    <row r="7438" spans="1:8">
      <c r="A7438" s="36"/>
      <c r="B7438" s="36"/>
      <c r="C7438" s="37" t="s">
        <v>2694</v>
      </c>
      <c r="D7438" s="38">
        <v>12983</v>
      </c>
      <c r="E7438" s="43" t="s">
        <v>7802</v>
      </c>
      <c r="F7438" s="44" t="s">
        <v>157</v>
      </c>
      <c r="G7438" s="45">
        <v>320110</v>
      </c>
      <c r="H7438" s="41" t="s">
        <v>4366</v>
      </c>
    </row>
    <row r="7439" spans="1:8">
      <c r="A7439" s="36"/>
      <c r="B7439" s="36"/>
      <c r="C7439" s="37" t="s">
        <v>2694</v>
      </c>
      <c r="D7439" s="38">
        <v>12984</v>
      </c>
      <c r="E7439" s="43" t="s">
        <v>7803</v>
      </c>
      <c r="F7439" s="44" t="s">
        <v>157</v>
      </c>
      <c r="G7439" s="45">
        <v>2193170</v>
      </c>
      <c r="H7439" s="41" t="s">
        <v>4366</v>
      </c>
    </row>
    <row r="7440" spans="1:8">
      <c r="A7440" s="36"/>
      <c r="B7440" s="36"/>
      <c r="C7440" s="37" t="s">
        <v>2694</v>
      </c>
      <c r="D7440" s="38">
        <v>12985</v>
      </c>
      <c r="E7440" s="43" t="s">
        <v>7804</v>
      </c>
      <c r="F7440" s="44" t="s">
        <v>157</v>
      </c>
      <c r="G7440" s="45">
        <v>232050</v>
      </c>
      <c r="H7440" s="41" t="s">
        <v>4366</v>
      </c>
    </row>
    <row r="7441" spans="1:8">
      <c r="A7441" s="36"/>
      <c r="B7441" s="36"/>
      <c r="C7441" s="37" t="s">
        <v>2694</v>
      </c>
      <c r="D7441" s="38">
        <v>12986</v>
      </c>
      <c r="E7441" s="43" t="s">
        <v>7805</v>
      </c>
      <c r="F7441" s="44" t="s">
        <v>157</v>
      </c>
      <c r="G7441" s="45">
        <v>584290</v>
      </c>
      <c r="H7441" s="41" t="s">
        <v>4366</v>
      </c>
    </row>
    <row r="7442" spans="1:8">
      <c r="A7442" s="36"/>
      <c r="B7442" s="36"/>
      <c r="C7442" s="37" t="s">
        <v>2694</v>
      </c>
      <c r="D7442" s="38">
        <v>12987</v>
      </c>
      <c r="E7442" s="43" t="s">
        <v>7806</v>
      </c>
      <c r="F7442" s="44" t="s">
        <v>157</v>
      </c>
      <c r="G7442" s="45">
        <v>1750490</v>
      </c>
      <c r="H7442" s="41" t="s">
        <v>4366</v>
      </c>
    </row>
    <row r="7443" spans="1:8">
      <c r="A7443" s="36"/>
      <c r="B7443" s="36"/>
      <c r="C7443" s="37" t="s">
        <v>2694</v>
      </c>
      <c r="D7443" s="38">
        <v>12988</v>
      </c>
      <c r="E7443" s="43" t="s">
        <v>7807</v>
      </c>
      <c r="F7443" s="44" t="s">
        <v>157</v>
      </c>
      <c r="G7443" s="45">
        <v>2651320</v>
      </c>
      <c r="H7443" s="41" t="s">
        <v>4366</v>
      </c>
    </row>
    <row r="7444" spans="1:8">
      <c r="A7444" s="36"/>
      <c r="B7444" s="36"/>
      <c r="C7444" s="37" t="s">
        <v>2694</v>
      </c>
      <c r="D7444" s="38">
        <v>12989</v>
      </c>
      <c r="E7444" s="43" t="s">
        <v>7808</v>
      </c>
      <c r="F7444" s="44" t="s">
        <v>157</v>
      </c>
      <c r="G7444" s="45">
        <v>6185620</v>
      </c>
      <c r="H7444" s="41" t="s">
        <v>4366</v>
      </c>
    </row>
    <row r="7445" spans="1:8">
      <c r="A7445" s="36"/>
      <c r="B7445" s="36"/>
      <c r="C7445" s="37" t="s">
        <v>2694</v>
      </c>
      <c r="D7445" s="38">
        <v>12990</v>
      </c>
      <c r="E7445" s="43" t="s">
        <v>7809</v>
      </c>
      <c r="F7445" s="44" t="s">
        <v>157</v>
      </c>
      <c r="G7445" s="45">
        <v>3079720</v>
      </c>
      <c r="H7445" s="41" t="s">
        <v>4366</v>
      </c>
    </row>
    <row r="7446" spans="1:8">
      <c r="A7446" s="36"/>
      <c r="B7446" s="36"/>
      <c r="C7446" s="37" t="s">
        <v>2694</v>
      </c>
      <c r="D7446" s="38">
        <v>12991</v>
      </c>
      <c r="E7446" s="43" t="s">
        <v>7810</v>
      </c>
      <c r="F7446" s="44" t="s">
        <v>157</v>
      </c>
      <c r="G7446" s="45">
        <v>861882</v>
      </c>
      <c r="H7446" s="41" t="s">
        <v>4366</v>
      </c>
    </row>
    <row r="7447" spans="1:8">
      <c r="A7447" s="36"/>
      <c r="B7447" s="36"/>
      <c r="C7447" s="37" t="s">
        <v>2694</v>
      </c>
      <c r="D7447" s="38">
        <v>12992</v>
      </c>
      <c r="E7447" s="43" t="s">
        <v>7811</v>
      </c>
      <c r="F7447" s="44" t="s">
        <v>157</v>
      </c>
      <c r="G7447" s="45">
        <v>4759286</v>
      </c>
      <c r="H7447" s="41" t="s">
        <v>4366</v>
      </c>
    </row>
    <row r="7448" spans="1:8">
      <c r="A7448" s="36"/>
      <c r="B7448" s="36"/>
      <c r="C7448" s="37" t="s">
        <v>2694</v>
      </c>
      <c r="D7448" s="38">
        <v>12993</v>
      </c>
      <c r="E7448" s="43" t="s">
        <v>7812</v>
      </c>
      <c r="F7448" s="44" t="s">
        <v>157</v>
      </c>
      <c r="G7448" s="45">
        <v>8257172</v>
      </c>
      <c r="H7448" s="41" t="s">
        <v>4366</v>
      </c>
    </row>
    <row r="7449" spans="1:8">
      <c r="A7449" s="36"/>
      <c r="B7449" s="36"/>
      <c r="C7449" s="37" t="s">
        <v>2694</v>
      </c>
      <c r="D7449" s="38">
        <v>12994</v>
      </c>
      <c r="E7449" s="43" t="s">
        <v>7813</v>
      </c>
      <c r="F7449" s="44" t="s">
        <v>157</v>
      </c>
      <c r="G7449" s="45">
        <v>1730260</v>
      </c>
      <c r="H7449" s="41" t="s">
        <v>4366</v>
      </c>
    </row>
    <row r="7450" spans="1:8">
      <c r="A7450" s="36"/>
      <c r="B7450" s="36"/>
      <c r="C7450" s="37" t="s">
        <v>2694</v>
      </c>
      <c r="D7450" s="38">
        <v>12995</v>
      </c>
      <c r="E7450" s="43" t="s">
        <v>7814</v>
      </c>
      <c r="F7450" s="44" t="s">
        <v>190</v>
      </c>
      <c r="G7450" s="45">
        <v>1300789</v>
      </c>
      <c r="H7450" s="41" t="s">
        <v>4366</v>
      </c>
    </row>
    <row r="7451" spans="1:8">
      <c r="A7451" s="36"/>
      <c r="B7451" s="36"/>
      <c r="C7451" s="37" t="s">
        <v>2694</v>
      </c>
      <c r="D7451" s="38">
        <v>12996</v>
      </c>
      <c r="E7451" s="43" t="s">
        <v>7815</v>
      </c>
      <c r="F7451" s="44" t="s">
        <v>190</v>
      </c>
      <c r="G7451" s="45">
        <v>871199</v>
      </c>
      <c r="H7451" s="41" t="s">
        <v>4366</v>
      </c>
    </row>
    <row r="7452" spans="1:8">
      <c r="A7452" s="36"/>
      <c r="B7452" s="36"/>
      <c r="C7452" s="37" t="s">
        <v>2694</v>
      </c>
      <c r="D7452" s="38">
        <v>12997</v>
      </c>
      <c r="E7452" s="43" t="s">
        <v>7816</v>
      </c>
      <c r="F7452" s="44" t="s">
        <v>157</v>
      </c>
      <c r="G7452" s="45">
        <v>98436</v>
      </c>
      <c r="H7452" s="41" t="s">
        <v>4366</v>
      </c>
    </row>
    <row r="7453" spans="1:8">
      <c r="A7453" s="36"/>
      <c r="B7453" s="36"/>
      <c r="C7453" s="37" t="s">
        <v>2694</v>
      </c>
      <c r="D7453" s="38">
        <v>12998</v>
      </c>
      <c r="E7453" s="43" t="s">
        <v>7817</v>
      </c>
      <c r="F7453" s="44" t="s">
        <v>157</v>
      </c>
      <c r="G7453" s="45">
        <v>8935710</v>
      </c>
      <c r="H7453" s="41" t="s">
        <v>4366</v>
      </c>
    </row>
    <row r="7454" spans="1:8">
      <c r="A7454" s="36"/>
      <c r="B7454" s="36"/>
      <c r="C7454" s="37" t="s">
        <v>2694</v>
      </c>
      <c r="D7454" s="38">
        <v>12999</v>
      </c>
      <c r="E7454" s="43" t="s">
        <v>7818</v>
      </c>
      <c r="F7454" s="44" t="s">
        <v>157</v>
      </c>
      <c r="G7454" s="45">
        <v>4564602</v>
      </c>
      <c r="H7454" s="41" t="s">
        <v>4366</v>
      </c>
    </row>
    <row r="7455" spans="1:8">
      <c r="A7455" s="36"/>
      <c r="B7455" s="36"/>
      <c r="C7455" s="37" t="s">
        <v>2694</v>
      </c>
      <c r="D7455" s="38">
        <v>13000</v>
      </c>
      <c r="E7455" s="43" t="s">
        <v>7819</v>
      </c>
      <c r="F7455" s="44" t="s">
        <v>564</v>
      </c>
      <c r="G7455" s="45">
        <v>1753</v>
      </c>
      <c r="H7455" s="41" t="s">
        <v>4366</v>
      </c>
    </row>
    <row r="7456" spans="1:8">
      <c r="A7456" s="36"/>
      <c r="B7456" s="36"/>
      <c r="C7456" s="37" t="s">
        <v>2694</v>
      </c>
      <c r="D7456" s="38">
        <v>13001</v>
      </c>
      <c r="E7456" s="43" t="s">
        <v>7820</v>
      </c>
      <c r="F7456" s="44" t="s">
        <v>157</v>
      </c>
      <c r="G7456" s="45">
        <v>7979250</v>
      </c>
      <c r="H7456" s="41" t="s">
        <v>4366</v>
      </c>
    </row>
    <row r="7457" spans="1:8">
      <c r="A7457" s="36"/>
      <c r="B7457" s="36"/>
      <c r="C7457" s="37" t="s">
        <v>2694</v>
      </c>
      <c r="D7457" s="38">
        <v>13002</v>
      </c>
      <c r="E7457" s="43" t="s">
        <v>7821</v>
      </c>
      <c r="F7457" s="44" t="s">
        <v>190</v>
      </c>
      <c r="G7457" s="45">
        <v>7140000</v>
      </c>
      <c r="H7457" s="41" t="s">
        <v>4366</v>
      </c>
    </row>
    <row r="7458" spans="1:8">
      <c r="A7458" s="36"/>
      <c r="B7458" s="36"/>
      <c r="C7458" s="37" t="s">
        <v>2694</v>
      </c>
      <c r="D7458" s="38">
        <v>13003</v>
      </c>
      <c r="E7458" s="43" t="s">
        <v>7822</v>
      </c>
      <c r="F7458" s="44" t="s">
        <v>1366</v>
      </c>
      <c r="G7458" s="45">
        <v>2161459</v>
      </c>
      <c r="H7458" s="41" t="s">
        <v>4366</v>
      </c>
    </row>
    <row r="7459" spans="1:8">
      <c r="A7459" s="36"/>
      <c r="B7459" s="36"/>
      <c r="C7459" s="37" t="s">
        <v>2694</v>
      </c>
      <c r="D7459" s="38">
        <v>13004</v>
      </c>
      <c r="E7459" s="43" t="s">
        <v>7823</v>
      </c>
      <c r="F7459" s="44" t="s">
        <v>157</v>
      </c>
      <c r="G7459" s="45">
        <v>22765246</v>
      </c>
      <c r="H7459" s="41" t="s">
        <v>4366</v>
      </c>
    </row>
    <row r="7460" spans="1:8">
      <c r="A7460" s="36"/>
      <c r="B7460" s="36"/>
      <c r="C7460" s="37" t="s">
        <v>2694</v>
      </c>
      <c r="D7460" s="38">
        <v>13005</v>
      </c>
      <c r="E7460" s="43" t="s">
        <v>7824</v>
      </c>
      <c r="F7460" s="44" t="s">
        <v>190</v>
      </c>
      <c r="G7460" s="45">
        <v>19040</v>
      </c>
      <c r="H7460" s="41" t="s">
        <v>4366</v>
      </c>
    </row>
    <row r="7461" spans="1:8">
      <c r="A7461" s="36"/>
      <c r="B7461" s="36"/>
      <c r="C7461" s="37" t="s">
        <v>2694</v>
      </c>
      <c r="D7461" s="38">
        <v>13006</v>
      </c>
      <c r="E7461" s="43" t="s">
        <v>7825</v>
      </c>
      <c r="F7461" s="44" t="s">
        <v>157</v>
      </c>
      <c r="G7461" s="45">
        <v>17444</v>
      </c>
      <c r="H7461" s="41" t="s">
        <v>4366</v>
      </c>
    </row>
    <row r="7462" spans="1:8">
      <c r="A7462" s="36"/>
      <c r="B7462" s="36"/>
      <c r="C7462" s="37" t="s">
        <v>2694</v>
      </c>
      <c r="D7462" s="38">
        <v>13007</v>
      </c>
      <c r="E7462" s="43" t="s">
        <v>7826</v>
      </c>
      <c r="F7462" s="44" t="s">
        <v>190</v>
      </c>
      <c r="G7462" s="45">
        <v>286</v>
      </c>
      <c r="H7462" s="41" t="s">
        <v>4366</v>
      </c>
    </row>
    <row r="7463" spans="1:8">
      <c r="A7463" s="36"/>
      <c r="B7463" s="36"/>
      <c r="C7463" s="37" t="s">
        <v>2694</v>
      </c>
      <c r="D7463" s="38">
        <v>13008</v>
      </c>
      <c r="E7463" s="43" t="s">
        <v>7827</v>
      </c>
      <c r="F7463" s="44" t="s">
        <v>182</v>
      </c>
      <c r="G7463" s="45">
        <v>77350</v>
      </c>
      <c r="H7463" s="41" t="s">
        <v>4366</v>
      </c>
    </row>
    <row r="7464" spans="1:8">
      <c r="A7464" s="36"/>
      <c r="B7464" s="36"/>
      <c r="C7464" s="37" t="s">
        <v>2694</v>
      </c>
      <c r="D7464" s="38">
        <v>13009</v>
      </c>
      <c r="E7464" s="43" t="s">
        <v>7828</v>
      </c>
      <c r="F7464" s="44" t="s">
        <v>157</v>
      </c>
      <c r="G7464" s="45">
        <v>493000</v>
      </c>
      <c r="H7464" s="41" t="s">
        <v>4366</v>
      </c>
    </row>
    <row r="7465" spans="1:8">
      <c r="A7465" s="36"/>
      <c r="B7465" s="36"/>
      <c r="C7465" s="37" t="s">
        <v>2694</v>
      </c>
      <c r="D7465" s="38">
        <v>13010</v>
      </c>
      <c r="E7465" s="43" t="s">
        <v>7829</v>
      </c>
      <c r="F7465" s="44" t="s">
        <v>182</v>
      </c>
      <c r="G7465" s="45">
        <v>242175</v>
      </c>
      <c r="H7465" s="41" t="s">
        <v>4366</v>
      </c>
    </row>
    <row r="7466" spans="1:8">
      <c r="A7466" s="36"/>
      <c r="B7466" s="36"/>
      <c r="C7466" s="37" t="s">
        <v>2694</v>
      </c>
      <c r="D7466" s="38">
        <v>13011</v>
      </c>
      <c r="E7466" s="43" t="s">
        <v>7830</v>
      </c>
      <c r="F7466" s="44" t="s">
        <v>182</v>
      </c>
      <c r="G7466" s="45">
        <v>276971</v>
      </c>
      <c r="H7466" s="41" t="s">
        <v>4366</v>
      </c>
    </row>
    <row r="7467" spans="1:8">
      <c r="A7467" s="36"/>
      <c r="B7467" s="36"/>
      <c r="C7467" s="37" t="s">
        <v>2694</v>
      </c>
      <c r="D7467" s="38">
        <v>13012</v>
      </c>
      <c r="E7467" s="43" t="s">
        <v>7831</v>
      </c>
      <c r="F7467" s="44" t="s">
        <v>190</v>
      </c>
      <c r="G7467" s="45">
        <v>82308</v>
      </c>
      <c r="H7467" s="41" t="s">
        <v>4366</v>
      </c>
    </row>
    <row r="7468" spans="1:8">
      <c r="A7468" s="36"/>
      <c r="B7468" s="36"/>
      <c r="C7468" s="37" t="s">
        <v>2694</v>
      </c>
      <c r="D7468" s="38">
        <v>13013</v>
      </c>
      <c r="E7468" s="43" t="s">
        <v>7832</v>
      </c>
      <c r="F7468" s="44" t="s">
        <v>190</v>
      </c>
      <c r="G7468" s="45">
        <v>50566</v>
      </c>
      <c r="H7468" s="41" t="s">
        <v>4366</v>
      </c>
    </row>
    <row r="7469" spans="1:8">
      <c r="A7469" s="36"/>
      <c r="B7469" s="36"/>
      <c r="C7469" s="37" t="s">
        <v>2694</v>
      </c>
      <c r="D7469" s="38">
        <v>13014</v>
      </c>
      <c r="E7469" s="43" t="s">
        <v>7833</v>
      </c>
      <c r="F7469" s="44" t="s">
        <v>186</v>
      </c>
      <c r="G7469" s="45">
        <v>63000</v>
      </c>
      <c r="H7469" s="41" t="s">
        <v>4366</v>
      </c>
    </row>
    <row r="7470" spans="1:8">
      <c r="A7470" s="36"/>
      <c r="B7470" s="36"/>
      <c r="C7470" s="37" t="s">
        <v>2694</v>
      </c>
      <c r="D7470" s="38">
        <v>13015</v>
      </c>
      <c r="E7470" s="43" t="s">
        <v>7834</v>
      </c>
      <c r="F7470" s="44" t="s">
        <v>182</v>
      </c>
      <c r="G7470" s="45">
        <v>55930</v>
      </c>
      <c r="H7470" s="41" t="s">
        <v>4366</v>
      </c>
    </row>
    <row r="7471" spans="1:8">
      <c r="A7471" s="36"/>
      <c r="B7471" s="36"/>
      <c r="C7471" s="37" t="s">
        <v>2694</v>
      </c>
      <c r="D7471" s="38">
        <v>13016</v>
      </c>
      <c r="E7471" s="43" t="s">
        <v>7835</v>
      </c>
      <c r="F7471" s="44" t="s">
        <v>157</v>
      </c>
      <c r="G7471" s="45">
        <v>322371</v>
      </c>
      <c r="H7471" s="41" t="s">
        <v>4366</v>
      </c>
    </row>
    <row r="7472" spans="1:8">
      <c r="A7472" s="36"/>
      <c r="B7472" s="36"/>
      <c r="C7472" s="37" t="s">
        <v>2694</v>
      </c>
      <c r="D7472" s="38">
        <v>13017</v>
      </c>
      <c r="E7472" s="43" t="s">
        <v>7836</v>
      </c>
      <c r="F7472" s="44" t="s">
        <v>564</v>
      </c>
      <c r="G7472" s="45">
        <v>6127</v>
      </c>
      <c r="H7472" s="41" t="s">
        <v>4366</v>
      </c>
    </row>
    <row r="7473" spans="1:8">
      <c r="A7473" s="36"/>
      <c r="B7473" s="36"/>
      <c r="C7473" s="37" t="s">
        <v>2694</v>
      </c>
      <c r="D7473" s="38">
        <v>13018</v>
      </c>
      <c r="E7473" s="43" t="s">
        <v>7837</v>
      </c>
      <c r="F7473" s="44" t="s">
        <v>885</v>
      </c>
      <c r="G7473" s="45">
        <v>220</v>
      </c>
      <c r="H7473" s="41" t="s">
        <v>4366</v>
      </c>
    </row>
    <row r="7474" spans="1:8">
      <c r="A7474" s="36"/>
      <c r="B7474" s="36"/>
      <c r="C7474" s="37" t="s">
        <v>2694</v>
      </c>
      <c r="D7474" s="38">
        <v>13019</v>
      </c>
      <c r="E7474" s="43" t="s">
        <v>7838</v>
      </c>
      <c r="F7474" s="44" t="s">
        <v>182</v>
      </c>
      <c r="G7474" s="45">
        <v>46053</v>
      </c>
      <c r="H7474" s="41" t="s">
        <v>4366</v>
      </c>
    </row>
    <row r="7475" spans="1:8">
      <c r="A7475" s="36"/>
      <c r="B7475" s="36"/>
      <c r="C7475" s="37" t="s">
        <v>2694</v>
      </c>
      <c r="D7475" s="38">
        <v>13020</v>
      </c>
      <c r="E7475" s="43" t="s">
        <v>7839</v>
      </c>
      <c r="F7475" s="44" t="s">
        <v>190</v>
      </c>
      <c r="G7475" s="45">
        <v>286</v>
      </c>
      <c r="H7475" s="41" t="s">
        <v>4366</v>
      </c>
    </row>
    <row r="7476" spans="1:8">
      <c r="A7476" s="36"/>
      <c r="B7476" s="36"/>
      <c r="C7476" s="37" t="s">
        <v>2694</v>
      </c>
      <c r="D7476" s="38">
        <v>13021</v>
      </c>
      <c r="E7476" s="43" t="s">
        <v>7840</v>
      </c>
      <c r="F7476" s="44" t="s">
        <v>182</v>
      </c>
      <c r="G7476" s="45">
        <v>77350</v>
      </c>
      <c r="H7476" s="41" t="s">
        <v>4366</v>
      </c>
    </row>
    <row r="7477" spans="1:8">
      <c r="A7477" s="36"/>
      <c r="B7477" s="36"/>
      <c r="C7477" s="37" t="s">
        <v>2694</v>
      </c>
      <c r="D7477" s="38">
        <v>13022</v>
      </c>
      <c r="E7477" s="43" t="s">
        <v>7841</v>
      </c>
      <c r="F7477" s="44" t="s">
        <v>157</v>
      </c>
      <c r="G7477" s="45">
        <v>493000</v>
      </c>
      <c r="H7477" s="41" t="s">
        <v>4366</v>
      </c>
    </row>
    <row r="7478" spans="1:8">
      <c r="A7478" s="36"/>
      <c r="B7478" s="36"/>
      <c r="C7478" s="37" t="s">
        <v>2694</v>
      </c>
      <c r="D7478" s="38">
        <v>13023</v>
      </c>
      <c r="E7478" s="43" t="s">
        <v>4131</v>
      </c>
      <c r="F7478" s="44" t="s">
        <v>190</v>
      </c>
      <c r="G7478" s="45">
        <v>1809212</v>
      </c>
      <c r="H7478" s="41" t="s">
        <v>4366</v>
      </c>
    </row>
    <row r="7479" spans="1:8">
      <c r="A7479" s="36"/>
      <c r="B7479" s="36"/>
      <c r="C7479" s="37" t="s">
        <v>2694</v>
      </c>
      <c r="D7479" s="38">
        <v>13024</v>
      </c>
      <c r="E7479" s="43" t="s">
        <v>7842</v>
      </c>
      <c r="F7479" s="44" t="s">
        <v>190</v>
      </c>
      <c r="G7479" s="45">
        <v>186075</v>
      </c>
      <c r="H7479" s="41" t="s">
        <v>4366</v>
      </c>
    </row>
    <row r="7480" spans="1:8">
      <c r="A7480" s="36"/>
      <c r="B7480" s="36"/>
      <c r="C7480" s="37" t="s">
        <v>2694</v>
      </c>
      <c r="D7480" s="38">
        <v>13025</v>
      </c>
      <c r="E7480" s="43" t="s">
        <v>7843</v>
      </c>
      <c r="F7480" s="44" t="s">
        <v>157</v>
      </c>
      <c r="G7480" s="45">
        <v>8076000</v>
      </c>
      <c r="H7480" s="41" t="s">
        <v>4366</v>
      </c>
    </row>
    <row r="7481" spans="1:8">
      <c r="A7481" s="36"/>
      <c r="B7481" s="36"/>
      <c r="C7481" s="37" t="s">
        <v>2694</v>
      </c>
      <c r="D7481" s="38">
        <v>13026</v>
      </c>
      <c r="E7481" s="43" t="s">
        <v>7844</v>
      </c>
      <c r="F7481" s="44" t="s">
        <v>157</v>
      </c>
      <c r="G7481" s="45">
        <v>4970928</v>
      </c>
      <c r="H7481" s="41" t="s">
        <v>4366</v>
      </c>
    </row>
    <row r="7482" spans="1:8">
      <c r="A7482" s="36"/>
      <c r="B7482" s="36"/>
      <c r="C7482" s="37" t="s">
        <v>2694</v>
      </c>
      <c r="D7482" s="38">
        <v>13027</v>
      </c>
      <c r="E7482" s="43" t="s">
        <v>7845</v>
      </c>
      <c r="F7482" s="44" t="s">
        <v>157</v>
      </c>
      <c r="G7482" s="45">
        <v>4543777</v>
      </c>
      <c r="H7482" s="41" t="s">
        <v>4366</v>
      </c>
    </row>
    <row r="7483" spans="1:8">
      <c r="A7483" s="36"/>
      <c r="B7483" s="36"/>
      <c r="C7483" s="37" t="s">
        <v>2694</v>
      </c>
      <c r="D7483" s="38">
        <v>13028</v>
      </c>
      <c r="E7483" s="43" t="s">
        <v>7846</v>
      </c>
      <c r="F7483" s="44" t="s">
        <v>2598</v>
      </c>
      <c r="G7483" s="45">
        <v>833000</v>
      </c>
      <c r="H7483" s="41" t="s">
        <v>4366</v>
      </c>
    </row>
    <row r="7484" spans="1:8">
      <c r="A7484" s="36"/>
      <c r="B7484" s="36"/>
      <c r="C7484" s="37" t="s">
        <v>2694</v>
      </c>
      <c r="D7484" s="38">
        <v>13029</v>
      </c>
      <c r="E7484" s="43" t="s">
        <v>7847</v>
      </c>
      <c r="F7484" s="44" t="s">
        <v>157</v>
      </c>
      <c r="G7484" s="45">
        <v>604750</v>
      </c>
      <c r="H7484" s="41" t="s">
        <v>4366</v>
      </c>
    </row>
    <row r="7485" spans="1:8">
      <c r="A7485" s="36"/>
      <c r="B7485" s="36"/>
      <c r="C7485" s="37" t="s">
        <v>2694</v>
      </c>
      <c r="D7485" s="38">
        <v>13030</v>
      </c>
      <c r="E7485" s="43" t="s">
        <v>4135</v>
      </c>
      <c r="F7485" s="44" t="s">
        <v>157</v>
      </c>
      <c r="G7485" s="45">
        <v>3184542</v>
      </c>
      <c r="H7485" s="41" t="s">
        <v>4366</v>
      </c>
    </row>
    <row r="7486" spans="1:8">
      <c r="A7486" s="36"/>
      <c r="B7486" s="36"/>
      <c r="C7486" s="37" t="s">
        <v>2694</v>
      </c>
      <c r="D7486" s="38">
        <v>13031</v>
      </c>
      <c r="E7486" s="43" t="s">
        <v>7848</v>
      </c>
      <c r="F7486" s="44" t="s">
        <v>190</v>
      </c>
      <c r="G7486" s="45">
        <v>2230763</v>
      </c>
      <c r="H7486" s="41" t="s">
        <v>4366</v>
      </c>
    </row>
    <row r="7487" spans="1:8">
      <c r="A7487" s="36"/>
      <c r="B7487" s="36"/>
      <c r="C7487" s="37" t="s">
        <v>2694</v>
      </c>
      <c r="D7487" s="38">
        <v>13032</v>
      </c>
      <c r="E7487" s="43" t="s">
        <v>7849</v>
      </c>
      <c r="F7487" s="44" t="s">
        <v>157</v>
      </c>
      <c r="G7487" s="45">
        <v>36719794</v>
      </c>
      <c r="H7487" s="41" t="s">
        <v>4366</v>
      </c>
    </row>
    <row r="7488" spans="1:8">
      <c r="A7488" s="36"/>
      <c r="B7488" s="36"/>
      <c r="C7488" s="37" t="s">
        <v>2694</v>
      </c>
      <c r="D7488" s="38">
        <v>13033</v>
      </c>
      <c r="E7488" s="43" t="s">
        <v>7850</v>
      </c>
      <c r="F7488" s="44" t="s">
        <v>157</v>
      </c>
      <c r="G7488" s="45">
        <v>44710900</v>
      </c>
      <c r="H7488" s="41" t="s">
        <v>4366</v>
      </c>
    </row>
    <row r="7489" spans="1:8">
      <c r="A7489" s="36"/>
      <c r="B7489" s="36"/>
      <c r="C7489" s="37" t="s">
        <v>2694</v>
      </c>
      <c r="D7489" s="38">
        <v>13035</v>
      </c>
      <c r="E7489" s="43" t="s">
        <v>7851</v>
      </c>
      <c r="F7489" s="44" t="s">
        <v>157</v>
      </c>
      <c r="G7489" s="45">
        <v>1413300</v>
      </c>
      <c r="H7489" s="41" t="s">
        <v>4366</v>
      </c>
    </row>
    <row r="7490" spans="1:8">
      <c r="A7490" s="36"/>
      <c r="B7490" s="36"/>
      <c r="C7490" s="37" t="s">
        <v>2694</v>
      </c>
      <c r="D7490" s="38">
        <v>13036</v>
      </c>
      <c r="E7490" s="43" t="s">
        <v>7852</v>
      </c>
      <c r="F7490" s="44" t="s">
        <v>182</v>
      </c>
      <c r="G7490" s="45">
        <v>800715</v>
      </c>
      <c r="H7490" s="41" t="s">
        <v>4366</v>
      </c>
    </row>
    <row r="7491" spans="1:8">
      <c r="A7491" s="36"/>
      <c r="B7491" s="36"/>
      <c r="C7491" s="37" t="s">
        <v>2694</v>
      </c>
      <c r="D7491" s="38">
        <v>13037</v>
      </c>
      <c r="E7491" s="43" t="s">
        <v>4143</v>
      </c>
      <c r="F7491" s="44" t="s">
        <v>190</v>
      </c>
      <c r="G7491" s="45">
        <v>130226</v>
      </c>
      <c r="H7491" s="41" t="s">
        <v>4366</v>
      </c>
    </row>
    <row r="7492" spans="1:8">
      <c r="A7492" s="36"/>
      <c r="B7492" s="36"/>
      <c r="C7492" s="37" t="s">
        <v>2694</v>
      </c>
      <c r="D7492" s="38">
        <v>13038</v>
      </c>
      <c r="E7492" s="43" t="s">
        <v>7853</v>
      </c>
      <c r="F7492" s="44" t="s">
        <v>157</v>
      </c>
      <c r="G7492" s="45">
        <v>279650</v>
      </c>
      <c r="H7492" s="41" t="s">
        <v>4366</v>
      </c>
    </row>
    <row r="7493" spans="1:8">
      <c r="A7493" s="36"/>
      <c r="B7493" s="36"/>
      <c r="C7493" s="37" t="s">
        <v>2694</v>
      </c>
      <c r="D7493" s="38">
        <v>13039</v>
      </c>
      <c r="E7493" s="43" t="s">
        <v>7854</v>
      </c>
      <c r="F7493" s="44" t="s">
        <v>190</v>
      </c>
      <c r="G7493" s="45">
        <v>4748100</v>
      </c>
      <c r="H7493" s="41" t="s">
        <v>4366</v>
      </c>
    </row>
    <row r="7494" spans="1:8">
      <c r="A7494" s="36"/>
      <c r="B7494" s="36"/>
      <c r="C7494" s="37" t="s">
        <v>2694</v>
      </c>
      <c r="D7494" s="38">
        <v>13040</v>
      </c>
      <c r="E7494" s="43" t="s">
        <v>7855</v>
      </c>
      <c r="F7494" s="44" t="s">
        <v>157</v>
      </c>
      <c r="G7494" s="45">
        <v>470050</v>
      </c>
      <c r="H7494" s="41" t="s">
        <v>4366</v>
      </c>
    </row>
    <row r="7495" spans="1:8">
      <c r="A7495" s="36"/>
      <c r="B7495" s="36"/>
      <c r="C7495" s="37" t="s">
        <v>2694</v>
      </c>
      <c r="D7495" s="38">
        <v>13041</v>
      </c>
      <c r="E7495" s="43" t="s">
        <v>7856</v>
      </c>
      <c r="F7495" s="44" t="s">
        <v>157</v>
      </c>
      <c r="G7495" s="45">
        <v>41055</v>
      </c>
      <c r="H7495" s="41" t="s">
        <v>4366</v>
      </c>
    </row>
    <row r="7496" spans="1:8">
      <c r="A7496" s="36"/>
      <c r="B7496" s="36"/>
      <c r="C7496" s="37" t="s">
        <v>2694</v>
      </c>
      <c r="D7496" s="38">
        <v>13042</v>
      </c>
      <c r="E7496" s="43" t="s">
        <v>7857</v>
      </c>
      <c r="F7496" s="44" t="s">
        <v>157</v>
      </c>
      <c r="G7496" s="45">
        <v>3403400</v>
      </c>
      <c r="H7496" s="41" t="s">
        <v>4366</v>
      </c>
    </row>
    <row r="7497" spans="1:8">
      <c r="A7497" s="36"/>
      <c r="B7497" s="36"/>
      <c r="C7497" s="37" t="s">
        <v>2694</v>
      </c>
      <c r="D7497" s="38">
        <v>13043</v>
      </c>
      <c r="E7497" s="43" t="s">
        <v>7858</v>
      </c>
      <c r="F7497" s="44" t="s">
        <v>190</v>
      </c>
      <c r="G7497" s="45">
        <v>1606500</v>
      </c>
      <c r="H7497" s="41" t="s">
        <v>4366</v>
      </c>
    </row>
    <row r="7498" spans="1:8">
      <c r="A7498" s="36"/>
      <c r="B7498" s="36"/>
      <c r="C7498" s="37" t="s">
        <v>2694</v>
      </c>
      <c r="D7498" s="38">
        <v>13044</v>
      </c>
      <c r="E7498" s="43" t="s">
        <v>7859</v>
      </c>
      <c r="F7498" s="44" t="s">
        <v>157</v>
      </c>
      <c r="G7498" s="45">
        <v>921060</v>
      </c>
      <c r="H7498" s="41" t="s">
        <v>4366</v>
      </c>
    </row>
    <row r="7499" spans="1:8">
      <c r="A7499" s="36"/>
      <c r="B7499" s="36"/>
      <c r="C7499" s="37" t="s">
        <v>2694</v>
      </c>
      <c r="D7499" s="38">
        <v>13045</v>
      </c>
      <c r="E7499" s="43" t="s">
        <v>7860</v>
      </c>
      <c r="F7499" s="44" t="s">
        <v>157</v>
      </c>
      <c r="G7499" s="45">
        <v>1610218</v>
      </c>
      <c r="H7499" s="41" t="s">
        <v>4366</v>
      </c>
    </row>
    <row r="7500" spans="1:8">
      <c r="A7500" s="36"/>
      <c r="B7500" s="36"/>
      <c r="C7500" s="37" t="s">
        <v>2694</v>
      </c>
      <c r="D7500" s="38">
        <v>13046</v>
      </c>
      <c r="E7500" s="43" t="s">
        <v>7861</v>
      </c>
      <c r="F7500" s="44" t="s">
        <v>157</v>
      </c>
      <c r="G7500" s="45">
        <v>797907</v>
      </c>
      <c r="H7500" s="41" t="s">
        <v>4366</v>
      </c>
    </row>
    <row r="7501" spans="1:8">
      <c r="A7501" s="36"/>
      <c r="B7501" s="36"/>
      <c r="C7501" s="37" t="s">
        <v>2694</v>
      </c>
      <c r="D7501" s="38">
        <v>13047</v>
      </c>
      <c r="E7501" s="43" t="s">
        <v>7862</v>
      </c>
      <c r="F7501" s="44" t="s">
        <v>157</v>
      </c>
      <c r="G7501" s="45">
        <v>2600000</v>
      </c>
      <c r="H7501" s="41" t="s">
        <v>4366</v>
      </c>
    </row>
    <row r="7502" spans="1:8">
      <c r="A7502" s="36"/>
      <c r="B7502" s="36"/>
      <c r="C7502" s="37" t="s">
        <v>2694</v>
      </c>
      <c r="D7502" s="38">
        <v>13048</v>
      </c>
      <c r="E7502" s="43" t="s">
        <v>7863</v>
      </c>
      <c r="F7502" s="44" t="s">
        <v>157</v>
      </c>
      <c r="G7502" s="45">
        <v>2677500</v>
      </c>
      <c r="H7502" s="41" t="s">
        <v>4366</v>
      </c>
    </row>
    <row r="7503" spans="1:8">
      <c r="A7503" s="36"/>
      <c r="B7503" s="36"/>
      <c r="C7503" s="37" t="s">
        <v>2694</v>
      </c>
      <c r="D7503" s="38">
        <v>13049</v>
      </c>
      <c r="E7503" s="43" t="s">
        <v>7864</v>
      </c>
      <c r="F7503" s="44" t="s">
        <v>157</v>
      </c>
      <c r="G7503" s="45">
        <v>1368143</v>
      </c>
      <c r="H7503" s="41" t="s">
        <v>4366</v>
      </c>
    </row>
    <row r="7504" spans="1:8">
      <c r="A7504" s="36"/>
      <c r="B7504" s="36"/>
      <c r="C7504" s="37" t="s">
        <v>2694</v>
      </c>
      <c r="D7504" s="38">
        <v>13050</v>
      </c>
      <c r="E7504" s="43" t="s">
        <v>7865</v>
      </c>
      <c r="F7504" s="44" t="s">
        <v>157</v>
      </c>
      <c r="G7504" s="45">
        <v>4960000</v>
      </c>
      <c r="H7504" s="41" t="s">
        <v>4366</v>
      </c>
    </row>
    <row r="7505" spans="1:8">
      <c r="A7505" s="36"/>
      <c r="B7505" s="36"/>
      <c r="C7505" s="37" t="s">
        <v>2694</v>
      </c>
      <c r="D7505" s="38">
        <v>13051</v>
      </c>
      <c r="E7505" s="43" t="s">
        <v>7866</v>
      </c>
      <c r="F7505" s="44" t="s">
        <v>157</v>
      </c>
      <c r="G7505" s="45">
        <v>690200</v>
      </c>
      <c r="H7505" s="41" t="s">
        <v>4366</v>
      </c>
    </row>
    <row r="7506" spans="1:8">
      <c r="A7506" s="36"/>
      <c r="B7506" s="36"/>
      <c r="C7506" s="37" t="s">
        <v>2694</v>
      </c>
      <c r="D7506" s="38">
        <v>13052</v>
      </c>
      <c r="E7506" s="43" t="s">
        <v>7867</v>
      </c>
      <c r="F7506" s="44" t="s">
        <v>157</v>
      </c>
      <c r="G7506" s="45">
        <v>447550</v>
      </c>
      <c r="H7506" s="41" t="s">
        <v>4366</v>
      </c>
    </row>
    <row r="7507" spans="1:8">
      <c r="A7507" s="36"/>
      <c r="B7507" s="36"/>
      <c r="C7507" s="37" t="s">
        <v>2694</v>
      </c>
      <c r="D7507" s="38">
        <v>13053</v>
      </c>
      <c r="E7507" s="43" t="s">
        <v>7868</v>
      </c>
      <c r="F7507" s="44" t="s">
        <v>157</v>
      </c>
      <c r="G7507" s="45">
        <v>3781696</v>
      </c>
      <c r="H7507" s="41" t="s">
        <v>4366</v>
      </c>
    </row>
    <row r="7508" spans="1:8">
      <c r="A7508" s="36"/>
      <c r="B7508" s="36"/>
      <c r="C7508" s="37" t="s">
        <v>2694</v>
      </c>
      <c r="D7508" s="38">
        <v>13054</v>
      </c>
      <c r="E7508" s="43" t="s">
        <v>7869</v>
      </c>
      <c r="F7508" s="44" t="s">
        <v>157</v>
      </c>
      <c r="G7508" s="45">
        <v>384370</v>
      </c>
      <c r="H7508" s="41" t="s">
        <v>4366</v>
      </c>
    </row>
    <row r="7509" spans="1:8">
      <c r="A7509" s="36"/>
      <c r="B7509" s="36"/>
      <c r="C7509" s="37" t="s">
        <v>2694</v>
      </c>
      <c r="D7509" s="38">
        <v>13055</v>
      </c>
      <c r="E7509" s="43" t="s">
        <v>7870</v>
      </c>
      <c r="F7509" s="44" t="s">
        <v>157</v>
      </c>
      <c r="G7509" s="45">
        <v>140800</v>
      </c>
      <c r="H7509" s="41" t="s">
        <v>4366</v>
      </c>
    </row>
    <row r="7510" spans="1:8">
      <c r="A7510" s="36"/>
      <c r="B7510" s="36"/>
      <c r="C7510" s="37" t="s">
        <v>2694</v>
      </c>
      <c r="D7510" s="38">
        <v>13056</v>
      </c>
      <c r="E7510" s="43" t="s">
        <v>7871</v>
      </c>
      <c r="F7510" s="44" t="s">
        <v>157</v>
      </c>
      <c r="G7510" s="45">
        <v>384370</v>
      </c>
      <c r="H7510" s="41" t="s">
        <v>4366</v>
      </c>
    </row>
    <row r="7511" spans="1:8">
      <c r="A7511" s="36"/>
      <c r="B7511" s="36"/>
      <c r="C7511" s="37" t="s">
        <v>2694</v>
      </c>
      <c r="D7511" s="38">
        <v>13057</v>
      </c>
      <c r="E7511" s="43" t="s">
        <v>7872</v>
      </c>
      <c r="F7511" s="44" t="s">
        <v>182</v>
      </c>
      <c r="G7511" s="45">
        <v>111865</v>
      </c>
      <c r="H7511" s="41" t="s">
        <v>4366</v>
      </c>
    </row>
    <row r="7512" spans="1:8">
      <c r="A7512" s="36"/>
      <c r="B7512" s="36"/>
      <c r="C7512" s="37" t="s">
        <v>2694</v>
      </c>
      <c r="D7512" s="38">
        <v>13058</v>
      </c>
      <c r="E7512" s="43" t="s">
        <v>7873</v>
      </c>
      <c r="F7512" s="44" t="s">
        <v>157</v>
      </c>
      <c r="G7512" s="45">
        <v>1011000</v>
      </c>
      <c r="H7512" s="41" t="s">
        <v>4366</v>
      </c>
    </row>
    <row r="7513" spans="1:8">
      <c r="A7513" s="36"/>
      <c r="B7513" s="36"/>
      <c r="C7513" s="37" t="s">
        <v>2694</v>
      </c>
      <c r="D7513" s="38">
        <v>13059</v>
      </c>
      <c r="E7513" s="43" t="s">
        <v>7874</v>
      </c>
      <c r="F7513" s="44" t="s">
        <v>157</v>
      </c>
      <c r="G7513" s="45">
        <v>179450</v>
      </c>
      <c r="H7513" s="41" t="s">
        <v>4366</v>
      </c>
    </row>
    <row r="7514" spans="1:8">
      <c r="A7514" s="36"/>
      <c r="B7514" s="36"/>
      <c r="C7514" s="37" t="s">
        <v>2694</v>
      </c>
      <c r="D7514" s="38">
        <v>13060</v>
      </c>
      <c r="E7514" s="43" t="s">
        <v>7875</v>
      </c>
      <c r="F7514" s="44" t="s">
        <v>157</v>
      </c>
      <c r="G7514" s="45">
        <v>1584162</v>
      </c>
      <c r="H7514" s="41" t="s">
        <v>4366</v>
      </c>
    </row>
    <row r="7515" spans="1:8">
      <c r="A7515" s="36"/>
      <c r="B7515" s="36"/>
      <c r="C7515" s="37" t="s">
        <v>2694</v>
      </c>
      <c r="D7515" s="38">
        <v>13061</v>
      </c>
      <c r="E7515" s="43" t="s">
        <v>4151</v>
      </c>
      <c r="F7515" s="44" t="s">
        <v>190</v>
      </c>
      <c r="G7515" s="45">
        <v>1201707</v>
      </c>
      <c r="H7515" s="41" t="s">
        <v>4366</v>
      </c>
    </row>
    <row r="7516" spans="1:8">
      <c r="A7516" s="36"/>
      <c r="B7516" s="36"/>
      <c r="C7516" s="37" t="s">
        <v>2694</v>
      </c>
      <c r="D7516" s="38">
        <v>13062</v>
      </c>
      <c r="E7516" s="43" t="s">
        <v>7876</v>
      </c>
      <c r="F7516" s="44" t="s">
        <v>190</v>
      </c>
      <c r="G7516" s="45">
        <v>11016</v>
      </c>
      <c r="H7516" s="41" t="s">
        <v>4366</v>
      </c>
    </row>
    <row r="7517" spans="1:8">
      <c r="A7517" s="36"/>
      <c r="B7517" s="36"/>
      <c r="C7517" s="37" t="s">
        <v>2694</v>
      </c>
      <c r="D7517" s="38">
        <v>13063</v>
      </c>
      <c r="E7517" s="43" t="s">
        <v>7877</v>
      </c>
      <c r="F7517" s="44" t="s">
        <v>157</v>
      </c>
      <c r="G7517" s="45">
        <v>861883</v>
      </c>
      <c r="H7517" s="41" t="s">
        <v>4366</v>
      </c>
    </row>
    <row r="7518" spans="1:8">
      <c r="A7518" s="36"/>
      <c r="B7518" s="36"/>
      <c r="C7518" s="37" t="s">
        <v>2694</v>
      </c>
      <c r="D7518" s="38">
        <v>13064</v>
      </c>
      <c r="E7518" s="43" t="s">
        <v>7878</v>
      </c>
      <c r="F7518" s="44" t="s">
        <v>157</v>
      </c>
      <c r="G7518" s="45">
        <v>609280</v>
      </c>
      <c r="H7518" s="41" t="s">
        <v>4366</v>
      </c>
    </row>
    <row r="7519" spans="1:8">
      <c r="A7519" s="36"/>
      <c r="B7519" s="36"/>
      <c r="C7519" s="37" t="s">
        <v>2694</v>
      </c>
      <c r="D7519" s="38">
        <v>13065</v>
      </c>
      <c r="E7519" s="43" t="s">
        <v>7879</v>
      </c>
      <c r="F7519" s="44" t="s">
        <v>157</v>
      </c>
      <c r="G7519" s="45">
        <v>384370</v>
      </c>
      <c r="H7519" s="41" t="s">
        <v>4366</v>
      </c>
    </row>
    <row r="7520" spans="1:8">
      <c r="A7520" s="36"/>
      <c r="B7520" s="36"/>
      <c r="C7520" s="37" t="s">
        <v>2694</v>
      </c>
      <c r="D7520" s="38">
        <v>13066</v>
      </c>
      <c r="E7520" s="43" t="s">
        <v>7880</v>
      </c>
      <c r="F7520" s="44" t="s">
        <v>157</v>
      </c>
      <c r="G7520" s="45">
        <v>261317</v>
      </c>
      <c r="H7520" s="41" t="s">
        <v>4366</v>
      </c>
    </row>
    <row r="7521" spans="1:8">
      <c r="A7521" s="36"/>
      <c r="B7521" s="36"/>
      <c r="C7521" s="37" t="s">
        <v>2694</v>
      </c>
      <c r="D7521" s="38">
        <v>13067</v>
      </c>
      <c r="E7521" s="43" t="s">
        <v>7881</v>
      </c>
      <c r="F7521" s="44" t="s">
        <v>157</v>
      </c>
      <c r="G7521" s="45">
        <v>105250</v>
      </c>
      <c r="H7521" s="41" t="s">
        <v>4366</v>
      </c>
    </row>
    <row r="7522" spans="1:8">
      <c r="A7522" s="36"/>
      <c r="B7522" s="36"/>
      <c r="C7522" s="37" t="s">
        <v>2694</v>
      </c>
      <c r="D7522" s="38">
        <v>13068</v>
      </c>
      <c r="E7522" s="43" t="s">
        <v>4152</v>
      </c>
      <c r="F7522" s="44" t="s">
        <v>190</v>
      </c>
      <c r="G7522" s="45">
        <v>35991</v>
      </c>
      <c r="H7522" s="41" t="s">
        <v>4366</v>
      </c>
    </row>
    <row r="7523" spans="1:8">
      <c r="A7523" s="36"/>
      <c r="B7523" s="36"/>
      <c r="C7523" s="37" t="s">
        <v>2694</v>
      </c>
      <c r="D7523" s="38">
        <v>13069</v>
      </c>
      <c r="E7523" s="43" t="s">
        <v>7882</v>
      </c>
      <c r="F7523" s="44" t="s">
        <v>157</v>
      </c>
      <c r="G7523" s="45">
        <v>6440</v>
      </c>
      <c r="H7523" s="41" t="s">
        <v>4366</v>
      </c>
    </row>
    <row r="7524" spans="1:8">
      <c r="A7524" s="36"/>
      <c r="B7524" s="36"/>
      <c r="C7524" s="37" t="s">
        <v>2694</v>
      </c>
      <c r="D7524" s="38">
        <v>13070</v>
      </c>
      <c r="E7524" s="43" t="s">
        <v>7883</v>
      </c>
      <c r="F7524" s="44" t="s">
        <v>190</v>
      </c>
      <c r="G7524" s="45">
        <v>85617</v>
      </c>
      <c r="H7524" s="41" t="s">
        <v>4366</v>
      </c>
    </row>
    <row r="7525" spans="1:8">
      <c r="A7525" s="36"/>
      <c r="B7525" s="36"/>
      <c r="C7525" s="37" t="s">
        <v>2694</v>
      </c>
      <c r="D7525" s="38">
        <v>13071</v>
      </c>
      <c r="E7525" s="43" t="s">
        <v>7884</v>
      </c>
      <c r="F7525" s="44" t="s">
        <v>157</v>
      </c>
      <c r="G7525" s="45">
        <v>1624071</v>
      </c>
      <c r="H7525" s="41" t="s">
        <v>4366</v>
      </c>
    </row>
    <row r="7526" spans="1:8">
      <c r="A7526" s="36"/>
      <c r="B7526" s="36"/>
      <c r="C7526" s="37" t="s">
        <v>2694</v>
      </c>
      <c r="D7526" s="38">
        <v>13072</v>
      </c>
      <c r="E7526" s="43" t="s">
        <v>7885</v>
      </c>
      <c r="F7526" s="44" t="s">
        <v>157</v>
      </c>
      <c r="G7526" s="45">
        <v>1606500</v>
      </c>
      <c r="H7526" s="41" t="s">
        <v>4366</v>
      </c>
    </row>
    <row r="7527" spans="1:8">
      <c r="A7527" s="36"/>
      <c r="B7527" s="36"/>
      <c r="C7527" s="37" t="s">
        <v>2694</v>
      </c>
      <c r="D7527" s="38">
        <v>13073</v>
      </c>
      <c r="E7527" s="43" t="s">
        <v>7886</v>
      </c>
      <c r="F7527" s="44" t="s">
        <v>190</v>
      </c>
      <c r="G7527" s="45">
        <v>63267</v>
      </c>
      <c r="H7527" s="41" t="s">
        <v>4366</v>
      </c>
    </row>
    <row r="7528" spans="1:8">
      <c r="A7528" s="36"/>
      <c r="B7528" s="36"/>
      <c r="C7528" s="37" t="s">
        <v>2694</v>
      </c>
      <c r="D7528" s="38">
        <v>13074</v>
      </c>
      <c r="E7528" s="43" t="s">
        <v>7887</v>
      </c>
      <c r="F7528" s="44" t="s">
        <v>157</v>
      </c>
      <c r="G7528" s="45">
        <v>9800</v>
      </c>
      <c r="H7528" s="41" t="s">
        <v>4366</v>
      </c>
    </row>
    <row r="7529" spans="1:8">
      <c r="A7529" s="36"/>
      <c r="B7529" s="36"/>
      <c r="C7529" s="37" t="s">
        <v>2694</v>
      </c>
      <c r="D7529" s="38">
        <v>13075</v>
      </c>
      <c r="E7529" s="43" t="s">
        <v>7888</v>
      </c>
      <c r="F7529" s="44" t="s">
        <v>157</v>
      </c>
      <c r="G7529" s="45">
        <v>3079720</v>
      </c>
      <c r="H7529" s="41" t="s">
        <v>4366</v>
      </c>
    </row>
    <row r="7530" spans="1:8">
      <c r="A7530" s="36"/>
      <c r="B7530" s="36"/>
      <c r="C7530" s="37" t="s">
        <v>2694</v>
      </c>
      <c r="D7530" s="38">
        <v>13076</v>
      </c>
      <c r="E7530" s="43" t="s">
        <v>7889</v>
      </c>
      <c r="F7530" s="44" t="s">
        <v>157</v>
      </c>
      <c r="G7530" s="45">
        <v>1594600</v>
      </c>
      <c r="H7530" s="41" t="s">
        <v>4366</v>
      </c>
    </row>
    <row r="7531" spans="1:8">
      <c r="A7531" s="36"/>
      <c r="B7531" s="36"/>
      <c r="C7531" s="37" t="s">
        <v>2694</v>
      </c>
      <c r="D7531" s="38">
        <v>13077</v>
      </c>
      <c r="E7531" s="43" t="s">
        <v>7890</v>
      </c>
      <c r="F7531" s="44" t="s">
        <v>157</v>
      </c>
      <c r="G7531" s="45">
        <v>29870184</v>
      </c>
      <c r="H7531" s="41" t="s">
        <v>4366</v>
      </c>
    </row>
    <row r="7532" spans="1:8">
      <c r="A7532" s="36"/>
      <c r="B7532" s="36"/>
      <c r="C7532" s="37" t="s">
        <v>2694</v>
      </c>
      <c r="D7532" s="38">
        <v>13078</v>
      </c>
      <c r="E7532" s="43" t="s">
        <v>7891</v>
      </c>
      <c r="F7532" s="44" t="s">
        <v>157</v>
      </c>
      <c r="G7532" s="45">
        <v>1874250</v>
      </c>
      <c r="H7532" s="41" t="s">
        <v>4366</v>
      </c>
    </row>
    <row r="7533" spans="1:8">
      <c r="A7533" s="36"/>
      <c r="B7533" s="36"/>
      <c r="C7533" s="37" t="s">
        <v>2694</v>
      </c>
      <c r="D7533" s="38">
        <v>13079</v>
      </c>
      <c r="E7533" s="43" t="s">
        <v>7892</v>
      </c>
      <c r="F7533" s="44" t="s">
        <v>157</v>
      </c>
      <c r="G7533" s="45">
        <v>42266807</v>
      </c>
      <c r="H7533" s="41" t="s">
        <v>4366</v>
      </c>
    </row>
    <row r="7534" spans="1:8">
      <c r="A7534" s="36"/>
      <c r="B7534" s="36"/>
      <c r="C7534" s="37" t="s">
        <v>2694</v>
      </c>
      <c r="D7534" s="38">
        <v>13080</v>
      </c>
      <c r="E7534" s="43" t="s">
        <v>7893</v>
      </c>
      <c r="F7534" s="44" t="s">
        <v>157</v>
      </c>
      <c r="G7534" s="45">
        <v>11662000</v>
      </c>
      <c r="H7534" s="41" t="s">
        <v>4366</v>
      </c>
    </row>
    <row r="7535" spans="1:8">
      <c r="A7535" s="36"/>
      <c r="B7535" s="36"/>
      <c r="C7535" s="37" t="s">
        <v>2694</v>
      </c>
      <c r="D7535" s="38">
        <v>13081</v>
      </c>
      <c r="E7535" s="43" t="s">
        <v>7894</v>
      </c>
      <c r="F7535" s="44" t="s">
        <v>157</v>
      </c>
      <c r="G7535" s="45">
        <v>11907140</v>
      </c>
      <c r="H7535" s="41" t="s">
        <v>4366</v>
      </c>
    </row>
    <row r="7536" spans="1:8">
      <c r="A7536" s="36"/>
      <c r="B7536" s="36"/>
      <c r="C7536" s="37" t="s">
        <v>2694</v>
      </c>
      <c r="D7536" s="38">
        <v>13082</v>
      </c>
      <c r="E7536" s="43" t="s">
        <v>7895</v>
      </c>
      <c r="F7536" s="44" t="s">
        <v>157</v>
      </c>
      <c r="G7536" s="45">
        <v>1427762</v>
      </c>
      <c r="H7536" s="41" t="s">
        <v>4366</v>
      </c>
    </row>
    <row r="7537" spans="1:8">
      <c r="A7537" s="36"/>
      <c r="B7537" s="36"/>
      <c r="C7537" s="37" t="s">
        <v>2694</v>
      </c>
      <c r="D7537" s="38">
        <v>13083</v>
      </c>
      <c r="E7537" s="43" t="s">
        <v>7896</v>
      </c>
      <c r="F7537" s="44" t="s">
        <v>157</v>
      </c>
      <c r="G7537" s="45">
        <v>9639</v>
      </c>
      <c r="H7537" s="41" t="s">
        <v>4366</v>
      </c>
    </row>
    <row r="7538" spans="1:8">
      <c r="A7538" s="36"/>
      <c r="B7538" s="36"/>
      <c r="C7538" s="37" t="s">
        <v>2694</v>
      </c>
      <c r="D7538" s="38">
        <v>13084</v>
      </c>
      <c r="E7538" s="43" t="s">
        <v>7897</v>
      </c>
      <c r="F7538" s="44" t="s">
        <v>157</v>
      </c>
      <c r="G7538" s="45">
        <v>7080500</v>
      </c>
      <c r="H7538" s="41" t="s">
        <v>4366</v>
      </c>
    </row>
    <row r="7539" spans="1:8">
      <c r="A7539" s="36"/>
      <c r="B7539" s="36"/>
      <c r="C7539" s="37" t="s">
        <v>2694</v>
      </c>
      <c r="D7539" s="38">
        <v>13085</v>
      </c>
      <c r="E7539" s="43" t="s">
        <v>7898</v>
      </c>
      <c r="F7539" s="44" t="s">
        <v>157</v>
      </c>
      <c r="G7539" s="45">
        <v>8009890</v>
      </c>
      <c r="H7539" s="41" t="s">
        <v>4366</v>
      </c>
    </row>
    <row r="7540" spans="1:8">
      <c r="A7540" s="36"/>
      <c r="B7540" s="36"/>
      <c r="C7540" s="37" t="s">
        <v>2694</v>
      </c>
      <c r="D7540" s="38">
        <v>13086</v>
      </c>
      <c r="E7540" s="43" t="s">
        <v>7899</v>
      </c>
      <c r="F7540" s="44" t="s">
        <v>157</v>
      </c>
      <c r="G7540" s="45">
        <v>818125</v>
      </c>
      <c r="H7540" s="41" t="s">
        <v>4366</v>
      </c>
    </row>
    <row r="7541" spans="1:8">
      <c r="A7541" s="36"/>
      <c r="B7541" s="36"/>
      <c r="C7541" s="37" t="s">
        <v>2694</v>
      </c>
      <c r="D7541" s="38">
        <v>13087</v>
      </c>
      <c r="E7541" s="43" t="s">
        <v>7900</v>
      </c>
      <c r="F7541" s="44" t="s">
        <v>157</v>
      </c>
      <c r="G7541" s="45">
        <v>1025071</v>
      </c>
      <c r="H7541" s="41" t="s">
        <v>4366</v>
      </c>
    </row>
    <row r="7542" spans="1:8">
      <c r="A7542" s="36"/>
      <c r="B7542" s="36"/>
      <c r="C7542" s="37" t="s">
        <v>5301</v>
      </c>
      <c r="D7542" s="38">
        <v>13088</v>
      </c>
      <c r="E7542" s="43" t="s">
        <v>7901</v>
      </c>
      <c r="F7542" s="44" t="s">
        <v>190</v>
      </c>
      <c r="G7542" s="45">
        <v>58599</v>
      </c>
      <c r="H7542" s="41" t="s">
        <v>4366</v>
      </c>
    </row>
    <row r="7543" spans="1:8">
      <c r="A7543" s="36"/>
      <c r="B7543" s="36"/>
      <c r="C7543" s="37" t="s">
        <v>2694</v>
      </c>
      <c r="D7543" s="38">
        <v>13089</v>
      </c>
      <c r="E7543" s="43" t="s">
        <v>4158</v>
      </c>
      <c r="F7543" s="44" t="s">
        <v>190</v>
      </c>
      <c r="G7543" s="45">
        <v>52371</v>
      </c>
      <c r="H7543" s="41" t="s">
        <v>4366</v>
      </c>
    </row>
    <row r="7544" spans="1:8">
      <c r="A7544" s="36"/>
      <c r="B7544" s="36"/>
      <c r="C7544" s="37" t="s">
        <v>2694</v>
      </c>
      <c r="D7544" s="38">
        <v>13090</v>
      </c>
      <c r="E7544" s="43" t="s">
        <v>7902</v>
      </c>
      <c r="F7544" s="44" t="s">
        <v>157</v>
      </c>
      <c r="G7544" s="45">
        <v>5271492</v>
      </c>
      <c r="H7544" s="41" t="s">
        <v>4366</v>
      </c>
    </row>
    <row r="7545" spans="1:8">
      <c r="A7545" s="36"/>
      <c r="B7545" s="36"/>
      <c r="C7545" s="37" t="s">
        <v>2694</v>
      </c>
      <c r="D7545" s="38">
        <v>13091</v>
      </c>
      <c r="E7545" s="43" t="s">
        <v>7903</v>
      </c>
      <c r="F7545" s="44" t="s">
        <v>157</v>
      </c>
      <c r="G7545" s="45">
        <v>818125</v>
      </c>
      <c r="H7545" s="41" t="s">
        <v>4366</v>
      </c>
    </row>
    <row r="7546" spans="1:8">
      <c r="A7546" s="36"/>
      <c r="B7546" s="36"/>
      <c r="C7546" s="37" t="s">
        <v>2694</v>
      </c>
      <c r="D7546" s="38">
        <v>13092</v>
      </c>
      <c r="E7546" s="43" t="s">
        <v>4160</v>
      </c>
      <c r="F7546" s="44" t="s">
        <v>182</v>
      </c>
      <c r="G7546" s="45">
        <v>290240</v>
      </c>
      <c r="H7546" s="41" t="s">
        <v>4366</v>
      </c>
    </row>
    <row r="7547" spans="1:8">
      <c r="A7547" s="36"/>
      <c r="B7547" s="36"/>
      <c r="C7547" s="37" t="s">
        <v>2694</v>
      </c>
      <c r="D7547" s="38">
        <v>13093</v>
      </c>
      <c r="E7547" s="43" t="s">
        <v>7904</v>
      </c>
      <c r="F7547" s="44" t="s">
        <v>157</v>
      </c>
      <c r="G7547" s="45">
        <v>3059490</v>
      </c>
      <c r="H7547" s="41" t="s">
        <v>4366</v>
      </c>
    </row>
    <row r="7548" spans="1:8">
      <c r="A7548" s="36"/>
      <c r="B7548" s="36"/>
      <c r="C7548" s="37" t="s">
        <v>2694</v>
      </c>
      <c r="D7548" s="38">
        <v>13094</v>
      </c>
      <c r="E7548" s="43" t="s">
        <v>4162</v>
      </c>
      <c r="F7548" s="44" t="s">
        <v>190</v>
      </c>
      <c r="G7548" s="45">
        <v>406335</v>
      </c>
      <c r="H7548" s="41" t="s">
        <v>4366</v>
      </c>
    </row>
    <row r="7549" spans="1:8">
      <c r="A7549" s="36"/>
      <c r="B7549" s="36"/>
      <c r="C7549" s="37" t="s">
        <v>2694</v>
      </c>
      <c r="D7549" s="38">
        <v>13095</v>
      </c>
      <c r="E7549" s="43" t="s">
        <v>7905</v>
      </c>
      <c r="F7549" s="44" t="s">
        <v>182</v>
      </c>
      <c r="G7549" s="45">
        <v>345075</v>
      </c>
      <c r="H7549" s="41" t="s">
        <v>4366</v>
      </c>
    </row>
    <row r="7550" spans="1:8">
      <c r="A7550" s="36"/>
      <c r="B7550" s="36"/>
      <c r="C7550" s="37" t="s">
        <v>2694</v>
      </c>
      <c r="D7550" s="38">
        <v>13096</v>
      </c>
      <c r="E7550" s="43" t="s">
        <v>7906</v>
      </c>
      <c r="F7550" s="44" t="s">
        <v>182</v>
      </c>
      <c r="G7550" s="45">
        <v>302513</v>
      </c>
      <c r="H7550" s="41" t="s">
        <v>4366</v>
      </c>
    </row>
    <row r="7551" spans="1:8">
      <c r="A7551" s="36"/>
      <c r="B7551" s="36"/>
      <c r="C7551" s="37" t="s">
        <v>2694</v>
      </c>
      <c r="D7551" s="38">
        <v>13097</v>
      </c>
      <c r="E7551" s="43" t="s">
        <v>4165</v>
      </c>
      <c r="F7551" s="44" t="s">
        <v>190</v>
      </c>
      <c r="G7551" s="45">
        <v>3211</v>
      </c>
      <c r="H7551" s="41" t="s">
        <v>4366</v>
      </c>
    </row>
    <row r="7552" spans="1:8">
      <c r="A7552" s="36"/>
      <c r="B7552" s="36"/>
      <c r="C7552" s="37" t="s">
        <v>2694</v>
      </c>
      <c r="D7552" s="38">
        <v>13098</v>
      </c>
      <c r="E7552" s="43" t="s">
        <v>4166</v>
      </c>
      <c r="F7552" s="44" t="s">
        <v>190</v>
      </c>
      <c r="G7552" s="45">
        <v>174620</v>
      </c>
      <c r="H7552" s="41" t="s">
        <v>4366</v>
      </c>
    </row>
    <row r="7553" spans="1:8">
      <c r="A7553" s="36"/>
      <c r="B7553" s="36"/>
      <c r="C7553" s="37" t="s">
        <v>2694</v>
      </c>
      <c r="D7553" s="38">
        <v>13099</v>
      </c>
      <c r="E7553" s="43" t="s">
        <v>4172</v>
      </c>
      <c r="F7553" s="44" t="s">
        <v>182</v>
      </c>
      <c r="G7553" s="45">
        <v>378132</v>
      </c>
      <c r="H7553" s="41" t="s">
        <v>4366</v>
      </c>
    </row>
    <row r="7554" spans="1:8">
      <c r="A7554" s="36"/>
      <c r="B7554" s="36"/>
      <c r="C7554" s="37" t="s">
        <v>2694</v>
      </c>
      <c r="D7554" s="38">
        <v>13100</v>
      </c>
      <c r="E7554" s="43" t="s">
        <v>4223</v>
      </c>
      <c r="F7554" s="44" t="s">
        <v>157</v>
      </c>
      <c r="G7554" s="45">
        <v>134368</v>
      </c>
      <c r="H7554" s="41" t="s">
        <v>4366</v>
      </c>
    </row>
    <row r="7555" spans="1:8">
      <c r="A7555" s="36"/>
      <c r="B7555" s="36"/>
      <c r="C7555" s="37" t="s">
        <v>2694</v>
      </c>
      <c r="D7555" s="38">
        <v>13101</v>
      </c>
      <c r="E7555" s="43" t="s">
        <v>4225</v>
      </c>
      <c r="F7555" s="44" t="s">
        <v>157</v>
      </c>
      <c r="G7555" s="45">
        <v>136252</v>
      </c>
      <c r="H7555" s="41" t="s">
        <v>4366</v>
      </c>
    </row>
    <row r="7556" spans="1:8">
      <c r="A7556" s="36"/>
      <c r="B7556" s="36"/>
      <c r="C7556" s="37" t="s">
        <v>2694</v>
      </c>
      <c r="D7556" s="38">
        <v>13102</v>
      </c>
      <c r="E7556" s="43" t="s">
        <v>4174</v>
      </c>
      <c r="F7556" s="44" t="s">
        <v>190</v>
      </c>
      <c r="G7556" s="45">
        <v>1728300</v>
      </c>
      <c r="H7556" s="41" t="s">
        <v>4366</v>
      </c>
    </row>
    <row r="7557" spans="1:8">
      <c r="A7557" s="36"/>
      <c r="B7557" s="36"/>
      <c r="C7557" s="37" t="s">
        <v>2694</v>
      </c>
      <c r="D7557" s="38">
        <v>13103</v>
      </c>
      <c r="E7557" s="43" t="s">
        <v>4228</v>
      </c>
      <c r="F7557" s="44" t="s">
        <v>157</v>
      </c>
      <c r="G7557" s="45">
        <v>136252</v>
      </c>
      <c r="H7557" s="41" t="s">
        <v>4366</v>
      </c>
    </row>
    <row r="7558" spans="1:8">
      <c r="A7558" s="36"/>
      <c r="B7558" s="36"/>
      <c r="C7558" s="37" t="s">
        <v>2694</v>
      </c>
      <c r="D7558" s="38">
        <v>13104</v>
      </c>
      <c r="E7558" s="43" t="s">
        <v>4177</v>
      </c>
      <c r="F7558" s="44" t="s">
        <v>157</v>
      </c>
      <c r="G7558" s="45">
        <v>350258</v>
      </c>
      <c r="H7558" s="41" t="s">
        <v>4366</v>
      </c>
    </row>
    <row r="7559" spans="1:8">
      <c r="A7559" s="36"/>
      <c r="B7559" s="36"/>
      <c r="C7559" s="37" t="s">
        <v>2694</v>
      </c>
      <c r="D7559" s="38">
        <v>13105</v>
      </c>
      <c r="E7559" s="43" t="s">
        <v>4176</v>
      </c>
      <c r="F7559" s="44" t="s">
        <v>157</v>
      </c>
      <c r="G7559" s="45">
        <v>561681</v>
      </c>
      <c r="H7559" s="41" t="s">
        <v>4366</v>
      </c>
    </row>
    <row r="7560" spans="1:8">
      <c r="A7560" s="36"/>
      <c r="B7560" s="36"/>
      <c r="C7560" s="37" t="s">
        <v>2694</v>
      </c>
      <c r="D7560" s="38">
        <v>13106</v>
      </c>
      <c r="E7560" s="43" t="s">
        <v>4230</v>
      </c>
      <c r="F7560" s="44" t="s">
        <v>157</v>
      </c>
      <c r="G7560" s="45">
        <v>11524</v>
      </c>
      <c r="H7560" s="41" t="s">
        <v>4366</v>
      </c>
    </row>
    <row r="7561" spans="1:8">
      <c r="A7561" s="36"/>
      <c r="B7561" s="36"/>
      <c r="C7561" s="37" t="s">
        <v>2694</v>
      </c>
      <c r="D7561" s="38">
        <v>13107</v>
      </c>
      <c r="E7561" s="43" t="s">
        <v>4235</v>
      </c>
      <c r="F7561" s="44" t="s">
        <v>157</v>
      </c>
      <c r="G7561" s="45">
        <v>202446</v>
      </c>
      <c r="H7561" s="41" t="s">
        <v>4366</v>
      </c>
    </row>
    <row r="7562" spans="1:8">
      <c r="A7562" s="36"/>
      <c r="B7562" s="36"/>
      <c r="C7562" s="37" t="s">
        <v>2694</v>
      </c>
      <c r="D7562" s="38">
        <v>13108</v>
      </c>
      <c r="E7562" s="43" t="s">
        <v>4182</v>
      </c>
      <c r="F7562" s="44" t="s">
        <v>157</v>
      </c>
      <c r="G7562" s="45">
        <v>22690766</v>
      </c>
      <c r="H7562" s="41" t="s">
        <v>4366</v>
      </c>
    </row>
    <row r="7563" spans="1:8">
      <c r="A7563" s="36"/>
      <c r="B7563" s="36"/>
      <c r="C7563" s="37" t="s">
        <v>2694</v>
      </c>
      <c r="D7563" s="38">
        <v>13109</v>
      </c>
      <c r="E7563" s="43" t="s">
        <v>4239</v>
      </c>
      <c r="F7563" s="44" t="s">
        <v>157</v>
      </c>
      <c r="G7563" s="45">
        <v>395067</v>
      </c>
      <c r="H7563" s="41" t="s">
        <v>4366</v>
      </c>
    </row>
    <row r="7564" spans="1:8">
      <c r="A7564" s="36"/>
      <c r="B7564" s="36"/>
      <c r="C7564" s="37" t="s">
        <v>2694</v>
      </c>
      <c r="D7564" s="38">
        <v>13110</v>
      </c>
      <c r="E7564" s="43" t="s">
        <v>7907</v>
      </c>
      <c r="F7564" s="44" t="s">
        <v>157</v>
      </c>
      <c r="G7564" s="45">
        <v>109690</v>
      </c>
      <c r="H7564" s="41" t="s">
        <v>4366</v>
      </c>
    </row>
    <row r="7565" spans="1:8">
      <c r="A7565" s="36"/>
      <c r="B7565" s="36"/>
      <c r="C7565" s="37" t="s">
        <v>2694</v>
      </c>
      <c r="D7565" s="38">
        <v>13111</v>
      </c>
      <c r="E7565" s="43" t="s">
        <v>4240</v>
      </c>
      <c r="F7565" s="44" t="s">
        <v>157</v>
      </c>
      <c r="G7565" s="45">
        <v>4140304</v>
      </c>
      <c r="H7565" s="41" t="s">
        <v>4366</v>
      </c>
    </row>
    <row r="7566" spans="1:8">
      <c r="A7566" s="36"/>
      <c r="B7566" s="36"/>
      <c r="C7566" s="37" t="s">
        <v>2694</v>
      </c>
      <c r="D7566" s="38">
        <v>13112</v>
      </c>
      <c r="E7566" s="43" t="s">
        <v>4185</v>
      </c>
      <c r="F7566" s="44" t="s">
        <v>157</v>
      </c>
      <c r="G7566" s="45">
        <v>116120592</v>
      </c>
      <c r="H7566" s="41" t="s">
        <v>4366</v>
      </c>
    </row>
    <row r="7567" spans="1:8">
      <c r="A7567" s="36"/>
      <c r="B7567" s="36"/>
      <c r="C7567" s="37" t="s">
        <v>2694</v>
      </c>
      <c r="D7567" s="38">
        <v>13113</v>
      </c>
      <c r="E7567" s="43" t="s">
        <v>7908</v>
      </c>
      <c r="F7567" s="44" t="s">
        <v>190</v>
      </c>
      <c r="G7567" s="45">
        <v>674730</v>
      </c>
      <c r="H7567" s="41" t="s">
        <v>4366</v>
      </c>
    </row>
    <row r="7568" spans="1:8">
      <c r="A7568" s="36"/>
      <c r="B7568" s="36"/>
      <c r="C7568" s="37" t="s">
        <v>2694</v>
      </c>
      <c r="D7568" s="38">
        <v>13114</v>
      </c>
      <c r="E7568" s="43" t="s">
        <v>7909</v>
      </c>
      <c r="F7568" s="44" t="s">
        <v>157</v>
      </c>
      <c r="G7568" s="45">
        <v>5940627</v>
      </c>
      <c r="H7568" s="41" t="s">
        <v>4366</v>
      </c>
    </row>
    <row r="7569" spans="1:8">
      <c r="A7569" s="36"/>
      <c r="B7569" s="36"/>
      <c r="C7569" s="37" t="s">
        <v>2694</v>
      </c>
      <c r="D7569" s="38">
        <v>13115</v>
      </c>
      <c r="E7569" s="43" t="s">
        <v>4245</v>
      </c>
      <c r="F7569" s="44" t="s">
        <v>157</v>
      </c>
      <c r="G7569" s="45">
        <v>5538407</v>
      </c>
      <c r="H7569" s="41" t="s">
        <v>4366</v>
      </c>
    </row>
    <row r="7570" spans="1:8">
      <c r="A7570" s="36"/>
      <c r="B7570" s="36"/>
      <c r="C7570" s="37" t="s">
        <v>2694</v>
      </c>
      <c r="D7570" s="38">
        <v>13116</v>
      </c>
      <c r="E7570" s="43" t="s">
        <v>4189</v>
      </c>
      <c r="F7570" s="44" t="s">
        <v>190</v>
      </c>
      <c r="G7570" s="45">
        <v>291048</v>
      </c>
      <c r="H7570" s="41" t="s">
        <v>4366</v>
      </c>
    </row>
    <row r="7571" spans="1:8">
      <c r="A7571" s="36"/>
      <c r="B7571" s="36"/>
      <c r="C7571" s="37" t="s">
        <v>2694</v>
      </c>
      <c r="D7571" s="38">
        <v>13117</v>
      </c>
      <c r="E7571" s="43" t="s">
        <v>4246</v>
      </c>
      <c r="F7571" s="44" t="s">
        <v>157</v>
      </c>
      <c r="G7571" s="45">
        <v>6609407</v>
      </c>
      <c r="H7571" s="41" t="s">
        <v>4366</v>
      </c>
    </row>
    <row r="7572" spans="1:8">
      <c r="A7572" s="36"/>
      <c r="B7572" s="36"/>
      <c r="C7572" s="37" t="s">
        <v>2694</v>
      </c>
      <c r="D7572" s="38">
        <v>13118</v>
      </c>
      <c r="E7572" s="43" t="s">
        <v>7910</v>
      </c>
      <c r="F7572" s="44" t="s">
        <v>182</v>
      </c>
      <c r="G7572" s="45">
        <v>277102</v>
      </c>
      <c r="H7572" s="41" t="s">
        <v>4366</v>
      </c>
    </row>
    <row r="7573" spans="1:8">
      <c r="A7573" s="36"/>
      <c r="B7573" s="36"/>
      <c r="C7573" s="37" t="s">
        <v>2694</v>
      </c>
      <c r="D7573" s="38">
        <v>13119</v>
      </c>
      <c r="E7573" s="43" t="s">
        <v>4192</v>
      </c>
      <c r="F7573" s="44" t="s">
        <v>182</v>
      </c>
      <c r="G7573" s="45">
        <v>408634</v>
      </c>
      <c r="H7573" s="41" t="s">
        <v>4366</v>
      </c>
    </row>
    <row r="7574" spans="1:8">
      <c r="A7574" s="36"/>
      <c r="B7574" s="36"/>
      <c r="C7574" s="37" t="s">
        <v>2694</v>
      </c>
      <c r="D7574" s="38">
        <v>13120</v>
      </c>
      <c r="E7574" s="43" t="s">
        <v>4247</v>
      </c>
      <c r="F7574" s="44" t="s">
        <v>157</v>
      </c>
      <c r="G7574" s="45">
        <v>200158</v>
      </c>
      <c r="H7574" s="41" t="s">
        <v>4366</v>
      </c>
    </row>
    <row r="7575" spans="1:8">
      <c r="A7575" s="36"/>
      <c r="B7575" s="36"/>
      <c r="C7575" s="37" t="s">
        <v>2694</v>
      </c>
      <c r="D7575" s="38">
        <v>13121</v>
      </c>
      <c r="E7575" s="43" t="s">
        <v>4249</v>
      </c>
      <c r="F7575" s="44" t="s">
        <v>157</v>
      </c>
      <c r="G7575" s="45">
        <v>5676368</v>
      </c>
      <c r="H7575" s="41" t="s">
        <v>4366</v>
      </c>
    </row>
    <row r="7576" spans="1:8">
      <c r="A7576" s="36"/>
      <c r="B7576" s="36"/>
      <c r="C7576" s="37" t="s">
        <v>2694</v>
      </c>
      <c r="D7576" s="38">
        <v>13122</v>
      </c>
      <c r="E7576" s="43" t="s">
        <v>4194</v>
      </c>
      <c r="F7576" s="44" t="s">
        <v>157</v>
      </c>
      <c r="G7576" s="45">
        <v>1933543</v>
      </c>
      <c r="H7576" s="41" t="s">
        <v>4366</v>
      </c>
    </row>
    <row r="7577" spans="1:8">
      <c r="A7577" s="36"/>
      <c r="B7577" s="36"/>
      <c r="C7577" s="37" t="s">
        <v>2694</v>
      </c>
      <c r="D7577" s="38">
        <v>13123</v>
      </c>
      <c r="E7577" s="43" t="s">
        <v>4195</v>
      </c>
      <c r="F7577" s="44" t="s">
        <v>182</v>
      </c>
      <c r="G7577" s="45">
        <v>354591</v>
      </c>
      <c r="H7577" s="41" t="s">
        <v>4366</v>
      </c>
    </row>
    <row r="7578" spans="1:8">
      <c r="A7578" s="36"/>
      <c r="B7578" s="36"/>
      <c r="C7578" s="37" t="s">
        <v>2694</v>
      </c>
      <c r="D7578" s="38">
        <v>13124</v>
      </c>
      <c r="E7578" s="43" t="s">
        <v>4196</v>
      </c>
      <c r="F7578" s="44" t="s">
        <v>190</v>
      </c>
      <c r="G7578" s="45">
        <v>28110</v>
      </c>
      <c r="H7578" s="41" t="s">
        <v>4366</v>
      </c>
    </row>
    <row r="7579" spans="1:8">
      <c r="A7579" s="36"/>
      <c r="B7579" s="36"/>
      <c r="C7579" s="37" t="s">
        <v>2694</v>
      </c>
      <c r="D7579" s="38">
        <v>13126</v>
      </c>
      <c r="E7579" s="43" t="s">
        <v>4253</v>
      </c>
      <c r="F7579" s="44" t="s">
        <v>157</v>
      </c>
      <c r="G7579" s="45">
        <v>3246388</v>
      </c>
      <c r="H7579" s="41" t="s">
        <v>4366</v>
      </c>
    </row>
    <row r="7580" spans="1:8">
      <c r="A7580" s="36"/>
      <c r="B7580" s="36"/>
      <c r="C7580" s="37" t="s">
        <v>2694</v>
      </c>
      <c r="D7580" s="38">
        <v>13127</v>
      </c>
      <c r="E7580" s="43" t="s">
        <v>7911</v>
      </c>
      <c r="F7580" s="44" t="s">
        <v>157</v>
      </c>
      <c r="G7580" s="45">
        <v>2070600</v>
      </c>
      <c r="H7580" s="41" t="s">
        <v>4366</v>
      </c>
    </row>
    <row r="7581" spans="1:8">
      <c r="A7581" s="36"/>
      <c r="B7581" s="36"/>
      <c r="C7581" s="37" t="s">
        <v>2694</v>
      </c>
      <c r="D7581" s="38">
        <v>13128</v>
      </c>
      <c r="E7581" s="43" t="s">
        <v>7912</v>
      </c>
      <c r="F7581" s="44" t="s">
        <v>157</v>
      </c>
      <c r="G7581" s="45">
        <v>2396896</v>
      </c>
      <c r="H7581" s="41" t="s">
        <v>4366</v>
      </c>
    </row>
    <row r="7582" spans="1:8">
      <c r="A7582" s="36"/>
      <c r="B7582" s="36"/>
      <c r="C7582" s="37" t="s">
        <v>2694</v>
      </c>
      <c r="D7582" s="38">
        <v>13129</v>
      </c>
      <c r="E7582" s="43" t="s">
        <v>4255</v>
      </c>
      <c r="F7582" s="44" t="s">
        <v>157</v>
      </c>
      <c r="G7582" s="45">
        <v>4267408</v>
      </c>
      <c r="H7582" s="41" t="s">
        <v>4366</v>
      </c>
    </row>
    <row r="7583" spans="1:8">
      <c r="A7583" s="36"/>
      <c r="B7583" s="36"/>
      <c r="C7583" s="37" t="s">
        <v>2694</v>
      </c>
      <c r="D7583" s="38">
        <v>13130</v>
      </c>
      <c r="E7583" s="43" t="s">
        <v>4257</v>
      </c>
      <c r="F7583" s="44" t="s">
        <v>157</v>
      </c>
      <c r="G7583" s="45">
        <v>3960388</v>
      </c>
      <c r="H7583" s="41" t="s">
        <v>4366</v>
      </c>
    </row>
    <row r="7584" spans="1:8">
      <c r="A7584" s="36"/>
      <c r="B7584" s="36"/>
      <c r="C7584" s="37" t="s">
        <v>2694</v>
      </c>
      <c r="D7584" s="38">
        <v>13131</v>
      </c>
      <c r="E7584" s="43" t="s">
        <v>4259</v>
      </c>
      <c r="F7584" s="44" t="s">
        <v>157</v>
      </c>
      <c r="G7584" s="45">
        <v>346231</v>
      </c>
      <c r="H7584" s="41" t="s">
        <v>4366</v>
      </c>
    </row>
    <row r="7585" spans="1:8">
      <c r="A7585" s="36"/>
      <c r="B7585" s="36"/>
      <c r="C7585" s="37" t="s">
        <v>2694</v>
      </c>
      <c r="D7585" s="38">
        <v>13132</v>
      </c>
      <c r="E7585" s="43" t="s">
        <v>4203</v>
      </c>
      <c r="F7585" s="44" t="s">
        <v>2059</v>
      </c>
      <c r="G7585" s="45">
        <v>1863118</v>
      </c>
      <c r="H7585" s="41" t="s">
        <v>4366</v>
      </c>
    </row>
    <row r="7586" spans="1:8">
      <c r="A7586" s="36"/>
      <c r="B7586" s="36"/>
      <c r="C7586" s="37" t="s">
        <v>2694</v>
      </c>
      <c r="D7586" s="38">
        <v>13133</v>
      </c>
      <c r="E7586" s="43" t="s">
        <v>7913</v>
      </c>
      <c r="F7586" s="44" t="s">
        <v>190</v>
      </c>
      <c r="G7586" s="45">
        <v>18041087</v>
      </c>
      <c r="H7586" s="41" t="s">
        <v>4366</v>
      </c>
    </row>
    <row r="7587" spans="1:8">
      <c r="A7587" s="36"/>
      <c r="B7587" s="36"/>
      <c r="C7587" s="37" t="s">
        <v>2694</v>
      </c>
      <c r="D7587" s="38">
        <v>13134</v>
      </c>
      <c r="E7587" s="43" t="s">
        <v>4260</v>
      </c>
      <c r="F7587" s="44" t="s">
        <v>157</v>
      </c>
      <c r="G7587" s="45">
        <v>5464301</v>
      </c>
      <c r="H7587" s="41" t="s">
        <v>4366</v>
      </c>
    </row>
    <row r="7588" spans="1:8">
      <c r="A7588" s="36"/>
      <c r="B7588" s="36"/>
      <c r="C7588" s="37" t="s">
        <v>2694</v>
      </c>
      <c r="D7588" s="38">
        <v>13135</v>
      </c>
      <c r="E7588" s="43" t="s">
        <v>7914</v>
      </c>
      <c r="F7588" s="44" t="s">
        <v>190</v>
      </c>
      <c r="G7588" s="45">
        <v>58658</v>
      </c>
      <c r="H7588" s="41" t="s">
        <v>4366</v>
      </c>
    </row>
    <row r="7589" spans="1:8">
      <c r="A7589" s="36"/>
      <c r="B7589" s="36"/>
      <c r="C7589" s="37" t="s">
        <v>2694</v>
      </c>
      <c r="D7589" s="38">
        <v>13136</v>
      </c>
      <c r="E7589" s="43" t="s">
        <v>4262</v>
      </c>
      <c r="F7589" s="44" t="s">
        <v>157</v>
      </c>
      <c r="G7589" s="45">
        <v>9732831</v>
      </c>
      <c r="H7589" s="41" t="s">
        <v>4366</v>
      </c>
    </row>
    <row r="7590" spans="1:8">
      <c r="A7590" s="36"/>
      <c r="B7590" s="36"/>
      <c r="C7590" s="37" t="s">
        <v>2694</v>
      </c>
      <c r="D7590" s="38">
        <v>13137</v>
      </c>
      <c r="E7590" s="43" t="s">
        <v>4265</v>
      </c>
      <c r="F7590" s="44" t="s">
        <v>157</v>
      </c>
      <c r="G7590" s="45">
        <v>15187791</v>
      </c>
      <c r="H7590" s="41" t="s">
        <v>4366</v>
      </c>
    </row>
    <row r="7591" spans="1:8">
      <c r="A7591" s="36"/>
      <c r="B7591" s="36"/>
      <c r="C7591" s="37" t="s">
        <v>2694</v>
      </c>
      <c r="D7591" s="38">
        <v>13138</v>
      </c>
      <c r="E7591" s="43" t="s">
        <v>4266</v>
      </c>
      <c r="F7591" s="44" t="s">
        <v>157</v>
      </c>
      <c r="G7591" s="45">
        <v>6430416</v>
      </c>
      <c r="H7591" s="41" t="s">
        <v>4366</v>
      </c>
    </row>
    <row r="7592" spans="1:8">
      <c r="A7592" s="36"/>
      <c r="B7592" s="36"/>
      <c r="C7592" s="37" t="s">
        <v>2694</v>
      </c>
      <c r="D7592" s="38">
        <v>13139</v>
      </c>
      <c r="E7592" s="43" t="s">
        <v>4269</v>
      </c>
      <c r="F7592" s="44" t="s">
        <v>157</v>
      </c>
      <c r="G7592" s="45">
        <v>10339566</v>
      </c>
      <c r="H7592" s="41" t="s">
        <v>4366</v>
      </c>
    </row>
    <row r="7593" spans="1:8">
      <c r="A7593" s="36"/>
      <c r="B7593" s="36"/>
      <c r="C7593" s="37" t="s">
        <v>2694</v>
      </c>
      <c r="D7593" s="38">
        <v>13140</v>
      </c>
      <c r="E7593" s="43" t="s">
        <v>4281</v>
      </c>
      <c r="F7593" s="44" t="s">
        <v>157</v>
      </c>
      <c r="G7593" s="45">
        <v>21136436</v>
      </c>
      <c r="H7593" s="41" t="s">
        <v>4366</v>
      </c>
    </row>
    <row r="7594" spans="1:8">
      <c r="A7594" s="36"/>
      <c r="B7594" s="36"/>
      <c r="C7594" s="37" t="s">
        <v>2694</v>
      </c>
      <c r="D7594" s="38">
        <v>13141</v>
      </c>
      <c r="E7594" s="43" t="s">
        <v>4206</v>
      </c>
      <c r="F7594" s="44" t="s">
        <v>190</v>
      </c>
      <c r="G7594" s="45">
        <v>4594</v>
      </c>
      <c r="H7594" s="41" t="s">
        <v>4366</v>
      </c>
    </row>
    <row r="7595" spans="1:8">
      <c r="A7595" s="36"/>
      <c r="B7595" s="36"/>
      <c r="C7595" s="37" t="s">
        <v>2694</v>
      </c>
      <c r="D7595" s="38">
        <v>13142</v>
      </c>
      <c r="E7595" s="43" t="s">
        <v>4207</v>
      </c>
      <c r="F7595" s="44" t="s">
        <v>157</v>
      </c>
      <c r="G7595" s="45">
        <v>2374274</v>
      </c>
      <c r="H7595" s="41" t="s">
        <v>4366</v>
      </c>
    </row>
    <row r="7596" spans="1:8">
      <c r="A7596" s="36"/>
      <c r="B7596" s="36"/>
      <c r="C7596" s="37" t="s">
        <v>2694</v>
      </c>
      <c r="D7596" s="38">
        <v>13143</v>
      </c>
      <c r="E7596" s="43" t="s">
        <v>4282</v>
      </c>
      <c r="F7596" s="44" t="s">
        <v>157</v>
      </c>
      <c r="G7596" s="45">
        <v>30692136</v>
      </c>
      <c r="H7596" s="41" t="s">
        <v>4366</v>
      </c>
    </row>
    <row r="7597" spans="1:8">
      <c r="A7597" s="36"/>
      <c r="B7597" s="36"/>
      <c r="C7597" s="37" t="s">
        <v>2694</v>
      </c>
      <c r="D7597" s="38">
        <v>13144</v>
      </c>
      <c r="E7597" s="43" t="s">
        <v>4208</v>
      </c>
      <c r="F7597" s="44" t="s">
        <v>157</v>
      </c>
      <c r="G7597" s="45">
        <v>679756</v>
      </c>
      <c r="H7597" s="41" t="s">
        <v>4366</v>
      </c>
    </row>
    <row r="7598" spans="1:8">
      <c r="A7598" s="36"/>
      <c r="B7598" s="36"/>
      <c r="C7598" s="37" t="s">
        <v>2694</v>
      </c>
      <c r="D7598" s="38">
        <v>13145</v>
      </c>
      <c r="E7598" s="43" t="s">
        <v>4286</v>
      </c>
      <c r="F7598" s="44" t="s">
        <v>157</v>
      </c>
      <c r="G7598" s="45">
        <v>33794466</v>
      </c>
      <c r="H7598" s="41" t="s">
        <v>4366</v>
      </c>
    </row>
    <row r="7599" spans="1:8">
      <c r="A7599" s="36"/>
      <c r="B7599" s="36"/>
      <c r="C7599" s="37" t="s">
        <v>2694</v>
      </c>
      <c r="D7599" s="38">
        <v>13146</v>
      </c>
      <c r="E7599" s="37" t="s">
        <v>4288</v>
      </c>
      <c r="F7599" s="38" t="s">
        <v>157</v>
      </c>
      <c r="G7599" s="40">
        <v>5872306</v>
      </c>
      <c r="H7599" s="41" t="s">
        <v>4366</v>
      </c>
    </row>
    <row r="7600" spans="1:8">
      <c r="A7600" s="36"/>
      <c r="B7600" s="36"/>
      <c r="C7600" s="37" t="s">
        <v>2694</v>
      </c>
      <c r="D7600" s="38">
        <v>13147</v>
      </c>
      <c r="E7600" s="37" t="s">
        <v>7915</v>
      </c>
      <c r="F7600" s="38" t="s">
        <v>182</v>
      </c>
      <c r="G7600" s="40">
        <v>210155</v>
      </c>
      <c r="H7600" s="41" t="s">
        <v>4366</v>
      </c>
    </row>
    <row r="7601" spans="1:8">
      <c r="A7601" s="36"/>
      <c r="B7601" s="36"/>
      <c r="C7601" s="37" t="s">
        <v>2694</v>
      </c>
      <c r="D7601" s="38">
        <v>13148</v>
      </c>
      <c r="E7601" s="37" t="s">
        <v>4291</v>
      </c>
      <c r="F7601" s="38" t="s">
        <v>157</v>
      </c>
      <c r="G7601" s="40">
        <v>2493432</v>
      </c>
      <c r="H7601" s="41" t="s">
        <v>4366</v>
      </c>
    </row>
    <row r="7602" spans="1:8">
      <c r="A7602" s="36"/>
      <c r="B7602" s="36"/>
      <c r="C7602" s="37" t="s">
        <v>2694</v>
      </c>
      <c r="D7602" s="38">
        <v>13149</v>
      </c>
      <c r="E7602" s="37" t="s">
        <v>4294</v>
      </c>
      <c r="F7602" s="38" t="s">
        <v>157</v>
      </c>
      <c r="G7602" s="40">
        <v>6605690</v>
      </c>
      <c r="H7602" s="41" t="s">
        <v>4366</v>
      </c>
    </row>
    <row r="7603" spans="1:8">
      <c r="A7603" s="36"/>
      <c r="B7603" s="36"/>
      <c r="C7603" s="37" t="s">
        <v>2694</v>
      </c>
      <c r="D7603" s="38">
        <v>13150</v>
      </c>
      <c r="E7603" s="37" t="s">
        <v>4297</v>
      </c>
      <c r="F7603" s="38" t="s">
        <v>157</v>
      </c>
      <c r="G7603" s="40">
        <v>40568286</v>
      </c>
      <c r="H7603" s="41" t="s">
        <v>4366</v>
      </c>
    </row>
    <row r="7604" spans="1:8">
      <c r="A7604" s="36"/>
      <c r="B7604" s="36"/>
      <c r="C7604" s="37" t="s">
        <v>2694</v>
      </c>
      <c r="D7604" s="38">
        <v>13151</v>
      </c>
      <c r="E7604" s="37" t="s">
        <v>4214</v>
      </c>
      <c r="F7604" s="38" t="s">
        <v>182</v>
      </c>
      <c r="G7604" s="40">
        <v>319002</v>
      </c>
      <c r="H7604" s="41" t="s">
        <v>4366</v>
      </c>
    </row>
    <row r="7605" spans="1:8">
      <c r="A7605" s="36"/>
      <c r="B7605" s="36"/>
      <c r="C7605" s="37" t="s">
        <v>2694</v>
      </c>
      <c r="D7605" s="38">
        <v>13152</v>
      </c>
      <c r="E7605" s="37" t="s">
        <v>4300</v>
      </c>
      <c r="F7605" s="38" t="s">
        <v>157</v>
      </c>
      <c r="G7605" s="40">
        <v>44887345</v>
      </c>
      <c r="H7605" s="41" t="s">
        <v>4366</v>
      </c>
    </row>
    <row r="7606" spans="1:8">
      <c r="A7606" s="36"/>
      <c r="B7606" s="36"/>
      <c r="C7606" s="37" t="s">
        <v>2694</v>
      </c>
      <c r="D7606" s="38">
        <v>13153</v>
      </c>
      <c r="E7606" s="37" t="s">
        <v>4302</v>
      </c>
      <c r="F7606" s="38" t="s">
        <v>157</v>
      </c>
      <c r="G7606" s="40">
        <v>9248257</v>
      </c>
      <c r="H7606" s="41" t="s">
        <v>4366</v>
      </c>
    </row>
    <row r="7607" spans="1:8">
      <c r="A7607" s="36"/>
      <c r="B7607" s="36"/>
      <c r="C7607" s="37" t="s">
        <v>2694</v>
      </c>
      <c r="D7607" s="38">
        <v>13154</v>
      </c>
      <c r="E7607" s="37" t="s">
        <v>7916</v>
      </c>
      <c r="F7607" s="38" t="s">
        <v>157</v>
      </c>
      <c r="G7607" s="40">
        <v>12059418</v>
      </c>
      <c r="H7607" s="41" t="s">
        <v>4366</v>
      </c>
    </row>
    <row r="7608" spans="1:8">
      <c r="A7608" s="36"/>
      <c r="B7608" s="36"/>
      <c r="C7608" s="37" t="s">
        <v>2694</v>
      </c>
      <c r="D7608" s="38">
        <v>13155</v>
      </c>
      <c r="E7608" s="37" t="s">
        <v>4305</v>
      </c>
      <c r="F7608" s="38" t="s">
        <v>157</v>
      </c>
      <c r="G7608" s="40">
        <v>16707880</v>
      </c>
      <c r="H7608" s="41" t="s">
        <v>4366</v>
      </c>
    </row>
    <row r="7609" spans="1:8">
      <c r="A7609" s="36"/>
      <c r="B7609" s="36"/>
      <c r="C7609" s="37" t="s">
        <v>2694</v>
      </c>
      <c r="D7609" s="38">
        <v>13156</v>
      </c>
      <c r="E7609" s="37" t="s">
        <v>4222</v>
      </c>
      <c r="F7609" s="38" t="s">
        <v>157</v>
      </c>
      <c r="G7609" s="40">
        <v>573968</v>
      </c>
      <c r="H7609" s="41" t="s">
        <v>4366</v>
      </c>
    </row>
    <row r="7610" spans="1:8">
      <c r="A7610" s="36"/>
      <c r="B7610" s="36"/>
      <c r="C7610" s="37" t="s">
        <v>2694</v>
      </c>
      <c r="D7610" s="38">
        <v>13157</v>
      </c>
      <c r="E7610" s="37" t="s">
        <v>4224</v>
      </c>
      <c r="F7610" s="38" t="s">
        <v>157</v>
      </c>
      <c r="G7610" s="40">
        <v>32388967</v>
      </c>
      <c r="H7610" s="41" t="s">
        <v>4366</v>
      </c>
    </row>
    <row r="7611" spans="1:8">
      <c r="A7611" s="36"/>
      <c r="B7611" s="36"/>
      <c r="C7611" s="37" t="s">
        <v>2694</v>
      </c>
      <c r="D7611" s="38">
        <v>13158</v>
      </c>
      <c r="E7611" s="37" t="s">
        <v>7917</v>
      </c>
      <c r="F7611" s="38" t="s">
        <v>157</v>
      </c>
      <c r="G7611" s="40">
        <v>14596</v>
      </c>
      <c r="H7611" s="41" t="s">
        <v>4366</v>
      </c>
    </row>
    <row r="7612" spans="1:8">
      <c r="A7612" s="36"/>
      <c r="B7612" s="36"/>
      <c r="C7612" s="37" t="s">
        <v>2694</v>
      </c>
      <c r="D7612" s="38">
        <v>13159</v>
      </c>
      <c r="E7612" s="37" t="s">
        <v>4229</v>
      </c>
      <c r="F7612" s="38" t="s">
        <v>157</v>
      </c>
      <c r="G7612" s="40">
        <v>74253438</v>
      </c>
      <c r="H7612" s="41" t="s">
        <v>4366</v>
      </c>
    </row>
    <row r="7613" spans="1:8">
      <c r="A7613" s="36"/>
      <c r="B7613" s="36"/>
      <c r="C7613" s="37" t="s">
        <v>2694</v>
      </c>
      <c r="D7613" s="38">
        <v>13160</v>
      </c>
      <c r="E7613" s="37" t="s">
        <v>7918</v>
      </c>
      <c r="F7613" s="38" t="s">
        <v>157</v>
      </c>
      <c r="G7613" s="40">
        <v>1578578</v>
      </c>
      <c r="H7613" s="41" t="s">
        <v>4366</v>
      </c>
    </row>
    <row r="7614" spans="1:8">
      <c r="A7614" s="36"/>
      <c r="B7614" s="36"/>
      <c r="C7614" s="37" t="s">
        <v>2694</v>
      </c>
      <c r="D7614" s="38">
        <v>13161</v>
      </c>
      <c r="E7614" s="37" t="s">
        <v>4231</v>
      </c>
      <c r="F7614" s="38" t="s">
        <v>157</v>
      </c>
      <c r="G7614" s="40">
        <v>50494470</v>
      </c>
      <c r="H7614" s="41" t="s">
        <v>4366</v>
      </c>
    </row>
    <row r="7615" spans="1:8">
      <c r="A7615" s="36"/>
      <c r="B7615" s="36"/>
      <c r="C7615" s="37" t="s">
        <v>2694</v>
      </c>
      <c r="D7615" s="38">
        <v>13162</v>
      </c>
      <c r="E7615" s="37" t="s">
        <v>7919</v>
      </c>
      <c r="F7615" s="38" t="s">
        <v>157</v>
      </c>
      <c r="G7615" s="40">
        <v>2770</v>
      </c>
      <c r="H7615" s="41" t="s">
        <v>4366</v>
      </c>
    </row>
    <row r="7616" spans="1:8">
      <c r="A7616" s="36"/>
      <c r="B7616" s="36"/>
      <c r="C7616" s="37" t="s">
        <v>2694</v>
      </c>
      <c r="D7616" s="38">
        <v>13163</v>
      </c>
      <c r="E7616" s="37" t="s">
        <v>4236</v>
      </c>
      <c r="F7616" s="38" t="s">
        <v>157</v>
      </c>
      <c r="G7616" s="40">
        <v>2321781</v>
      </c>
      <c r="H7616" s="41" t="s">
        <v>4366</v>
      </c>
    </row>
    <row r="7617" spans="1:8">
      <c r="A7617" s="36"/>
      <c r="B7617" s="36"/>
      <c r="C7617" s="37" t="s">
        <v>2694</v>
      </c>
      <c r="D7617" s="38">
        <v>13164</v>
      </c>
      <c r="E7617" s="37" t="s">
        <v>4237</v>
      </c>
      <c r="F7617" s="38" t="s">
        <v>157</v>
      </c>
      <c r="G7617" s="40">
        <v>230644</v>
      </c>
      <c r="H7617" s="41" t="s">
        <v>4366</v>
      </c>
    </row>
    <row r="7618" spans="1:8">
      <c r="A7618" s="36"/>
      <c r="B7618" s="36"/>
      <c r="C7618" s="37" t="s">
        <v>2694</v>
      </c>
      <c r="D7618" s="38">
        <v>13165</v>
      </c>
      <c r="E7618" s="37" t="s">
        <v>4238</v>
      </c>
      <c r="F7618" s="38" t="s">
        <v>157</v>
      </c>
      <c r="G7618" s="40">
        <v>2310207</v>
      </c>
      <c r="H7618" s="41" t="s">
        <v>4366</v>
      </c>
    </row>
    <row r="7619" spans="1:8">
      <c r="A7619" s="36"/>
      <c r="B7619" s="36"/>
      <c r="C7619" s="37" t="s">
        <v>2694</v>
      </c>
      <c r="D7619" s="38">
        <v>13166</v>
      </c>
      <c r="E7619" s="37" t="s">
        <v>4243</v>
      </c>
      <c r="F7619" s="38" t="s">
        <v>157</v>
      </c>
      <c r="G7619" s="40">
        <v>316087</v>
      </c>
      <c r="H7619" s="41" t="s">
        <v>4366</v>
      </c>
    </row>
    <row r="7620" spans="1:8">
      <c r="A7620" s="36"/>
      <c r="B7620" s="36"/>
      <c r="C7620" s="37" t="s">
        <v>2694</v>
      </c>
      <c r="D7620" s="38">
        <v>13167</v>
      </c>
      <c r="E7620" s="37" t="s">
        <v>4241</v>
      </c>
      <c r="F7620" s="38" t="s">
        <v>157</v>
      </c>
      <c r="G7620" s="40">
        <v>468022</v>
      </c>
      <c r="H7620" s="41" t="s">
        <v>4366</v>
      </c>
    </row>
    <row r="7621" spans="1:8">
      <c r="A7621" s="36"/>
      <c r="B7621" s="36"/>
      <c r="C7621" s="37" t="s">
        <v>2694</v>
      </c>
      <c r="D7621" s="38">
        <v>13168</v>
      </c>
      <c r="E7621" s="37" t="s">
        <v>4254</v>
      </c>
      <c r="F7621" s="38" t="s">
        <v>157</v>
      </c>
      <c r="G7621" s="40">
        <v>414571</v>
      </c>
      <c r="H7621" s="41" t="s">
        <v>4366</v>
      </c>
    </row>
    <row r="7622" spans="1:8">
      <c r="A7622" s="36"/>
      <c r="B7622" s="36"/>
      <c r="C7622" s="37" t="s">
        <v>2694</v>
      </c>
      <c r="D7622" s="38">
        <v>13169</v>
      </c>
      <c r="E7622" s="37" t="s">
        <v>7920</v>
      </c>
      <c r="F7622" s="38" t="s">
        <v>157</v>
      </c>
      <c r="G7622" s="40">
        <v>755723</v>
      </c>
      <c r="H7622" s="41" t="s">
        <v>4366</v>
      </c>
    </row>
    <row r="7623" spans="1:8">
      <c r="A7623" s="36"/>
      <c r="B7623" s="36"/>
      <c r="C7623" s="37" t="s">
        <v>2694</v>
      </c>
      <c r="D7623" s="38">
        <v>13170</v>
      </c>
      <c r="E7623" s="37" t="s">
        <v>4256</v>
      </c>
      <c r="F7623" s="38" t="s">
        <v>190</v>
      </c>
      <c r="G7623" s="40">
        <v>8275333</v>
      </c>
      <c r="H7623" s="41" t="s">
        <v>4366</v>
      </c>
    </row>
    <row r="7624" spans="1:8">
      <c r="A7624" s="36"/>
      <c r="B7624" s="36"/>
      <c r="C7624" s="37" t="s">
        <v>2694</v>
      </c>
      <c r="D7624" s="38">
        <v>13171</v>
      </c>
      <c r="E7624" s="37" t="s">
        <v>4258</v>
      </c>
      <c r="F7624" s="38" t="s">
        <v>157</v>
      </c>
      <c r="G7624" s="40">
        <v>622186</v>
      </c>
      <c r="H7624" s="41" t="s">
        <v>4366</v>
      </c>
    </row>
    <row r="7625" spans="1:8">
      <c r="A7625" s="36"/>
      <c r="B7625" s="36"/>
      <c r="C7625" s="37" t="s">
        <v>2694</v>
      </c>
      <c r="D7625" s="38">
        <v>13172</v>
      </c>
      <c r="E7625" s="37" t="s">
        <v>4261</v>
      </c>
      <c r="F7625" s="38" t="s">
        <v>157</v>
      </c>
      <c r="G7625" s="40">
        <v>11522</v>
      </c>
      <c r="H7625" s="41" t="s">
        <v>4366</v>
      </c>
    </row>
    <row r="7626" spans="1:8">
      <c r="A7626" s="36"/>
      <c r="B7626" s="36"/>
      <c r="C7626" s="37" t="s">
        <v>2694</v>
      </c>
      <c r="D7626" s="38">
        <v>13173</v>
      </c>
      <c r="E7626" s="37" t="s">
        <v>4264</v>
      </c>
      <c r="F7626" s="38" t="s">
        <v>190</v>
      </c>
      <c r="G7626" s="40">
        <v>5315803</v>
      </c>
      <c r="H7626" s="41" t="s">
        <v>4366</v>
      </c>
    </row>
    <row r="7627" spans="1:8">
      <c r="A7627" s="36"/>
      <c r="B7627" s="36"/>
      <c r="C7627" s="37" t="s">
        <v>2694</v>
      </c>
      <c r="D7627" s="38">
        <v>13174</v>
      </c>
      <c r="E7627" s="37" t="s">
        <v>4268</v>
      </c>
      <c r="F7627" s="38" t="s">
        <v>157</v>
      </c>
      <c r="G7627" s="40">
        <v>14464</v>
      </c>
      <c r="H7627" s="41" t="s">
        <v>4366</v>
      </c>
    </row>
    <row r="7628" spans="1:8">
      <c r="A7628" s="36"/>
      <c r="B7628" s="36"/>
      <c r="C7628" s="37" t="s">
        <v>2694</v>
      </c>
      <c r="D7628" s="38">
        <v>13175</v>
      </c>
      <c r="E7628" s="37" t="s">
        <v>4271</v>
      </c>
      <c r="F7628" s="38" t="s">
        <v>190</v>
      </c>
      <c r="G7628" s="40">
        <v>2858453</v>
      </c>
      <c r="H7628" s="41" t="s">
        <v>4366</v>
      </c>
    </row>
    <row r="7629" spans="1:8">
      <c r="A7629" s="36"/>
      <c r="B7629" s="36"/>
      <c r="C7629" s="37" t="s">
        <v>2694</v>
      </c>
      <c r="D7629" s="38">
        <v>13176</v>
      </c>
      <c r="E7629" s="37" t="s">
        <v>4273</v>
      </c>
      <c r="F7629" s="38" t="s">
        <v>157</v>
      </c>
      <c r="G7629" s="40">
        <v>10488</v>
      </c>
      <c r="H7629" s="41" t="s">
        <v>4366</v>
      </c>
    </row>
    <row r="7630" spans="1:8">
      <c r="A7630" s="36"/>
      <c r="B7630" s="36"/>
      <c r="C7630" s="37" t="s">
        <v>2694</v>
      </c>
      <c r="D7630" s="38">
        <v>13177</v>
      </c>
      <c r="E7630" s="37" t="s">
        <v>4275</v>
      </c>
      <c r="F7630" s="38" t="s">
        <v>157</v>
      </c>
      <c r="G7630" s="40">
        <v>12788</v>
      </c>
      <c r="H7630" s="41" t="s">
        <v>4366</v>
      </c>
    </row>
    <row r="7631" spans="1:8">
      <c r="A7631" s="36"/>
      <c r="B7631" s="36"/>
      <c r="C7631" s="37" t="s">
        <v>2694</v>
      </c>
      <c r="D7631" s="38">
        <v>13178</v>
      </c>
      <c r="E7631" s="37" t="s">
        <v>4277</v>
      </c>
      <c r="F7631" s="38" t="s">
        <v>157</v>
      </c>
      <c r="G7631" s="40">
        <v>2848097</v>
      </c>
      <c r="H7631" s="41" t="s">
        <v>4366</v>
      </c>
    </row>
    <row r="7632" spans="1:8">
      <c r="A7632" s="36"/>
      <c r="B7632" s="36"/>
      <c r="C7632" s="37" t="s">
        <v>2694</v>
      </c>
      <c r="D7632" s="38">
        <v>13179</v>
      </c>
      <c r="E7632" s="37" t="s">
        <v>4278</v>
      </c>
      <c r="F7632" s="38" t="s">
        <v>157</v>
      </c>
      <c r="G7632" s="40">
        <v>11488</v>
      </c>
      <c r="H7632" s="41" t="s">
        <v>4366</v>
      </c>
    </row>
    <row r="7633" spans="1:8">
      <c r="A7633" s="36"/>
      <c r="B7633" s="36"/>
      <c r="C7633" s="37" t="s">
        <v>2694</v>
      </c>
      <c r="D7633" s="38">
        <v>13180</v>
      </c>
      <c r="E7633" s="37" t="s">
        <v>4283</v>
      </c>
      <c r="F7633" s="38" t="s">
        <v>157</v>
      </c>
      <c r="G7633" s="40">
        <v>13738</v>
      </c>
      <c r="H7633" s="41" t="s">
        <v>4366</v>
      </c>
    </row>
    <row r="7634" spans="1:8">
      <c r="A7634" s="36"/>
      <c r="B7634" s="36"/>
      <c r="C7634" s="37" t="s">
        <v>2694</v>
      </c>
      <c r="D7634" s="38">
        <v>13181</v>
      </c>
      <c r="E7634" s="37" t="s">
        <v>4284</v>
      </c>
      <c r="F7634" s="38" t="s">
        <v>157</v>
      </c>
      <c r="G7634" s="40">
        <v>1916869</v>
      </c>
      <c r="H7634" s="41" t="s">
        <v>4366</v>
      </c>
    </row>
    <row r="7635" spans="1:8">
      <c r="A7635" s="36"/>
      <c r="B7635" s="36"/>
      <c r="C7635" s="37" t="s">
        <v>2694</v>
      </c>
      <c r="D7635" s="38">
        <v>13182</v>
      </c>
      <c r="E7635" s="37" t="s">
        <v>4287</v>
      </c>
      <c r="F7635" s="38" t="s">
        <v>157</v>
      </c>
      <c r="G7635" s="40">
        <v>14109256</v>
      </c>
      <c r="H7635" s="41" t="s">
        <v>4366</v>
      </c>
    </row>
    <row r="7636" spans="1:8">
      <c r="A7636" s="36"/>
      <c r="B7636" s="36"/>
      <c r="C7636" s="37" t="s">
        <v>2694</v>
      </c>
      <c r="D7636" s="38">
        <v>13183</v>
      </c>
      <c r="E7636" s="37" t="s">
        <v>4292</v>
      </c>
      <c r="F7636" s="38" t="s">
        <v>157</v>
      </c>
      <c r="G7636" s="40">
        <v>234489</v>
      </c>
      <c r="H7636" s="41" t="s">
        <v>4366</v>
      </c>
    </row>
    <row r="7637" spans="1:8">
      <c r="A7637" s="36"/>
      <c r="B7637" s="36"/>
      <c r="C7637" s="37" t="s">
        <v>2694</v>
      </c>
      <c r="D7637" s="38">
        <v>13184</v>
      </c>
      <c r="E7637" s="37" t="s">
        <v>4293</v>
      </c>
      <c r="F7637" s="38" t="s">
        <v>157</v>
      </c>
      <c r="G7637" s="40">
        <v>6315921</v>
      </c>
      <c r="H7637" s="41" t="s">
        <v>4366</v>
      </c>
    </row>
    <row r="7638" spans="1:8">
      <c r="A7638" s="36"/>
      <c r="B7638" s="36"/>
      <c r="C7638" s="37" t="s">
        <v>2694</v>
      </c>
      <c r="D7638" s="38">
        <v>13185</v>
      </c>
      <c r="E7638" s="37" t="s">
        <v>4296</v>
      </c>
      <c r="F7638" s="38" t="s">
        <v>157</v>
      </c>
      <c r="G7638" s="40">
        <v>12814760</v>
      </c>
      <c r="H7638" s="41" t="s">
        <v>4366</v>
      </c>
    </row>
    <row r="7639" spans="1:8">
      <c r="A7639" s="36"/>
      <c r="B7639" s="36"/>
      <c r="C7639" s="37" t="s">
        <v>2694</v>
      </c>
      <c r="D7639" s="38">
        <v>13186</v>
      </c>
      <c r="E7639" s="37" t="s">
        <v>4299</v>
      </c>
      <c r="F7639" s="38" t="s">
        <v>157</v>
      </c>
      <c r="G7639" s="40">
        <v>2384678</v>
      </c>
      <c r="H7639" s="41" t="s">
        <v>4366</v>
      </c>
    </row>
    <row r="7640" spans="1:8">
      <c r="A7640" s="36"/>
      <c r="B7640" s="36"/>
      <c r="C7640" s="37" t="s">
        <v>2694</v>
      </c>
      <c r="D7640" s="38">
        <v>13187</v>
      </c>
      <c r="E7640" s="37" t="s">
        <v>4303</v>
      </c>
      <c r="F7640" s="38" t="s">
        <v>157</v>
      </c>
      <c r="G7640" s="40">
        <v>5082326</v>
      </c>
      <c r="H7640" s="41" t="s">
        <v>4366</v>
      </c>
    </row>
    <row r="7641" spans="1:8">
      <c r="A7641" s="36"/>
      <c r="B7641" s="36"/>
      <c r="C7641" s="37" t="s">
        <v>7921</v>
      </c>
      <c r="D7641" s="38">
        <v>13188</v>
      </c>
      <c r="E7641" s="37" t="s">
        <v>7922</v>
      </c>
      <c r="F7641" s="38" t="s">
        <v>5539</v>
      </c>
      <c r="G7641" s="40">
        <v>375236</v>
      </c>
      <c r="H7641" s="41" t="s">
        <v>4366</v>
      </c>
    </row>
    <row r="7642" spans="1:8">
      <c r="A7642" s="36"/>
      <c r="B7642" s="36"/>
      <c r="C7642" s="37" t="s">
        <v>7923</v>
      </c>
      <c r="D7642" s="38">
        <v>13189</v>
      </c>
      <c r="E7642" s="37" t="s">
        <v>7924</v>
      </c>
      <c r="F7642" s="38" t="s">
        <v>7925</v>
      </c>
      <c r="G7642" s="40">
        <v>22740900</v>
      </c>
      <c r="H7642" s="41" t="s">
        <v>4366</v>
      </c>
    </row>
    <row r="7643" spans="1:8">
      <c r="A7643" s="36"/>
      <c r="B7643" s="36"/>
      <c r="C7643" s="37" t="s">
        <v>6914</v>
      </c>
      <c r="D7643" s="38">
        <v>13190</v>
      </c>
      <c r="E7643" s="37" t="s">
        <v>7926</v>
      </c>
      <c r="F7643" s="38" t="s">
        <v>157</v>
      </c>
      <c r="G7643" s="40">
        <v>10317300</v>
      </c>
      <c r="H7643" s="41" t="s">
        <v>4366</v>
      </c>
    </row>
    <row r="7644" spans="1:8">
      <c r="A7644" s="36"/>
      <c r="B7644" s="36"/>
      <c r="C7644" s="37" t="s">
        <v>7923</v>
      </c>
      <c r="D7644" s="38">
        <v>13191</v>
      </c>
      <c r="E7644" s="37" t="s">
        <v>7927</v>
      </c>
      <c r="F7644" s="38" t="s">
        <v>157</v>
      </c>
      <c r="G7644" s="40">
        <v>11900000</v>
      </c>
      <c r="H7644" s="41" t="s">
        <v>4366</v>
      </c>
    </row>
    <row r="7645" spans="1:8">
      <c r="A7645" s="36"/>
      <c r="B7645" s="36"/>
      <c r="C7645" s="37" t="s">
        <v>2694</v>
      </c>
      <c r="D7645" s="38">
        <v>13192</v>
      </c>
      <c r="E7645" s="37" t="s">
        <v>7928</v>
      </c>
      <c r="F7645" s="38" t="s">
        <v>157</v>
      </c>
      <c r="G7645" s="40">
        <v>3000</v>
      </c>
      <c r="H7645" s="41" t="s">
        <v>4366</v>
      </c>
    </row>
    <row r="7646" spans="1:8">
      <c r="A7646" s="36"/>
      <c r="B7646" s="36"/>
      <c r="C7646" s="37" t="s">
        <v>2694</v>
      </c>
      <c r="D7646" s="38">
        <v>13193</v>
      </c>
      <c r="E7646" s="37" t="s">
        <v>7929</v>
      </c>
      <c r="F7646" s="38" t="s">
        <v>157</v>
      </c>
      <c r="G7646" s="40">
        <v>7961</v>
      </c>
      <c r="H7646" s="41" t="s">
        <v>4366</v>
      </c>
    </row>
    <row r="7647" spans="1:8">
      <c r="A7647" s="36"/>
      <c r="B7647" s="36"/>
      <c r="C7647" s="37" t="s">
        <v>2694</v>
      </c>
      <c r="D7647" s="38">
        <v>13194</v>
      </c>
      <c r="E7647" s="37" t="s">
        <v>4319</v>
      </c>
      <c r="F7647" s="38" t="s">
        <v>190</v>
      </c>
      <c r="G7647" s="40">
        <v>88358</v>
      </c>
      <c r="H7647" s="41" t="s">
        <v>4366</v>
      </c>
    </row>
    <row r="7648" spans="1:8">
      <c r="A7648" s="36"/>
      <c r="B7648" s="36"/>
      <c r="C7648" s="37" t="s">
        <v>2694</v>
      </c>
      <c r="D7648" s="38">
        <v>13195</v>
      </c>
      <c r="E7648" s="37" t="s">
        <v>4320</v>
      </c>
      <c r="F7648" s="38" t="s">
        <v>564</v>
      </c>
      <c r="G7648" s="40">
        <v>20409</v>
      </c>
      <c r="H7648" s="41" t="s">
        <v>4366</v>
      </c>
    </row>
    <row r="7649" spans="1:8">
      <c r="A7649" s="36"/>
      <c r="B7649" s="36"/>
      <c r="C7649" s="37" t="s">
        <v>2694</v>
      </c>
      <c r="D7649" s="38">
        <v>13196</v>
      </c>
      <c r="E7649" s="37" t="s">
        <v>4321</v>
      </c>
      <c r="F7649" s="38" t="s">
        <v>564</v>
      </c>
      <c r="G7649" s="40">
        <v>21480</v>
      </c>
      <c r="H7649" s="41" t="s">
        <v>4366</v>
      </c>
    </row>
    <row r="7650" spans="1:8">
      <c r="A7650" s="36"/>
      <c r="B7650" s="36"/>
      <c r="C7650" s="37" t="s">
        <v>2694</v>
      </c>
      <c r="D7650" s="38">
        <v>13197</v>
      </c>
      <c r="E7650" s="37" t="s">
        <v>7930</v>
      </c>
      <c r="F7650" s="38" t="s">
        <v>190</v>
      </c>
      <c r="G7650" s="40">
        <v>233240</v>
      </c>
      <c r="H7650" s="41" t="s">
        <v>4366</v>
      </c>
    </row>
    <row r="7651" spans="1:8">
      <c r="A7651" s="36"/>
      <c r="B7651" s="36"/>
      <c r="C7651" s="37" t="s">
        <v>2694</v>
      </c>
      <c r="D7651" s="38">
        <v>13198</v>
      </c>
      <c r="E7651" s="37" t="s">
        <v>7931</v>
      </c>
      <c r="F7651" s="38" t="s">
        <v>157</v>
      </c>
      <c r="G7651" s="40">
        <v>1142162</v>
      </c>
      <c r="H7651" s="41" t="s">
        <v>4366</v>
      </c>
    </row>
    <row r="7652" spans="1:8">
      <c r="A7652" s="36"/>
      <c r="B7652" s="36"/>
      <c r="C7652" s="37" t="s">
        <v>2694</v>
      </c>
      <c r="D7652" s="38">
        <v>13199</v>
      </c>
      <c r="E7652" s="37" t="s">
        <v>7932</v>
      </c>
      <c r="F7652" s="38" t="s">
        <v>157</v>
      </c>
      <c r="G7652" s="40">
        <v>1353506</v>
      </c>
      <c r="H7652" s="41" t="s">
        <v>4366</v>
      </c>
    </row>
    <row r="7653" spans="1:8">
      <c r="A7653" s="36"/>
      <c r="B7653" s="36"/>
      <c r="C7653" s="37" t="s">
        <v>2694</v>
      </c>
      <c r="D7653" s="38">
        <v>13200</v>
      </c>
      <c r="E7653" s="37" t="s">
        <v>7933</v>
      </c>
      <c r="F7653" s="38" t="s">
        <v>157</v>
      </c>
      <c r="G7653" s="40">
        <v>775166</v>
      </c>
      <c r="H7653" s="41" t="s">
        <v>4366</v>
      </c>
    </row>
    <row r="7654" spans="1:8">
      <c r="A7654" s="36"/>
      <c r="B7654" s="36"/>
      <c r="C7654" s="37" t="s">
        <v>2694</v>
      </c>
      <c r="D7654" s="38">
        <v>13201</v>
      </c>
      <c r="E7654" s="37" t="s">
        <v>7934</v>
      </c>
      <c r="F7654" s="38" t="s">
        <v>190</v>
      </c>
      <c r="G7654" s="40">
        <v>6177</v>
      </c>
      <c r="H7654" s="41" t="s">
        <v>4366</v>
      </c>
    </row>
    <row r="7655" spans="1:8">
      <c r="A7655" s="36"/>
      <c r="B7655" s="36"/>
      <c r="C7655" s="37" t="s">
        <v>2694</v>
      </c>
      <c r="D7655" s="38">
        <v>13202</v>
      </c>
      <c r="E7655" s="37" t="s">
        <v>7935</v>
      </c>
      <c r="F7655" s="38" t="s">
        <v>157</v>
      </c>
      <c r="G7655" s="40">
        <v>1811894</v>
      </c>
      <c r="H7655" s="41" t="s">
        <v>4366</v>
      </c>
    </row>
    <row r="7656" spans="1:8">
      <c r="A7656" s="36"/>
      <c r="B7656" s="36"/>
      <c r="C7656" s="37" t="s">
        <v>2694</v>
      </c>
      <c r="D7656" s="38">
        <v>13203</v>
      </c>
      <c r="E7656" s="37" t="s">
        <v>7936</v>
      </c>
      <c r="F7656" s="38" t="s">
        <v>157</v>
      </c>
      <c r="G7656" s="40">
        <v>93177</v>
      </c>
      <c r="H7656" s="41" t="s">
        <v>4366</v>
      </c>
    </row>
    <row r="7657" spans="1:8">
      <c r="A7657" s="36"/>
      <c r="B7657" s="36"/>
      <c r="C7657" s="37" t="s">
        <v>2694</v>
      </c>
      <c r="D7657" s="38">
        <v>13204</v>
      </c>
      <c r="E7657" s="37" t="s">
        <v>7937</v>
      </c>
      <c r="F7657" s="38" t="s">
        <v>157</v>
      </c>
      <c r="G7657" s="40">
        <v>6188</v>
      </c>
      <c r="H7657" s="41" t="s">
        <v>4366</v>
      </c>
    </row>
    <row r="7658" spans="1:8">
      <c r="A7658" s="36"/>
      <c r="B7658" s="36"/>
      <c r="C7658" s="37" t="s">
        <v>2694</v>
      </c>
      <c r="D7658" s="38">
        <v>13205</v>
      </c>
      <c r="E7658" s="37" t="s">
        <v>7938</v>
      </c>
      <c r="F7658" s="38" t="s">
        <v>157</v>
      </c>
      <c r="G7658" s="40">
        <v>1150</v>
      </c>
      <c r="H7658" s="41" t="s">
        <v>4366</v>
      </c>
    </row>
    <row r="7659" spans="1:8">
      <c r="A7659" s="36"/>
      <c r="B7659" s="36"/>
      <c r="C7659" s="37" t="s">
        <v>2694</v>
      </c>
      <c r="D7659" s="38">
        <v>13206</v>
      </c>
      <c r="E7659" s="37" t="s">
        <v>7939</v>
      </c>
      <c r="F7659" s="38" t="s">
        <v>157</v>
      </c>
      <c r="G7659" s="40">
        <v>137029</v>
      </c>
      <c r="H7659" s="41" t="s">
        <v>4366</v>
      </c>
    </row>
    <row r="7660" spans="1:8">
      <c r="A7660" s="36"/>
      <c r="B7660" s="36"/>
      <c r="C7660" s="37" t="s">
        <v>2694</v>
      </c>
      <c r="D7660" s="38">
        <v>13207</v>
      </c>
      <c r="E7660" s="37" t="s">
        <v>7940</v>
      </c>
      <c r="F7660" s="38" t="s">
        <v>157</v>
      </c>
      <c r="G7660" s="40">
        <v>29869</v>
      </c>
      <c r="H7660" s="41" t="s">
        <v>4366</v>
      </c>
    </row>
    <row r="7661" spans="1:8">
      <c r="A7661" s="36"/>
      <c r="B7661" s="36"/>
      <c r="C7661" s="37" t="s">
        <v>2694</v>
      </c>
      <c r="D7661" s="38">
        <v>13208</v>
      </c>
      <c r="E7661" s="37" t="s">
        <v>7941</v>
      </c>
      <c r="F7661" s="38" t="s">
        <v>190</v>
      </c>
      <c r="G7661" s="40">
        <v>281435</v>
      </c>
      <c r="H7661" s="41" t="s">
        <v>4366</v>
      </c>
    </row>
    <row r="7662" spans="1:8">
      <c r="A7662" s="36"/>
      <c r="B7662" s="36"/>
      <c r="C7662" s="37" t="s">
        <v>2694</v>
      </c>
      <c r="D7662" s="38">
        <v>13209</v>
      </c>
      <c r="E7662" s="37" t="s">
        <v>4336</v>
      </c>
      <c r="F7662" s="38" t="s">
        <v>157</v>
      </c>
      <c r="G7662" s="40">
        <v>90685309</v>
      </c>
      <c r="H7662" s="41" t="s">
        <v>4366</v>
      </c>
    </row>
    <row r="7663" spans="1:8">
      <c r="A7663" s="36"/>
      <c r="B7663" s="36"/>
      <c r="C7663" s="37" t="s">
        <v>2694</v>
      </c>
      <c r="D7663" s="38">
        <v>13210</v>
      </c>
      <c r="E7663" s="37" t="s">
        <v>7942</v>
      </c>
      <c r="F7663" s="38" t="s">
        <v>157</v>
      </c>
      <c r="G7663" s="40">
        <v>58342996</v>
      </c>
      <c r="H7663" s="41" t="s">
        <v>4366</v>
      </c>
    </row>
    <row r="7664" spans="1:8">
      <c r="A7664" s="36"/>
      <c r="B7664" s="36"/>
      <c r="C7664" s="37" t="s">
        <v>2694</v>
      </c>
      <c r="D7664" s="38">
        <v>13211</v>
      </c>
      <c r="E7664" s="37" t="s">
        <v>4338</v>
      </c>
      <c r="F7664" s="38" t="s">
        <v>157</v>
      </c>
      <c r="G7664" s="40">
        <v>4185476</v>
      </c>
      <c r="H7664" s="41" t="s">
        <v>4366</v>
      </c>
    </row>
    <row r="7665" spans="1:8">
      <c r="A7665" s="36"/>
      <c r="B7665" s="36"/>
      <c r="C7665" s="37" t="s">
        <v>2694</v>
      </c>
      <c r="D7665" s="38">
        <v>13212</v>
      </c>
      <c r="E7665" s="37" t="s">
        <v>4339</v>
      </c>
      <c r="F7665" s="38" t="s">
        <v>157</v>
      </c>
      <c r="G7665" s="40">
        <v>13380480</v>
      </c>
      <c r="H7665" s="41" t="s">
        <v>4366</v>
      </c>
    </row>
    <row r="7666" spans="1:8">
      <c r="A7666" s="36"/>
      <c r="B7666" s="36"/>
      <c r="C7666" s="37" t="s">
        <v>2694</v>
      </c>
      <c r="D7666" s="38">
        <v>13213</v>
      </c>
      <c r="E7666" s="37" t="s">
        <v>4340</v>
      </c>
      <c r="F7666" s="38" t="s">
        <v>157</v>
      </c>
      <c r="G7666" s="40">
        <v>2029322</v>
      </c>
      <c r="H7666" s="41" t="s">
        <v>4366</v>
      </c>
    </row>
    <row r="7667" spans="1:8">
      <c r="A7667" s="36"/>
      <c r="B7667" s="36"/>
      <c r="C7667" s="37" t="s">
        <v>2694</v>
      </c>
      <c r="D7667" s="38">
        <v>13214</v>
      </c>
      <c r="E7667" s="37" t="s">
        <v>7943</v>
      </c>
      <c r="F7667" s="38" t="s">
        <v>157</v>
      </c>
      <c r="G7667" s="40">
        <v>2268250</v>
      </c>
      <c r="H7667" s="41" t="s">
        <v>4366</v>
      </c>
    </row>
    <row r="7668" spans="1:8">
      <c r="A7668" s="36"/>
      <c r="B7668" s="36"/>
      <c r="C7668" s="37" t="s">
        <v>2694</v>
      </c>
      <c r="D7668" s="38">
        <v>13215</v>
      </c>
      <c r="E7668" s="37" t="s">
        <v>4341</v>
      </c>
      <c r="F7668" s="38" t="s">
        <v>157</v>
      </c>
      <c r="G7668" s="40">
        <v>3403313</v>
      </c>
      <c r="H7668" s="41" t="s">
        <v>4366</v>
      </c>
    </row>
    <row r="7669" spans="1:8">
      <c r="A7669" s="36"/>
      <c r="B7669" s="36"/>
      <c r="C7669" s="37" t="s">
        <v>2694</v>
      </c>
      <c r="D7669" s="38">
        <v>13216</v>
      </c>
      <c r="E7669" s="37" t="s">
        <v>7944</v>
      </c>
      <c r="F7669" s="38" t="s">
        <v>157</v>
      </c>
      <c r="G7669" s="40">
        <v>31900</v>
      </c>
      <c r="H7669" s="41" t="s">
        <v>4366</v>
      </c>
    </row>
    <row r="7670" spans="1:8">
      <c r="A7670" s="36"/>
      <c r="B7670" s="36"/>
      <c r="C7670" s="37" t="s">
        <v>2694</v>
      </c>
      <c r="D7670" s="38">
        <v>13217</v>
      </c>
      <c r="E7670" s="37" t="s">
        <v>7945</v>
      </c>
      <c r="F7670" s="38" t="s">
        <v>564</v>
      </c>
      <c r="G7670" s="40">
        <v>4192</v>
      </c>
      <c r="H7670" s="41" t="s">
        <v>4366</v>
      </c>
    </row>
    <row r="7671" spans="1:8">
      <c r="A7671" s="36"/>
      <c r="B7671" s="36"/>
      <c r="C7671" s="37" t="s">
        <v>2694</v>
      </c>
      <c r="D7671" s="38">
        <v>13218</v>
      </c>
      <c r="E7671" s="37" t="s">
        <v>7946</v>
      </c>
      <c r="F7671" s="38" t="s">
        <v>190</v>
      </c>
      <c r="G7671" s="40">
        <v>188085</v>
      </c>
      <c r="H7671" s="41" t="s">
        <v>4366</v>
      </c>
    </row>
    <row r="7672" spans="1:8">
      <c r="A7672" s="36"/>
      <c r="B7672" s="36"/>
      <c r="C7672" s="37" t="s">
        <v>2694</v>
      </c>
      <c r="D7672" s="38">
        <v>13219</v>
      </c>
      <c r="E7672" s="37" t="s">
        <v>7947</v>
      </c>
      <c r="F7672" s="38" t="s">
        <v>186</v>
      </c>
      <c r="G7672" s="40">
        <v>194554</v>
      </c>
      <c r="H7672" s="41" t="s">
        <v>4366</v>
      </c>
    </row>
    <row r="7673" spans="1:8">
      <c r="A7673" s="36"/>
      <c r="B7673" s="36"/>
      <c r="C7673" s="37" t="s">
        <v>2694</v>
      </c>
      <c r="D7673" s="38">
        <v>13220</v>
      </c>
      <c r="E7673" s="37" t="s">
        <v>7948</v>
      </c>
      <c r="F7673" s="38" t="s">
        <v>190</v>
      </c>
      <c r="G7673" s="40">
        <v>1278</v>
      </c>
      <c r="H7673" s="41" t="s">
        <v>4366</v>
      </c>
    </row>
    <row r="7674" spans="1:8">
      <c r="A7674" s="36"/>
      <c r="B7674" s="36"/>
      <c r="C7674" s="37" t="s">
        <v>4442</v>
      </c>
      <c r="D7674" s="38">
        <v>13221</v>
      </c>
      <c r="E7674" s="37" t="s">
        <v>7949</v>
      </c>
      <c r="F7674" s="38" t="s">
        <v>182</v>
      </c>
      <c r="G7674" s="40">
        <v>120025</v>
      </c>
      <c r="H7674" s="41" t="s">
        <v>4366</v>
      </c>
    </row>
    <row r="7675" spans="1:8">
      <c r="A7675" s="36"/>
      <c r="B7675" s="36"/>
      <c r="C7675" s="37" t="s">
        <v>6570</v>
      </c>
      <c r="D7675" s="38">
        <v>13222</v>
      </c>
      <c r="E7675" s="37" t="s">
        <v>7950</v>
      </c>
      <c r="F7675" s="38" t="s">
        <v>1202</v>
      </c>
      <c r="G7675" s="40">
        <v>5355000</v>
      </c>
      <c r="H7675" s="41" t="s">
        <v>197</v>
      </c>
    </row>
    <row r="7676" spans="1:8">
      <c r="A7676" s="36"/>
      <c r="B7676" s="36"/>
      <c r="C7676" s="37" t="s">
        <v>2694</v>
      </c>
      <c r="D7676" s="38">
        <v>13223</v>
      </c>
      <c r="E7676" s="37" t="s">
        <v>7951</v>
      </c>
      <c r="F7676" s="38" t="s">
        <v>190</v>
      </c>
      <c r="G7676" s="40">
        <v>46624</v>
      </c>
      <c r="H7676" s="41" t="s">
        <v>197</v>
      </c>
    </row>
    <row r="7677" spans="1:8">
      <c r="A7677" s="36"/>
      <c r="B7677" s="36"/>
      <c r="C7677" s="37" t="s">
        <v>2694</v>
      </c>
      <c r="D7677" s="38">
        <v>13224</v>
      </c>
      <c r="E7677" s="37" t="s">
        <v>7952</v>
      </c>
      <c r="F7677" s="38" t="s">
        <v>157</v>
      </c>
      <c r="G7677" s="40">
        <v>750</v>
      </c>
      <c r="H7677" s="41" t="s">
        <v>197</v>
      </c>
    </row>
    <row r="7678" spans="1:8">
      <c r="A7678" s="36"/>
      <c r="B7678" s="36"/>
      <c r="C7678" s="37" t="s">
        <v>2694</v>
      </c>
      <c r="D7678" s="38">
        <v>13225</v>
      </c>
      <c r="E7678" s="37" t="s">
        <v>7953</v>
      </c>
      <c r="F7678" s="38" t="s">
        <v>190</v>
      </c>
      <c r="G7678" s="40">
        <v>3200</v>
      </c>
      <c r="H7678" s="41" t="s">
        <v>197</v>
      </c>
    </row>
    <row r="7679" spans="1:8">
      <c r="A7679" s="36"/>
      <c r="B7679" s="36"/>
      <c r="C7679" s="37" t="s">
        <v>2694</v>
      </c>
      <c r="D7679" s="38">
        <v>13226</v>
      </c>
      <c r="E7679" s="37" t="s">
        <v>7954</v>
      </c>
      <c r="F7679" s="38" t="s">
        <v>157</v>
      </c>
      <c r="G7679" s="40">
        <v>12900</v>
      </c>
      <c r="H7679" s="41" t="s">
        <v>197</v>
      </c>
    </row>
    <row r="7680" spans="1:8">
      <c r="A7680" s="36"/>
      <c r="B7680" s="36"/>
      <c r="C7680" s="37" t="s">
        <v>2694</v>
      </c>
      <c r="D7680" s="38">
        <v>13227</v>
      </c>
      <c r="E7680" s="37" t="s">
        <v>7955</v>
      </c>
      <c r="F7680" s="38" t="s">
        <v>157</v>
      </c>
      <c r="G7680" s="40">
        <v>16540</v>
      </c>
      <c r="H7680" s="41" t="s">
        <v>197</v>
      </c>
    </row>
    <row r="7681" spans="1:8">
      <c r="A7681" s="36"/>
      <c r="B7681" s="36"/>
      <c r="C7681" s="37" t="s">
        <v>2694</v>
      </c>
      <c r="D7681" s="38">
        <v>13229</v>
      </c>
      <c r="E7681" s="37" t="s">
        <v>7956</v>
      </c>
      <c r="F7681" s="38" t="s">
        <v>190</v>
      </c>
      <c r="G7681" s="40">
        <v>3300</v>
      </c>
      <c r="H7681" s="41" t="s">
        <v>197</v>
      </c>
    </row>
    <row r="7682" spans="1:8">
      <c r="A7682" s="46" t="s">
        <v>7958</v>
      </c>
      <c r="B7682" s="47" t="s">
        <v>579</v>
      </c>
      <c r="C7682" s="47" t="s">
        <v>1034</v>
      </c>
      <c r="D7682" s="48">
        <v>4491</v>
      </c>
      <c r="E7682" s="47" t="s">
        <v>7959</v>
      </c>
      <c r="F7682" s="49" t="s">
        <v>182</v>
      </c>
      <c r="G7682" s="50">
        <v>223054</v>
      </c>
      <c r="H7682" s="46" t="s">
        <v>4366</v>
      </c>
    </row>
    <row r="7683" spans="1:8">
      <c r="A7683" s="46" t="s">
        <v>7958</v>
      </c>
      <c r="B7683" s="47" t="s">
        <v>579</v>
      </c>
      <c r="C7683" s="47" t="s">
        <v>1034</v>
      </c>
      <c r="D7683" s="48">
        <v>4503</v>
      </c>
      <c r="E7683" s="47" t="s">
        <v>7960</v>
      </c>
      <c r="F7683" s="49" t="s">
        <v>182</v>
      </c>
      <c r="G7683" s="50">
        <v>234697</v>
      </c>
      <c r="H7683" s="46" t="s">
        <v>4366</v>
      </c>
    </row>
    <row r="7684" spans="1:8">
      <c r="A7684" s="46" t="s">
        <v>7958</v>
      </c>
      <c r="B7684" s="47" t="s">
        <v>579</v>
      </c>
      <c r="C7684" s="47" t="s">
        <v>1034</v>
      </c>
      <c r="D7684" s="48">
        <v>4504</v>
      </c>
      <c r="E7684" s="47" t="s">
        <v>7961</v>
      </c>
      <c r="F7684" s="49" t="s">
        <v>182</v>
      </c>
      <c r="G7684" s="50">
        <v>271380</v>
      </c>
      <c r="H7684" s="46" t="s">
        <v>4366</v>
      </c>
    </row>
    <row r="7685" spans="1:8">
      <c r="A7685" s="46" t="s">
        <v>7958</v>
      </c>
      <c r="B7685" s="47" t="s">
        <v>579</v>
      </c>
      <c r="C7685" s="47" t="s">
        <v>1038</v>
      </c>
      <c r="D7685" s="48">
        <v>4507</v>
      </c>
      <c r="E7685" s="47" t="s">
        <v>7962</v>
      </c>
      <c r="F7685" s="49" t="s">
        <v>182</v>
      </c>
      <c r="G7685" s="50">
        <v>214431</v>
      </c>
      <c r="H7685" s="46" t="s">
        <v>4366</v>
      </c>
    </row>
    <row r="7686" spans="1:8">
      <c r="A7686" s="46" t="s">
        <v>7958</v>
      </c>
      <c r="B7686" s="47" t="s">
        <v>579</v>
      </c>
      <c r="C7686" s="47" t="s">
        <v>1038</v>
      </c>
      <c r="D7686" s="48">
        <v>4508</v>
      </c>
      <c r="E7686" s="47" t="s">
        <v>7963</v>
      </c>
      <c r="F7686" s="49" t="s">
        <v>182</v>
      </c>
      <c r="G7686" s="50">
        <v>195956</v>
      </c>
      <c r="H7686" s="46" t="s">
        <v>4366</v>
      </c>
    </row>
    <row r="7687" spans="1:8">
      <c r="A7687" s="46" t="s">
        <v>7958</v>
      </c>
      <c r="B7687" s="47" t="s">
        <v>579</v>
      </c>
      <c r="C7687" s="47" t="s">
        <v>1038</v>
      </c>
      <c r="D7687" s="48">
        <v>4509</v>
      </c>
      <c r="E7687" s="47" t="s">
        <v>7964</v>
      </c>
      <c r="F7687" s="49" t="s">
        <v>182</v>
      </c>
      <c r="G7687" s="50">
        <v>252920</v>
      </c>
      <c r="H7687" s="46" t="s">
        <v>4366</v>
      </c>
    </row>
    <row r="7688" spans="1:8">
      <c r="A7688" s="46" t="s">
        <v>7958</v>
      </c>
      <c r="B7688" s="47" t="s">
        <v>579</v>
      </c>
      <c r="C7688" s="47" t="s">
        <v>1038</v>
      </c>
      <c r="D7688" s="48">
        <v>4511</v>
      </c>
      <c r="E7688" s="47" t="s">
        <v>7965</v>
      </c>
      <c r="F7688" s="49" t="s">
        <v>182</v>
      </c>
      <c r="G7688" s="50">
        <v>244787</v>
      </c>
      <c r="H7688" s="46" t="s">
        <v>4366</v>
      </c>
    </row>
    <row r="7689" spans="1:8">
      <c r="A7689" s="46" t="s">
        <v>7958</v>
      </c>
      <c r="B7689" s="47" t="s">
        <v>579</v>
      </c>
      <c r="C7689" s="47" t="s">
        <v>1038</v>
      </c>
      <c r="D7689" s="48">
        <v>4512</v>
      </c>
      <c r="E7689" s="47" t="s">
        <v>7966</v>
      </c>
      <c r="F7689" s="49" t="s">
        <v>182</v>
      </c>
      <c r="G7689" s="50">
        <v>279661</v>
      </c>
      <c r="H7689" s="46" t="s">
        <v>4366</v>
      </c>
    </row>
    <row r="7690" spans="1:8">
      <c r="A7690" s="46" t="s">
        <v>7958</v>
      </c>
      <c r="B7690" s="47" t="s">
        <v>579</v>
      </c>
      <c r="C7690" s="47" t="s">
        <v>580</v>
      </c>
      <c r="D7690" s="48">
        <v>4517</v>
      </c>
      <c r="E7690" s="47" t="s">
        <v>7967</v>
      </c>
      <c r="F7690" s="49" t="s">
        <v>182</v>
      </c>
      <c r="G7690" s="50">
        <v>233172</v>
      </c>
      <c r="H7690" s="46" t="s">
        <v>4366</v>
      </c>
    </row>
    <row r="7691" spans="1:8">
      <c r="A7691" s="46" t="s">
        <v>7958</v>
      </c>
      <c r="B7691" s="47" t="s">
        <v>579</v>
      </c>
      <c r="C7691" s="47" t="s">
        <v>1046</v>
      </c>
      <c r="D7691" s="48">
        <v>4523</v>
      </c>
      <c r="E7691" s="47" t="s">
        <v>7968</v>
      </c>
      <c r="F7691" s="49" t="s">
        <v>182</v>
      </c>
      <c r="G7691" s="50">
        <v>192330</v>
      </c>
      <c r="H7691" s="46" t="s">
        <v>4366</v>
      </c>
    </row>
    <row r="7692" spans="1:8">
      <c r="A7692" s="46" t="s">
        <v>7958</v>
      </c>
      <c r="B7692" s="47" t="s">
        <v>579</v>
      </c>
      <c r="C7692" s="47" t="s">
        <v>1046</v>
      </c>
      <c r="D7692" s="48">
        <v>4524</v>
      </c>
      <c r="E7692" s="47" t="s">
        <v>7969</v>
      </c>
      <c r="F7692" s="49" t="s">
        <v>182</v>
      </c>
      <c r="G7692" s="50">
        <v>208913</v>
      </c>
      <c r="H7692" s="46" t="s">
        <v>4366</v>
      </c>
    </row>
    <row r="7693" spans="1:8">
      <c r="A7693" s="46" t="s">
        <v>7958</v>
      </c>
      <c r="B7693" s="47" t="s">
        <v>1076</v>
      </c>
      <c r="C7693" s="47" t="s">
        <v>1077</v>
      </c>
      <c r="D7693" s="48">
        <v>4575</v>
      </c>
      <c r="E7693" s="47" t="s">
        <v>89</v>
      </c>
      <c r="F7693" s="49" t="s">
        <v>182</v>
      </c>
      <c r="G7693" s="50">
        <v>160774</v>
      </c>
      <c r="H7693" s="46" t="s">
        <v>4366</v>
      </c>
    </row>
    <row r="7694" spans="1:8">
      <c r="A7694" s="46" t="s">
        <v>7958</v>
      </c>
      <c r="B7694" s="47" t="s">
        <v>1076</v>
      </c>
      <c r="C7694" s="47" t="s">
        <v>1077</v>
      </c>
      <c r="D7694" s="48">
        <v>4576</v>
      </c>
      <c r="E7694" s="47" t="s">
        <v>90</v>
      </c>
      <c r="F7694" s="49" t="s">
        <v>182</v>
      </c>
      <c r="G7694" s="50">
        <v>164607</v>
      </c>
      <c r="H7694" s="46" t="s">
        <v>4366</v>
      </c>
    </row>
    <row r="7695" spans="1:8">
      <c r="A7695" s="46" t="s">
        <v>7958</v>
      </c>
      <c r="B7695" s="47" t="s">
        <v>1076</v>
      </c>
      <c r="C7695" s="47" t="s">
        <v>1646</v>
      </c>
      <c r="D7695" s="48">
        <v>4577</v>
      </c>
      <c r="E7695" s="47" t="s">
        <v>7970</v>
      </c>
      <c r="F7695" s="49" t="s">
        <v>182</v>
      </c>
      <c r="G7695" s="50">
        <v>131732</v>
      </c>
      <c r="H7695" s="46" t="s">
        <v>4366</v>
      </c>
    </row>
    <row r="7696" spans="1:8">
      <c r="A7696" s="46" t="s">
        <v>7958</v>
      </c>
      <c r="B7696" s="47" t="s">
        <v>1076</v>
      </c>
      <c r="C7696" s="47" t="s">
        <v>3196</v>
      </c>
      <c r="D7696" s="48">
        <v>4579</v>
      </c>
      <c r="E7696" s="47" t="s">
        <v>7971</v>
      </c>
      <c r="F7696" s="49" t="s">
        <v>182</v>
      </c>
      <c r="G7696" s="50">
        <v>126480</v>
      </c>
      <c r="H7696" s="46" t="s">
        <v>4366</v>
      </c>
    </row>
    <row r="7697" spans="1:8">
      <c r="A7697" s="46" t="s">
        <v>7958</v>
      </c>
      <c r="B7697" s="47" t="s">
        <v>1076</v>
      </c>
      <c r="C7697" s="47" t="s">
        <v>1077</v>
      </c>
      <c r="D7697" s="48">
        <v>4582</v>
      </c>
      <c r="E7697" s="47" t="s">
        <v>7972</v>
      </c>
      <c r="F7697" s="49" t="s">
        <v>182</v>
      </c>
      <c r="G7697" s="50">
        <v>116743</v>
      </c>
      <c r="H7697" s="46" t="s">
        <v>4366</v>
      </c>
    </row>
    <row r="7698" spans="1:8">
      <c r="A7698" s="46" t="s">
        <v>7958</v>
      </c>
      <c r="B7698" s="47" t="s">
        <v>1076</v>
      </c>
      <c r="C7698" s="47" t="s">
        <v>1077</v>
      </c>
      <c r="D7698" s="48">
        <v>4583</v>
      </c>
      <c r="E7698" s="47" t="s">
        <v>7973</v>
      </c>
      <c r="F7698" s="49" t="s">
        <v>182</v>
      </c>
      <c r="G7698" s="50">
        <v>26067</v>
      </c>
      <c r="H7698" s="46" t="s">
        <v>4366</v>
      </c>
    </row>
    <row r="7699" spans="1:8">
      <c r="A7699" s="46" t="s">
        <v>7958</v>
      </c>
      <c r="B7699" s="47" t="s">
        <v>1076</v>
      </c>
      <c r="C7699" s="47" t="s">
        <v>1646</v>
      </c>
      <c r="D7699" s="48">
        <v>4584</v>
      </c>
      <c r="E7699" s="47" t="s">
        <v>7974</v>
      </c>
      <c r="F7699" s="49" t="s">
        <v>182</v>
      </c>
      <c r="G7699" s="50">
        <v>85554</v>
      </c>
      <c r="H7699" s="46" t="s">
        <v>4366</v>
      </c>
    </row>
    <row r="7700" spans="1:8">
      <c r="A7700" s="46" t="s">
        <v>7958</v>
      </c>
      <c r="B7700" s="47" t="s">
        <v>7975</v>
      </c>
      <c r="C7700" s="47" t="s">
        <v>7975</v>
      </c>
      <c r="D7700" s="48">
        <v>4585</v>
      </c>
      <c r="E7700" s="47" t="s">
        <v>7976</v>
      </c>
      <c r="F7700" s="49" t="s">
        <v>182</v>
      </c>
      <c r="G7700" s="50">
        <v>197065</v>
      </c>
      <c r="H7700" s="46" t="s">
        <v>4366</v>
      </c>
    </row>
    <row r="7701" spans="1:8">
      <c r="A7701" s="46" t="s">
        <v>7958</v>
      </c>
      <c r="B7701" s="47" t="s">
        <v>579</v>
      </c>
      <c r="C7701" s="47" t="s">
        <v>1046</v>
      </c>
      <c r="D7701" s="48">
        <v>4586</v>
      </c>
      <c r="E7701" s="47" t="s">
        <v>7977</v>
      </c>
      <c r="F7701" s="49" t="s">
        <v>182</v>
      </c>
      <c r="G7701" s="50">
        <v>108014</v>
      </c>
      <c r="H7701" s="46" t="s">
        <v>4366</v>
      </c>
    </row>
    <row r="7702" spans="1:8">
      <c r="A7702" s="46" t="s">
        <v>7958</v>
      </c>
      <c r="B7702" s="47" t="s">
        <v>1076</v>
      </c>
      <c r="C7702" s="47" t="s">
        <v>1077</v>
      </c>
      <c r="D7702" s="48">
        <v>4589</v>
      </c>
      <c r="E7702" s="47" t="s">
        <v>7978</v>
      </c>
      <c r="F7702" s="49" t="s">
        <v>182</v>
      </c>
      <c r="G7702" s="50">
        <v>1735</v>
      </c>
      <c r="H7702" s="46" t="s">
        <v>4366</v>
      </c>
    </row>
    <row r="7703" spans="1:8">
      <c r="A7703" s="46" t="s">
        <v>7958</v>
      </c>
      <c r="B7703" s="47" t="s">
        <v>1076</v>
      </c>
      <c r="C7703" s="47" t="s">
        <v>1077</v>
      </c>
      <c r="D7703" s="48">
        <v>4594</v>
      </c>
      <c r="E7703" s="47" t="s">
        <v>7979</v>
      </c>
      <c r="F7703" s="49" t="s">
        <v>182</v>
      </c>
      <c r="G7703" s="50">
        <v>109062</v>
      </c>
      <c r="H7703" s="46" t="s">
        <v>4366</v>
      </c>
    </row>
    <row r="7704" spans="1:8">
      <c r="A7704" s="46" t="s">
        <v>7958</v>
      </c>
      <c r="B7704" s="47" t="s">
        <v>1076</v>
      </c>
      <c r="C7704" s="47" t="s">
        <v>1077</v>
      </c>
      <c r="D7704" s="48">
        <v>4595</v>
      </c>
      <c r="E7704" s="47" t="s">
        <v>7980</v>
      </c>
      <c r="F7704" s="49" t="s">
        <v>182</v>
      </c>
      <c r="G7704" s="50">
        <v>84341</v>
      </c>
      <c r="H7704" s="46" t="s">
        <v>4366</v>
      </c>
    </row>
    <row r="7705" spans="1:8">
      <c r="A7705" s="46" t="s">
        <v>7958</v>
      </c>
      <c r="B7705" s="47" t="s">
        <v>1076</v>
      </c>
      <c r="C7705" s="47" t="s">
        <v>1077</v>
      </c>
      <c r="D7705" s="48">
        <v>4596</v>
      </c>
      <c r="E7705" s="47" t="s">
        <v>7981</v>
      </c>
      <c r="F7705" s="49" t="s">
        <v>182</v>
      </c>
      <c r="G7705" s="50">
        <v>64201</v>
      </c>
      <c r="H7705" s="46" t="s">
        <v>4366</v>
      </c>
    </row>
    <row r="7706" spans="1:8">
      <c r="A7706" s="46" t="s">
        <v>7958</v>
      </c>
      <c r="B7706" s="47" t="s">
        <v>1076</v>
      </c>
      <c r="C7706" s="47" t="s">
        <v>1646</v>
      </c>
      <c r="D7706" s="48">
        <v>4597</v>
      </c>
      <c r="E7706" s="47" t="s">
        <v>7982</v>
      </c>
      <c r="F7706" s="49" t="s">
        <v>182</v>
      </c>
      <c r="G7706" s="50">
        <v>13828</v>
      </c>
      <c r="H7706" s="46" t="s">
        <v>4366</v>
      </c>
    </row>
    <row r="7707" spans="1:8">
      <c r="A7707" s="46" t="s">
        <v>7958</v>
      </c>
      <c r="B7707" s="47" t="s">
        <v>587</v>
      </c>
      <c r="C7707" s="47" t="s">
        <v>1082</v>
      </c>
      <c r="D7707" s="48">
        <v>4603</v>
      </c>
      <c r="E7707" s="47" t="s">
        <v>7983</v>
      </c>
      <c r="F7707" s="49" t="s">
        <v>182</v>
      </c>
      <c r="G7707" s="50">
        <v>1315</v>
      </c>
      <c r="H7707" s="46" t="s">
        <v>4366</v>
      </c>
    </row>
    <row r="7708" spans="1:8">
      <c r="A7708" s="46" t="s">
        <v>7958</v>
      </c>
      <c r="B7708" s="47" t="s">
        <v>579</v>
      </c>
      <c r="C7708" s="47" t="s">
        <v>1034</v>
      </c>
      <c r="D7708" s="48">
        <v>4605</v>
      </c>
      <c r="E7708" s="47" t="s">
        <v>7984</v>
      </c>
      <c r="F7708" s="49" t="s">
        <v>182</v>
      </c>
      <c r="G7708" s="50">
        <v>217803</v>
      </c>
      <c r="H7708" s="46" t="s">
        <v>4366</v>
      </c>
    </row>
    <row r="7709" spans="1:8">
      <c r="A7709" s="46" t="s">
        <v>7958</v>
      </c>
      <c r="B7709" s="47" t="s">
        <v>587</v>
      </c>
      <c r="C7709" s="47" t="s">
        <v>1082</v>
      </c>
      <c r="D7709" s="48">
        <v>4607</v>
      </c>
      <c r="E7709" s="47" t="s">
        <v>7985</v>
      </c>
      <c r="F7709" s="49" t="s">
        <v>182</v>
      </c>
      <c r="G7709" s="50">
        <v>53504</v>
      </c>
      <c r="H7709" s="46" t="s">
        <v>4366</v>
      </c>
    </row>
    <row r="7710" spans="1:8">
      <c r="A7710" s="46" t="s">
        <v>7958</v>
      </c>
      <c r="B7710" s="47" t="s">
        <v>587</v>
      </c>
      <c r="C7710" s="47" t="s">
        <v>1082</v>
      </c>
      <c r="D7710" s="48">
        <v>4608</v>
      </c>
      <c r="E7710" s="47" t="s">
        <v>7986</v>
      </c>
      <c r="F7710" s="49" t="s">
        <v>182</v>
      </c>
      <c r="G7710" s="50">
        <v>26753</v>
      </c>
      <c r="H7710" s="46" t="s">
        <v>4366</v>
      </c>
    </row>
    <row r="7711" spans="1:8">
      <c r="A7711" s="46" t="s">
        <v>7958</v>
      </c>
      <c r="B7711" s="47" t="s">
        <v>587</v>
      </c>
      <c r="C7711" s="47" t="s">
        <v>1082</v>
      </c>
      <c r="D7711" s="48">
        <v>4609</v>
      </c>
      <c r="E7711" s="47" t="s">
        <v>7987</v>
      </c>
      <c r="F7711" s="49" t="s">
        <v>182</v>
      </c>
      <c r="G7711" s="50">
        <v>98191</v>
      </c>
      <c r="H7711" s="46" t="s">
        <v>4366</v>
      </c>
    </row>
    <row r="7712" spans="1:8">
      <c r="A7712" s="46" t="s">
        <v>7958</v>
      </c>
      <c r="B7712" s="47" t="s">
        <v>587</v>
      </c>
      <c r="C7712" s="47" t="s">
        <v>1082</v>
      </c>
      <c r="D7712" s="48">
        <v>4610</v>
      </c>
      <c r="E7712" s="47" t="s">
        <v>7988</v>
      </c>
      <c r="F7712" s="49" t="s">
        <v>182</v>
      </c>
      <c r="G7712" s="50">
        <v>45129</v>
      </c>
      <c r="H7712" s="46" t="s">
        <v>4366</v>
      </c>
    </row>
    <row r="7713" spans="1:8">
      <c r="A7713" s="46" t="s">
        <v>7958</v>
      </c>
      <c r="B7713" s="47" t="s">
        <v>579</v>
      </c>
      <c r="C7713" s="47" t="s">
        <v>1034</v>
      </c>
      <c r="D7713" s="48">
        <v>4664</v>
      </c>
      <c r="E7713" s="47" t="s">
        <v>7989</v>
      </c>
      <c r="F7713" s="49" t="s">
        <v>182</v>
      </c>
      <c r="G7713" s="50">
        <v>273150</v>
      </c>
      <c r="H7713" s="46" t="s">
        <v>4366</v>
      </c>
    </row>
    <row r="7714" spans="1:8">
      <c r="A7714" s="46" t="s">
        <v>7958</v>
      </c>
      <c r="B7714" s="47" t="s">
        <v>579</v>
      </c>
      <c r="C7714" s="47" t="s">
        <v>580</v>
      </c>
      <c r="D7714" s="48">
        <v>4665</v>
      </c>
      <c r="E7714" s="47" t="s">
        <v>7990</v>
      </c>
      <c r="F7714" s="49" t="s">
        <v>182</v>
      </c>
      <c r="G7714" s="50">
        <v>293474</v>
      </c>
      <c r="H7714" s="46" t="s">
        <v>4366</v>
      </c>
    </row>
    <row r="7715" spans="1:8">
      <c r="A7715" s="46" t="s">
        <v>7958</v>
      </c>
      <c r="B7715" s="47" t="s">
        <v>579</v>
      </c>
      <c r="C7715" s="47" t="s">
        <v>580</v>
      </c>
      <c r="D7715" s="48">
        <v>4666</v>
      </c>
      <c r="E7715" s="47" t="s">
        <v>7991</v>
      </c>
      <c r="F7715" s="49" t="s">
        <v>182</v>
      </c>
      <c r="G7715" s="50">
        <v>240828</v>
      </c>
      <c r="H7715" s="46" t="s">
        <v>4366</v>
      </c>
    </row>
    <row r="7716" spans="1:8">
      <c r="A7716" s="46" t="s">
        <v>7958</v>
      </c>
      <c r="B7716" s="47" t="s">
        <v>579</v>
      </c>
      <c r="C7716" s="47" t="s">
        <v>580</v>
      </c>
      <c r="D7716" s="48">
        <v>4667</v>
      </c>
      <c r="E7716" s="47" t="s">
        <v>7992</v>
      </c>
      <c r="F7716" s="49" t="s">
        <v>182</v>
      </c>
      <c r="G7716" s="50">
        <v>285198</v>
      </c>
      <c r="H7716" s="46" t="s">
        <v>4366</v>
      </c>
    </row>
    <row r="7717" spans="1:8">
      <c r="A7717" s="46" t="s">
        <v>7958</v>
      </c>
      <c r="B7717" s="47" t="s">
        <v>1076</v>
      </c>
      <c r="C7717" s="47" t="s">
        <v>1077</v>
      </c>
      <c r="D7717" s="48">
        <v>4677</v>
      </c>
      <c r="E7717" s="47" t="s">
        <v>7993</v>
      </c>
      <c r="F7717" s="49" t="s">
        <v>182</v>
      </c>
      <c r="G7717" s="50">
        <v>100825</v>
      </c>
      <c r="H7717" s="46" t="s">
        <v>4366</v>
      </c>
    </row>
    <row r="7718" spans="1:8">
      <c r="A7718" s="46" t="s">
        <v>7958</v>
      </c>
      <c r="B7718" s="47" t="s">
        <v>1076</v>
      </c>
      <c r="C7718" s="47" t="s">
        <v>1077</v>
      </c>
      <c r="D7718" s="48">
        <v>4679</v>
      </c>
      <c r="E7718" s="47" t="s">
        <v>7994</v>
      </c>
      <c r="F7718" s="49" t="s">
        <v>182</v>
      </c>
      <c r="G7718" s="50">
        <v>80685</v>
      </c>
      <c r="H7718" s="46" t="s">
        <v>4366</v>
      </c>
    </row>
    <row r="7719" spans="1:8">
      <c r="A7719" s="46" t="s">
        <v>7958</v>
      </c>
      <c r="B7719" s="47" t="s">
        <v>1076</v>
      </c>
      <c r="C7719" s="47" t="s">
        <v>1077</v>
      </c>
      <c r="D7719" s="48">
        <v>4680</v>
      </c>
      <c r="E7719" s="47" t="s">
        <v>7995</v>
      </c>
      <c r="F7719" s="49" t="s">
        <v>182</v>
      </c>
      <c r="G7719" s="50">
        <v>84377</v>
      </c>
      <c r="H7719" s="46" t="s">
        <v>4366</v>
      </c>
    </row>
    <row r="7720" spans="1:8">
      <c r="A7720" s="46" t="s">
        <v>7958</v>
      </c>
      <c r="B7720" s="47" t="s">
        <v>1076</v>
      </c>
      <c r="C7720" s="47" t="s">
        <v>1077</v>
      </c>
      <c r="D7720" s="48">
        <v>4681</v>
      </c>
      <c r="E7720" s="47" t="s">
        <v>7996</v>
      </c>
      <c r="F7720" s="49" t="s">
        <v>182</v>
      </c>
      <c r="G7720" s="50">
        <v>93685</v>
      </c>
      <c r="H7720" s="46" t="s">
        <v>4366</v>
      </c>
    </row>
    <row r="7721" spans="1:8">
      <c r="A7721" s="46" t="s">
        <v>7958</v>
      </c>
      <c r="B7721" s="47" t="s">
        <v>1076</v>
      </c>
      <c r="C7721" s="47" t="s">
        <v>1077</v>
      </c>
      <c r="D7721" s="48">
        <v>4682</v>
      </c>
      <c r="E7721" s="47" t="s">
        <v>7997</v>
      </c>
      <c r="F7721" s="49" t="s">
        <v>182</v>
      </c>
      <c r="G7721" s="50">
        <v>125546</v>
      </c>
      <c r="H7721" s="46" t="s">
        <v>4366</v>
      </c>
    </row>
    <row r="7722" spans="1:8">
      <c r="A7722" s="46" t="s">
        <v>7958</v>
      </c>
      <c r="B7722" s="47" t="s">
        <v>1076</v>
      </c>
      <c r="C7722" s="47" t="s">
        <v>1077</v>
      </c>
      <c r="D7722" s="48">
        <v>4683</v>
      </c>
      <c r="E7722" s="47" t="s">
        <v>7998</v>
      </c>
      <c r="F7722" s="49" t="s">
        <v>182</v>
      </c>
      <c r="G7722" s="50">
        <v>142964</v>
      </c>
      <c r="H7722" s="46" t="s">
        <v>4366</v>
      </c>
    </row>
    <row r="7723" spans="1:8">
      <c r="A7723" s="46" t="s">
        <v>7958</v>
      </c>
      <c r="B7723" s="47" t="s">
        <v>1076</v>
      </c>
      <c r="C7723" s="47" t="s">
        <v>1077</v>
      </c>
      <c r="D7723" s="48">
        <v>4684</v>
      </c>
      <c r="E7723" s="47" t="s">
        <v>7999</v>
      </c>
      <c r="F7723" s="49" t="s">
        <v>182</v>
      </c>
      <c r="G7723" s="50">
        <v>138546</v>
      </c>
      <c r="H7723" s="46" t="s">
        <v>4366</v>
      </c>
    </row>
    <row r="7724" spans="1:8">
      <c r="A7724" s="46" t="s">
        <v>7958</v>
      </c>
      <c r="B7724" s="47" t="s">
        <v>1076</v>
      </c>
      <c r="C7724" s="47" t="s">
        <v>1077</v>
      </c>
      <c r="D7724" s="48">
        <v>4685</v>
      </c>
      <c r="E7724" s="47" t="s">
        <v>8000</v>
      </c>
      <c r="F7724" s="49" t="s">
        <v>182</v>
      </c>
      <c r="G7724" s="50">
        <v>129238</v>
      </c>
      <c r="H7724" s="46" t="s">
        <v>4366</v>
      </c>
    </row>
    <row r="7725" spans="1:8">
      <c r="A7725" s="46" t="s">
        <v>7958</v>
      </c>
      <c r="B7725" s="47" t="s">
        <v>579</v>
      </c>
      <c r="C7725" s="47" t="s">
        <v>1046</v>
      </c>
      <c r="D7725" s="48">
        <v>4702</v>
      </c>
      <c r="E7725" s="47" t="s">
        <v>8001</v>
      </c>
      <c r="F7725" s="49" t="s">
        <v>182</v>
      </c>
      <c r="G7725" s="50">
        <v>2562</v>
      </c>
      <c r="H7725" s="46" t="s">
        <v>4366</v>
      </c>
    </row>
    <row r="7726" spans="1:8">
      <c r="A7726" s="46" t="s">
        <v>7958</v>
      </c>
      <c r="B7726" s="47" t="s">
        <v>1076</v>
      </c>
      <c r="C7726" s="47" t="s">
        <v>1077</v>
      </c>
      <c r="D7726" s="48">
        <v>4705</v>
      </c>
      <c r="E7726" s="47" t="s">
        <v>8002</v>
      </c>
      <c r="F7726" s="49" t="s">
        <v>182</v>
      </c>
      <c r="G7726" s="50">
        <v>69874</v>
      </c>
      <c r="H7726" s="46" t="s">
        <v>4366</v>
      </c>
    </row>
    <row r="7727" spans="1:8">
      <c r="A7727" s="46" t="s">
        <v>7958</v>
      </c>
      <c r="B7727" s="47" t="s">
        <v>1076</v>
      </c>
      <c r="C7727" s="47" t="s">
        <v>1077</v>
      </c>
      <c r="D7727" s="48">
        <v>4706</v>
      </c>
      <c r="E7727" s="47" t="s">
        <v>8003</v>
      </c>
      <c r="F7727" s="49" t="s">
        <v>182</v>
      </c>
      <c r="G7727" s="50">
        <v>70030</v>
      </c>
      <c r="H7727" s="46" t="s">
        <v>4366</v>
      </c>
    </row>
    <row r="7728" spans="1:8">
      <c r="A7728" s="46" t="s">
        <v>7958</v>
      </c>
      <c r="B7728" s="47" t="s">
        <v>579</v>
      </c>
      <c r="C7728" s="47" t="s">
        <v>580</v>
      </c>
      <c r="D7728" s="48">
        <v>4708</v>
      </c>
      <c r="E7728" s="47" t="s">
        <v>8004</v>
      </c>
      <c r="F7728" s="49" t="s">
        <v>182</v>
      </c>
      <c r="G7728" s="50">
        <v>374184</v>
      </c>
      <c r="H7728" s="46" t="s">
        <v>4366</v>
      </c>
    </row>
    <row r="7729" spans="1:8">
      <c r="A7729" s="46" t="s">
        <v>7958</v>
      </c>
      <c r="B7729" s="47" t="s">
        <v>579</v>
      </c>
      <c r="C7729" s="47" t="s">
        <v>1034</v>
      </c>
      <c r="D7729" s="48">
        <v>4750</v>
      </c>
      <c r="E7729" s="47" t="s">
        <v>8005</v>
      </c>
      <c r="F7729" s="49" t="s">
        <v>186</v>
      </c>
      <c r="G7729" s="50">
        <v>400471</v>
      </c>
      <c r="H7729" s="46" t="s">
        <v>4366</v>
      </c>
    </row>
    <row r="7730" spans="1:8">
      <c r="A7730" s="46" t="s">
        <v>7958</v>
      </c>
      <c r="B7730" s="47" t="s">
        <v>1076</v>
      </c>
      <c r="C7730" s="47" t="s">
        <v>1077</v>
      </c>
      <c r="D7730" s="48">
        <v>4752</v>
      </c>
      <c r="E7730" s="47" t="s">
        <v>8006</v>
      </c>
      <c r="F7730" s="49" t="s">
        <v>182</v>
      </c>
      <c r="G7730" s="50">
        <v>106558</v>
      </c>
      <c r="H7730" s="46" t="s">
        <v>4366</v>
      </c>
    </row>
    <row r="7731" spans="1:8">
      <c r="A7731" s="46" t="s">
        <v>7958</v>
      </c>
      <c r="B7731" s="47" t="s">
        <v>1076</v>
      </c>
      <c r="C7731" s="47" t="s">
        <v>1077</v>
      </c>
      <c r="D7731" s="48">
        <v>4756</v>
      </c>
      <c r="E7731" s="47" t="s">
        <v>8007</v>
      </c>
      <c r="F7731" s="49" t="s">
        <v>182</v>
      </c>
      <c r="G7731" s="50">
        <v>102595</v>
      </c>
      <c r="H7731" s="46" t="s">
        <v>4366</v>
      </c>
    </row>
    <row r="7732" spans="1:8">
      <c r="A7732" s="46" t="s">
        <v>7958</v>
      </c>
      <c r="B7732" s="47" t="s">
        <v>1076</v>
      </c>
      <c r="C7732" s="47" t="s">
        <v>1077</v>
      </c>
      <c r="D7732" s="48">
        <v>4757</v>
      </c>
      <c r="E7732" s="47" t="s">
        <v>8008</v>
      </c>
      <c r="F7732" s="49" t="s">
        <v>182</v>
      </c>
      <c r="G7732" s="50">
        <v>90333</v>
      </c>
      <c r="H7732" s="46" t="s">
        <v>4366</v>
      </c>
    </row>
    <row r="7733" spans="1:8">
      <c r="A7733" s="46" t="s">
        <v>7958</v>
      </c>
      <c r="B7733" s="47" t="s">
        <v>1076</v>
      </c>
      <c r="C7733" s="47" t="s">
        <v>1077</v>
      </c>
      <c r="D7733" s="48">
        <v>4815</v>
      </c>
      <c r="E7733" s="47" t="s">
        <v>8009</v>
      </c>
      <c r="F7733" s="49" t="s">
        <v>182</v>
      </c>
      <c r="G7733" s="50">
        <v>2782</v>
      </c>
      <c r="H7733" s="46" t="s">
        <v>4366</v>
      </c>
    </row>
    <row r="7734" spans="1:8">
      <c r="A7734" s="46" t="s">
        <v>7958</v>
      </c>
      <c r="B7734" s="47" t="s">
        <v>1076</v>
      </c>
      <c r="C7734" s="47" t="s">
        <v>1646</v>
      </c>
      <c r="D7734" s="48">
        <v>4816</v>
      </c>
      <c r="E7734" s="47" t="s">
        <v>8010</v>
      </c>
      <c r="F7734" s="49" t="s">
        <v>190</v>
      </c>
      <c r="G7734" s="50">
        <v>21591</v>
      </c>
      <c r="H7734" s="46" t="s">
        <v>4366</v>
      </c>
    </row>
    <row r="7735" spans="1:8">
      <c r="A7735" s="46" t="s">
        <v>7958</v>
      </c>
      <c r="B7735" s="47" t="s">
        <v>1076</v>
      </c>
      <c r="C7735" s="47" t="s">
        <v>1077</v>
      </c>
      <c r="D7735" s="48">
        <v>4817</v>
      </c>
      <c r="E7735" s="47" t="s">
        <v>8011</v>
      </c>
      <c r="F7735" s="49" t="s">
        <v>182</v>
      </c>
      <c r="G7735" s="50">
        <v>8614</v>
      </c>
      <c r="H7735" s="46" t="s">
        <v>4366</v>
      </c>
    </row>
    <row r="7736" spans="1:8">
      <c r="A7736" s="46" t="s">
        <v>7958</v>
      </c>
      <c r="B7736" s="47" t="s">
        <v>1076</v>
      </c>
      <c r="C7736" s="47" t="s">
        <v>1077</v>
      </c>
      <c r="D7736" s="48">
        <v>4818</v>
      </c>
      <c r="E7736" s="47" t="s">
        <v>8012</v>
      </c>
      <c r="F7736" s="49" t="s">
        <v>182</v>
      </c>
      <c r="G7736" s="50">
        <v>77637</v>
      </c>
      <c r="H7736" s="46" t="s">
        <v>4366</v>
      </c>
    </row>
    <row r="7737" spans="1:8">
      <c r="A7737" s="46" t="s">
        <v>7958</v>
      </c>
      <c r="B7737" s="47" t="s">
        <v>1076</v>
      </c>
      <c r="C7737" s="47" t="s">
        <v>1646</v>
      </c>
      <c r="D7737" s="48">
        <v>4819</v>
      </c>
      <c r="E7737" s="47" t="s">
        <v>8013</v>
      </c>
      <c r="F7737" s="49" t="s">
        <v>190</v>
      </c>
      <c r="G7737" s="50">
        <v>128831</v>
      </c>
      <c r="H7737" s="46" t="s">
        <v>4366</v>
      </c>
    </row>
    <row r="7738" spans="1:8">
      <c r="A7738" s="46" t="s">
        <v>7958</v>
      </c>
      <c r="B7738" s="47" t="s">
        <v>1076</v>
      </c>
      <c r="C7738" s="47" t="s">
        <v>1077</v>
      </c>
      <c r="D7738" s="48">
        <v>4820</v>
      </c>
      <c r="E7738" s="47" t="s">
        <v>8014</v>
      </c>
      <c r="F7738" s="49" t="s">
        <v>182</v>
      </c>
      <c r="G7738" s="50">
        <v>134959</v>
      </c>
      <c r="H7738" s="46" t="s">
        <v>4366</v>
      </c>
    </row>
    <row r="7739" spans="1:8">
      <c r="A7739" s="46" t="s">
        <v>7958</v>
      </c>
      <c r="B7739" s="47" t="s">
        <v>1076</v>
      </c>
      <c r="C7739" s="47" t="s">
        <v>1077</v>
      </c>
      <c r="D7739" s="48">
        <v>4821</v>
      </c>
      <c r="E7739" s="47" t="s">
        <v>8015</v>
      </c>
      <c r="F7739" s="49" t="s">
        <v>182</v>
      </c>
      <c r="G7739" s="50">
        <v>154166</v>
      </c>
      <c r="H7739" s="46" t="s">
        <v>4366</v>
      </c>
    </row>
    <row r="7740" spans="1:8">
      <c r="A7740" s="46" t="s">
        <v>7958</v>
      </c>
      <c r="B7740" s="47" t="s">
        <v>1076</v>
      </c>
      <c r="C7740" s="47" t="s">
        <v>1077</v>
      </c>
      <c r="D7740" s="48">
        <v>4822</v>
      </c>
      <c r="E7740" s="47" t="s">
        <v>8016</v>
      </c>
      <c r="F7740" s="49" t="s">
        <v>182</v>
      </c>
      <c r="G7740" s="50">
        <v>138461</v>
      </c>
      <c r="H7740" s="46" t="s">
        <v>4366</v>
      </c>
    </row>
    <row r="7741" spans="1:8">
      <c r="A7741" s="46" t="s">
        <v>7958</v>
      </c>
      <c r="B7741" s="47" t="s">
        <v>1076</v>
      </c>
      <c r="C7741" s="47" t="s">
        <v>1077</v>
      </c>
      <c r="D7741" s="48">
        <v>4823</v>
      </c>
      <c r="E7741" s="47" t="s">
        <v>8017</v>
      </c>
      <c r="F7741" s="49" t="s">
        <v>182</v>
      </c>
      <c r="G7741" s="50">
        <v>154408</v>
      </c>
      <c r="H7741" s="46" t="s">
        <v>4366</v>
      </c>
    </row>
    <row r="7742" spans="1:8">
      <c r="A7742" s="46" t="s">
        <v>7958</v>
      </c>
      <c r="B7742" s="47" t="s">
        <v>1076</v>
      </c>
      <c r="C7742" s="47" t="s">
        <v>1077</v>
      </c>
      <c r="D7742" s="48">
        <v>4824</v>
      </c>
      <c r="E7742" s="47" t="s">
        <v>8018</v>
      </c>
      <c r="F7742" s="49" t="s">
        <v>182</v>
      </c>
      <c r="G7742" s="50">
        <v>147247</v>
      </c>
      <c r="H7742" s="46" t="s">
        <v>4366</v>
      </c>
    </row>
    <row r="7743" spans="1:8">
      <c r="A7743" s="46" t="s">
        <v>7958</v>
      </c>
      <c r="B7743" s="47" t="s">
        <v>1076</v>
      </c>
      <c r="C7743" s="47" t="s">
        <v>1646</v>
      </c>
      <c r="D7743" s="48">
        <v>4825</v>
      </c>
      <c r="E7743" s="47" t="s">
        <v>8019</v>
      </c>
      <c r="F7743" s="49" t="s">
        <v>190</v>
      </c>
      <c r="G7743" s="50">
        <v>294997</v>
      </c>
      <c r="H7743" s="46" t="s">
        <v>4366</v>
      </c>
    </row>
    <row r="7744" spans="1:8">
      <c r="A7744" s="46" t="s">
        <v>7958</v>
      </c>
      <c r="B7744" s="47" t="s">
        <v>1187</v>
      </c>
      <c r="C7744" s="47" t="s">
        <v>1187</v>
      </c>
      <c r="D7744" s="48">
        <v>4830</v>
      </c>
      <c r="E7744" s="47" t="s">
        <v>8020</v>
      </c>
      <c r="F7744" s="49" t="s">
        <v>182</v>
      </c>
      <c r="G7744" s="50">
        <v>8292</v>
      </c>
      <c r="H7744" s="46" t="s">
        <v>4366</v>
      </c>
    </row>
    <row r="7745" spans="1:8">
      <c r="A7745" s="46" t="s">
        <v>7958</v>
      </c>
      <c r="B7745" s="47" t="s">
        <v>1187</v>
      </c>
      <c r="C7745" s="47" t="s">
        <v>1187</v>
      </c>
      <c r="D7745" s="48">
        <v>4831</v>
      </c>
      <c r="E7745" s="47" t="s">
        <v>8021</v>
      </c>
      <c r="F7745" s="49" t="s">
        <v>182</v>
      </c>
      <c r="G7745" s="50">
        <v>139953</v>
      </c>
      <c r="H7745" s="46" t="s">
        <v>4366</v>
      </c>
    </row>
    <row r="7746" spans="1:8">
      <c r="A7746" s="46" t="s">
        <v>7958</v>
      </c>
      <c r="B7746" s="47" t="s">
        <v>587</v>
      </c>
      <c r="C7746" s="47" t="s">
        <v>1082</v>
      </c>
      <c r="D7746" s="48">
        <v>5381</v>
      </c>
      <c r="E7746" s="47" t="s">
        <v>8022</v>
      </c>
      <c r="F7746" s="49" t="s">
        <v>190</v>
      </c>
      <c r="G7746" s="50">
        <v>396197</v>
      </c>
      <c r="H7746" s="46" t="s">
        <v>4366</v>
      </c>
    </row>
    <row r="7747" spans="1:8">
      <c r="A7747" s="46" t="s">
        <v>7958</v>
      </c>
      <c r="B7747" s="47" t="s">
        <v>579</v>
      </c>
      <c r="C7747" s="47" t="s">
        <v>580</v>
      </c>
      <c r="D7747" s="48">
        <v>5798</v>
      </c>
      <c r="E7747" s="47" t="s">
        <v>8023</v>
      </c>
      <c r="F7747" s="49" t="s">
        <v>182</v>
      </c>
      <c r="G7747" s="50">
        <v>375600</v>
      </c>
      <c r="H7747" s="46" t="s">
        <v>4366</v>
      </c>
    </row>
    <row r="7748" spans="1:8">
      <c r="A7748" s="46" t="s">
        <v>7958</v>
      </c>
      <c r="B7748" s="47" t="s">
        <v>579</v>
      </c>
      <c r="C7748" s="47" t="s">
        <v>1046</v>
      </c>
      <c r="D7748" s="48">
        <v>5799</v>
      </c>
      <c r="E7748" s="47" t="s">
        <v>8024</v>
      </c>
      <c r="F7748" s="49" t="s">
        <v>182</v>
      </c>
      <c r="G7748" s="50">
        <v>91530</v>
      </c>
      <c r="H7748" s="46" t="s">
        <v>4366</v>
      </c>
    </row>
    <row r="7749" spans="1:8">
      <c r="A7749" s="46" t="s">
        <v>7958</v>
      </c>
      <c r="B7749" s="47" t="s">
        <v>579</v>
      </c>
      <c r="C7749" s="47" t="s">
        <v>580</v>
      </c>
      <c r="D7749" s="48">
        <v>5800</v>
      </c>
      <c r="E7749" s="47" t="s">
        <v>8025</v>
      </c>
      <c r="F7749" s="49" t="s">
        <v>182</v>
      </c>
      <c r="G7749" s="50">
        <v>286994</v>
      </c>
      <c r="H7749" s="46" t="s">
        <v>4366</v>
      </c>
    </row>
    <row r="7750" spans="1:8">
      <c r="A7750" s="46" t="s">
        <v>7958</v>
      </c>
      <c r="B7750" s="47" t="s">
        <v>579</v>
      </c>
      <c r="C7750" s="47" t="s">
        <v>1034</v>
      </c>
      <c r="D7750" s="48">
        <v>5801</v>
      </c>
      <c r="E7750" s="47" t="s">
        <v>8026</v>
      </c>
      <c r="F7750" s="49" t="s">
        <v>182</v>
      </c>
      <c r="G7750" s="50">
        <v>197133</v>
      </c>
      <c r="H7750" s="46" t="s">
        <v>4366</v>
      </c>
    </row>
    <row r="7751" spans="1:8">
      <c r="A7751" s="46" t="s">
        <v>7958</v>
      </c>
      <c r="B7751" s="47" t="s">
        <v>579</v>
      </c>
      <c r="C7751" s="47" t="s">
        <v>1038</v>
      </c>
      <c r="D7751" s="48">
        <v>5802</v>
      </c>
      <c r="E7751" s="47" t="s">
        <v>8027</v>
      </c>
      <c r="F7751" s="49" t="s">
        <v>182</v>
      </c>
      <c r="G7751" s="50">
        <v>178831</v>
      </c>
      <c r="H7751" s="46" t="s">
        <v>4366</v>
      </c>
    </row>
    <row r="7752" spans="1:8">
      <c r="A7752" s="46" t="s">
        <v>7958</v>
      </c>
      <c r="B7752" s="47" t="s">
        <v>587</v>
      </c>
      <c r="C7752" s="47" t="s">
        <v>1082</v>
      </c>
      <c r="D7752" s="48">
        <v>5966</v>
      </c>
      <c r="E7752" s="47" t="s">
        <v>8028</v>
      </c>
      <c r="F7752" s="49" t="s">
        <v>182</v>
      </c>
      <c r="G7752" s="50">
        <v>3092</v>
      </c>
      <c r="H7752" s="46" t="s">
        <v>4366</v>
      </c>
    </row>
    <row r="7753" spans="1:8">
      <c r="A7753" s="46" t="s">
        <v>7958</v>
      </c>
      <c r="B7753" s="47" t="s">
        <v>587</v>
      </c>
      <c r="C7753" s="47" t="s">
        <v>1082</v>
      </c>
      <c r="D7753" s="48">
        <v>5967</v>
      </c>
      <c r="E7753" s="47" t="s">
        <v>8029</v>
      </c>
      <c r="F7753" s="49" t="s">
        <v>182</v>
      </c>
      <c r="G7753" s="50">
        <v>23837</v>
      </c>
      <c r="H7753" s="46" t="s">
        <v>4366</v>
      </c>
    </row>
    <row r="7754" spans="1:8">
      <c r="A7754" s="46" t="s">
        <v>7958</v>
      </c>
      <c r="B7754" s="47" t="s">
        <v>587</v>
      </c>
      <c r="C7754" s="47" t="s">
        <v>1082</v>
      </c>
      <c r="D7754" s="48">
        <v>5968</v>
      </c>
      <c r="E7754" s="47" t="s">
        <v>8030</v>
      </c>
      <c r="F7754" s="49" t="s">
        <v>182</v>
      </c>
      <c r="G7754" s="50">
        <v>81600</v>
      </c>
      <c r="H7754" s="46" t="s">
        <v>4366</v>
      </c>
    </row>
    <row r="7755" spans="1:8">
      <c r="A7755" s="46" t="s">
        <v>7958</v>
      </c>
      <c r="B7755" s="47" t="s">
        <v>587</v>
      </c>
      <c r="C7755" s="47" t="s">
        <v>1082</v>
      </c>
      <c r="D7755" s="48">
        <v>5969</v>
      </c>
      <c r="E7755" s="47" t="s">
        <v>8031</v>
      </c>
      <c r="F7755" s="49" t="s">
        <v>182</v>
      </c>
      <c r="G7755" s="50">
        <v>80685</v>
      </c>
      <c r="H7755" s="46" t="s">
        <v>4366</v>
      </c>
    </row>
    <row r="7756" spans="1:8">
      <c r="A7756" s="46" t="s">
        <v>7958</v>
      </c>
      <c r="B7756" s="47" t="s">
        <v>587</v>
      </c>
      <c r="C7756" s="47" t="s">
        <v>1082</v>
      </c>
      <c r="D7756" s="48">
        <v>5970</v>
      </c>
      <c r="E7756" s="47" t="s">
        <v>8032</v>
      </c>
      <c r="F7756" s="49" t="s">
        <v>182</v>
      </c>
      <c r="G7756" s="50">
        <v>258734</v>
      </c>
      <c r="H7756" s="46" t="s">
        <v>4366</v>
      </c>
    </row>
    <row r="7757" spans="1:8">
      <c r="A7757" s="46" t="s">
        <v>7958</v>
      </c>
      <c r="B7757" s="47" t="s">
        <v>587</v>
      </c>
      <c r="C7757" s="47" t="s">
        <v>1082</v>
      </c>
      <c r="D7757" s="48">
        <v>5971</v>
      </c>
      <c r="E7757" s="47" t="s">
        <v>8033</v>
      </c>
      <c r="F7757" s="49" t="s">
        <v>182</v>
      </c>
      <c r="G7757" s="50">
        <v>310415</v>
      </c>
      <c r="H7757" s="46" t="s">
        <v>4366</v>
      </c>
    </row>
    <row r="7758" spans="1:8">
      <c r="A7758" s="46" t="s">
        <v>7958</v>
      </c>
      <c r="B7758" s="47" t="s">
        <v>587</v>
      </c>
      <c r="C7758" s="47" t="s">
        <v>1082</v>
      </c>
      <c r="D7758" s="48">
        <v>5972</v>
      </c>
      <c r="E7758" s="47" t="s">
        <v>8034</v>
      </c>
      <c r="F7758" s="49" t="s">
        <v>182</v>
      </c>
      <c r="G7758" s="50">
        <v>292625</v>
      </c>
      <c r="H7758" s="46" t="s">
        <v>4366</v>
      </c>
    </row>
    <row r="7759" spans="1:8">
      <c r="A7759" s="46" t="s">
        <v>7958</v>
      </c>
      <c r="B7759" s="47" t="s">
        <v>587</v>
      </c>
      <c r="C7759" s="47" t="s">
        <v>1082</v>
      </c>
      <c r="D7759" s="48">
        <v>6083</v>
      </c>
      <c r="E7759" s="47" t="s">
        <v>8035</v>
      </c>
      <c r="F7759" s="49" t="s">
        <v>182</v>
      </c>
      <c r="G7759" s="50">
        <v>198627</v>
      </c>
      <c r="H7759" s="46" t="s">
        <v>4366</v>
      </c>
    </row>
    <row r="7760" spans="1:8">
      <c r="A7760" s="46" t="s">
        <v>7958</v>
      </c>
      <c r="B7760" s="47" t="s">
        <v>1076</v>
      </c>
      <c r="C7760" s="47" t="s">
        <v>1077</v>
      </c>
      <c r="D7760" s="48">
        <v>6166</v>
      </c>
      <c r="E7760" s="47" t="s">
        <v>8036</v>
      </c>
      <c r="F7760" s="49" t="s">
        <v>182</v>
      </c>
      <c r="G7760" s="50">
        <v>28841</v>
      </c>
      <c r="H7760" s="46" t="s">
        <v>4366</v>
      </c>
    </row>
    <row r="7761" spans="1:8">
      <c r="A7761" s="46" t="s">
        <v>7958</v>
      </c>
      <c r="B7761" s="47" t="s">
        <v>1076</v>
      </c>
      <c r="C7761" s="47" t="s">
        <v>1077</v>
      </c>
      <c r="D7761" s="48">
        <v>6167</v>
      </c>
      <c r="E7761" s="47" t="s">
        <v>8037</v>
      </c>
      <c r="F7761" s="49" t="s">
        <v>182</v>
      </c>
      <c r="G7761" s="50">
        <v>23606</v>
      </c>
      <c r="H7761" s="46" t="s">
        <v>4366</v>
      </c>
    </row>
    <row r="7762" spans="1:8">
      <c r="A7762" s="46" t="s">
        <v>7958</v>
      </c>
      <c r="B7762" s="47" t="s">
        <v>205</v>
      </c>
      <c r="C7762" s="47" t="s">
        <v>206</v>
      </c>
      <c r="D7762" s="48">
        <v>6168</v>
      </c>
      <c r="E7762" s="47" t="s">
        <v>8038</v>
      </c>
      <c r="F7762" s="49" t="s">
        <v>190</v>
      </c>
      <c r="G7762" s="50">
        <v>17143</v>
      </c>
      <c r="H7762" s="46" t="s">
        <v>4366</v>
      </c>
    </row>
    <row r="7763" spans="1:8">
      <c r="A7763" s="46" t="s">
        <v>7958</v>
      </c>
      <c r="B7763" s="47" t="s">
        <v>587</v>
      </c>
      <c r="C7763" s="47" t="s">
        <v>1082</v>
      </c>
      <c r="D7763" s="48">
        <v>6184</v>
      </c>
      <c r="E7763" s="47" t="s">
        <v>8039</v>
      </c>
      <c r="F7763" s="49" t="s">
        <v>182</v>
      </c>
      <c r="G7763" s="50">
        <v>16079</v>
      </c>
      <c r="H7763" s="46" t="s">
        <v>4366</v>
      </c>
    </row>
    <row r="7764" spans="1:8">
      <c r="A7764" s="46" t="s">
        <v>7958</v>
      </c>
      <c r="B7764" s="47" t="s">
        <v>579</v>
      </c>
      <c r="C7764" s="47" t="s">
        <v>580</v>
      </c>
      <c r="D7764" s="48">
        <v>6311</v>
      </c>
      <c r="E7764" s="47" t="s">
        <v>8040</v>
      </c>
      <c r="F7764" s="49" t="s">
        <v>182</v>
      </c>
      <c r="G7764" s="50">
        <v>353168</v>
      </c>
      <c r="H7764" s="46" t="s">
        <v>4366</v>
      </c>
    </row>
    <row r="7765" spans="1:8">
      <c r="A7765" s="46" t="s">
        <v>7958</v>
      </c>
      <c r="B7765" s="47" t="s">
        <v>1076</v>
      </c>
      <c r="C7765" s="47" t="s">
        <v>1646</v>
      </c>
      <c r="D7765" s="48">
        <v>6452</v>
      </c>
      <c r="E7765" s="47" t="s">
        <v>8041</v>
      </c>
      <c r="F7765" s="49" t="s">
        <v>182</v>
      </c>
      <c r="G7765" s="50">
        <v>3697</v>
      </c>
      <c r="H7765" s="46" t="s">
        <v>4366</v>
      </c>
    </row>
    <row r="7766" spans="1:8">
      <c r="A7766" s="46" t="s">
        <v>7958</v>
      </c>
      <c r="B7766" s="47" t="s">
        <v>1076</v>
      </c>
      <c r="C7766" s="47" t="s">
        <v>1077</v>
      </c>
      <c r="D7766" s="48">
        <v>6460</v>
      </c>
      <c r="E7766" s="47" t="s">
        <v>8042</v>
      </c>
      <c r="F7766" s="49" t="s">
        <v>182</v>
      </c>
      <c r="G7766" s="50">
        <v>51361</v>
      </c>
      <c r="H7766" s="46" t="s">
        <v>4366</v>
      </c>
    </row>
    <row r="7767" spans="1:8">
      <c r="A7767" s="46" t="s">
        <v>7958</v>
      </c>
      <c r="B7767" s="47" t="s">
        <v>1076</v>
      </c>
      <c r="C7767" s="47" t="s">
        <v>3196</v>
      </c>
      <c r="D7767" s="48">
        <v>7825</v>
      </c>
      <c r="E7767" s="47" t="s">
        <v>8043</v>
      </c>
      <c r="F7767" s="49" t="s">
        <v>182</v>
      </c>
      <c r="G7767" s="50">
        <v>50755</v>
      </c>
      <c r="H7767" s="46" t="s">
        <v>4366</v>
      </c>
    </row>
    <row r="7768" spans="1:8">
      <c r="A7768" s="46" t="s">
        <v>7958</v>
      </c>
      <c r="B7768" s="47" t="s">
        <v>1076</v>
      </c>
      <c r="C7768" s="47" t="s">
        <v>3196</v>
      </c>
      <c r="D7768" s="48">
        <v>7827</v>
      </c>
      <c r="E7768" s="47" t="s">
        <v>8044</v>
      </c>
      <c r="F7768" s="49" t="s">
        <v>182</v>
      </c>
      <c r="G7768" s="50">
        <v>19160</v>
      </c>
      <c r="H7768" s="46" t="s">
        <v>4366</v>
      </c>
    </row>
    <row r="7769" spans="1:8">
      <c r="A7769" s="46" t="s">
        <v>7958</v>
      </c>
      <c r="B7769" s="47" t="s">
        <v>587</v>
      </c>
      <c r="C7769" s="47" t="s">
        <v>2173</v>
      </c>
      <c r="D7769" s="48">
        <v>8659</v>
      </c>
      <c r="E7769" s="47" t="s">
        <v>8045</v>
      </c>
      <c r="F7769" s="49" t="s">
        <v>182</v>
      </c>
      <c r="G7769" s="50">
        <v>16470</v>
      </c>
      <c r="H7769" s="46" t="s">
        <v>4366</v>
      </c>
    </row>
    <row r="7770" spans="1:8">
      <c r="A7770" s="46" t="s">
        <v>7958</v>
      </c>
      <c r="B7770" s="47" t="s">
        <v>587</v>
      </c>
      <c r="C7770" s="47" t="s">
        <v>2173</v>
      </c>
      <c r="D7770" s="48">
        <v>8660</v>
      </c>
      <c r="E7770" s="47" t="s">
        <v>8046</v>
      </c>
      <c r="F7770" s="49" t="s">
        <v>182</v>
      </c>
      <c r="G7770" s="50">
        <v>115387</v>
      </c>
      <c r="H7770" s="46" t="s">
        <v>4366</v>
      </c>
    </row>
    <row r="7771" spans="1:8">
      <c r="A7771" s="46" t="s">
        <v>7958</v>
      </c>
      <c r="B7771" s="47" t="s">
        <v>587</v>
      </c>
      <c r="C7771" s="47" t="s">
        <v>2173</v>
      </c>
      <c r="D7771" s="48">
        <v>8661</v>
      </c>
      <c r="E7771" s="47" t="s">
        <v>8047</v>
      </c>
      <c r="F7771" s="49" t="s">
        <v>182</v>
      </c>
      <c r="G7771" s="50">
        <v>242206</v>
      </c>
      <c r="H7771" s="46" t="s">
        <v>4366</v>
      </c>
    </row>
    <row r="7772" spans="1:8">
      <c r="A7772" s="46" t="s">
        <v>7958</v>
      </c>
      <c r="B7772" s="47" t="s">
        <v>587</v>
      </c>
      <c r="C7772" s="47" t="s">
        <v>2173</v>
      </c>
      <c r="D7772" s="48">
        <v>8662</v>
      </c>
      <c r="E7772" s="47" t="s">
        <v>8048</v>
      </c>
      <c r="F7772" s="49" t="s">
        <v>182</v>
      </c>
      <c r="G7772" s="50">
        <v>375075</v>
      </c>
      <c r="H7772" s="46" t="s">
        <v>4366</v>
      </c>
    </row>
    <row r="7773" spans="1:8">
      <c r="A7773" s="46" t="s">
        <v>7958</v>
      </c>
      <c r="B7773" s="47" t="s">
        <v>587</v>
      </c>
      <c r="C7773" s="47" t="s">
        <v>2173</v>
      </c>
      <c r="D7773" s="48">
        <v>8663</v>
      </c>
      <c r="E7773" s="47" t="s">
        <v>8049</v>
      </c>
      <c r="F7773" s="49" t="s">
        <v>182</v>
      </c>
      <c r="G7773" s="50">
        <v>373775</v>
      </c>
      <c r="H7773" s="46" t="s">
        <v>4366</v>
      </c>
    </row>
    <row r="7774" spans="1:8">
      <c r="A7774" s="46" t="s">
        <v>7958</v>
      </c>
      <c r="B7774" s="47" t="s">
        <v>587</v>
      </c>
      <c r="C7774" s="47" t="s">
        <v>2173</v>
      </c>
      <c r="D7774" s="48">
        <v>8664</v>
      </c>
      <c r="E7774" s="47" t="s">
        <v>8050</v>
      </c>
      <c r="F7774" s="49" t="s">
        <v>182</v>
      </c>
      <c r="G7774" s="50">
        <v>416140</v>
      </c>
      <c r="H7774" s="46" t="s">
        <v>4366</v>
      </c>
    </row>
    <row r="7775" spans="1:8">
      <c r="A7775" s="46" t="s">
        <v>7958</v>
      </c>
      <c r="B7775" s="47" t="s">
        <v>587</v>
      </c>
      <c r="C7775" s="47" t="s">
        <v>2173</v>
      </c>
      <c r="D7775" s="48">
        <v>8665</v>
      </c>
      <c r="E7775" s="47" t="s">
        <v>8051</v>
      </c>
      <c r="F7775" s="49" t="s">
        <v>182</v>
      </c>
      <c r="G7775" s="50">
        <v>431495</v>
      </c>
      <c r="H7775" s="46" t="s">
        <v>4366</v>
      </c>
    </row>
    <row r="7776" spans="1:8">
      <c r="A7776" s="46" t="s">
        <v>7958</v>
      </c>
      <c r="B7776" s="47" t="s">
        <v>587</v>
      </c>
      <c r="C7776" s="47" t="s">
        <v>2173</v>
      </c>
      <c r="D7776" s="48">
        <v>8667</v>
      </c>
      <c r="E7776" s="47" t="s">
        <v>8052</v>
      </c>
      <c r="F7776" s="49" t="s">
        <v>182</v>
      </c>
      <c r="G7776" s="50">
        <v>13987</v>
      </c>
      <c r="H7776" s="46" t="s">
        <v>4366</v>
      </c>
    </row>
    <row r="7777" spans="1:8">
      <c r="A7777" s="46" t="s">
        <v>7958</v>
      </c>
      <c r="B7777" s="47" t="s">
        <v>587</v>
      </c>
      <c r="C7777" s="47" t="s">
        <v>2173</v>
      </c>
      <c r="D7777" s="48">
        <v>8668</v>
      </c>
      <c r="E7777" s="47" t="s">
        <v>8053</v>
      </c>
      <c r="F7777" s="49" t="s">
        <v>182</v>
      </c>
      <c r="G7777" s="50">
        <v>113919</v>
      </c>
      <c r="H7777" s="46" t="s">
        <v>4366</v>
      </c>
    </row>
    <row r="7778" spans="1:8">
      <c r="A7778" s="46" t="s">
        <v>7958</v>
      </c>
      <c r="B7778" s="47" t="s">
        <v>587</v>
      </c>
      <c r="C7778" s="47" t="s">
        <v>2173</v>
      </c>
      <c r="D7778" s="48">
        <v>8669</v>
      </c>
      <c r="E7778" s="47" t="s">
        <v>8054</v>
      </c>
      <c r="F7778" s="49" t="s">
        <v>182</v>
      </c>
      <c r="G7778" s="50">
        <v>161380</v>
      </c>
      <c r="H7778" s="46" t="s">
        <v>4366</v>
      </c>
    </row>
    <row r="7779" spans="1:8">
      <c r="A7779" s="46" t="s">
        <v>7958</v>
      </c>
      <c r="B7779" s="47" t="s">
        <v>587</v>
      </c>
      <c r="C7779" s="47" t="s">
        <v>2173</v>
      </c>
      <c r="D7779" s="48">
        <v>8670</v>
      </c>
      <c r="E7779" s="47" t="s">
        <v>8055</v>
      </c>
      <c r="F7779" s="49" t="s">
        <v>182</v>
      </c>
      <c r="G7779" s="50">
        <v>371676</v>
      </c>
      <c r="H7779" s="46" t="s">
        <v>4366</v>
      </c>
    </row>
    <row r="7780" spans="1:8">
      <c r="A7780" s="46" t="s">
        <v>7958</v>
      </c>
      <c r="B7780" s="47" t="s">
        <v>587</v>
      </c>
      <c r="C7780" s="47" t="s">
        <v>2173</v>
      </c>
      <c r="D7780" s="48">
        <v>8671</v>
      </c>
      <c r="E7780" s="47" t="s">
        <v>8056</v>
      </c>
      <c r="F7780" s="49" t="s">
        <v>182</v>
      </c>
      <c r="G7780" s="50">
        <v>368635</v>
      </c>
      <c r="H7780" s="46" t="s">
        <v>4366</v>
      </c>
    </row>
    <row r="7781" spans="1:8">
      <c r="A7781" s="46" t="s">
        <v>7958</v>
      </c>
      <c r="B7781" s="47" t="s">
        <v>587</v>
      </c>
      <c r="C7781" s="47" t="s">
        <v>2173</v>
      </c>
      <c r="D7781" s="48">
        <v>8672</v>
      </c>
      <c r="E7781" s="47" t="s">
        <v>8057</v>
      </c>
      <c r="F7781" s="49" t="s">
        <v>182</v>
      </c>
      <c r="G7781" s="50">
        <v>410923</v>
      </c>
      <c r="H7781" s="46" t="s">
        <v>4366</v>
      </c>
    </row>
    <row r="7782" spans="1:8">
      <c r="A7782" s="46" t="s">
        <v>7958</v>
      </c>
      <c r="B7782" s="47" t="s">
        <v>587</v>
      </c>
      <c r="C7782" s="47" t="s">
        <v>2173</v>
      </c>
      <c r="D7782" s="48">
        <v>8673</v>
      </c>
      <c r="E7782" s="47" t="s">
        <v>8058</v>
      </c>
      <c r="F7782" s="49" t="s">
        <v>182</v>
      </c>
      <c r="G7782" s="50">
        <v>428236</v>
      </c>
      <c r="H7782" s="46" t="s">
        <v>4366</v>
      </c>
    </row>
    <row r="7783" spans="1:8">
      <c r="A7783" s="46" t="s">
        <v>7958</v>
      </c>
      <c r="B7783" s="47" t="s">
        <v>587</v>
      </c>
      <c r="C7783" s="47" t="s">
        <v>2173</v>
      </c>
      <c r="D7783" s="48">
        <v>8675</v>
      </c>
      <c r="E7783" s="47" t="s">
        <v>8059</v>
      </c>
      <c r="F7783" s="49" t="s">
        <v>182</v>
      </c>
      <c r="G7783" s="50">
        <v>9385</v>
      </c>
      <c r="H7783" s="46" t="s">
        <v>4366</v>
      </c>
    </row>
    <row r="7784" spans="1:8">
      <c r="A7784" s="46" t="s">
        <v>7958</v>
      </c>
      <c r="B7784" s="47" t="s">
        <v>587</v>
      </c>
      <c r="C7784" s="47" t="s">
        <v>2173</v>
      </c>
      <c r="D7784" s="48">
        <v>8676</v>
      </c>
      <c r="E7784" s="47" t="s">
        <v>8060</v>
      </c>
      <c r="F7784" s="49" t="s">
        <v>182</v>
      </c>
      <c r="G7784" s="50">
        <v>77575</v>
      </c>
      <c r="H7784" s="46" t="s">
        <v>4366</v>
      </c>
    </row>
    <row r="7785" spans="1:8">
      <c r="A7785" s="46" t="s">
        <v>7958</v>
      </c>
      <c r="B7785" s="47" t="s">
        <v>587</v>
      </c>
      <c r="C7785" s="47" t="s">
        <v>2173</v>
      </c>
      <c r="D7785" s="48">
        <v>8677</v>
      </c>
      <c r="E7785" s="47" t="s">
        <v>8061</v>
      </c>
      <c r="F7785" s="49" t="s">
        <v>182</v>
      </c>
      <c r="G7785" s="50">
        <v>162256</v>
      </c>
      <c r="H7785" s="46" t="s">
        <v>4366</v>
      </c>
    </row>
    <row r="7786" spans="1:8">
      <c r="A7786" s="46" t="s">
        <v>7958</v>
      </c>
      <c r="B7786" s="47" t="s">
        <v>587</v>
      </c>
      <c r="C7786" s="47" t="s">
        <v>2173</v>
      </c>
      <c r="D7786" s="48">
        <v>8678</v>
      </c>
      <c r="E7786" s="47" t="s">
        <v>8062</v>
      </c>
      <c r="F7786" s="49" t="s">
        <v>182</v>
      </c>
      <c r="G7786" s="50">
        <v>289753</v>
      </c>
      <c r="H7786" s="46" t="s">
        <v>4366</v>
      </c>
    </row>
    <row r="7787" spans="1:8">
      <c r="A7787" s="46" t="s">
        <v>7958</v>
      </c>
      <c r="B7787" s="47" t="s">
        <v>587</v>
      </c>
      <c r="C7787" s="47" t="s">
        <v>2173</v>
      </c>
      <c r="D7787" s="48">
        <v>8679</v>
      </c>
      <c r="E7787" s="47" t="s">
        <v>8063</v>
      </c>
      <c r="F7787" s="49" t="s">
        <v>182</v>
      </c>
      <c r="G7787" s="50">
        <v>344209</v>
      </c>
      <c r="H7787" s="46" t="s">
        <v>4366</v>
      </c>
    </row>
    <row r="7788" spans="1:8">
      <c r="A7788" s="46" t="s">
        <v>7958</v>
      </c>
      <c r="B7788" s="47" t="s">
        <v>587</v>
      </c>
      <c r="C7788" s="47" t="s">
        <v>2173</v>
      </c>
      <c r="D7788" s="48">
        <v>8680</v>
      </c>
      <c r="E7788" s="47" t="s">
        <v>8064</v>
      </c>
      <c r="F7788" s="49" t="s">
        <v>182</v>
      </c>
      <c r="G7788" s="50">
        <v>368166</v>
      </c>
      <c r="H7788" s="46" t="s">
        <v>4366</v>
      </c>
    </row>
    <row r="7789" spans="1:8">
      <c r="A7789" s="46" t="s">
        <v>7958</v>
      </c>
      <c r="B7789" s="47" t="s">
        <v>587</v>
      </c>
      <c r="C7789" s="47" t="s">
        <v>2173</v>
      </c>
      <c r="D7789" s="48">
        <v>8681</v>
      </c>
      <c r="E7789" s="47" t="s">
        <v>8065</v>
      </c>
      <c r="F7789" s="49" t="s">
        <v>182</v>
      </c>
      <c r="G7789" s="50">
        <v>401942</v>
      </c>
      <c r="H7789" s="46" t="s">
        <v>4366</v>
      </c>
    </row>
    <row r="7790" spans="1:8">
      <c r="A7790" s="46" t="s">
        <v>7958</v>
      </c>
      <c r="B7790" s="47" t="s">
        <v>587</v>
      </c>
      <c r="C7790" s="47" t="s">
        <v>2173</v>
      </c>
      <c r="D7790" s="48">
        <v>8683</v>
      </c>
      <c r="E7790" s="47" t="s">
        <v>8066</v>
      </c>
      <c r="F7790" s="49" t="s">
        <v>182</v>
      </c>
      <c r="G7790" s="50">
        <v>9385</v>
      </c>
      <c r="H7790" s="46" t="s">
        <v>4366</v>
      </c>
    </row>
    <row r="7791" spans="1:8">
      <c r="A7791" s="46" t="s">
        <v>7958</v>
      </c>
      <c r="B7791" s="47" t="s">
        <v>587</v>
      </c>
      <c r="C7791" s="47" t="s">
        <v>2173</v>
      </c>
      <c r="D7791" s="48">
        <v>8684</v>
      </c>
      <c r="E7791" s="47" t="s">
        <v>8067</v>
      </c>
      <c r="F7791" s="49" t="s">
        <v>182</v>
      </c>
      <c r="G7791" s="50">
        <v>67291</v>
      </c>
      <c r="H7791" s="46" t="s">
        <v>4366</v>
      </c>
    </row>
    <row r="7792" spans="1:8">
      <c r="A7792" s="46" t="s">
        <v>7958</v>
      </c>
      <c r="B7792" s="47" t="s">
        <v>587</v>
      </c>
      <c r="C7792" s="47" t="s">
        <v>2173</v>
      </c>
      <c r="D7792" s="48">
        <v>8685</v>
      </c>
      <c r="E7792" s="47" t="s">
        <v>8068</v>
      </c>
      <c r="F7792" s="49" t="s">
        <v>182</v>
      </c>
      <c r="G7792" s="50">
        <v>162256</v>
      </c>
      <c r="H7792" s="46" t="s">
        <v>4366</v>
      </c>
    </row>
    <row r="7793" spans="1:8">
      <c r="A7793" s="46" t="s">
        <v>7958</v>
      </c>
      <c r="B7793" s="47" t="s">
        <v>587</v>
      </c>
      <c r="C7793" s="47" t="s">
        <v>2173</v>
      </c>
      <c r="D7793" s="48">
        <v>8686</v>
      </c>
      <c r="E7793" s="47" t="s">
        <v>8069</v>
      </c>
      <c r="F7793" s="49" t="s">
        <v>182</v>
      </c>
      <c r="G7793" s="50">
        <v>264306</v>
      </c>
      <c r="H7793" s="46" t="s">
        <v>4366</v>
      </c>
    </row>
    <row r="7794" spans="1:8">
      <c r="A7794" s="46" t="s">
        <v>7958</v>
      </c>
      <c r="B7794" s="47" t="s">
        <v>587</v>
      </c>
      <c r="C7794" s="47" t="s">
        <v>2173</v>
      </c>
      <c r="D7794" s="48">
        <v>8687</v>
      </c>
      <c r="E7794" s="47" t="s">
        <v>8070</v>
      </c>
      <c r="F7794" s="49" t="s">
        <v>182</v>
      </c>
      <c r="G7794" s="50">
        <v>233596</v>
      </c>
      <c r="H7794" s="46" t="s">
        <v>4366</v>
      </c>
    </row>
    <row r="7795" spans="1:8">
      <c r="A7795" s="46" t="s">
        <v>7958</v>
      </c>
      <c r="B7795" s="47" t="s">
        <v>587</v>
      </c>
      <c r="C7795" s="47" t="s">
        <v>2173</v>
      </c>
      <c r="D7795" s="48">
        <v>8688</v>
      </c>
      <c r="E7795" s="47" t="s">
        <v>8071</v>
      </c>
      <c r="F7795" s="49" t="s">
        <v>182</v>
      </c>
      <c r="G7795" s="50">
        <v>342838</v>
      </c>
      <c r="H7795" s="46" t="s">
        <v>4366</v>
      </c>
    </row>
    <row r="7796" spans="1:8">
      <c r="A7796" s="46" t="s">
        <v>7958</v>
      </c>
      <c r="B7796" s="47" t="s">
        <v>587</v>
      </c>
      <c r="C7796" s="47" t="s">
        <v>2173</v>
      </c>
      <c r="D7796" s="48">
        <v>8689</v>
      </c>
      <c r="E7796" s="47" t="s">
        <v>8072</v>
      </c>
      <c r="F7796" s="49" t="s">
        <v>182</v>
      </c>
      <c r="G7796" s="50">
        <v>286952</v>
      </c>
      <c r="H7796" s="46" t="s">
        <v>4366</v>
      </c>
    </row>
    <row r="7797" spans="1:8">
      <c r="A7797" s="46" t="s">
        <v>7958</v>
      </c>
      <c r="B7797" s="47" t="s">
        <v>587</v>
      </c>
      <c r="C7797" s="47" t="s">
        <v>2173</v>
      </c>
      <c r="D7797" s="48">
        <v>8690</v>
      </c>
      <c r="E7797" s="47" t="s">
        <v>8073</v>
      </c>
      <c r="F7797" s="49" t="s">
        <v>182</v>
      </c>
      <c r="G7797" s="50">
        <v>16582</v>
      </c>
      <c r="H7797" s="46" t="s">
        <v>4366</v>
      </c>
    </row>
    <row r="7798" spans="1:8">
      <c r="A7798" s="46" t="s">
        <v>7958</v>
      </c>
      <c r="B7798" s="47" t="s">
        <v>587</v>
      </c>
      <c r="C7798" s="47" t="s">
        <v>2173</v>
      </c>
      <c r="D7798" s="48">
        <v>8691</v>
      </c>
      <c r="E7798" s="47" t="s">
        <v>8074</v>
      </c>
      <c r="F7798" s="49" t="s">
        <v>182</v>
      </c>
      <c r="G7798" s="50">
        <v>38799</v>
      </c>
      <c r="H7798" s="46" t="s">
        <v>4366</v>
      </c>
    </row>
    <row r="7799" spans="1:8">
      <c r="A7799" s="46" t="s">
        <v>7958</v>
      </c>
      <c r="B7799" s="47" t="s">
        <v>587</v>
      </c>
      <c r="C7799" s="47" t="s">
        <v>2173</v>
      </c>
      <c r="D7799" s="48">
        <v>8692</v>
      </c>
      <c r="E7799" s="47" t="s">
        <v>8075</v>
      </c>
      <c r="F7799" s="49" t="s">
        <v>182</v>
      </c>
      <c r="G7799" s="50">
        <v>55347</v>
      </c>
      <c r="H7799" s="46" t="s">
        <v>4366</v>
      </c>
    </row>
    <row r="7800" spans="1:8">
      <c r="A7800" s="46" t="s">
        <v>7958</v>
      </c>
      <c r="B7800" s="47" t="s">
        <v>587</v>
      </c>
      <c r="C7800" s="47" t="s">
        <v>2173</v>
      </c>
      <c r="D7800" s="48">
        <v>8693</v>
      </c>
      <c r="E7800" s="47" t="s">
        <v>8076</v>
      </c>
      <c r="F7800" s="49" t="s">
        <v>182</v>
      </c>
      <c r="G7800" s="50">
        <v>16427</v>
      </c>
      <c r="H7800" s="46" t="s">
        <v>4366</v>
      </c>
    </row>
    <row r="7801" spans="1:8">
      <c r="A7801" s="46" t="s">
        <v>7958</v>
      </c>
      <c r="B7801" s="47" t="s">
        <v>587</v>
      </c>
      <c r="C7801" s="47" t="s">
        <v>2173</v>
      </c>
      <c r="D7801" s="48">
        <v>8694</v>
      </c>
      <c r="E7801" s="47" t="s">
        <v>8077</v>
      </c>
      <c r="F7801" s="49" t="s">
        <v>182</v>
      </c>
      <c r="G7801" s="50">
        <v>41159</v>
      </c>
      <c r="H7801" s="46" t="s">
        <v>4366</v>
      </c>
    </row>
    <row r="7802" spans="1:8">
      <c r="A7802" s="46" t="s">
        <v>7958</v>
      </c>
      <c r="B7802" s="47" t="s">
        <v>587</v>
      </c>
      <c r="C7802" s="47" t="s">
        <v>2173</v>
      </c>
      <c r="D7802" s="48">
        <v>8695</v>
      </c>
      <c r="E7802" s="47" t="s">
        <v>8078</v>
      </c>
      <c r="F7802" s="49" t="s">
        <v>182</v>
      </c>
      <c r="G7802" s="50">
        <v>55347</v>
      </c>
      <c r="H7802" s="46" t="s">
        <v>4366</v>
      </c>
    </row>
    <row r="7803" spans="1:8">
      <c r="A7803" s="46" t="s">
        <v>7958</v>
      </c>
      <c r="B7803" s="47" t="s">
        <v>587</v>
      </c>
      <c r="C7803" s="47" t="s">
        <v>2173</v>
      </c>
      <c r="D7803" s="48">
        <v>8697</v>
      </c>
      <c r="E7803" s="47" t="s">
        <v>8079</v>
      </c>
      <c r="F7803" s="49" t="s">
        <v>182</v>
      </c>
      <c r="G7803" s="50">
        <v>14080</v>
      </c>
      <c r="H7803" s="46" t="s">
        <v>4366</v>
      </c>
    </row>
    <row r="7804" spans="1:8">
      <c r="A7804" s="46" t="s">
        <v>7958</v>
      </c>
      <c r="B7804" s="47" t="s">
        <v>587</v>
      </c>
      <c r="C7804" s="47" t="s">
        <v>2173</v>
      </c>
      <c r="D7804" s="48">
        <v>8698</v>
      </c>
      <c r="E7804" s="47" t="s">
        <v>8080</v>
      </c>
      <c r="F7804" s="49" t="s">
        <v>182</v>
      </c>
      <c r="G7804" s="50">
        <v>37453</v>
      </c>
      <c r="H7804" s="46" t="s">
        <v>4366</v>
      </c>
    </row>
    <row r="7805" spans="1:8">
      <c r="A7805" s="46" t="s">
        <v>7958</v>
      </c>
      <c r="B7805" s="47" t="s">
        <v>587</v>
      </c>
      <c r="C7805" s="47" t="s">
        <v>2173</v>
      </c>
      <c r="D7805" s="48">
        <v>8699</v>
      </c>
      <c r="E7805" s="47" t="s">
        <v>8081</v>
      </c>
      <c r="F7805" s="49" t="s">
        <v>182</v>
      </c>
      <c r="G7805" s="50">
        <v>131013</v>
      </c>
      <c r="H7805" s="46" t="s">
        <v>4366</v>
      </c>
    </row>
    <row r="7806" spans="1:8">
      <c r="A7806" s="46" t="s">
        <v>7958</v>
      </c>
      <c r="B7806" s="47" t="s">
        <v>587</v>
      </c>
      <c r="C7806" s="47" t="s">
        <v>2173</v>
      </c>
      <c r="D7806" s="48">
        <v>8700</v>
      </c>
      <c r="E7806" s="47" t="s">
        <v>8082</v>
      </c>
      <c r="F7806" s="49" t="s">
        <v>182</v>
      </c>
      <c r="G7806" s="50">
        <v>268303</v>
      </c>
      <c r="H7806" s="46" t="s">
        <v>4366</v>
      </c>
    </row>
    <row r="7807" spans="1:8">
      <c r="A7807" s="46" t="s">
        <v>7958</v>
      </c>
      <c r="B7807" s="47" t="s">
        <v>587</v>
      </c>
      <c r="C7807" s="47" t="s">
        <v>2173</v>
      </c>
      <c r="D7807" s="48">
        <v>8701</v>
      </c>
      <c r="E7807" s="47" t="s">
        <v>8083</v>
      </c>
      <c r="F7807" s="49" t="s">
        <v>182</v>
      </c>
      <c r="G7807" s="50">
        <v>267394</v>
      </c>
      <c r="H7807" s="46" t="s">
        <v>4366</v>
      </c>
    </row>
    <row r="7808" spans="1:8">
      <c r="A7808" s="46" t="s">
        <v>7958</v>
      </c>
      <c r="B7808" s="47" t="s">
        <v>587</v>
      </c>
      <c r="C7808" s="47" t="s">
        <v>2173</v>
      </c>
      <c r="D7808" s="48">
        <v>8702</v>
      </c>
      <c r="E7808" s="47" t="s">
        <v>8084</v>
      </c>
      <c r="F7808" s="49" t="s">
        <v>182</v>
      </c>
      <c r="G7808" s="50">
        <v>308383</v>
      </c>
      <c r="H7808" s="46" t="s">
        <v>4366</v>
      </c>
    </row>
    <row r="7809" spans="1:8">
      <c r="A7809" s="46" t="s">
        <v>7958</v>
      </c>
      <c r="B7809" s="47" t="s">
        <v>587</v>
      </c>
      <c r="C7809" s="47" t="s">
        <v>2173</v>
      </c>
      <c r="D7809" s="48">
        <v>8703</v>
      </c>
      <c r="E7809" s="47" t="s">
        <v>8085</v>
      </c>
      <c r="F7809" s="49" t="s">
        <v>182</v>
      </c>
      <c r="G7809" s="50">
        <v>308460</v>
      </c>
      <c r="H7809" s="46" t="s">
        <v>4366</v>
      </c>
    </row>
    <row r="7810" spans="1:8">
      <c r="A7810" s="46" t="s">
        <v>7958</v>
      </c>
      <c r="B7810" s="47" t="s">
        <v>587</v>
      </c>
      <c r="C7810" s="47" t="s">
        <v>2173</v>
      </c>
      <c r="D7810" s="48">
        <v>8705</v>
      </c>
      <c r="E7810" s="47" t="s">
        <v>8086</v>
      </c>
      <c r="F7810" s="49" t="s">
        <v>182</v>
      </c>
      <c r="G7810" s="50">
        <v>8421</v>
      </c>
      <c r="H7810" s="46" t="s">
        <v>4366</v>
      </c>
    </row>
    <row r="7811" spans="1:8">
      <c r="A7811" s="46" t="s">
        <v>7958</v>
      </c>
      <c r="B7811" s="47" t="s">
        <v>587</v>
      </c>
      <c r="C7811" s="47" t="s">
        <v>2173</v>
      </c>
      <c r="D7811" s="48">
        <v>8706</v>
      </c>
      <c r="E7811" s="47" t="s">
        <v>8087</v>
      </c>
      <c r="F7811" s="49" t="s">
        <v>182</v>
      </c>
      <c r="G7811" s="50">
        <v>21879</v>
      </c>
      <c r="H7811" s="46" t="s">
        <v>4366</v>
      </c>
    </row>
    <row r="7812" spans="1:8">
      <c r="A7812" s="46" t="s">
        <v>7958</v>
      </c>
      <c r="B7812" s="47" t="s">
        <v>587</v>
      </c>
      <c r="C7812" s="47" t="s">
        <v>2173</v>
      </c>
      <c r="D7812" s="48">
        <v>8707</v>
      </c>
      <c r="E7812" s="47" t="s">
        <v>8088</v>
      </c>
      <c r="F7812" s="49" t="s">
        <v>182</v>
      </c>
      <c r="G7812" s="50">
        <v>136014</v>
      </c>
      <c r="H7812" s="46" t="s">
        <v>4366</v>
      </c>
    </row>
    <row r="7813" spans="1:8">
      <c r="A7813" s="46" t="s">
        <v>7958</v>
      </c>
      <c r="B7813" s="47" t="s">
        <v>587</v>
      </c>
      <c r="C7813" s="47" t="s">
        <v>2173</v>
      </c>
      <c r="D7813" s="48">
        <v>8708</v>
      </c>
      <c r="E7813" s="47" t="s">
        <v>8089</v>
      </c>
      <c r="F7813" s="49" t="s">
        <v>182</v>
      </c>
      <c r="G7813" s="50">
        <v>259059</v>
      </c>
      <c r="H7813" s="46" t="s">
        <v>4366</v>
      </c>
    </row>
    <row r="7814" spans="1:8">
      <c r="A7814" s="46" t="s">
        <v>7958</v>
      </c>
      <c r="B7814" s="47" t="s">
        <v>587</v>
      </c>
      <c r="C7814" s="47" t="s">
        <v>2173</v>
      </c>
      <c r="D7814" s="48">
        <v>8709</v>
      </c>
      <c r="E7814" s="47" t="s">
        <v>8090</v>
      </c>
      <c r="F7814" s="49" t="s">
        <v>182</v>
      </c>
      <c r="G7814" s="50">
        <v>280158</v>
      </c>
      <c r="H7814" s="46" t="s">
        <v>4366</v>
      </c>
    </row>
    <row r="7815" spans="1:8">
      <c r="A7815" s="46" t="s">
        <v>7958</v>
      </c>
      <c r="B7815" s="47" t="s">
        <v>587</v>
      </c>
      <c r="C7815" s="47" t="s">
        <v>2173</v>
      </c>
      <c r="D7815" s="48">
        <v>8710</v>
      </c>
      <c r="E7815" s="47" t="s">
        <v>8091</v>
      </c>
      <c r="F7815" s="49" t="s">
        <v>182</v>
      </c>
      <c r="G7815" s="50">
        <v>298938</v>
      </c>
      <c r="H7815" s="46" t="s">
        <v>4366</v>
      </c>
    </row>
    <row r="7816" spans="1:8">
      <c r="A7816" s="46" t="s">
        <v>7958</v>
      </c>
      <c r="B7816" s="47" t="s">
        <v>587</v>
      </c>
      <c r="C7816" s="47" t="s">
        <v>2173</v>
      </c>
      <c r="D7816" s="48">
        <v>8711</v>
      </c>
      <c r="E7816" s="47" t="s">
        <v>8092</v>
      </c>
      <c r="F7816" s="49" t="s">
        <v>182</v>
      </c>
      <c r="G7816" s="50">
        <v>321223</v>
      </c>
      <c r="H7816" s="46" t="s">
        <v>4366</v>
      </c>
    </row>
    <row r="7817" spans="1:8">
      <c r="A7817" s="46" t="s">
        <v>7958</v>
      </c>
      <c r="B7817" s="47" t="s">
        <v>2173</v>
      </c>
      <c r="C7817" s="47" t="s">
        <v>2174</v>
      </c>
      <c r="D7817" s="48">
        <v>8830</v>
      </c>
      <c r="E7817" s="47" t="s">
        <v>8093</v>
      </c>
      <c r="F7817" s="49" t="s">
        <v>182</v>
      </c>
      <c r="G7817" s="50">
        <v>29235</v>
      </c>
      <c r="H7817" s="46" t="s">
        <v>4366</v>
      </c>
    </row>
    <row r="7818" spans="1:8">
      <c r="A7818" s="46" t="s">
        <v>7958</v>
      </c>
      <c r="B7818" s="47" t="s">
        <v>2173</v>
      </c>
      <c r="C7818" s="47" t="s">
        <v>2174</v>
      </c>
      <c r="D7818" s="48">
        <v>8831</v>
      </c>
      <c r="E7818" s="47" t="s">
        <v>8094</v>
      </c>
      <c r="F7818" s="49" t="s">
        <v>182</v>
      </c>
      <c r="G7818" s="50">
        <v>26982</v>
      </c>
      <c r="H7818" s="46" t="s">
        <v>4366</v>
      </c>
    </row>
    <row r="7819" spans="1:8">
      <c r="A7819" s="46" t="s">
        <v>7958</v>
      </c>
      <c r="B7819" s="47" t="s">
        <v>2173</v>
      </c>
      <c r="C7819" s="47" t="s">
        <v>2174</v>
      </c>
      <c r="D7819" s="48">
        <v>8832</v>
      </c>
      <c r="E7819" s="47" t="s">
        <v>8095</v>
      </c>
      <c r="F7819" s="49" t="s">
        <v>182</v>
      </c>
      <c r="G7819" s="50">
        <v>8906</v>
      </c>
      <c r="H7819" s="46" t="s">
        <v>4366</v>
      </c>
    </row>
    <row r="7820" spans="1:8">
      <c r="A7820" s="46" t="s">
        <v>7958</v>
      </c>
      <c r="B7820" s="47" t="s">
        <v>2173</v>
      </c>
      <c r="C7820" s="47" t="s">
        <v>2174</v>
      </c>
      <c r="D7820" s="48">
        <v>8833</v>
      </c>
      <c r="E7820" s="47" t="s">
        <v>8096</v>
      </c>
      <c r="F7820" s="49" t="s">
        <v>182</v>
      </c>
      <c r="G7820" s="50">
        <v>11170</v>
      </c>
      <c r="H7820" s="46" t="s">
        <v>4366</v>
      </c>
    </row>
    <row r="7821" spans="1:8">
      <c r="A7821" s="46" t="s">
        <v>7958</v>
      </c>
      <c r="B7821" s="47" t="s">
        <v>2173</v>
      </c>
      <c r="C7821" s="47" t="s">
        <v>2174</v>
      </c>
      <c r="D7821" s="48">
        <v>8834</v>
      </c>
      <c r="E7821" s="47" t="s">
        <v>8097</v>
      </c>
      <c r="F7821" s="49" t="s">
        <v>182</v>
      </c>
      <c r="G7821" s="50">
        <v>7520</v>
      </c>
      <c r="H7821" s="46" t="s">
        <v>4366</v>
      </c>
    </row>
    <row r="7822" spans="1:8">
      <c r="A7822" s="46" t="s">
        <v>7958</v>
      </c>
      <c r="B7822" s="47" t="s">
        <v>2173</v>
      </c>
      <c r="C7822" s="47" t="s">
        <v>2174</v>
      </c>
      <c r="D7822" s="48">
        <v>8835</v>
      </c>
      <c r="E7822" s="47" t="s">
        <v>8098</v>
      </c>
      <c r="F7822" s="49" t="s">
        <v>182</v>
      </c>
      <c r="G7822" s="50">
        <v>8930</v>
      </c>
      <c r="H7822" s="46" t="s">
        <v>4366</v>
      </c>
    </row>
  </sheetData>
  <conditionalFormatting sqref="D1:D1048576">
    <cfRule type="duplicateValues" dxfId="12" priority="1"/>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8119D0-EBAE-4211-AD8F-3209A5D2D753}">
  <dimension ref="B1:M87"/>
  <sheetViews>
    <sheetView showGridLines="0" view="pageBreakPreview" topLeftCell="D39" zoomScale="80" zoomScaleNormal="70" zoomScaleSheetLayoutView="80" workbookViewId="0">
      <selection activeCell="K79" sqref="K79"/>
    </sheetView>
  </sheetViews>
  <sheetFormatPr baseColWidth="10" defaultColWidth="11.46484375" defaultRowHeight="12.75"/>
  <cols>
    <col min="1" max="1" width="2.6640625" style="268" customWidth="1"/>
    <col min="2" max="2" width="11.53125" style="268" customWidth="1"/>
    <col min="3" max="3" width="11.46484375" style="268"/>
    <col min="4" max="4" width="61.6640625" style="268" customWidth="1"/>
    <col min="5" max="5" width="30" style="268" bestFit="1" customWidth="1"/>
    <col min="6" max="6" width="16.33203125" style="268" customWidth="1"/>
    <col min="7" max="7" width="13.6640625" style="268" customWidth="1"/>
    <col min="8" max="8" width="14.86328125" style="268" customWidth="1"/>
    <col min="9" max="9" width="19.33203125" style="268" customWidth="1"/>
    <col min="10" max="10" width="19.53125" style="268" customWidth="1"/>
    <col min="11" max="11" width="25.1328125" style="268" customWidth="1"/>
    <col min="12" max="12" width="22.3984375" style="268" customWidth="1"/>
    <col min="13" max="16384" width="11.46484375" style="268"/>
  </cols>
  <sheetData>
    <row r="1" spans="2:12" ht="13.15" thickBot="1">
      <c r="B1" s="267"/>
      <c r="C1" s="267"/>
      <c r="D1" s="267"/>
      <c r="E1" s="267"/>
      <c r="F1" s="267"/>
      <c r="G1" s="267"/>
      <c r="H1" s="267"/>
      <c r="I1" s="267"/>
      <c r="J1" s="267"/>
      <c r="K1" s="267"/>
    </row>
    <row r="2" spans="2:12" ht="14" customHeight="1">
      <c r="B2" s="732" t="s">
        <v>8265</v>
      </c>
      <c r="C2" s="733"/>
      <c r="D2" s="733"/>
      <c r="E2" s="733"/>
      <c r="F2" s="733"/>
      <c r="G2" s="733"/>
      <c r="H2" s="733"/>
      <c r="I2" s="733"/>
      <c r="J2" s="733"/>
      <c r="K2" s="734"/>
    </row>
    <row r="3" spans="2:12" ht="21" thickBot="1">
      <c r="B3" s="735" t="s">
        <v>8266</v>
      </c>
      <c r="C3" s="736"/>
      <c r="D3" s="736"/>
      <c r="E3" s="736"/>
      <c r="F3" s="736"/>
      <c r="G3" s="736"/>
      <c r="H3" s="736"/>
      <c r="I3" s="736"/>
      <c r="J3" s="736"/>
      <c r="K3" s="737"/>
    </row>
    <row r="4" spans="2:12" ht="45" customHeight="1" thickBot="1">
      <c r="B4" s="738"/>
      <c r="C4" s="739"/>
      <c r="D4" s="739"/>
      <c r="E4" s="739"/>
      <c r="F4" s="739"/>
      <c r="G4" s="739"/>
      <c r="H4" s="739"/>
      <c r="I4" s="739"/>
      <c r="J4" s="739"/>
      <c r="K4" s="740"/>
    </row>
    <row r="5" spans="2:12" ht="32.450000000000003" customHeight="1">
      <c r="B5" s="741" t="s">
        <v>8346</v>
      </c>
      <c r="C5" s="742"/>
      <c r="D5" s="742"/>
      <c r="E5" s="397">
        <f>'PRESUPUESTO GENERAL'!H172</f>
        <v>14266416590.186909</v>
      </c>
      <c r="F5" s="867"/>
      <c r="G5" s="868"/>
      <c r="H5" s="270"/>
      <c r="I5" s="271"/>
      <c r="J5" s="271"/>
      <c r="K5" s="272"/>
      <c r="L5" s="276"/>
    </row>
    <row r="6" spans="2:12" ht="20.45" customHeight="1">
      <c r="B6" s="743" t="s">
        <v>8267</v>
      </c>
      <c r="C6" s="744"/>
      <c r="D6" s="744"/>
      <c r="E6" s="398">
        <f>E5*K82</f>
        <v>4406896084.7087364</v>
      </c>
      <c r="F6" s="871"/>
      <c r="G6" s="872"/>
      <c r="H6" s="273"/>
      <c r="I6" s="274"/>
      <c r="J6" s="274"/>
      <c r="K6" s="275"/>
      <c r="L6" s="276"/>
    </row>
    <row r="7" spans="2:12" ht="36" customHeight="1">
      <c r="B7" s="745" t="s">
        <v>8186</v>
      </c>
      <c r="C7" s="746"/>
      <c r="D7" s="746"/>
      <c r="E7" s="398">
        <f>'PRESUPUESTO GENERAL'!H180</f>
        <v>117242289.07599999</v>
      </c>
      <c r="F7" s="871"/>
      <c r="G7" s="872"/>
      <c r="H7" s="273"/>
      <c r="I7" s="277"/>
      <c r="J7" s="274"/>
      <c r="K7" s="275"/>
      <c r="L7" s="276"/>
    </row>
    <row r="8" spans="2:12" ht="27.6" customHeight="1">
      <c r="B8" s="743" t="s">
        <v>8123</v>
      </c>
      <c r="C8" s="744"/>
      <c r="D8" s="744"/>
      <c r="E8" s="398">
        <f>'PRESUPUESTO GENERAL'!H181</f>
        <v>245311080</v>
      </c>
      <c r="F8" s="871"/>
      <c r="G8" s="872"/>
      <c r="H8" s="273"/>
      <c r="I8" s="274"/>
      <c r="J8" s="274"/>
      <c r="K8" s="275"/>
    </row>
    <row r="9" spans="2:12" ht="24.6" customHeight="1">
      <c r="B9" s="743" t="s">
        <v>8194</v>
      </c>
      <c r="C9" s="744"/>
      <c r="D9" s="744"/>
      <c r="E9" s="398">
        <f>'PRESUPUESTO GENERAL'!H182</f>
        <v>68885140.124439999</v>
      </c>
      <c r="F9" s="871"/>
      <c r="G9" s="872"/>
      <c r="H9" s="273"/>
      <c r="I9" s="274"/>
      <c r="J9" s="274"/>
      <c r="K9" s="275"/>
    </row>
    <row r="10" spans="2:12" ht="33.6" customHeight="1" thickBot="1">
      <c r="B10" s="665" t="s">
        <v>8111</v>
      </c>
      <c r="C10" s="666"/>
      <c r="D10" s="666"/>
      <c r="E10" s="399">
        <f>'PRESUPUESTO GENERAL'!H185</f>
        <v>228027108.10331202</v>
      </c>
      <c r="F10" s="871"/>
      <c r="G10" s="872"/>
      <c r="H10" s="273"/>
      <c r="I10" s="274"/>
      <c r="J10" s="274"/>
      <c r="K10" s="275"/>
    </row>
    <row r="11" spans="2:12" ht="15.4" thickBot="1">
      <c r="B11" s="747" t="s">
        <v>8268</v>
      </c>
      <c r="C11" s="748"/>
      <c r="D11" s="749"/>
      <c r="E11" s="369">
        <f>SUM(E5:E10)</f>
        <v>19332778292.199398</v>
      </c>
      <c r="F11" s="873"/>
      <c r="G11" s="875"/>
      <c r="H11" s="874"/>
      <c r="I11" s="278"/>
      <c r="J11" s="278"/>
      <c r="K11" s="279"/>
    </row>
    <row r="12" spans="2:12" ht="16.25" customHeight="1" thickBot="1">
      <c r="B12" s="747" t="s">
        <v>8269</v>
      </c>
      <c r="C12" s="748"/>
      <c r="D12" s="749"/>
      <c r="E12" s="280">
        <v>1</v>
      </c>
      <c r="F12" s="869"/>
      <c r="G12" s="281"/>
      <c r="H12" s="281"/>
      <c r="I12" s="281"/>
      <c r="J12" s="281"/>
      <c r="K12" s="282"/>
    </row>
    <row r="13" spans="2:12" ht="16.25" customHeight="1" thickBot="1">
      <c r="B13" s="747" t="s">
        <v>8270</v>
      </c>
      <c r="C13" s="748"/>
      <c r="D13" s="749"/>
      <c r="E13" s="280">
        <v>18</v>
      </c>
      <c r="F13" s="281"/>
      <c r="G13" s="281"/>
      <c r="H13" s="281"/>
      <c r="I13" s="281"/>
      <c r="J13" s="281"/>
      <c r="K13" s="282"/>
    </row>
    <row r="14" spans="2:12" ht="15.4" thickBot="1">
      <c r="B14" s="750"/>
      <c r="C14" s="751"/>
      <c r="D14" s="751"/>
      <c r="E14" s="751"/>
      <c r="F14" s="751"/>
      <c r="G14" s="751"/>
      <c r="H14" s="751"/>
      <c r="I14" s="751"/>
      <c r="J14" s="751"/>
      <c r="K14" s="752"/>
    </row>
    <row r="15" spans="2:12" ht="15.4" thickBot="1">
      <c r="B15" s="283" t="s">
        <v>8271</v>
      </c>
      <c r="C15" s="284"/>
      <c r="D15" s="284"/>
      <c r="E15" s="284"/>
      <c r="F15" s="284"/>
      <c r="G15" s="284"/>
      <c r="H15" s="284"/>
      <c r="I15" s="284"/>
      <c r="J15" s="284"/>
      <c r="K15" s="285"/>
    </row>
    <row r="16" spans="2:12" ht="14.25" thickBot="1">
      <c r="B16" s="286" t="s">
        <v>8272</v>
      </c>
      <c r="C16" s="287"/>
      <c r="D16" s="287"/>
      <c r="E16" s="287"/>
      <c r="F16" s="287"/>
      <c r="G16" s="287"/>
      <c r="H16" s="287"/>
      <c r="I16" s="287"/>
      <c r="J16" s="287"/>
      <c r="K16" s="288"/>
    </row>
    <row r="17" spans="2:13" ht="60.75" customHeight="1">
      <c r="B17" s="289" t="s">
        <v>4</v>
      </c>
      <c r="C17" s="753" t="s">
        <v>7</v>
      </c>
      <c r="D17" s="714" t="s">
        <v>8273</v>
      </c>
      <c r="E17" s="714" t="s">
        <v>8274</v>
      </c>
      <c r="F17" s="290" t="s">
        <v>8275</v>
      </c>
      <c r="G17" s="290" t="s">
        <v>8276</v>
      </c>
      <c r="H17" s="290" t="s">
        <v>8277</v>
      </c>
      <c r="I17" s="290" t="s">
        <v>8278</v>
      </c>
      <c r="J17" s="290" t="s">
        <v>8279</v>
      </c>
      <c r="K17" s="291" t="s">
        <v>8280</v>
      </c>
      <c r="L17" s="268" t="s">
        <v>8392</v>
      </c>
      <c r="M17" s="268">
        <v>1.8612</v>
      </c>
    </row>
    <row r="18" spans="2:13" ht="13.15" thickBot="1">
      <c r="B18" s="292" t="s">
        <v>8281</v>
      </c>
      <c r="C18" s="754"/>
      <c r="D18" s="715"/>
      <c r="E18" s="715"/>
      <c r="F18" s="293" t="s">
        <v>8282</v>
      </c>
      <c r="G18" s="293" t="s">
        <v>8283</v>
      </c>
      <c r="H18" s="293" t="s">
        <v>8284</v>
      </c>
      <c r="I18" s="293" t="s">
        <v>8285</v>
      </c>
      <c r="J18" s="293" t="s">
        <v>8286</v>
      </c>
      <c r="K18" s="294" t="s">
        <v>8287</v>
      </c>
      <c r="L18" s="268" t="s">
        <v>8391</v>
      </c>
      <c r="M18" s="268">
        <v>1.77</v>
      </c>
    </row>
    <row r="19" spans="2:13" ht="13.9">
      <c r="B19" s="295" t="s">
        <v>8288</v>
      </c>
      <c r="C19" s="296"/>
      <c r="D19" s="297"/>
      <c r="E19" s="297"/>
      <c r="F19" s="297"/>
      <c r="G19" s="297"/>
      <c r="H19" s="297"/>
      <c r="I19" s="297"/>
      <c r="J19" s="297"/>
      <c r="K19" s="298"/>
    </row>
    <row r="20" spans="2:13" s="304" customFormat="1" ht="13.9">
      <c r="B20" s="299">
        <f>VLOOKUP($D20,[35]PERSONAL_OBRA!$B$3:$D$60,2,FALSE)</f>
        <v>1</v>
      </c>
      <c r="C20" s="300">
        <f>VLOOKUP($E20,[35]Costos_Personal!$C$11:$X$18,[35]Costos_Personal!$X$1-[35]Costos_Personal!$C$1+1)</f>
        <v>9110</v>
      </c>
      <c r="D20" s="388" t="s">
        <v>8289</v>
      </c>
      <c r="E20" s="389">
        <v>4</v>
      </c>
      <c r="F20" s="301">
        <v>1</v>
      </c>
      <c r="G20" s="301">
        <v>0.6</v>
      </c>
      <c r="H20" s="302">
        <f>B20*(F20*$E$12+G20*$E$13)</f>
        <v>11.799999999999999</v>
      </c>
      <c r="I20" s="619">
        <v>9277493.9018208683</v>
      </c>
      <c r="J20" s="577">
        <v>1.8612</v>
      </c>
      <c r="K20" s="578">
        <f>ROUND((H20*I20*J20),0)</f>
        <v>203753805</v>
      </c>
    </row>
    <row r="21" spans="2:13" s="304" customFormat="1" ht="13.9">
      <c r="B21" s="299">
        <v>2</v>
      </c>
      <c r="C21" s="300">
        <f>VLOOKUP($E21,[35]Costos_Personal!$C$11:$X$18,[35]Costos_Personal!$X$1-[35]Costos_Personal!$C$1+1)</f>
        <v>9112</v>
      </c>
      <c r="D21" s="388" t="s">
        <v>8290</v>
      </c>
      <c r="E21" s="389">
        <v>6</v>
      </c>
      <c r="F21" s="301">
        <v>1</v>
      </c>
      <c r="G21" s="301">
        <v>1</v>
      </c>
      <c r="H21" s="302">
        <f t="shared" ref="H21:H36" si="0">B21*(F21*$E$12+G21*$E$13)</f>
        <v>38</v>
      </c>
      <c r="I21" s="619">
        <v>7287000</v>
      </c>
      <c r="J21" s="577">
        <v>1.8612</v>
      </c>
      <c r="K21" s="578">
        <f t="shared" ref="K21:K36" si="1">ROUND((H21*I21*J21),0)</f>
        <v>515377447</v>
      </c>
    </row>
    <row r="22" spans="2:13" s="304" customFormat="1" ht="13.9">
      <c r="B22" s="299">
        <v>1</v>
      </c>
      <c r="C22" s="300">
        <f>VLOOKUP($E22,[35]Costos_Personal!$C$11:$X$18,[35]Costos_Personal!$X$1-[35]Costos_Personal!$C$1+1)</f>
        <v>9110</v>
      </c>
      <c r="D22" s="388" t="s">
        <v>8291</v>
      </c>
      <c r="E22" s="389">
        <v>4</v>
      </c>
      <c r="F22" s="301">
        <v>0.1</v>
      </c>
      <c r="G22" s="301">
        <v>0.5</v>
      </c>
      <c r="H22" s="302">
        <f t="shared" si="0"/>
        <v>9.1</v>
      </c>
      <c r="I22" s="619">
        <v>9060000</v>
      </c>
      <c r="J22" s="577">
        <v>1.8612</v>
      </c>
      <c r="K22" s="578">
        <f t="shared" si="1"/>
        <v>153448495</v>
      </c>
    </row>
    <row r="23" spans="2:13" s="304" customFormat="1" ht="13.9">
      <c r="B23" s="299">
        <v>1</v>
      </c>
      <c r="C23" s="300">
        <f>VLOOKUP($E23,[35]Costos_Personal!$C$11:$X$18,[35]Costos_Personal!$X$1-[35]Costos_Personal!$C$1+1)</f>
        <v>9110</v>
      </c>
      <c r="D23" s="388" t="s">
        <v>8292</v>
      </c>
      <c r="E23" s="389">
        <v>4</v>
      </c>
      <c r="F23" s="301">
        <v>0.1</v>
      </c>
      <c r="G23" s="301">
        <v>0.5</v>
      </c>
      <c r="H23" s="302">
        <f t="shared" si="0"/>
        <v>9.1</v>
      </c>
      <c r="I23" s="619">
        <v>9060000</v>
      </c>
      <c r="J23" s="577">
        <v>1.8612</v>
      </c>
      <c r="K23" s="578">
        <f t="shared" si="1"/>
        <v>153448495</v>
      </c>
    </row>
    <row r="24" spans="2:13" s="304" customFormat="1" ht="26.25" customHeight="1">
      <c r="B24" s="374">
        <v>1</v>
      </c>
      <c r="C24" s="375">
        <f>VLOOKUP($E24,[35]Costos_Personal!$C$11:$X$18,[35]Costos_Personal!$X$1-[35]Costos_Personal!$C$1+1)</f>
        <v>9112</v>
      </c>
      <c r="D24" s="390" t="s">
        <v>8293</v>
      </c>
      <c r="E24" s="391">
        <v>6</v>
      </c>
      <c r="F24" s="376">
        <v>1</v>
      </c>
      <c r="G24" s="301">
        <v>0.5</v>
      </c>
      <c r="H24" s="377">
        <f t="shared" si="0"/>
        <v>10</v>
      </c>
      <c r="I24" s="620">
        <v>7167621.3933332684</v>
      </c>
      <c r="J24" s="577">
        <v>1.8612</v>
      </c>
      <c r="K24" s="578">
        <f t="shared" si="1"/>
        <v>133403769</v>
      </c>
    </row>
    <row r="25" spans="2:13" s="304" customFormat="1" ht="13.9">
      <c r="B25" s="374">
        <v>1</v>
      </c>
      <c r="C25" s="375">
        <f>VLOOKUP($E25,[35]Costos_Personal!$C$11:$X$18,[35]Costos_Personal!$X$1-[35]Costos_Personal!$C$1+1)</f>
        <v>9113</v>
      </c>
      <c r="D25" s="392" t="s">
        <v>8330</v>
      </c>
      <c r="E25" s="393">
        <v>7</v>
      </c>
      <c r="F25" s="301">
        <v>0.2</v>
      </c>
      <c r="G25" s="301">
        <v>0.5</v>
      </c>
      <c r="H25" s="377">
        <f t="shared" si="0"/>
        <v>9.1999999999999993</v>
      </c>
      <c r="I25" s="621">
        <v>5510000</v>
      </c>
      <c r="J25" s="577">
        <v>1.8612</v>
      </c>
      <c r="K25" s="578">
        <f t="shared" si="1"/>
        <v>94347950</v>
      </c>
    </row>
    <row r="26" spans="2:13" s="304" customFormat="1" ht="13.9">
      <c r="B26" s="374">
        <v>1</v>
      </c>
      <c r="C26" s="375">
        <f>VLOOKUP($E26,[35]Costos_Personal!$C$11:$X$18,[35]Costos_Personal!$X$1-[35]Costos_Personal!$C$1+1)</f>
        <v>9113</v>
      </c>
      <c r="D26" s="392" t="s">
        <v>8331</v>
      </c>
      <c r="E26" s="393">
        <v>7</v>
      </c>
      <c r="F26" s="301">
        <v>0.2</v>
      </c>
      <c r="G26" s="301">
        <v>0.5</v>
      </c>
      <c r="H26" s="377">
        <f t="shared" si="0"/>
        <v>9.1999999999999993</v>
      </c>
      <c r="I26" s="621">
        <v>5510000</v>
      </c>
      <c r="J26" s="577">
        <v>1.8612</v>
      </c>
      <c r="K26" s="578">
        <f t="shared" si="1"/>
        <v>94347950</v>
      </c>
    </row>
    <row r="27" spans="2:13" s="304" customFormat="1" ht="13.9">
      <c r="B27" s="374">
        <v>1</v>
      </c>
      <c r="C27" s="375">
        <f>VLOOKUP($E27,[35]Costos_Personal!$C$11:$X$18,[35]Costos_Personal!$X$1-[35]Costos_Personal!$C$1+1)</f>
        <v>9113</v>
      </c>
      <c r="D27" s="392" t="s">
        <v>8332</v>
      </c>
      <c r="E27" s="393">
        <v>7</v>
      </c>
      <c r="F27" s="301">
        <v>0</v>
      </c>
      <c r="G27" s="301">
        <v>0.5</v>
      </c>
      <c r="H27" s="302">
        <f t="shared" si="0"/>
        <v>9</v>
      </c>
      <c r="I27" s="621">
        <v>5510000</v>
      </c>
      <c r="J27" s="577">
        <v>1.8612</v>
      </c>
      <c r="K27" s="578">
        <f t="shared" si="1"/>
        <v>92296908</v>
      </c>
    </row>
    <row r="28" spans="2:13" ht="14.25" thickBot="1">
      <c r="B28" s="378" t="s">
        <v>8294</v>
      </c>
      <c r="C28" s="305"/>
      <c r="D28" s="305"/>
      <c r="E28" s="305"/>
      <c r="F28" s="305"/>
      <c r="G28" s="305"/>
      <c r="H28" s="305"/>
      <c r="I28" s="305"/>
      <c r="J28" s="305"/>
      <c r="K28" s="379"/>
    </row>
    <row r="29" spans="2:13" ht="31.5" customHeight="1">
      <c r="B29" s="306">
        <v>2</v>
      </c>
      <c r="C29" s="372">
        <v>9093</v>
      </c>
      <c r="D29" s="370" t="s">
        <v>5788</v>
      </c>
      <c r="E29" s="394" t="s">
        <v>8295</v>
      </c>
      <c r="F29" s="301">
        <v>0.4</v>
      </c>
      <c r="G29" s="301">
        <v>1</v>
      </c>
      <c r="H29" s="302">
        <f t="shared" si="0"/>
        <v>36.799999999999997</v>
      </c>
      <c r="I29" s="622">
        <v>2586000</v>
      </c>
      <c r="J29" s="577">
        <v>1.8612</v>
      </c>
      <c r="K29" s="303">
        <f t="shared" si="1"/>
        <v>177120726</v>
      </c>
    </row>
    <row r="30" spans="2:13" ht="28.5" customHeight="1">
      <c r="B30" s="306">
        <v>1</v>
      </c>
      <c r="C30" s="372">
        <v>9088</v>
      </c>
      <c r="D30" s="370" t="s">
        <v>5783</v>
      </c>
      <c r="E30" s="394" t="s">
        <v>8295</v>
      </c>
      <c r="F30" s="301">
        <v>0.4</v>
      </c>
      <c r="G30" s="301">
        <v>0.5</v>
      </c>
      <c r="H30" s="302">
        <f t="shared" si="0"/>
        <v>9.4</v>
      </c>
      <c r="I30" s="622">
        <v>3149000</v>
      </c>
      <c r="J30" s="577">
        <v>1.8612</v>
      </c>
      <c r="K30" s="303">
        <f t="shared" si="1"/>
        <v>55092637</v>
      </c>
    </row>
    <row r="31" spans="2:13" ht="30.75" customHeight="1">
      <c r="B31" s="306">
        <f>B30</f>
        <v>1</v>
      </c>
      <c r="C31" s="372">
        <v>9090</v>
      </c>
      <c r="D31" s="370" t="s">
        <v>5793</v>
      </c>
      <c r="E31" s="394" t="s">
        <v>8295</v>
      </c>
      <c r="F31" s="301">
        <v>0.4</v>
      </c>
      <c r="G31" s="301">
        <v>0.5</v>
      </c>
      <c r="H31" s="302">
        <f t="shared" si="0"/>
        <v>9.4</v>
      </c>
      <c r="I31" s="622">
        <v>2204000</v>
      </c>
      <c r="J31" s="577">
        <v>1.8612</v>
      </c>
      <c r="K31" s="303">
        <f t="shared" si="1"/>
        <v>38559597</v>
      </c>
    </row>
    <row r="32" spans="2:13" ht="29.25" customHeight="1">
      <c r="B32" s="306">
        <v>1</v>
      </c>
      <c r="C32" s="372">
        <v>9089</v>
      </c>
      <c r="D32" s="370" t="s">
        <v>5784</v>
      </c>
      <c r="E32" s="394" t="s">
        <v>8295</v>
      </c>
      <c r="F32" s="301">
        <v>0.4</v>
      </c>
      <c r="G32" s="301">
        <v>0.5</v>
      </c>
      <c r="H32" s="302">
        <f t="shared" si="0"/>
        <v>9.4</v>
      </c>
      <c r="I32" s="622">
        <v>3149000</v>
      </c>
      <c r="J32" s="577">
        <v>1.8612</v>
      </c>
      <c r="K32" s="303">
        <f t="shared" si="1"/>
        <v>55092637</v>
      </c>
    </row>
    <row r="33" spans="2:11" ht="38.1" customHeight="1" thickBot="1">
      <c r="B33" s="307">
        <v>1</v>
      </c>
      <c r="C33" s="373">
        <v>9100</v>
      </c>
      <c r="D33" s="371" t="s">
        <v>5795</v>
      </c>
      <c r="E33" s="395" t="s">
        <v>8295</v>
      </c>
      <c r="F33" s="301">
        <v>0.4</v>
      </c>
      <c r="G33" s="301">
        <v>0.5</v>
      </c>
      <c r="H33" s="302">
        <f t="shared" si="0"/>
        <v>9.4</v>
      </c>
      <c r="I33" s="622">
        <v>1597000</v>
      </c>
      <c r="J33" s="577">
        <v>1.8612</v>
      </c>
      <c r="K33" s="303">
        <f t="shared" si="1"/>
        <v>27939962</v>
      </c>
    </row>
    <row r="34" spans="2:11" ht="14.25" thickBot="1">
      <c r="B34" s="295" t="s">
        <v>8336</v>
      </c>
      <c r="C34" s="296"/>
      <c r="D34" s="296"/>
      <c r="E34" s="296"/>
      <c r="F34" s="296"/>
      <c r="G34" s="296"/>
      <c r="H34" s="296"/>
      <c r="I34" s="296"/>
      <c r="J34" s="296"/>
      <c r="K34" s="308"/>
    </row>
    <row r="35" spans="2:11" s="304" customFormat="1" ht="45" customHeight="1">
      <c r="B35" s="309">
        <v>1</v>
      </c>
      <c r="C35" s="310">
        <v>9103</v>
      </c>
      <c r="D35" s="311" t="s">
        <v>8296</v>
      </c>
      <c r="E35" s="312" t="s">
        <v>8295</v>
      </c>
      <c r="F35" s="313">
        <v>0.4</v>
      </c>
      <c r="G35" s="313">
        <v>0.5</v>
      </c>
      <c r="H35" s="314">
        <f t="shared" si="0"/>
        <v>9.4</v>
      </c>
      <c r="I35" s="623">
        <v>2361000</v>
      </c>
      <c r="J35" s="878">
        <v>1.8612</v>
      </c>
      <c r="K35" s="315">
        <f t="shared" si="1"/>
        <v>41306356</v>
      </c>
    </row>
    <row r="36" spans="2:11" s="304" customFormat="1" ht="33.75" customHeight="1" thickBot="1">
      <c r="B36" s="316">
        <v>1</v>
      </c>
      <c r="C36" s="317">
        <v>9105</v>
      </c>
      <c r="D36" s="318" t="s">
        <v>5800</v>
      </c>
      <c r="E36" s="319" t="s">
        <v>8295</v>
      </c>
      <c r="F36" s="320">
        <v>0.4</v>
      </c>
      <c r="G36" s="320">
        <v>0.5</v>
      </c>
      <c r="H36" s="321">
        <f t="shared" si="0"/>
        <v>9.4</v>
      </c>
      <c r="I36" s="624">
        <v>1597000</v>
      </c>
      <c r="J36" s="879">
        <v>1.8612</v>
      </c>
      <c r="K36" s="322">
        <f t="shared" si="1"/>
        <v>27939962</v>
      </c>
    </row>
    <row r="37" spans="2:11" ht="14.25" thickBot="1">
      <c r="B37" s="687" t="s">
        <v>8337</v>
      </c>
      <c r="C37" s="688"/>
      <c r="D37" s="688"/>
      <c r="E37" s="688"/>
      <c r="F37" s="688"/>
      <c r="G37" s="688"/>
      <c r="H37" s="688"/>
      <c r="I37" s="688"/>
      <c r="J37" s="689"/>
      <c r="K37" s="323">
        <f>SUM(K20:K36)</f>
        <v>1863476696</v>
      </c>
    </row>
    <row r="38" spans="2:11" ht="14.25" thickBot="1">
      <c r="B38" s="723"/>
      <c r="C38" s="724"/>
      <c r="D38" s="724"/>
      <c r="E38" s="724"/>
      <c r="F38" s="724"/>
      <c r="G38" s="724"/>
      <c r="H38" s="724"/>
      <c r="I38" s="724"/>
      <c r="J38" s="724"/>
      <c r="K38" s="725"/>
    </row>
    <row r="39" spans="2:11" ht="14.25" thickBot="1">
      <c r="B39" s="324" t="s">
        <v>8297</v>
      </c>
      <c r="C39" s="325"/>
      <c r="D39" s="325"/>
      <c r="E39" s="325"/>
      <c r="F39" s="325"/>
      <c r="G39" s="325"/>
      <c r="H39" s="325"/>
      <c r="I39" s="325"/>
      <c r="J39" s="325"/>
      <c r="K39" s="326"/>
    </row>
    <row r="40" spans="2:11" s="304" customFormat="1" ht="72.95" customHeight="1">
      <c r="B40" s="327" t="s">
        <v>8298</v>
      </c>
      <c r="C40" s="726" t="s">
        <v>8299</v>
      </c>
      <c r="D40" s="727"/>
      <c r="E40" s="385" t="s">
        <v>8300</v>
      </c>
      <c r="F40" s="385" t="s">
        <v>8275</v>
      </c>
      <c r="G40" s="385" t="s">
        <v>8276</v>
      </c>
      <c r="H40" s="385" t="s">
        <v>8333</v>
      </c>
      <c r="I40" s="385" t="s">
        <v>8334</v>
      </c>
      <c r="J40" s="385" t="s">
        <v>8335</v>
      </c>
      <c r="K40" s="385" t="s">
        <v>8301</v>
      </c>
    </row>
    <row r="41" spans="2:11" s="384" customFormat="1" ht="33" customHeight="1">
      <c r="B41" s="299">
        <v>1</v>
      </c>
      <c r="C41" s="681" t="s">
        <v>6095</v>
      </c>
      <c r="D41" s="683"/>
      <c r="E41" s="382">
        <v>50</v>
      </c>
      <c r="F41" s="381">
        <v>0.2</v>
      </c>
      <c r="G41" s="381">
        <v>1</v>
      </c>
      <c r="H41" s="386">
        <f>E41*F41</f>
        <v>10</v>
      </c>
      <c r="I41" s="382">
        <f>G41*E41</f>
        <v>50</v>
      </c>
      <c r="J41" s="383">
        <v>32508</v>
      </c>
      <c r="K41" s="380">
        <f t="shared" ref="K41:K46" si="2">ROUND((H41*J41*$E$12)+(I41*J41*$E$13),0)</f>
        <v>29582280</v>
      </c>
    </row>
    <row r="42" spans="2:11" s="384" customFormat="1" ht="34.5" customHeight="1">
      <c r="B42" s="299">
        <v>1</v>
      </c>
      <c r="C42" s="681" t="s">
        <v>6096</v>
      </c>
      <c r="D42" s="682"/>
      <c r="E42" s="382">
        <v>100</v>
      </c>
      <c r="F42" s="381">
        <v>0</v>
      </c>
      <c r="G42" s="381">
        <v>1</v>
      </c>
      <c r="H42" s="386">
        <f t="shared" ref="H42" si="3">E42*F42</f>
        <v>0</v>
      </c>
      <c r="I42" s="382">
        <f t="shared" ref="I42" si="4">G42*E42</f>
        <v>100</v>
      </c>
      <c r="J42" s="383">
        <v>26189</v>
      </c>
      <c r="K42" s="380">
        <f t="shared" si="2"/>
        <v>47140200</v>
      </c>
    </row>
    <row r="43" spans="2:11" s="384" customFormat="1" ht="17.100000000000001" customHeight="1">
      <c r="B43" s="299">
        <v>1</v>
      </c>
      <c r="C43" s="681" t="s">
        <v>6097</v>
      </c>
      <c r="D43" s="682"/>
      <c r="E43" s="387" t="s">
        <v>8295</v>
      </c>
      <c r="F43" s="381">
        <v>0.2</v>
      </c>
      <c r="G43" s="381">
        <v>0.5</v>
      </c>
      <c r="H43" s="386">
        <f>F43</f>
        <v>0.2</v>
      </c>
      <c r="I43" s="382">
        <f>G43</f>
        <v>0.5</v>
      </c>
      <c r="J43" s="383">
        <v>922582</v>
      </c>
      <c r="K43" s="380">
        <f t="shared" si="2"/>
        <v>8487754</v>
      </c>
    </row>
    <row r="44" spans="2:11" s="384" customFormat="1" ht="32.450000000000003" customHeight="1">
      <c r="B44" s="299">
        <v>1</v>
      </c>
      <c r="C44" s="681" t="s">
        <v>5819</v>
      </c>
      <c r="D44" s="682"/>
      <c r="E44" s="387" t="s">
        <v>8295</v>
      </c>
      <c r="F44" s="381">
        <v>0</v>
      </c>
      <c r="G44" s="381">
        <v>0.5</v>
      </c>
      <c r="H44" s="386">
        <f t="shared" ref="H44:H46" si="5">F44</f>
        <v>0</v>
      </c>
      <c r="I44" s="382">
        <f t="shared" ref="I44:I46" si="6">G44</f>
        <v>0.5</v>
      </c>
      <c r="J44" s="383">
        <v>8090239.1337811323</v>
      </c>
      <c r="K44" s="380">
        <f t="shared" si="2"/>
        <v>72812152</v>
      </c>
    </row>
    <row r="45" spans="2:11" s="384" customFormat="1" ht="25.5" customHeight="1">
      <c r="B45" s="299">
        <v>1</v>
      </c>
      <c r="C45" s="681" t="s">
        <v>5811</v>
      </c>
      <c r="D45" s="683"/>
      <c r="E45" s="387" t="s">
        <v>8295</v>
      </c>
      <c r="F45" s="381">
        <v>0</v>
      </c>
      <c r="G45" s="381">
        <v>0.7</v>
      </c>
      <c r="H45" s="386">
        <f t="shared" si="5"/>
        <v>0</v>
      </c>
      <c r="I45" s="382">
        <f t="shared" si="6"/>
        <v>0.7</v>
      </c>
      <c r="J45" s="383">
        <v>5657000</v>
      </c>
      <c r="K45" s="380">
        <f t="shared" si="2"/>
        <v>71278200</v>
      </c>
    </row>
    <row r="46" spans="2:11" s="384" customFormat="1" ht="42" customHeight="1">
      <c r="B46" s="299">
        <v>1</v>
      </c>
      <c r="C46" s="716" t="s">
        <v>8302</v>
      </c>
      <c r="D46" s="717"/>
      <c r="E46" s="387" t="s">
        <v>8295</v>
      </c>
      <c r="F46" s="381">
        <v>0</v>
      </c>
      <c r="G46" s="381">
        <v>0.7</v>
      </c>
      <c r="H46" s="386">
        <f t="shared" si="5"/>
        <v>0</v>
      </c>
      <c r="I46" s="382">
        <f t="shared" si="6"/>
        <v>0.7</v>
      </c>
      <c r="J46" s="383">
        <v>4816500</v>
      </c>
      <c r="K46" s="380">
        <f t="shared" si="2"/>
        <v>60687900</v>
      </c>
    </row>
    <row r="47" spans="2:11" ht="14.25" thickBot="1">
      <c r="B47" s="718" t="s">
        <v>8303</v>
      </c>
      <c r="C47" s="719"/>
      <c r="D47" s="719"/>
      <c r="E47" s="719"/>
      <c r="F47" s="719"/>
      <c r="G47" s="719"/>
      <c r="H47" s="719"/>
      <c r="I47" s="719"/>
      <c r="J47" s="719"/>
      <c r="K47" s="328">
        <f>SUM(K41:K46)</f>
        <v>289988486</v>
      </c>
    </row>
    <row r="48" spans="2:11" ht="14.25" thickBot="1">
      <c r="B48" s="329"/>
      <c r="C48" s="330"/>
      <c r="D48" s="330"/>
      <c r="E48" s="330"/>
      <c r="F48" s="330"/>
      <c r="G48" s="330"/>
      <c r="H48" s="330"/>
      <c r="I48" s="330"/>
      <c r="J48" s="330"/>
      <c r="K48" s="331"/>
    </row>
    <row r="49" spans="2:13" ht="14.25" thickBot="1">
      <c r="B49" s="720" t="s">
        <v>8304</v>
      </c>
      <c r="C49" s="721"/>
      <c r="D49" s="721"/>
      <c r="E49" s="721"/>
      <c r="F49" s="721"/>
      <c r="G49" s="721"/>
      <c r="H49" s="721"/>
      <c r="I49" s="721"/>
      <c r="J49" s="722"/>
      <c r="K49" s="332">
        <f>(K37+K47)</f>
        <v>2153465182</v>
      </c>
    </row>
    <row r="50" spans="2:13" ht="14.25" thickBot="1">
      <c r="B50" s="684" t="s">
        <v>8305</v>
      </c>
      <c r="C50" s="685"/>
      <c r="D50" s="685"/>
      <c r="E50" s="685"/>
      <c r="F50" s="685"/>
      <c r="G50" s="685"/>
      <c r="H50" s="685"/>
      <c r="I50" s="685"/>
      <c r="J50" s="686"/>
      <c r="K50" s="333">
        <f>ROUND(K49/E5,4)</f>
        <v>0.15090000000000001</v>
      </c>
    </row>
    <row r="51" spans="2:13" ht="14.25" thickBot="1">
      <c r="B51" s="329"/>
      <c r="C51" s="330"/>
      <c r="D51" s="330"/>
      <c r="E51" s="330"/>
      <c r="F51" s="330"/>
      <c r="G51" s="330"/>
      <c r="H51" s="330"/>
      <c r="I51" s="330"/>
      <c r="J51" s="330"/>
      <c r="K51" s="331"/>
    </row>
    <row r="52" spans="2:13" ht="14.25" thickBot="1">
      <c r="B52" s="324" t="s">
        <v>8306</v>
      </c>
      <c r="C52" s="325"/>
      <c r="D52" s="325"/>
      <c r="E52" s="325"/>
      <c r="F52" s="325"/>
      <c r="G52" s="325"/>
      <c r="H52" s="325"/>
      <c r="I52" s="325"/>
      <c r="J52" s="325"/>
      <c r="K52" s="326"/>
    </row>
    <row r="53" spans="2:13" ht="14.25" thickBot="1">
      <c r="B53" s="334" t="s">
        <v>8307</v>
      </c>
      <c r="C53" s="335"/>
      <c r="D53" s="335"/>
      <c r="E53" s="335"/>
      <c r="F53" s="335"/>
      <c r="G53" s="335"/>
      <c r="H53" s="335"/>
      <c r="I53" s="335"/>
      <c r="J53" s="335"/>
      <c r="K53" s="336"/>
      <c r="L53" s="337"/>
      <c r="M53" s="337"/>
    </row>
    <row r="54" spans="2:13" ht="14.45" customHeight="1">
      <c r="B54" s="678" t="s">
        <v>8299</v>
      </c>
      <c r="C54" s="679"/>
      <c r="D54" s="679"/>
      <c r="E54" s="338"/>
      <c r="F54" s="338"/>
      <c r="G54" s="338"/>
      <c r="H54" s="338"/>
      <c r="I54" s="338"/>
      <c r="J54" s="339" t="s">
        <v>8308</v>
      </c>
      <c r="K54" s="340" t="s">
        <v>8301</v>
      </c>
      <c r="L54" s="337"/>
      <c r="M54" s="337"/>
    </row>
    <row r="55" spans="2:13" ht="14" customHeight="1">
      <c r="B55" s="680" t="s">
        <v>8309</v>
      </c>
      <c r="C55" s="664"/>
      <c r="D55" s="664"/>
      <c r="E55" s="341"/>
      <c r="F55" s="341"/>
      <c r="G55" s="341"/>
      <c r="H55" s="341"/>
      <c r="I55" s="341"/>
      <c r="J55" s="342">
        <v>5.0000000000000001E-3</v>
      </c>
      <c r="K55" s="343">
        <f>ROUND(J55*$E$62,2)</f>
        <v>96663891.459999993</v>
      </c>
      <c r="L55" s="337"/>
      <c r="M55" s="337"/>
    </row>
    <row r="56" spans="2:13" ht="14" customHeight="1">
      <c r="B56" s="680" t="s">
        <v>8310</v>
      </c>
      <c r="C56" s="664"/>
      <c r="D56" s="664"/>
      <c r="E56" s="341"/>
      <c r="F56" s="341"/>
      <c r="G56" s="341"/>
      <c r="H56" s="341"/>
      <c r="I56" s="341"/>
      <c r="J56" s="342">
        <v>0.02</v>
      </c>
      <c r="K56" s="343">
        <f>ROUND(J56*$E$62,2)</f>
        <v>386655565.83999997</v>
      </c>
      <c r="L56" s="337"/>
      <c r="M56" s="337"/>
    </row>
    <row r="57" spans="2:13" ht="14" customHeight="1">
      <c r="B57" s="680" t="s">
        <v>8338</v>
      </c>
      <c r="C57" s="664"/>
      <c r="D57" s="664"/>
      <c r="E57" s="344"/>
      <c r="F57" s="344"/>
      <c r="G57" s="344"/>
      <c r="H57" s="344"/>
      <c r="I57" s="344"/>
      <c r="J57" s="342">
        <v>0.05</v>
      </c>
      <c r="K57" s="343">
        <f>ROUND(J57*$E$62,2)</f>
        <v>966638914.60000002</v>
      </c>
      <c r="L57" s="337"/>
      <c r="M57" s="337"/>
    </row>
    <row r="58" spans="2:13" ht="14.25" thickBot="1">
      <c r="B58" s="673" t="s">
        <v>8311</v>
      </c>
      <c r="C58" s="674"/>
      <c r="D58" s="674"/>
      <c r="E58" s="674"/>
      <c r="F58" s="674"/>
      <c r="G58" s="674"/>
      <c r="H58" s="674"/>
      <c r="I58" s="674"/>
      <c r="J58" s="675"/>
      <c r="K58" s="345">
        <f>SUM(K55:K57)</f>
        <v>1449958371.9000001</v>
      </c>
      <c r="L58" s="337"/>
      <c r="M58" s="337"/>
    </row>
    <row r="59" spans="2:13" ht="14.25" thickBot="1">
      <c r="B59" s="329"/>
      <c r="C59" s="330"/>
      <c r="D59" s="330"/>
      <c r="E59" s="330"/>
      <c r="F59" s="330"/>
      <c r="G59" s="330"/>
      <c r="H59" s="330"/>
      <c r="I59" s="330"/>
      <c r="J59" s="330"/>
      <c r="K59" s="331"/>
      <c r="L59" s="337"/>
      <c r="M59" s="337"/>
    </row>
    <row r="60" spans="2:13" ht="14.25" thickBot="1">
      <c r="B60" s="346" t="s">
        <v>8312</v>
      </c>
      <c r="C60" s="347"/>
      <c r="D60" s="347"/>
      <c r="E60" s="347"/>
      <c r="F60" s="347"/>
      <c r="G60" s="347"/>
      <c r="H60" s="347"/>
      <c r="I60" s="347"/>
      <c r="J60" s="347"/>
      <c r="K60" s="348"/>
      <c r="L60" s="337"/>
      <c r="M60" s="337"/>
    </row>
    <row r="61" spans="2:13" ht="26.25">
      <c r="B61" s="676" t="s">
        <v>8299</v>
      </c>
      <c r="C61" s="677"/>
      <c r="D61" s="677"/>
      <c r="E61" s="349" t="s">
        <v>8313</v>
      </c>
      <c r="F61" s="290" t="s">
        <v>8314</v>
      </c>
      <c r="G61" s="671"/>
      <c r="H61" s="672"/>
      <c r="I61" s="290" t="s">
        <v>8315</v>
      </c>
      <c r="J61" s="290" t="s">
        <v>8316</v>
      </c>
      <c r="K61" s="350" t="s">
        <v>8301</v>
      </c>
      <c r="L61" s="337"/>
      <c r="M61" s="337"/>
    </row>
    <row r="62" spans="2:13" ht="14.45" customHeight="1">
      <c r="B62" s="713" t="s">
        <v>8317</v>
      </c>
      <c r="C62" s="664" t="s">
        <v>8318</v>
      </c>
      <c r="D62" s="664"/>
      <c r="E62" s="351">
        <v>19332778292</v>
      </c>
      <c r="F62" s="342">
        <v>0.3</v>
      </c>
      <c r="G62" s="707"/>
      <c r="H62" s="708"/>
      <c r="I62" s="352">
        <v>14</v>
      </c>
      <c r="J62" s="353">
        <v>2E-3</v>
      </c>
      <c r="K62" s="354">
        <f>+ROUND(((E62*F62*J62)*(I62/12))*1.19,0)</f>
        <v>16104204</v>
      </c>
    </row>
    <row r="63" spans="2:13" ht="14" customHeight="1">
      <c r="B63" s="713"/>
      <c r="C63" s="664" t="s">
        <v>8319</v>
      </c>
      <c r="D63" s="664"/>
      <c r="E63" s="355">
        <f>+E62*0.1</f>
        <v>1933277829.2</v>
      </c>
      <c r="F63" s="342">
        <v>1</v>
      </c>
      <c r="G63" s="709"/>
      <c r="H63" s="710"/>
      <c r="I63" s="352">
        <f>I62</f>
        <v>14</v>
      </c>
      <c r="J63" s="353">
        <v>2E-3</v>
      </c>
      <c r="K63" s="354">
        <f t="shared" ref="K63:K64" si="7">+ROUND(((E63*F63*J63)*(I63/12))*1.19,0)</f>
        <v>5368068</v>
      </c>
    </row>
    <row r="64" spans="2:13" ht="14" customHeight="1">
      <c r="B64" s="713"/>
      <c r="C64" s="664" t="s">
        <v>8320</v>
      </c>
      <c r="D64" s="664"/>
      <c r="E64" s="355">
        <f>+E62</f>
        <v>19332778292</v>
      </c>
      <c r="F64" s="342">
        <v>0.1</v>
      </c>
      <c r="G64" s="709"/>
      <c r="H64" s="710"/>
      <c r="I64" s="352">
        <v>44</v>
      </c>
      <c r="J64" s="353">
        <v>2E-3</v>
      </c>
      <c r="K64" s="354">
        <f t="shared" si="7"/>
        <v>16871071</v>
      </c>
    </row>
    <row r="65" spans="2:13" ht="90.75" customHeight="1">
      <c r="B65" s="713"/>
      <c r="C65" s="663" t="s">
        <v>8339</v>
      </c>
      <c r="D65" s="663"/>
      <c r="E65" s="355">
        <f>E62*10%</f>
        <v>1933277829.2</v>
      </c>
      <c r="F65" s="342">
        <v>0.3</v>
      </c>
      <c r="G65" s="709"/>
      <c r="H65" s="710"/>
      <c r="I65" s="352">
        <v>12</v>
      </c>
      <c r="J65" s="353">
        <v>2E-3</v>
      </c>
      <c r="K65" s="354">
        <f t="shared" ref="K65:K70" si="8">+ROUND(((E65*F65*J65)*(I65/12))*1.19,0)</f>
        <v>1380360</v>
      </c>
    </row>
    <row r="66" spans="2:13" ht="33" customHeight="1">
      <c r="B66" s="713"/>
      <c r="C66" s="663" t="s">
        <v>8340</v>
      </c>
      <c r="D66" s="663" t="s">
        <v>8340</v>
      </c>
      <c r="E66" s="355">
        <f>E62*25%</f>
        <v>4833194573</v>
      </c>
      <c r="F66" s="342">
        <v>0.3</v>
      </c>
      <c r="G66" s="709"/>
      <c r="H66" s="710"/>
      <c r="I66" s="352">
        <v>24</v>
      </c>
      <c r="J66" s="353">
        <v>2E-3</v>
      </c>
      <c r="K66" s="354">
        <f t="shared" si="8"/>
        <v>6901802</v>
      </c>
    </row>
    <row r="67" spans="2:13" ht="106.5" customHeight="1">
      <c r="B67" s="713"/>
      <c r="C67" s="663" t="s">
        <v>8341</v>
      </c>
      <c r="D67" s="663" t="s">
        <v>8341</v>
      </c>
      <c r="E67" s="355">
        <f>E62*15%</f>
        <v>2899916743.7999997</v>
      </c>
      <c r="F67" s="342">
        <v>0.3</v>
      </c>
      <c r="G67" s="709"/>
      <c r="H67" s="710"/>
      <c r="I67" s="352">
        <v>30</v>
      </c>
      <c r="J67" s="353">
        <v>2E-3</v>
      </c>
      <c r="K67" s="354">
        <f t="shared" si="8"/>
        <v>5176351</v>
      </c>
    </row>
    <row r="68" spans="2:13" ht="17.100000000000001" customHeight="1">
      <c r="B68" s="713"/>
      <c r="C68" s="664" t="s">
        <v>8342</v>
      </c>
      <c r="D68" s="664" t="s">
        <v>8342</v>
      </c>
      <c r="E68" s="355">
        <f>E62*50%</f>
        <v>9666389146</v>
      </c>
      <c r="F68" s="342">
        <v>0.3</v>
      </c>
      <c r="G68" s="709"/>
      <c r="H68" s="710"/>
      <c r="I68" s="352">
        <v>60</v>
      </c>
      <c r="J68" s="353">
        <v>2E-3</v>
      </c>
      <c r="K68" s="354">
        <f t="shared" si="8"/>
        <v>34509009</v>
      </c>
    </row>
    <row r="69" spans="2:13" ht="21.6" customHeight="1">
      <c r="B69" s="713"/>
      <c r="C69" s="664" t="s">
        <v>8343</v>
      </c>
      <c r="D69" s="664" t="s">
        <v>8343</v>
      </c>
      <c r="E69" s="355">
        <f>'ENSAYOS-DIAGNOS-DISEÑOS'!I30</f>
        <v>139518324.00044</v>
      </c>
      <c r="F69" s="342">
        <v>0.3</v>
      </c>
      <c r="G69" s="709"/>
      <c r="H69" s="710"/>
      <c r="I69" s="352">
        <v>60</v>
      </c>
      <c r="J69" s="353">
        <v>2E-3</v>
      </c>
      <c r="K69" s="354">
        <f t="shared" si="8"/>
        <v>498080</v>
      </c>
    </row>
    <row r="70" spans="2:13" ht="26.45" customHeight="1">
      <c r="B70" s="713"/>
      <c r="C70" s="664" t="s">
        <v>8344</v>
      </c>
      <c r="D70" s="664" t="s">
        <v>8344</v>
      </c>
      <c r="E70" s="355">
        <f>'ENSAYOS-DIAGNOS-DISEÑOS'!I38</f>
        <v>291920185.19999999</v>
      </c>
      <c r="F70" s="342">
        <v>0.3</v>
      </c>
      <c r="G70" s="709"/>
      <c r="H70" s="710"/>
      <c r="I70" s="352">
        <v>60</v>
      </c>
      <c r="J70" s="353">
        <v>2E-3</v>
      </c>
      <c r="K70" s="354">
        <f t="shared" si="8"/>
        <v>1042155</v>
      </c>
    </row>
    <row r="71" spans="2:13" ht="15" customHeight="1" thickBot="1">
      <c r="B71" s="356" t="s">
        <v>8321</v>
      </c>
      <c r="C71" s="693" t="s">
        <v>8322</v>
      </c>
      <c r="D71" s="693"/>
      <c r="E71" s="357">
        <f>E64</f>
        <v>19332778292</v>
      </c>
      <c r="F71" s="358" t="s">
        <v>8345</v>
      </c>
      <c r="G71" s="711"/>
      <c r="H71" s="712"/>
      <c r="I71" s="359">
        <v>8</v>
      </c>
      <c r="J71" s="360">
        <v>3.0000000000000001E-3</v>
      </c>
      <c r="K71" s="361">
        <f>+ROUND(((E71*5%)*J71*(I71/12))*1.19,0)</f>
        <v>2300601</v>
      </c>
    </row>
    <row r="72" spans="2:13" ht="13.9" thickBot="1">
      <c r="B72" s="362"/>
      <c r="C72" s="363"/>
      <c r="D72" s="363"/>
      <c r="E72" s="363"/>
      <c r="F72" s="363"/>
      <c r="G72" s="363"/>
      <c r="H72" s="363"/>
      <c r="I72" s="363"/>
      <c r="J72" s="363"/>
      <c r="K72" s="269"/>
    </row>
    <row r="73" spans="2:13" ht="14.45" customHeight="1" thickBot="1">
      <c r="B73" s="694" t="s">
        <v>8323</v>
      </c>
      <c r="C73" s="695"/>
      <c r="D73" s="695"/>
      <c r="E73" s="695"/>
      <c r="F73" s="695"/>
      <c r="G73" s="695"/>
      <c r="H73" s="695"/>
      <c r="I73" s="695"/>
      <c r="J73" s="696"/>
      <c r="K73" s="364">
        <f>SUM(K62:K71)</f>
        <v>90151701</v>
      </c>
    </row>
    <row r="74" spans="2:13" ht="13.9" thickBot="1">
      <c r="B74" s="362"/>
      <c r="C74" s="363"/>
      <c r="D74" s="363"/>
      <c r="E74" s="363"/>
      <c r="F74" s="363"/>
      <c r="G74" s="363"/>
      <c r="H74" s="363"/>
      <c r="I74" s="363"/>
      <c r="J74" s="363"/>
      <c r="K74" s="269"/>
    </row>
    <row r="75" spans="2:13" ht="13.9">
      <c r="B75" s="697" t="s">
        <v>8324</v>
      </c>
      <c r="C75" s="698"/>
      <c r="D75" s="699"/>
      <c r="E75" s="699"/>
      <c r="F75" s="699"/>
      <c r="G75" s="699"/>
      <c r="H75" s="699"/>
      <c r="I75" s="699"/>
      <c r="J75" s="699"/>
      <c r="K75" s="365">
        <f>+K58+K73</f>
        <v>1540110072.9000001</v>
      </c>
    </row>
    <row r="76" spans="2:13" ht="13.9">
      <c r="B76" s="700" t="s">
        <v>8325</v>
      </c>
      <c r="C76" s="701"/>
      <c r="D76" s="702"/>
      <c r="E76" s="702"/>
      <c r="F76" s="702"/>
      <c r="G76" s="702"/>
      <c r="H76" s="702"/>
      <c r="I76" s="702"/>
      <c r="J76" s="702"/>
      <c r="K76" s="584">
        <f>ROUND(K75/E5,4)</f>
        <v>0.108</v>
      </c>
      <c r="L76" s="880"/>
    </row>
    <row r="77" spans="2:13" ht="15.4" thickBot="1">
      <c r="B77" s="728" t="s">
        <v>8393</v>
      </c>
      <c r="C77" s="729"/>
      <c r="D77" s="729"/>
      <c r="E77" s="729"/>
      <c r="F77" s="729"/>
      <c r="G77" s="729"/>
      <c r="H77" s="729"/>
      <c r="I77" s="729"/>
      <c r="J77" s="729"/>
      <c r="K77" s="585">
        <f>K49+K75</f>
        <v>3693575254.9000001</v>
      </c>
      <c r="L77" s="876"/>
      <c r="M77" s="877">
        <v>3693575255</v>
      </c>
    </row>
    <row r="78" spans="2:13" ht="13.9" thickBot="1">
      <c r="B78" s="703"/>
      <c r="C78" s="704"/>
      <c r="D78" s="705"/>
      <c r="E78" s="705"/>
      <c r="F78" s="705"/>
      <c r="G78" s="705"/>
      <c r="H78" s="705"/>
      <c r="I78" s="705"/>
      <c r="J78" s="705"/>
      <c r="K78" s="706"/>
      <c r="L78" s="730"/>
      <c r="M78" s="731"/>
    </row>
    <row r="79" spans="2:13" ht="14.25" thickBot="1">
      <c r="B79" s="667" t="s">
        <v>8326</v>
      </c>
      <c r="C79" s="668"/>
      <c r="D79" s="669"/>
      <c r="E79" s="669"/>
      <c r="F79" s="669"/>
      <c r="G79" s="669"/>
      <c r="H79" s="669"/>
      <c r="I79" s="669"/>
      <c r="J79" s="670"/>
      <c r="K79" s="625">
        <f>ROUND(K77/E5,4)</f>
        <v>0.25890000000000002</v>
      </c>
      <c r="L79" s="396"/>
    </row>
    <row r="80" spans="2:13" ht="16.149999999999999" thickBot="1">
      <c r="B80" s="667" t="s">
        <v>8327</v>
      </c>
      <c r="C80" s="668"/>
      <c r="D80" s="669"/>
      <c r="E80" s="669"/>
      <c r="F80" s="669"/>
      <c r="G80" s="669"/>
      <c r="H80" s="669"/>
      <c r="I80" s="669"/>
      <c r="J80" s="670"/>
      <c r="K80" s="601">
        <v>0.01</v>
      </c>
      <c r="L80" s="584"/>
    </row>
    <row r="81" spans="2:11" ht="16.149999999999999" thickBot="1">
      <c r="B81" s="667" t="s">
        <v>8328</v>
      </c>
      <c r="C81" s="668"/>
      <c r="D81" s="669"/>
      <c r="E81" s="669"/>
      <c r="F81" s="669"/>
      <c r="G81" s="669"/>
      <c r="H81" s="669"/>
      <c r="I81" s="669"/>
      <c r="J81" s="670"/>
      <c r="K81" s="601">
        <v>0.04</v>
      </c>
    </row>
    <row r="82" spans="2:11" ht="22.9" thickBot="1">
      <c r="B82" s="690" t="s">
        <v>8329</v>
      </c>
      <c r="C82" s="691"/>
      <c r="D82" s="692"/>
      <c r="E82" s="692"/>
      <c r="F82" s="692"/>
      <c r="G82" s="692"/>
      <c r="H82" s="692"/>
      <c r="I82" s="692"/>
      <c r="J82" s="692"/>
      <c r="K82" s="865">
        <f>+K79+K80+K81</f>
        <v>0.30890000000000001</v>
      </c>
    </row>
    <row r="83" spans="2:11" ht="13.15" thickBot="1">
      <c r="B83" s="366"/>
      <c r="C83" s="367"/>
      <c r="D83" s="367"/>
      <c r="E83" s="367"/>
      <c r="F83" s="367"/>
      <c r="G83" s="367"/>
      <c r="H83" s="367"/>
      <c r="I83" s="367"/>
      <c r="J83" s="367"/>
      <c r="K83" s="368"/>
    </row>
    <row r="86" spans="2:11" ht="29.45" customHeight="1">
      <c r="K86" s="626"/>
    </row>
    <row r="87" spans="2:11" ht="22.5" customHeight="1">
      <c r="K87" s="396"/>
    </row>
  </sheetData>
  <sheetProtection selectLockedCells="1" selectUnlockedCells="1"/>
  <mergeCells count="65">
    <mergeCell ref="F10:G10"/>
    <mergeCell ref="F11:G11"/>
    <mergeCell ref="F5:G5"/>
    <mergeCell ref="F6:G6"/>
    <mergeCell ref="F7:G7"/>
    <mergeCell ref="F8:G8"/>
    <mergeCell ref="F9:G9"/>
    <mergeCell ref="B77:J77"/>
    <mergeCell ref="L77:M77"/>
    <mergeCell ref="L78:M78"/>
    <mergeCell ref="B2:K2"/>
    <mergeCell ref="B3:K3"/>
    <mergeCell ref="B4:K4"/>
    <mergeCell ref="B5:D5"/>
    <mergeCell ref="B6:D6"/>
    <mergeCell ref="B7:D7"/>
    <mergeCell ref="B8:D8"/>
    <mergeCell ref="B9:D9"/>
    <mergeCell ref="B11:D11"/>
    <mergeCell ref="B12:D12"/>
    <mergeCell ref="B13:D13"/>
    <mergeCell ref="B14:K14"/>
    <mergeCell ref="C17:C18"/>
    <mergeCell ref="D17:D18"/>
    <mergeCell ref="E17:E18"/>
    <mergeCell ref="C46:D46"/>
    <mergeCell ref="B47:J47"/>
    <mergeCell ref="B49:J49"/>
    <mergeCell ref="B38:K38"/>
    <mergeCell ref="C40:D40"/>
    <mergeCell ref="C41:D41"/>
    <mergeCell ref="C42:D42"/>
    <mergeCell ref="C43:D43"/>
    <mergeCell ref="B82:J82"/>
    <mergeCell ref="C71:D71"/>
    <mergeCell ref="B73:J73"/>
    <mergeCell ref="B75:J75"/>
    <mergeCell ref="B76:J76"/>
    <mergeCell ref="B78:K78"/>
    <mergeCell ref="B79:J79"/>
    <mergeCell ref="G62:H71"/>
    <mergeCell ref="C65:D65"/>
    <mergeCell ref="B62:B70"/>
    <mergeCell ref="C62:D62"/>
    <mergeCell ref="C63:D63"/>
    <mergeCell ref="C64:D64"/>
    <mergeCell ref="C66:D66"/>
    <mergeCell ref="C69:D69"/>
    <mergeCell ref="C70:D70"/>
    <mergeCell ref="C67:D67"/>
    <mergeCell ref="C68:D68"/>
    <mergeCell ref="B10:D10"/>
    <mergeCell ref="B80:J80"/>
    <mergeCell ref="B81:J81"/>
    <mergeCell ref="G61:H61"/>
    <mergeCell ref="B58:J58"/>
    <mergeCell ref="B61:D61"/>
    <mergeCell ref="B54:D54"/>
    <mergeCell ref="B55:D55"/>
    <mergeCell ref="B56:D56"/>
    <mergeCell ref="B57:D57"/>
    <mergeCell ref="C44:D44"/>
    <mergeCell ref="C45:D45"/>
    <mergeCell ref="B50:J50"/>
    <mergeCell ref="B37:J37"/>
  </mergeCells>
  <printOptions horizontalCentered="1" verticalCentered="1"/>
  <pageMargins left="7.874015748031496E-2" right="7.874015748031496E-2" top="7.874015748031496E-2" bottom="7.874015748031496E-2" header="0.31496062992125984" footer="0.31496062992125984"/>
  <pageSetup paperSize="9" scale="45" fitToHeight="0" orientation="portrait" r:id="rId1"/>
  <rowBreaks count="1" manualBreakCount="1">
    <brk id="59" min="1" max="8" man="1"/>
  </rowBreaks>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FA98EC-9440-4640-AA03-FF8EF94A3032}">
  <dimension ref="A1:H60"/>
  <sheetViews>
    <sheetView view="pageBreakPreview" topLeftCell="A36" zoomScale="55" zoomScaleNormal="70" zoomScaleSheetLayoutView="55" workbookViewId="0">
      <selection activeCell="H6" sqref="H6"/>
    </sheetView>
  </sheetViews>
  <sheetFormatPr baseColWidth="10" defaultColWidth="11.46484375" defaultRowHeight="15.75"/>
  <cols>
    <col min="1" max="1" width="0.1328125" style="8" customWidth="1"/>
    <col min="2" max="2" width="19.33203125" style="8" customWidth="1"/>
    <col min="3" max="3" width="16.1328125" style="8" customWidth="1"/>
    <col min="4" max="4" width="88.6640625" style="8" customWidth="1"/>
    <col min="5" max="5" width="15.86328125" style="90" customWidth="1"/>
    <col min="6" max="6" width="23.1328125" style="87" customWidth="1"/>
    <col min="7" max="7" width="17" style="88" customWidth="1"/>
    <col min="8" max="8" width="33.6640625" style="8" customWidth="1"/>
    <col min="9" max="16384" width="11.46484375" style="8"/>
  </cols>
  <sheetData>
    <row r="1" spans="1:8" ht="31.5" customHeight="1">
      <c r="A1" s="52"/>
      <c r="B1" s="648" t="s">
        <v>8111</v>
      </c>
      <c r="C1" s="648"/>
      <c r="D1" s="648"/>
      <c r="E1" s="648"/>
      <c r="F1" s="648"/>
      <c r="G1" s="649"/>
      <c r="H1" s="650"/>
    </row>
    <row r="2" spans="1:8" ht="43.5" customHeight="1">
      <c r="A2" s="52"/>
      <c r="B2" s="651" t="s">
        <v>1</v>
      </c>
      <c r="C2" s="652"/>
      <c r="D2" s="653"/>
      <c r="E2" s="1" t="s">
        <v>2</v>
      </c>
      <c r="F2" s="54" t="s">
        <v>3</v>
      </c>
      <c r="G2" s="2" t="s">
        <v>4</v>
      </c>
      <c r="H2" s="1" t="s">
        <v>5</v>
      </c>
    </row>
    <row r="3" spans="1:8" ht="13.5" customHeight="1">
      <c r="A3" s="52"/>
      <c r="B3" s="55"/>
      <c r="C3" s="56"/>
      <c r="D3" s="57"/>
      <c r="E3" s="53"/>
      <c r="F3" s="58"/>
      <c r="G3" s="59"/>
      <c r="H3" s="53"/>
    </row>
    <row r="4" spans="1:8" ht="39.75" customHeight="1">
      <c r="A4" s="3"/>
      <c r="B4" s="4" t="s">
        <v>6</v>
      </c>
      <c r="C4" s="4" t="s">
        <v>7</v>
      </c>
      <c r="D4" s="4" t="s">
        <v>8</v>
      </c>
      <c r="E4" s="5" t="s">
        <v>2</v>
      </c>
      <c r="F4" s="6" t="s">
        <v>5</v>
      </c>
      <c r="G4" s="7" t="s">
        <v>4</v>
      </c>
      <c r="H4" s="4" t="s">
        <v>5</v>
      </c>
    </row>
    <row r="5" spans="1:8" ht="35.25" customHeight="1">
      <c r="B5" s="9">
        <v>1</v>
      </c>
      <c r="C5" s="9"/>
      <c r="D5" s="60" t="s">
        <v>8110</v>
      </c>
      <c r="E5" s="10"/>
      <c r="F5" s="11"/>
      <c r="G5" s="61"/>
      <c r="H5" s="62"/>
    </row>
    <row r="6" spans="1:8" ht="33" customHeight="1">
      <c r="B6" s="63">
        <v>1.0009999999999999</v>
      </c>
      <c r="C6" s="16">
        <v>5167</v>
      </c>
      <c r="D6" s="12" t="s">
        <v>1493</v>
      </c>
      <c r="E6" s="89" t="str">
        <f>VLOOKUP(D6,'INDICES PRECIOS IDU'!$E$1:$G$7822,2,FALSE)</f>
        <v>H/ME</v>
      </c>
      <c r="F6" s="107">
        <v>2497477</v>
      </c>
      <c r="G6" s="64">
        <v>19.36837270767397</v>
      </c>
      <c r="H6" s="97">
        <f>F6*G6</f>
        <v>48372065.364843465</v>
      </c>
    </row>
    <row r="7" spans="1:8" ht="48" customHeight="1">
      <c r="B7" s="63">
        <v>1.002</v>
      </c>
      <c r="C7" s="16">
        <v>7820</v>
      </c>
      <c r="D7" s="12" t="s">
        <v>2701</v>
      </c>
      <c r="E7" s="89" t="str">
        <f>VLOOKUP(D7,'INDICES PRECIOS IDU'!$E$1:$G$7822,2,FALSE)</f>
        <v>UN</v>
      </c>
      <c r="F7" s="107">
        <v>30342</v>
      </c>
      <c r="G7" s="64">
        <v>0.23530753824609538</v>
      </c>
      <c r="H7" s="97">
        <f>F7*G7</f>
        <v>7139.7013254630256</v>
      </c>
    </row>
    <row r="8" spans="1:8" ht="33" customHeight="1">
      <c r="B8" s="63">
        <v>1.0029999999999999</v>
      </c>
      <c r="C8" s="16">
        <v>9280</v>
      </c>
      <c r="D8" s="12" t="s">
        <v>5883</v>
      </c>
      <c r="E8" s="89" t="str">
        <f>VLOOKUP(D8,'INDICES PRECIOS IDU'!$E$1:$G$7822,2,FALSE)</f>
        <v>UN</v>
      </c>
      <c r="F8" s="107">
        <v>13029</v>
      </c>
      <c r="G8" s="64">
        <v>0.1010421829743714</v>
      </c>
      <c r="H8" s="97">
        <f t="shared" ref="H8:H49" si="0">F8*G8</f>
        <v>1316.478601973085</v>
      </c>
    </row>
    <row r="9" spans="1:8" ht="33" customHeight="1">
      <c r="B9" s="63">
        <v>1.004</v>
      </c>
      <c r="C9" s="16">
        <v>9290</v>
      </c>
      <c r="D9" s="91" t="s">
        <v>5889</v>
      </c>
      <c r="E9" s="89" t="str">
        <f>VLOOKUP(D9,'INDICES PRECIOS IDU'!$E$1:$G$7822,2,FALSE)</f>
        <v>UN</v>
      </c>
      <c r="F9" s="107">
        <v>137784</v>
      </c>
      <c r="G9" s="64">
        <v>1.0685391157372621</v>
      </c>
      <c r="H9" s="97">
        <f t="shared" si="0"/>
        <v>147227.59352274291</v>
      </c>
    </row>
    <row r="10" spans="1:8" ht="42.95" customHeight="1">
      <c r="B10" s="63">
        <v>1.0049999999999999</v>
      </c>
      <c r="C10" s="16">
        <v>4945</v>
      </c>
      <c r="D10" s="91" t="s">
        <v>144</v>
      </c>
      <c r="E10" s="89" t="str">
        <f>VLOOKUP(D10,'INDICES PRECIOS IDU'!$E$1:$G$7822,2,FALSE)</f>
        <v>ML/MES</v>
      </c>
      <c r="F10" s="107">
        <v>12022</v>
      </c>
      <c r="G10" s="64">
        <v>9.3232721138835892E-2</v>
      </c>
      <c r="H10" s="97">
        <f t="shared" si="0"/>
        <v>1120.8437735310852</v>
      </c>
    </row>
    <row r="11" spans="1:8" ht="56.1" customHeight="1">
      <c r="B11" s="63">
        <v>1.006</v>
      </c>
      <c r="C11" s="16">
        <v>4946</v>
      </c>
      <c r="D11" s="91" t="s">
        <v>1328</v>
      </c>
      <c r="E11" s="89" t="str">
        <f>VLOOKUP(D11,'INDICES PRECIOS IDU'!$E$1:$G$7822,2,FALSE)</f>
        <v>ML/MES</v>
      </c>
      <c r="F11" s="107">
        <v>32138</v>
      </c>
      <c r="G11" s="64">
        <v>0.24923583363499485</v>
      </c>
      <c r="H11" s="97">
        <f t="shared" si="0"/>
        <v>8009.9412213614642</v>
      </c>
    </row>
    <row r="12" spans="1:8" ht="44.45" customHeight="1">
      <c r="B12" s="63">
        <v>1.0069999999999999</v>
      </c>
      <c r="C12" s="16">
        <v>5166</v>
      </c>
      <c r="D12" s="91" t="s">
        <v>1491</v>
      </c>
      <c r="E12" s="89" t="str">
        <f>VLOOKUP(D12,'INDICES PRECIOS IDU'!$E$1:$G$7822,2,FALSE)</f>
        <v>ML/ME</v>
      </c>
      <c r="F12" s="107">
        <v>6265</v>
      </c>
      <c r="G12" s="64">
        <v>4.8586175173415978E-2</v>
      </c>
      <c r="H12" s="97">
        <f t="shared" si="0"/>
        <v>304.39238746145111</v>
      </c>
    </row>
    <row r="13" spans="1:8" ht="24.95" customHeight="1">
      <c r="B13" s="63">
        <v>1.008</v>
      </c>
      <c r="C13" s="16">
        <v>5366</v>
      </c>
      <c r="D13" s="91" t="s">
        <v>1620</v>
      </c>
      <c r="E13" s="89" t="str">
        <f>VLOOKUP(D13,'INDICES PRECIOS IDU'!$E$1:$G$7822,2,FALSE)</f>
        <v>M2</v>
      </c>
      <c r="F13" s="107">
        <f>VLOOKUP(D13,'INDICES PRECIOS IDU'!$E$1:$G$7822,3,FALSE)</f>
        <v>2646</v>
      </c>
      <c r="G13" s="64">
        <v>2.0520194654247197E-2</v>
      </c>
      <c r="H13" s="97">
        <f t="shared" si="0"/>
        <v>54.296435055138083</v>
      </c>
    </row>
    <row r="14" spans="1:8" ht="29.45" customHeight="1">
      <c r="B14" s="63">
        <v>1.0089999999999999</v>
      </c>
      <c r="C14" s="16">
        <v>7556</v>
      </c>
      <c r="D14" s="91" t="s">
        <v>5110</v>
      </c>
      <c r="E14" s="89" t="str">
        <f>VLOOKUP(D14,'INDICES PRECIOS IDU'!$E$1:$G$7822,2,FALSE)</f>
        <v>M2</v>
      </c>
      <c r="F14" s="107">
        <v>1671</v>
      </c>
      <c r="G14" s="64">
        <v>1.2958898438113025E-2</v>
      </c>
      <c r="H14" s="97">
        <f t="shared" si="0"/>
        <v>21.654319290086864</v>
      </c>
    </row>
    <row r="15" spans="1:8" ht="30.95" customHeight="1">
      <c r="B15" s="63">
        <v>1.01</v>
      </c>
      <c r="C15" s="16">
        <v>7558</v>
      </c>
      <c r="D15" s="91" t="s">
        <v>5112</v>
      </c>
      <c r="E15" s="89" t="str">
        <f>VLOOKUP(D15,'INDICES PRECIOS IDU'!$E$1:$G$7822,2,FALSE)</f>
        <v>UN/MES</v>
      </c>
      <c r="F15" s="107">
        <v>622965</v>
      </c>
      <c r="G15" s="64">
        <v>4.8312029715733571</v>
      </c>
      <c r="H15" s="97">
        <f t="shared" si="0"/>
        <v>3009670.3591861962</v>
      </c>
    </row>
    <row r="16" spans="1:8" ht="33" customHeight="1">
      <c r="B16" s="63">
        <v>1.0109999999999999</v>
      </c>
      <c r="C16" s="16">
        <v>7818</v>
      </c>
      <c r="D16" s="91" t="s">
        <v>2699</v>
      </c>
      <c r="E16" s="89" t="str">
        <f>VLOOKUP(D16,'INDICES PRECIOS IDU'!$E$1:$G$7822,2,FALSE)</f>
        <v>UN/MES</v>
      </c>
      <c r="F16" s="107">
        <v>207247</v>
      </c>
      <c r="G16" s="64">
        <v>1.6072368788770857</v>
      </c>
      <c r="H16" s="97">
        <f t="shared" si="0"/>
        <v>333095.02143663936</v>
      </c>
    </row>
    <row r="17" spans="2:8" ht="50.1" customHeight="1">
      <c r="B17" s="63">
        <v>1.012</v>
      </c>
      <c r="C17" s="16">
        <v>5169</v>
      </c>
      <c r="D17" s="91" t="s">
        <v>1495</v>
      </c>
      <c r="E17" s="89" t="str">
        <f>VLOOKUP(D17,'INDICES PRECIOS IDU'!$E$1:$G$7822,2,FALSE)</f>
        <v>UN</v>
      </c>
      <c r="F17" s="107">
        <v>188296</v>
      </c>
      <c r="G17" s="64">
        <v>1.4602685459622562</v>
      </c>
      <c r="H17" s="97">
        <f t="shared" si="0"/>
        <v>274962.72613050899</v>
      </c>
    </row>
    <row r="18" spans="2:8" ht="33" customHeight="1">
      <c r="B18" s="63">
        <v>1.0129999999999999</v>
      </c>
      <c r="C18" s="16">
        <v>7772</v>
      </c>
      <c r="D18" s="92" t="s">
        <v>2655</v>
      </c>
      <c r="E18" s="89" t="str">
        <f>VLOOKUP(D18,'INDICES PRECIOS IDU'!$E$1:$G$7822,2,FALSE)</f>
        <v>UN/MES</v>
      </c>
      <c r="F18" s="107">
        <v>56861</v>
      </c>
      <c r="G18" s="64">
        <v>0.44096704014933852</v>
      </c>
      <c r="H18" s="97">
        <f t="shared" si="0"/>
        <v>25073.826869931538</v>
      </c>
    </row>
    <row r="19" spans="2:8" ht="33" customHeight="1">
      <c r="B19" s="63">
        <v>1.014</v>
      </c>
      <c r="C19" s="16">
        <v>5170</v>
      </c>
      <c r="D19" s="92" t="s">
        <v>1496</v>
      </c>
      <c r="E19" s="89" t="str">
        <f>VLOOKUP(D19,'INDICES PRECIOS IDU'!$E$1:$G$7822,2,FALSE)</f>
        <v>UN/MES</v>
      </c>
      <c r="F19" s="107">
        <v>391688</v>
      </c>
      <c r="G19" s="64">
        <v>3.0376092228770881</v>
      </c>
      <c r="H19" s="97">
        <f t="shared" si="0"/>
        <v>1189795.0812902809</v>
      </c>
    </row>
    <row r="20" spans="2:8" ht="33" customHeight="1">
      <c r="B20" s="63">
        <v>1.0149999999999999</v>
      </c>
      <c r="C20" s="16">
        <v>4934</v>
      </c>
      <c r="D20" s="92" t="s">
        <v>1325</v>
      </c>
      <c r="E20" s="89" t="str">
        <f>VLOOKUP(D20,'INDICES PRECIOS IDU'!$E$1:$G$7822,2,FALSE)</f>
        <v>UN/MES</v>
      </c>
      <c r="F20" s="107">
        <v>163756</v>
      </c>
      <c r="G20" s="64">
        <v>1.2699565365838639</v>
      </c>
      <c r="H20" s="97">
        <f t="shared" si="0"/>
        <v>207963.0026048272</v>
      </c>
    </row>
    <row r="21" spans="2:8" ht="33" customHeight="1">
      <c r="B21" s="63">
        <v>1.016</v>
      </c>
      <c r="C21" s="16">
        <v>9985</v>
      </c>
      <c r="D21" s="92" t="s">
        <v>6285</v>
      </c>
      <c r="E21" s="89" t="str">
        <f>VLOOKUP(D21,'INDICES PRECIOS IDU'!$E$1:$G$7822,2,FALSE)</f>
        <v>UN</v>
      </c>
      <c r="F21" s="107">
        <v>68425</v>
      </c>
      <c r="G21" s="64">
        <v>0.53064789086049291</v>
      </c>
      <c r="H21" s="97">
        <f t="shared" si="0"/>
        <v>36309.581932129229</v>
      </c>
    </row>
    <row r="22" spans="2:8" ht="33" customHeight="1">
      <c r="B22" s="63">
        <v>1.0169999999999999</v>
      </c>
      <c r="C22" s="16">
        <v>7904</v>
      </c>
      <c r="D22" s="92" t="s">
        <v>2751</v>
      </c>
      <c r="E22" s="89" t="str">
        <f>VLOOKUP(D22,'INDICES PRECIOS IDU'!$E$1:$G$7822,2,FALSE)</f>
        <v>UN/MES</v>
      </c>
      <c r="F22" s="107">
        <v>30000</v>
      </c>
      <c r="G22" s="64">
        <v>0.23265526818874371</v>
      </c>
      <c r="H22" s="97">
        <f t="shared" si="0"/>
        <v>6979.6580456623115</v>
      </c>
    </row>
    <row r="23" spans="2:8" ht="33" customHeight="1">
      <c r="B23" s="63">
        <v>1.018</v>
      </c>
      <c r="C23" s="16">
        <v>7906</v>
      </c>
      <c r="D23" s="92" t="s">
        <v>5295</v>
      </c>
      <c r="E23" s="89" t="str">
        <f>VLOOKUP(D23,'INDICES PRECIOS IDU'!$E$1:$G$7822,2,FALSE)</f>
        <v>UN</v>
      </c>
      <c r="F23" s="107">
        <v>25000</v>
      </c>
      <c r="G23" s="64">
        <v>0.19387939015728642</v>
      </c>
      <c r="H23" s="97">
        <f t="shared" si="0"/>
        <v>4846.9847539321609</v>
      </c>
    </row>
    <row r="24" spans="2:8" ht="33" customHeight="1">
      <c r="B24" s="63">
        <v>1.0189999999999999</v>
      </c>
      <c r="C24" s="16">
        <v>7908</v>
      </c>
      <c r="D24" s="92" t="s">
        <v>5296</v>
      </c>
      <c r="E24" s="89" t="str">
        <f>VLOOKUP(D24,'INDICES PRECIOS IDU'!$E$1:$G$7822,2,FALSE)</f>
        <v>UN</v>
      </c>
      <c r="F24" s="107">
        <v>25600</v>
      </c>
      <c r="G24" s="64">
        <v>0.19853249552106131</v>
      </c>
      <c r="H24" s="97">
        <f t="shared" si="0"/>
        <v>5082.4318853391696</v>
      </c>
    </row>
    <row r="25" spans="2:8" ht="33" customHeight="1">
      <c r="B25" s="63">
        <v>1.02</v>
      </c>
      <c r="C25" s="16">
        <v>7910</v>
      </c>
      <c r="D25" s="92" t="s">
        <v>5297</v>
      </c>
      <c r="E25" s="89" t="str">
        <f>VLOOKUP(D25,'INDICES PRECIOS IDU'!$E$1:$G$7822,2,FALSE)</f>
        <v>UN</v>
      </c>
      <c r="F25" s="107">
        <v>30000</v>
      </c>
      <c r="G25" s="64">
        <v>0.23265526818874371</v>
      </c>
      <c r="H25" s="97">
        <f t="shared" si="0"/>
        <v>6979.6580456623115</v>
      </c>
    </row>
    <row r="26" spans="2:8" ht="30.75" customHeight="1">
      <c r="B26" s="9">
        <v>2</v>
      </c>
      <c r="C26" s="9"/>
      <c r="D26" s="60" t="s">
        <v>8112</v>
      </c>
      <c r="E26" s="10"/>
      <c r="F26" s="107"/>
      <c r="G26" s="64">
        <v>0</v>
      </c>
      <c r="H26" s="98"/>
    </row>
    <row r="27" spans="2:8" ht="24.95" customHeight="1">
      <c r="B27" s="67">
        <v>2.0009999999999999</v>
      </c>
      <c r="C27" s="93">
        <v>7870</v>
      </c>
      <c r="D27" s="92" t="s">
        <v>5279</v>
      </c>
      <c r="E27" s="89" t="str">
        <f>VLOOKUP(D27,'INDICES PRECIOS IDU'!$E$1:$G$7822,2,FALSE)</f>
        <v>DIA</v>
      </c>
      <c r="F27" s="107">
        <v>99855</v>
      </c>
      <c r="G27" s="64">
        <v>0.77439306016623344</v>
      </c>
      <c r="H27" s="97">
        <f t="shared" si="0"/>
        <v>77327.019022899243</v>
      </c>
    </row>
    <row r="28" spans="2:8" ht="22.5" customHeight="1">
      <c r="B28" s="67">
        <v>2.0019999999999998</v>
      </c>
      <c r="C28" s="93">
        <v>7897</v>
      </c>
      <c r="D28" s="92" t="s">
        <v>5289</v>
      </c>
      <c r="E28" s="89" t="str">
        <f>VLOOKUP(D28,'INDICES PRECIOS IDU'!$E$1:$G$7822,2,FALSE)</f>
        <v>UN</v>
      </c>
      <c r="F28" s="107">
        <v>1322</v>
      </c>
      <c r="G28" s="64">
        <v>1.0252342151517307E-2</v>
      </c>
      <c r="H28" s="97">
        <f t="shared" si="0"/>
        <v>13.553596324305879</v>
      </c>
    </row>
    <row r="29" spans="2:8" ht="30.75" customHeight="1">
      <c r="B29" s="67">
        <v>2.0030000000000001</v>
      </c>
      <c r="C29" s="94">
        <v>6084</v>
      </c>
      <c r="D29" s="92" t="s">
        <v>1978</v>
      </c>
      <c r="E29" s="89" t="str">
        <f>VLOOKUP(D29,'INDICES PRECIOS IDU'!$E$1:$G$7822,2,FALSE)</f>
        <v>UN</v>
      </c>
      <c r="F29" s="107">
        <v>807</v>
      </c>
      <c r="G29" s="64">
        <v>6.2584267142772061E-3</v>
      </c>
      <c r="H29" s="97">
        <f t="shared" si="0"/>
        <v>5.0505503584217051</v>
      </c>
    </row>
    <row r="30" spans="2:8" ht="26.1" customHeight="1">
      <c r="B30" s="67">
        <v>2.004</v>
      </c>
      <c r="C30" s="93">
        <v>7901</v>
      </c>
      <c r="D30" s="92" t="s">
        <v>5292</v>
      </c>
      <c r="E30" s="89" t="str">
        <f>VLOOKUP(D30,'INDICES PRECIOS IDU'!$E$1:$G$7822,2,FALSE)</f>
        <v>UN</v>
      </c>
      <c r="F30" s="107">
        <v>84</v>
      </c>
      <c r="G30" s="64">
        <v>6.5143475092848237E-4</v>
      </c>
      <c r="H30" s="97">
        <f t="shared" si="0"/>
        <v>5.4720519077992517E-2</v>
      </c>
    </row>
    <row r="31" spans="2:8" ht="27.6" customHeight="1">
      <c r="B31" s="67">
        <v>2.0049999999999999</v>
      </c>
      <c r="C31" s="93">
        <v>7900</v>
      </c>
      <c r="D31" s="92" t="s">
        <v>5291</v>
      </c>
      <c r="E31" s="89" t="str">
        <f>VLOOKUP(D31,'INDICES PRECIOS IDU'!$E$1:$G$7822,2,FALSE)</f>
        <v>UN</v>
      </c>
      <c r="F31" s="107">
        <v>169</v>
      </c>
      <c r="G31" s="64">
        <v>1.3106246774632563E-3</v>
      </c>
      <c r="H31" s="97">
        <f t="shared" si="0"/>
        <v>0.22149557049129032</v>
      </c>
    </row>
    <row r="32" spans="2:8" ht="48" customHeight="1">
      <c r="B32" s="67">
        <v>2.0059999999999998</v>
      </c>
      <c r="C32" s="94">
        <v>11086</v>
      </c>
      <c r="D32" s="92" t="s">
        <v>6561</v>
      </c>
      <c r="E32" s="89" t="str">
        <f>VLOOKUP(D32,'INDICES PRECIOS IDU'!$E$1:$G$7822,2,FALSE)</f>
        <v>UN</v>
      </c>
      <c r="F32" s="107">
        <v>674690</v>
      </c>
      <c r="G32" s="64">
        <v>5.2323394298087829</v>
      </c>
      <c r="H32" s="97">
        <f t="shared" si="0"/>
        <v>3530207.0898976875</v>
      </c>
    </row>
    <row r="33" spans="2:8" ht="30.75" customHeight="1">
      <c r="B33" s="67">
        <v>2.0070000000000001</v>
      </c>
      <c r="C33" s="94">
        <v>9576</v>
      </c>
      <c r="D33" s="92" t="s">
        <v>6095</v>
      </c>
      <c r="E33" s="89" t="str">
        <f>VLOOKUP(D33,'INDICES PRECIOS IDU'!$E$1:$G$7822,2,FALSE)</f>
        <v>M2/MES</v>
      </c>
      <c r="F33" s="107">
        <v>51916</v>
      </c>
      <c r="G33" s="64">
        <v>0.40261769677622727</v>
      </c>
      <c r="H33" s="97">
        <f t="shared" si="0"/>
        <v>20902.300345834614</v>
      </c>
    </row>
    <row r="34" spans="2:8" ht="30.75" customHeight="1">
      <c r="B34" s="67">
        <v>2.008</v>
      </c>
      <c r="C34" s="94">
        <v>7894</v>
      </c>
      <c r="D34" s="92" t="s">
        <v>5345</v>
      </c>
      <c r="E34" s="89" t="str">
        <f>VLOOKUP(D34,'INDICES PRECIOS IDU'!$E$1:$G$7822,2,FALSE)</f>
        <v>UN</v>
      </c>
      <c r="F34" s="107">
        <v>799680</v>
      </c>
      <c r="G34" s="64">
        <v>6.2016588288391521</v>
      </c>
      <c r="H34" s="97">
        <f t="shared" si="0"/>
        <v>4959342.5322460933</v>
      </c>
    </row>
    <row r="35" spans="2:8" ht="24" customHeight="1">
      <c r="B35" s="67">
        <v>2.0089999999999999</v>
      </c>
      <c r="C35" s="93">
        <v>9408</v>
      </c>
      <c r="D35" s="92" t="s">
        <v>5960</v>
      </c>
      <c r="E35" s="89" t="str">
        <f>VLOOKUP(D35,'INDICES PRECIOS IDU'!$E$1:$G$7822,2,FALSE)</f>
        <v>UN</v>
      </c>
      <c r="F35" s="107">
        <v>209467</v>
      </c>
      <c r="G35" s="64">
        <v>1.6244533687230527</v>
      </c>
      <c r="H35" s="97">
        <f t="shared" si="0"/>
        <v>340269.37378631165</v>
      </c>
    </row>
    <row r="36" spans="2:8" ht="25.5" customHeight="1">
      <c r="B36" s="67">
        <v>2.0099999999999998</v>
      </c>
      <c r="C36" s="93">
        <v>9409</v>
      </c>
      <c r="D36" s="92" t="s">
        <v>5961</v>
      </c>
      <c r="E36" s="89" t="str">
        <f>VLOOKUP(D36,'INDICES PRECIOS IDU'!$E$1:$G$7822,2,FALSE)</f>
        <v>UN</v>
      </c>
      <c r="F36" s="107">
        <v>189338</v>
      </c>
      <c r="G36" s="64">
        <v>1.4683494389440119</v>
      </c>
      <c r="H36" s="97">
        <f t="shared" si="0"/>
        <v>278014.34607078135</v>
      </c>
    </row>
    <row r="37" spans="2:8" ht="25.5" customHeight="1">
      <c r="B37" s="67">
        <v>2.0110000000000001</v>
      </c>
      <c r="C37" s="93">
        <v>9414</v>
      </c>
      <c r="D37" s="92" t="s">
        <v>5963</v>
      </c>
      <c r="E37" s="89" t="str">
        <f>VLOOKUP(D37,'INDICES PRECIOS IDU'!$E$1:$G$7822,2,FALSE)</f>
        <v>UN</v>
      </c>
      <c r="F37" s="107">
        <v>36607</v>
      </c>
      <c r="G37" s="64">
        <v>0.28389371341951136</v>
      </c>
      <c r="H37" s="97">
        <f t="shared" si="0"/>
        <v>10392.497167148053</v>
      </c>
    </row>
    <row r="38" spans="2:8" ht="39" customHeight="1">
      <c r="B38" s="67">
        <v>2.012</v>
      </c>
      <c r="C38" s="94">
        <v>9048</v>
      </c>
      <c r="D38" s="92" t="s">
        <v>8114</v>
      </c>
      <c r="E38" s="89" t="str">
        <f>VLOOKUP(D38,'INDICES PRECIOS IDU'!$E$1:$G$7822,2,FALSE)</f>
        <v>UN</v>
      </c>
      <c r="F38" s="107">
        <v>549702</v>
      </c>
      <c r="G38" s="64">
        <v>4.2630355411296268</v>
      </c>
      <c r="H38" s="97">
        <f t="shared" si="0"/>
        <v>2343399.1630300381</v>
      </c>
    </row>
    <row r="39" spans="2:8" ht="63" customHeight="1">
      <c r="B39" s="67">
        <v>2.0129999999999999</v>
      </c>
      <c r="C39" s="94">
        <v>6318</v>
      </c>
      <c r="D39" s="92" t="s">
        <v>2165</v>
      </c>
      <c r="E39" s="89" t="s">
        <v>1319</v>
      </c>
      <c r="F39" s="107">
        <v>1826650</v>
      </c>
      <c r="G39" s="64">
        <v>14.165991521232289</v>
      </c>
      <c r="H39" s="97">
        <f t="shared" si="0"/>
        <v>25876308.41225896</v>
      </c>
    </row>
    <row r="40" spans="2:8" ht="30.75" customHeight="1">
      <c r="B40" s="67">
        <v>2.0139999999999998</v>
      </c>
      <c r="C40" s="94">
        <v>9835</v>
      </c>
      <c r="D40" s="92" t="s">
        <v>6201</v>
      </c>
      <c r="E40" s="89" t="str">
        <f>VLOOKUP(D40,'INDICES PRECIOS IDU'!$E$1:$G$7822,2,FALSE)</f>
        <v>MES</v>
      </c>
      <c r="F40" s="107">
        <v>74320</v>
      </c>
      <c r="G40" s="64">
        <v>0.57636465105958112</v>
      </c>
      <c r="H40" s="97">
        <f t="shared" si="0"/>
        <v>42835.420866748071</v>
      </c>
    </row>
    <row r="41" spans="2:8" ht="30.75" customHeight="1">
      <c r="B41" s="67">
        <v>2.0150000000000001</v>
      </c>
      <c r="C41" s="16">
        <v>6085</v>
      </c>
      <c r="D41" s="17" t="s">
        <v>143</v>
      </c>
      <c r="E41" s="89" t="str">
        <f>VLOOKUP(D41,'INDICES PRECIOS IDU'!$E$1:$G$7822,2,FALSE)</f>
        <v>UN PRE</v>
      </c>
      <c r="F41" s="107">
        <v>40778</v>
      </c>
      <c r="G41" s="64">
        <v>0.31624055087335301</v>
      </c>
      <c r="H41" s="97">
        <f t="shared" ref="H41" si="1">F41*G41</f>
        <v>12895.657183513589</v>
      </c>
    </row>
    <row r="42" spans="2:8" ht="30.75" customHeight="1">
      <c r="B42" s="9">
        <v>3</v>
      </c>
      <c r="C42" s="10"/>
      <c r="D42" s="60" t="s">
        <v>8113</v>
      </c>
      <c r="E42" s="10"/>
      <c r="F42" s="10"/>
      <c r="G42" s="10"/>
      <c r="H42" s="99"/>
    </row>
    <row r="43" spans="2:8" ht="41.25" customHeight="1">
      <c r="B43" s="67">
        <v>3.0009999999999999</v>
      </c>
      <c r="C43" s="94">
        <v>4930</v>
      </c>
      <c r="D43" s="91" t="s">
        <v>1320</v>
      </c>
      <c r="E43" s="89" t="str">
        <f>VLOOKUP(D43,'INDICES PRECIOS IDU'!$E$1:$G$7822,2,FALSE)</f>
        <v>H/ME</v>
      </c>
      <c r="F43" s="107">
        <v>2485256</v>
      </c>
      <c r="G43" s="64">
        <v>19.27359670658948</v>
      </c>
      <c r="H43" s="97">
        <f t="shared" si="0"/>
        <v>47899821.856631741</v>
      </c>
    </row>
    <row r="44" spans="2:8" ht="46.5" customHeight="1">
      <c r="B44" s="67">
        <v>3.0019999999999998</v>
      </c>
      <c r="C44" s="94">
        <v>6189</v>
      </c>
      <c r="D44" s="91" t="s">
        <v>2058</v>
      </c>
      <c r="E44" s="89" t="str">
        <f>VLOOKUP(D44,'INDICES PRECIOS IDU'!$E$1:$G$7822,2,FALSE)</f>
        <v>H/ME</v>
      </c>
      <c r="F44" s="107">
        <v>3355079</v>
      </c>
      <c r="G44" s="64">
        <v>26.019226817980734</v>
      </c>
      <c r="H44" s="97">
        <f t="shared" si="0"/>
        <v>87296561.493243977</v>
      </c>
    </row>
    <row r="45" spans="2:8" ht="36" customHeight="1">
      <c r="B45" s="67">
        <v>3.0030000000000001</v>
      </c>
      <c r="C45" s="94">
        <v>6178</v>
      </c>
      <c r="D45" s="91" t="s">
        <v>2050</v>
      </c>
      <c r="E45" s="89" t="str">
        <f>VLOOKUP(D45,'INDICES PRECIOS IDU'!$E$1:$G$7822,2,FALSE)</f>
        <v>UN/MES</v>
      </c>
      <c r="F45" s="107">
        <v>23763</v>
      </c>
      <c r="G45" s="64">
        <v>0.18428623793230389</v>
      </c>
      <c r="H45" s="97">
        <f t="shared" si="0"/>
        <v>4379.193871985337</v>
      </c>
    </row>
    <row r="46" spans="2:8" ht="20.45" customHeight="1">
      <c r="B46" s="67">
        <v>3.004</v>
      </c>
      <c r="C46" s="94">
        <v>6179</v>
      </c>
      <c r="D46" s="91" t="s">
        <v>2051</v>
      </c>
      <c r="E46" s="89" t="str">
        <f>VLOOKUP(D46,'INDICES PRECIOS IDU'!$E$1:$G$7822,2,FALSE)</f>
        <v>UN/MES</v>
      </c>
      <c r="F46" s="107">
        <v>18906</v>
      </c>
      <c r="G46" s="64">
        <v>0.14661935001254628</v>
      </c>
      <c r="H46" s="97">
        <f t="shared" si="0"/>
        <v>2771.9854313371998</v>
      </c>
    </row>
    <row r="47" spans="2:8" ht="31.5">
      <c r="B47" s="67">
        <v>3.0049999999999999</v>
      </c>
      <c r="C47" s="94">
        <v>6187</v>
      </c>
      <c r="D47" s="91" t="s">
        <v>2056</v>
      </c>
      <c r="E47" s="89" t="str">
        <f>VLOOKUP(D47,'INDICES PRECIOS IDU'!$E$1:$G$7822,2,FALSE)</f>
        <v>UN/MES</v>
      </c>
      <c r="F47" s="107">
        <v>227531</v>
      </c>
      <c r="G47" s="64">
        <v>1.7645428608751015</v>
      </c>
      <c r="H47" s="97">
        <f t="shared" si="0"/>
        <v>401488.20167777274</v>
      </c>
    </row>
    <row r="48" spans="2:8">
      <c r="B48" s="67">
        <v>3.0059999999999998</v>
      </c>
      <c r="C48" s="94">
        <v>6186</v>
      </c>
      <c r="D48" s="91" t="s">
        <v>2055</v>
      </c>
      <c r="E48" s="89" t="str">
        <f>VLOOKUP(D48,'INDICES PRECIOS IDU'!$E$1:$G$7822,2,FALSE)</f>
        <v>UN/MES</v>
      </c>
      <c r="F48" s="107">
        <v>19042</v>
      </c>
      <c r="G48" s="64">
        <v>0.14767405389500193</v>
      </c>
      <c r="H48" s="97">
        <f t="shared" si="0"/>
        <v>2812.0093342686268</v>
      </c>
    </row>
    <row r="49" spans="2:8" ht="47.25">
      <c r="B49" s="67">
        <v>3.0070000000000001</v>
      </c>
      <c r="C49" s="95">
        <v>9209</v>
      </c>
      <c r="D49" s="96" t="s">
        <v>5858</v>
      </c>
      <c r="E49" s="89" t="str">
        <f>VLOOKUP(D49,'INDICES PRECIOS IDU'!$E$1:$G$7822,2,FALSE)</f>
        <v>UN</v>
      </c>
      <c r="F49" s="107">
        <v>407306</v>
      </c>
      <c r="G49" s="64">
        <v>3.1587295554961483</v>
      </c>
      <c r="H49" s="97">
        <f t="shared" si="0"/>
        <v>1286569.5003309143</v>
      </c>
    </row>
    <row r="50" spans="2:8" ht="31.5">
      <c r="B50" s="67">
        <v>3.008</v>
      </c>
      <c r="C50" s="101">
        <v>7380</v>
      </c>
      <c r="D50" s="102" t="s">
        <v>2447</v>
      </c>
      <c r="E50" s="103" t="str">
        <f>VLOOKUP(D50,'INDICES PRECIOS IDU'!$E$1:$G$7822,2,FALSE)</f>
        <v>HR</v>
      </c>
      <c r="F50" s="632">
        <v>18908</v>
      </c>
      <c r="G50" s="64">
        <v>0.14663486036375886</v>
      </c>
      <c r="H50" s="100">
        <f>F50*G50</f>
        <v>2772.5719397579524</v>
      </c>
    </row>
    <row r="51" spans="2:8" ht="56.25" customHeight="1" thickBot="1">
      <c r="B51" s="755" t="s">
        <v>8116</v>
      </c>
      <c r="C51" s="755"/>
      <c r="D51" s="755"/>
      <c r="E51" s="755"/>
      <c r="F51" s="755"/>
      <c r="G51" s="755"/>
      <c r="H51" s="756"/>
    </row>
    <row r="52" spans="2:8" ht="35.1" customHeight="1" thickBot="1">
      <c r="C52" s="86"/>
      <c r="H52" s="628">
        <f>SUM(H6:H50)</f>
        <v>228027108.10331202</v>
      </c>
    </row>
    <row r="53" spans="2:8">
      <c r="C53" s="86"/>
    </row>
    <row r="54" spans="2:8">
      <c r="C54" s="86"/>
      <c r="H54" s="627"/>
    </row>
    <row r="55" spans="2:8">
      <c r="C55" s="86"/>
    </row>
    <row r="56" spans="2:8">
      <c r="C56" s="86"/>
    </row>
    <row r="57" spans="2:8">
      <c r="C57" s="86"/>
    </row>
    <row r="58" spans="2:8">
      <c r="C58" s="86"/>
    </row>
    <row r="59" spans="2:8">
      <c r="C59" s="86"/>
    </row>
    <row r="60" spans="2:8">
      <c r="C60" s="86"/>
    </row>
  </sheetData>
  <autoFilter ref="B4:H45" xr:uid="{B140D97B-2065-475E-BCB7-940D9AEC9B73}"/>
  <mergeCells count="4">
    <mergeCell ref="B51:H51"/>
    <mergeCell ref="B1:F1"/>
    <mergeCell ref="G1:H1"/>
    <mergeCell ref="B2:D2"/>
  </mergeCells>
  <conditionalFormatting sqref="C1:C26 C36:C40 C42:C50 C61:C1048576">
    <cfRule type="duplicateValues" dxfId="11" priority="4"/>
  </conditionalFormatting>
  <conditionalFormatting sqref="C1:C40 C42:C50 C52:C1048576">
    <cfRule type="duplicateValues" dxfId="10" priority="2"/>
  </conditionalFormatting>
  <conditionalFormatting sqref="C41">
    <cfRule type="duplicateValues" dxfId="9" priority="1"/>
  </conditionalFormatting>
  <conditionalFormatting sqref="C52:C60">
    <cfRule type="duplicateValues" dxfId="8" priority="8"/>
  </conditionalFormatting>
  <printOptions horizontalCentered="1" verticalCentered="1"/>
  <pageMargins left="7.874015748031496E-2" right="7.874015748031496E-2" top="7.874015748031496E-2" bottom="7.874015748031496E-2" header="0.31496062992125984" footer="0.31496062992125984"/>
  <pageSetup paperSize="9" scale="45" orientation="portrait" r:id="rId1"/>
  <rowBreaks count="1" manualBreakCount="1">
    <brk id="26" max="16383" man="1"/>
  </row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68C11-C9E3-425B-AC30-B65948E621B7}">
  <dimension ref="A1:I50"/>
  <sheetViews>
    <sheetView view="pageBreakPreview" topLeftCell="A30" zoomScale="55" zoomScaleNormal="60" zoomScaleSheetLayoutView="55" workbookViewId="0">
      <selection activeCell="L10" sqref="L10"/>
    </sheetView>
  </sheetViews>
  <sheetFormatPr baseColWidth="10" defaultColWidth="11.46484375" defaultRowHeight="15.75"/>
  <cols>
    <col min="1" max="1" width="0.1328125" style="8" customWidth="1"/>
    <col min="2" max="2" width="19.33203125" style="8" customWidth="1"/>
    <col min="3" max="3" width="16.1328125" style="8" customWidth="1"/>
    <col min="4" max="4" width="88.6640625" style="8" customWidth="1"/>
    <col min="5" max="5" width="15.86328125" style="90" customWidth="1"/>
    <col min="6" max="6" width="23.1328125" style="87" customWidth="1"/>
    <col min="7" max="7" width="17" style="88" customWidth="1"/>
    <col min="8" max="8" width="20.53125" style="88" customWidth="1"/>
    <col min="9" max="9" width="33.6640625" style="8" customWidth="1"/>
    <col min="10" max="10" width="32.33203125" style="8" bestFit="1" customWidth="1"/>
    <col min="11" max="16384" width="11.46484375" style="8"/>
  </cols>
  <sheetData>
    <row r="1" spans="1:9" ht="31.5" customHeight="1">
      <c r="A1" s="52"/>
      <c r="B1" s="648" t="s">
        <v>8186</v>
      </c>
      <c r="C1" s="648"/>
      <c r="D1" s="648"/>
      <c r="E1" s="648"/>
      <c r="F1" s="648"/>
      <c r="G1" s="649"/>
      <c r="H1" s="775"/>
      <c r="I1" s="650"/>
    </row>
    <row r="2" spans="1:9" ht="43.5" customHeight="1">
      <c r="A2" s="52"/>
      <c r="B2" s="651" t="s">
        <v>1</v>
      </c>
      <c r="C2" s="652"/>
      <c r="D2" s="653"/>
      <c r="E2" s="1" t="s">
        <v>2</v>
      </c>
      <c r="F2" s="54" t="s">
        <v>3</v>
      </c>
      <c r="G2" s="2" t="s">
        <v>4</v>
      </c>
      <c r="H2" s="2" t="s">
        <v>8122</v>
      </c>
      <c r="I2" s="1" t="s">
        <v>5</v>
      </c>
    </row>
    <row r="3" spans="1:9" ht="13.5" customHeight="1">
      <c r="A3" s="52"/>
      <c r="B3" s="55"/>
      <c r="C3" s="56"/>
      <c r="D3" s="57"/>
      <c r="E3" s="53"/>
      <c r="F3" s="58"/>
      <c r="G3" s="59"/>
      <c r="H3" s="59"/>
      <c r="I3" s="53"/>
    </row>
    <row r="4" spans="1:9" ht="39.75" customHeight="1">
      <c r="A4" s="3"/>
      <c r="B4" s="4" t="s">
        <v>6</v>
      </c>
      <c r="C4" s="4" t="s">
        <v>7</v>
      </c>
      <c r="D4" s="4" t="s">
        <v>8</v>
      </c>
      <c r="E4" s="5" t="s">
        <v>2</v>
      </c>
      <c r="F4" s="6" t="s">
        <v>5</v>
      </c>
      <c r="G4" s="7" t="s">
        <v>4</v>
      </c>
      <c r="H4" s="7"/>
      <c r="I4" s="4" t="s">
        <v>5</v>
      </c>
    </row>
    <row r="5" spans="1:9" ht="21.75" customHeight="1">
      <c r="B5" s="9">
        <v>1</v>
      </c>
      <c r="C5" s="9"/>
      <c r="D5" s="60" t="s">
        <v>8117</v>
      </c>
      <c r="E5" s="11"/>
      <c r="F5" s="11"/>
      <c r="G5" s="61"/>
      <c r="H5" s="61"/>
      <c r="I5" s="98">
        <f>SUM(I7:I26)</f>
        <v>117242289.07599999</v>
      </c>
    </row>
    <row r="6" spans="1:9" ht="14.25" customHeight="1">
      <c r="B6" s="773"/>
      <c r="C6" s="774"/>
      <c r="D6" s="105" t="s">
        <v>8118</v>
      </c>
      <c r="F6" s="107"/>
      <c r="G6" s="108"/>
      <c r="H6" s="108"/>
      <c r="I6" s="109"/>
    </row>
    <row r="7" spans="1:9" ht="33" customHeight="1">
      <c r="B7" s="63">
        <v>1.0009999999999999</v>
      </c>
      <c r="C7" s="16">
        <v>10996</v>
      </c>
      <c r="D7" s="111" t="str">
        <f>VLOOKUP(C7,'INDICES PRECIOS IDU'!$D$1:$G$7822,2,FALSE)</f>
        <v>APIQUE MANUAL HASTA 2 M DE 1.5 M X 1.5 M - RELLENO Y ADECUACIÓN DEL SITIO - INCLUYE TRANSPORTE</v>
      </c>
      <c r="E7" s="89" t="str">
        <f>VLOOKUP(D7,'INDICES PRECIOS IDU'!$E$1:$G$7822,2,FALSE)</f>
        <v>UN</v>
      </c>
      <c r="F7" s="107">
        <v>297500</v>
      </c>
      <c r="G7" s="112">
        <v>60</v>
      </c>
      <c r="H7" s="112">
        <v>1.1000000000000001</v>
      </c>
      <c r="I7" s="97">
        <f>F7*G7*H7</f>
        <v>19635000</v>
      </c>
    </row>
    <row r="8" spans="1:9" ht="48" customHeight="1">
      <c r="B8" s="63">
        <v>1.002</v>
      </c>
      <c r="C8" s="16">
        <v>7488</v>
      </c>
      <c r="D8" s="111" t="s">
        <v>5084</v>
      </c>
      <c r="E8" s="89" t="str">
        <f>VLOOKUP(D8,'INDICES PRECIOS IDU'!$E$1:$G$7822,2,FALSE)</f>
        <v>UN</v>
      </c>
      <c r="F8" s="107">
        <v>10282</v>
      </c>
      <c r="G8" s="115">
        <v>120</v>
      </c>
      <c r="H8" s="116">
        <v>1.1000000000000001</v>
      </c>
      <c r="I8" s="97">
        <f t="shared" ref="I8:I26" si="0">F8*G8*H8</f>
        <v>1357224</v>
      </c>
    </row>
    <row r="9" spans="1:9" ht="55.25" customHeight="1">
      <c r="B9" s="63">
        <v>1.0029999999999999</v>
      </c>
      <c r="C9" s="16">
        <v>7490</v>
      </c>
      <c r="D9" s="111" t="str">
        <f>VLOOKUP(C9,'INDICES PRECIOS IDU'!$D$1:$G$7822,2,FALSE)</f>
        <v>DETERMINACIÓN DE LOS TAMAÑOS DE LAS PARTÍCULAS DE LOS SUELOS (GRANULOMETRÍA  POR TAMIZADO E HIDROMETRÍA). Norma técnica: INV E 123-13 ASTM D422 - 63(1998).</v>
      </c>
      <c r="E9" s="89" t="str">
        <f>VLOOKUP(D9,'INDICES PRECIOS IDU'!$E$1:$G$7822,2,FALSE)</f>
        <v>UN</v>
      </c>
      <c r="F9" s="107">
        <v>148750</v>
      </c>
      <c r="G9" s="115">
        <v>120</v>
      </c>
      <c r="H9" s="116">
        <v>1.1000000000000001</v>
      </c>
      <c r="I9" s="97">
        <f t="shared" si="0"/>
        <v>19635000</v>
      </c>
    </row>
    <row r="10" spans="1:9" ht="59.45" customHeight="1">
      <c r="B10" s="63">
        <v>1.004</v>
      </c>
      <c r="C10" s="16">
        <v>10019</v>
      </c>
      <c r="D10" s="111" t="str">
        <f>VLOOKUP(C10,'INDICES PRECIOS IDU'!$D$1:$G$7822,2,FALSE)</f>
        <v>DETERMINACIÓN LÍMITE LÍQUIDO, LÍMITE PLÁSTICO E ÍNDICE DE PLASTICIDAD DE SUELOS. Norma técnica: INV E 125-13 e INV E 126-13 NTC-4630-1999.</v>
      </c>
      <c r="E10" s="89" t="str">
        <f>VLOOKUP(D10,'INDICES PRECIOS IDU'!$E$1:$G$7822,2,FALSE)</f>
        <v>UN</v>
      </c>
      <c r="F10" s="107">
        <v>60690</v>
      </c>
      <c r="G10" s="115">
        <v>120</v>
      </c>
      <c r="H10" s="116">
        <v>1.1000000000000001</v>
      </c>
      <c r="I10" s="97">
        <f t="shared" si="0"/>
        <v>8011080.0000000009</v>
      </c>
    </row>
    <row r="11" spans="1:9" ht="42.95" customHeight="1">
      <c r="B11" s="63">
        <v>1.0049999999999999</v>
      </c>
      <c r="C11" s="16">
        <v>7511</v>
      </c>
      <c r="D11" s="111" t="str">
        <f>VLOOKUP(C11,'INDICES PRECIOS IDU'!$D$1:$G$7822,2,FALSE)</f>
        <v>CBR DE SUELOS COMPACTADOS EN EL LABORATORIO (SUELOS GRANULARES). Norma técnica: INV E 148-13 NTC-2122-13 ASTM D1883 - 16.</v>
      </c>
      <c r="E11" s="89" t="str">
        <f>VLOOKUP(D11,'INDICES PRECIOS IDU'!$E$1:$G$7822,2,FALSE)</f>
        <v>UN</v>
      </c>
      <c r="F11" s="107">
        <v>311780</v>
      </c>
      <c r="G11" s="115">
        <v>20</v>
      </c>
      <c r="H11" s="116">
        <v>1.1000000000000001</v>
      </c>
      <c r="I11" s="97">
        <f t="shared" si="0"/>
        <v>6859160.0000000009</v>
      </c>
    </row>
    <row r="12" spans="1:9" ht="54" customHeight="1">
      <c r="B12" s="63">
        <v>1.006</v>
      </c>
      <c r="C12" s="16">
        <v>8012</v>
      </c>
      <c r="D12" s="111" t="s">
        <v>5353</v>
      </c>
      <c r="E12" s="89" t="str">
        <f>VLOOKUP(D12,'INDICES PRECIOS IDU'!$E$1:$G$7822,2,FALSE)</f>
        <v>UN</v>
      </c>
      <c r="F12" s="107">
        <v>154224</v>
      </c>
      <c r="G12" s="115">
        <v>40</v>
      </c>
      <c r="H12" s="116">
        <v>1.1000000000000001</v>
      </c>
      <c r="I12" s="97">
        <f t="shared" si="0"/>
        <v>6785856.0000000009</v>
      </c>
    </row>
    <row r="13" spans="1:9" ht="44.45" customHeight="1">
      <c r="B13" s="63">
        <v>1.0069999999999999</v>
      </c>
      <c r="C13" s="16">
        <v>9279</v>
      </c>
      <c r="D13" s="111" t="s">
        <v>5882</v>
      </c>
      <c r="E13" s="89" t="str">
        <f>VLOOKUP(D13,'INDICES PRECIOS IDU'!$E$1:$G$7822,2,FALSE)</f>
        <v>UN</v>
      </c>
      <c r="F13" s="107">
        <v>59500</v>
      </c>
      <c r="G13" s="115">
        <v>20</v>
      </c>
      <c r="H13" s="116">
        <v>1.1000000000000001</v>
      </c>
      <c r="I13" s="97">
        <f t="shared" si="0"/>
        <v>1309000</v>
      </c>
    </row>
    <row r="14" spans="1:9" ht="37.5" customHeight="1">
      <c r="B14" s="63">
        <v>1.008</v>
      </c>
      <c r="C14" s="16">
        <v>7496</v>
      </c>
      <c r="D14" s="111" t="str">
        <f>VLOOKUP(C14,'INDICES PRECIOS IDU'!$D$1:$G$7822,2,FALSE)</f>
        <v>DETERMINACIÓN DE LOS FACTORES DE CONTRACCIÓN DE LOS SUELOS. Norma técnica: INV E 127-13 NTC-1503-01 ASTM D427 - 04.</v>
      </c>
      <c r="E14" s="89" t="str">
        <f>VLOOKUP(D14,'INDICES PRECIOS IDU'!$E$1:$G$7822,2,FALSE)</f>
        <v>UN</v>
      </c>
      <c r="F14" s="107">
        <v>83300</v>
      </c>
      <c r="G14" s="115">
        <v>60</v>
      </c>
      <c r="H14" s="116">
        <v>1.1000000000000001</v>
      </c>
      <c r="I14" s="97">
        <f t="shared" si="0"/>
        <v>5497800</v>
      </c>
    </row>
    <row r="15" spans="1:9" ht="29.45" customHeight="1">
      <c r="B15" s="63">
        <v>1.0089999999999999</v>
      </c>
      <c r="C15" s="16">
        <v>10024</v>
      </c>
      <c r="D15" s="111" t="str">
        <f>VLOOKUP(C15,'INDICES PRECIOS IDU'!$D$1:$G$7822,2,FALSE)</f>
        <v>DETERMINACIÓN DEL POTENCIAL DE CAMBIO VOLUMÉTRICO DE UN SUELO EMPLEANDO EL APARATO DE LAMBE. Norma técnica: INV E 120-13.</v>
      </c>
      <c r="E15" s="89" t="str">
        <f>VLOOKUP(D15,'INDICES PRECIOS IDU'!$E$1:$G$7822,2,FALSE)</f>
        <v>UN</v>
      </c>
      <c r="F15" s="107">
        <v>243867</v>
      </c>
      <c r="G15" s="115">
        <v>60</v>
      </c>
      <c r="H15" s="116">
        <v>1.1000000000000001</v>
      </c>
      <c r="I15" s="97">
        <f t="shared" si="0"/>
        <v>16095222.000000002</v>
      </c>
    </row>
    <row r="16" spans="1:9" ht="19.5" customHeight="1">
      <c r="B16" s="773"/>
      <c r="C16" s="774"/>
      <c r="D16" s="105" t="s">
        <v>8119</v>
      </c>
      <c r="E16" s="106"/>
      <c r="F16" s="107"/>
      <c r="G16" s="114"/>
      <c r="H16" s="114"/>
      <c r="I16" s="109"/>
    </row>
    <row r="17" spans="2:9" ht="63" customHeight="1">
      <c r="B17" s="63">
        <v>1.01</v>
      </c>
      <c r="C17" s="16">
        <v>11455</v>
      </c>
      <c r="D17" s="111" t="str">
        <f>VLOOKUP(C17,'INDICES PRECIOS IDU'!$D$1:$G$7822,2,FALSE)</f>
        <v>TOMA DE DEFLEXIONES CON EQUIPO DEFLECTÓMETRO DE IMPACTO (FWD/HWD) PARA PAVIMENTO CON SUPERFICIE FLEXIBLE. Incluye movilización, carro escolta del equipo, toma de información, procesamiento y entrega de resultados. Norma técnica: INV E – 798 - 13 ASTM D4694 INV E – 797 - 13 ASTM D4695.</v>
      </c>
      <c r="E17" s="89" t="s">
        <v>6688</v>
      </c>
      <c r="F17" s="107">
        <v>27370</v>
      </c>
      <c r="G17" s="115">
        <v>87</v>
      </c>
      <c r="H17" s="116">
        <v>1.1000000000000001</v>
      </c>
      <c r="I17" s="97">
        <f t="shared" si="0"/>
        <v>2619309</v>
      </c>
    </row>
    <row r="18" spans="2:9" ht="62.25" customHeight="1">
      <c r="B18" s="63">
        <v>1.0109999999999999</v>
      </c>
      <c r="C18" s="16">
        <v>11467</v>
      </c>
      <c r="D18" s="111" t="str">
        <f>VLOOKUP(C18,'INDICES PRECIOS IDU'!$D$1:$G$7822,2,FALSE)</f>
        <v>DETERMINACIÓN DE ESPESORES EN ESTRUCTURA DE PAVIMENTO CON EQUIPO GEORRADAR, EQUIPADO MÍNIMO CON DOS ANTENAS DE OPERACIÓN, CON FRECUENCIAS: LA PRIMERA COMO MÍNIMO 1000 MHZ Y LA SEGUNDA ENTRE 300 Y 600. Norma técnica: ASTM D4748.</v>
      </c>
      <c r="E18" s="89" t="str">
        <f>VLOOKUP(D18,'INDICES PRECIOS IDU'!$E$1:$G$7822,2,FALSE)</f>
        <v>Km-Car</v>
      </c>
      <c r="F18" s="107">
        <v>192298</v>
      </c>
      <c r="G18" s="115">
        <v>7.42</v>
      </c>
      <c r="H18" s="116">
        <v>1.1000000000000001</v>
      </c>
      <c r="I18" s="97">
        <f t="shared" si="0"/>
        <v>1569536.2760000001</v>
      </c>
    </row>
    <row r="19" spans="2:9" ht="19.5" customHeight="1">
      <c r="B19" s="773"/>
      <c r="C19" s="774"/>
      <c r="D19" s="105" t="s">
        <v>8120</v>
      </c>
      <c r="E19" s="106"/>
      <c r="F19" s="107"/>
      <c r="G19" s="114"/>
      <c r="H19" s="114"/>
      <c r="I19" s="109"/>
    </row>
    <row r="20" spans="2:9" ht="49.5" customHeight="1">
      <c r="B20" s="63">
        <v>1.012</v>
      </c>
      <c r="C20" s="16">
        <v>8000</v>
      </c>
      <c r="D20" s="111" t="s">
        <v>5350</v>
      </c>
      <c r="E20" s="89" t="str">
        <f>VLOOKUP(D20,'INDICES PRECIOS IDU'!$E$1:$G$7822,2,FALSE)</f>
        <v>ML</v>
      </c>
      <c r="F20" s="107">
        <v>13090</v>
      </c>
      <c r="G20" s="115">
        <v>1400</v>
      </c>
      <c r="H20" s="116">
        <v>1.1000000000000001</v>
      </c>
      <c r="I20" s="97">
        <f t="shared" si="0"/>
        <v>20158600</v>
      </c>
    </row>
    <row r="21" spans="2:9" ht="63" customHeight="1">
      <c r="B21" s="63">
        <v>1.0129999999999999</v>
      </c>
      <c r="C21" s="16">
        <v>8001</v>
      </c>
      <c r="D21" s="111" t="s">
        <v>5351</v>
      </c>
      <c r="E21" s="89" t="str">
        <f>VLOOKUP(D21,'INDICES PRECIOS IDU'!$E$1:$G$7822,2,FALSE)</f>
        <v>ML</v>
      </c>
      <c r="F21" s="107">
        <v>15500</v>
      </c>
      <c r="G21" s="115">
        <v>10</v>
      </c>
      <c r="H21" s="116">
        <v>1.1000000000000001</v>
      </c>
      <c r="I21" s="97">
        <f t="shared" si="0"/>
        <v>170500</v>
      </c>
    </row>
    <row r="22" spans="2:9" ht="63.75" customHeight="1">
      <c r="B22" s="63">
        <v>1.014</v>
      </c>
      <c r="C22" s="16">
        <v>8002</v>
      </c>
      <c r="D22" s="111" t="s">
        <v>2236</v>
      </c>
      <c r="E22" s="89" t="str">
        <f>VLOOKUP(D22,'INDICES PRECIOS IDU'!$E$1:$G$7822,2,FALSE)</f>
        <v>ML</v>
      </c>
      <c r="F22" s="107">
        <v>20205</v>
      </c>
      <c r="G22" s="115">
        <v>155</v>
      </c>
      <c r="H22" s="116">
        <v>1.1000000000000001</v>
      </c>
      <c r="I22" s="97">
        <f t="shared" si="0"/>
        <v>3444952.5000000005</v>
      </c>
    </row>
    <row r="23" spans="2:9" ht="60.75" customHeight="1">
      <c r="B23" s="63">
        <v>1.0149999999999999</v>
      </c>
      <c r="C23" s="16">
        <v>8003</v>
      </c>
      <c r="D23" s="111" t="s">
        <v>2237</v>
      </c>
      <c r="E23" s="89" t="str">
        <f>VLOOKUP(D23,'INDICES PRECIOS IDU'!$E$1:$G$7822,2,FALSE)</f>
        <v>ML</v>
      </c>
      <c r="F23" s="107">
        <v>21734</v>
      </c>
      <c r="G23" s="115">
        <v>10</v>
      </c>
      <c r="H23" s="116">
        <v>1.1000000000000001</v>
      </c>
      <c r="I23" s="97">
        <f t="shared" si="0"/>
        <v>239074.00000000003</v>
      </c>
    </row>
    <row r="24" spans="2:9" ht="33" customHeight="1">
      <c r="B24" s="63">
        <v>1.016</v>
      </c>
      <c r="C24" s="16">
        <v>7892</v>
      </c>
      <c r="D24" s="111" t="s">
        <v>5286</v>
      </c>
      <c r="E24" s="89" t="str">
        <f>VLOOKUP(D24,'INDICES PRECIOS IDU'!$E$1:$G$7822,2,FALSE)</f>
        <v>HR</v>
      </c>
      <c r="F24" s="107">
        <v>380000</v>
      </c>
      <c r="G24" s="115">
        <v>8</v>
      </c>
      <c r="H24" s="116">
        <v>1.1000000000000001</v>
      </c>
      <c r="I24" s="97">
        <f t="shared" si="0"/>
        <v>3344000.0000000005</v>
      </c>
    </row>
    <row r="25" spans="2:9" ht="33" customHeight="1">
      <c r="B25" s="63">
        <v>1.0169999999999999</v>
      </c>
      <c r="C25" s="16">
        <v>9434</v>
      </c>
      <c r="D25" s="111" t="s">
        <v>5971</v>
      </c>
      <c r="E25" s="89" t="str">
        <f>VLOOKUP(D25,'INDICES PRECIOS IDU'!$E$1:$G$7822,2,FALSE)</f>
        <v>KG</v>
      </c>
      <c r="F25" s="107">
        <v>381</v>
      </c>
      <c r="G25" s="115">
        <v>673</v>
      </c>
      <c r="H25" s="116">
        <v>1.1000000000000001</v>
      </c>
      <c r="I25" s="97">
        <f t="shared" si="0"/>
        <v>282054.30000000005</v>
      </c>
    </row>
    <row r="26" spans="2:9" ht="33" customHeight="1">
      <c r="B26" s="63">
        <v>1.018</v>
      </c>
      <c r="C26" s="16">
        <v>6089</v>
      </c>
      <c r="D26" s="118" t="s">
        <v>8121</v>
      </c>
      <c r="E26" s="89" t="str">
        <f>VLOOKUP(D26,'INDICES PRECIOS IDU'!$E$1:$G$7822,2,FALSE)</f>
        <v>LT</v>
      </c>
      <c r="F26" s="107">
        <f>VLOOKUP(D26,'INDICES PRECIOS IDU'!$E$1:$G$7822,3,FALSE)</f>
        <v>21</v>
      </c>
      <c r="G26" s="117">
        <v>9910</v>
      </c>
      <c r="H26" s="116">
        <v>1.1000000000000001</v>
      </c>
      <c r="I26" s="97">
        <f t="shared" si="0"/>
        <v>228921.00000000003</v>
      </c>
    </row>
    <row r="27" spans="2:9" ht="23.25" customHeight="1">
      <c r="B27" s="757"/>
      <c r="C27" s="758"/>
      <c r="D27" s="758"/>
      <c r="E27" s="758"/>
      <c r="F27" s="758"/>
      <c r="G27" s="758"/>
      <c r="H27" s="758"/>
      <c r="I27" s="758"/>
    </row>
    <row r="28" spans="2:9" ht="33" customHeight="1">
      <c r="B28" s="181"/>
      <c r="C28" s="184"/>
      <c r="D28" s="118"/>
      <c r="E28" s="755" t="s">
        <v>8187</v>
      </c>
      <c r="F28" s="755"/>
      <c r="G28" s="755"/>
      <c r="H28" s="755"/>
      <c r="I28" s="80">
        <f>SUM(I7:I26)</f>
        <v>117242289.07599999</v>
      </c>
    </row>
    <row r="29" spans="2:9" ht="33" customHeight="1">
      <c r="B29" s="181"/>
      <c r="C29" s="184"/>
      <c r="D29" s="118"/>
      <c r="E29" s="755" t="s">
        <v>8188</v>
      </c>
      <c r="F29" s="755"/>
      <c r="G29" s="755"/>
      <c r="H29" s="755"/>
      <c r="I29" s="80">
        <f>I28*0.19</f>
        <v>22276034.92444</v>
      </c>
    </row>
    <row r="30" spans="2:9" ht="33" customHeight="1">
      <c r="B30" s="181"/>
      <c r="C30" s="184"/>
      <c r="D30" s="118"/>
      <c r="E30" s="755" t="s">
        <v>8189</v>
      </c>
      <c r="F30" s="755"/>
      <c r="G30" s="755"/>
      <c r="H30" s="755"/>
      <c r="I30" s="80">
        <f>I28+I29</f>
        <v>139518324.00044</v>
      </c>
    </row>
    <row r="31" spans="2:9" ht="18" customHeight="1">
      <c r="B31" s="181"/>
      <c r="C31" s="772"/>
      <c r="D31" s="772"/>
      <c r="E31" s="772"/>
      <c r="F31" s="772"/>
      <c r="G31" s="772"/>
      <c r="H31" s="772"/>
      <c r="I31" s="772"/>
    </row>
    <row r="32" spans="2:9" ht="50.25" customHeight="1">
      <c r="B32" s="766"/>
      <c r="C32" s="767"/>
      <c r="D32" s="178" t="s">
        <v>8123</v>
      </c>
      <c r="E32" s="179" t="s">
        <v>2</v>
      </c>
      <c r="F32" s="179" t="s">
        <v>4</v>
      </c>
      <c r="G32" s="762" t="s">
        <v>8183</v>
      </c>
      <c r="H32" s="763"/>
      <c r="I32" s="180" t="s">
        <v>8184</v>
      </c>
    </row>
    <row r="33" spans="2:9" ht="49.5" customHeight="1">
      <c r="B33" s="764"/>
      <c r="C33" s="765"/>
      <c r="D33" s="177" t="s">
        <v>8124</v>
      </c>
      <c r="E33" s="89" t="s">
        <v>182</v>
      </c>
      <c r="F33" s="185">
        <v>26000</v>
      </c>
      <c r="G33" s="768">
        <f>'ANALISIS DIAG-DISEÑOS'!L23</f>
        <v>4034</v>
      </c>
      <c r="H33" s="769"/>
      <c r="I33" s="97">
        <f>F33*G33</f>
        <v>104884000</v>
      </c>
    </row>
    <row r="34" spans="2:9" ht="40.5" customHeight="1">
      <c r="B34" s="764"/>
      <c r="C34" s="765"/>
      <c r="D34" s="177" t="s">
        <v>8125</v>
      </c>
      <c r="E34" s="89" t="s">
        <v>182</v>
      </c>
      <c r="F34" s="185">
        <v>9263</v>
      </c>
      <c r="G34" s="770">
        <f>'ANALISIS DIAG-DISEÑOS'!L53</f>
        <v>15160</v>
      </c>
      <c r="H34" s="771"/>
      <c r="I34" s="97">
        <f>F34*G34</f>
        <v>140427080</v>
      </c>
    </row>
    <row r="35" spans="2:9" ht="57.75" customHeight="1">
      <c r="B35" s="759" t="s">
        <v>8185</v>
      </c>
      <c r="C35" s="760"/>
      <c r="D35" s="760"/>
      <c r="E35" s="760"/>
      <c r="F35" s="760"/>
      <c r="G35" s="760"/>
      <c r="H35" s="760"/>
      <c r="I35" s="761"/>
    </row>
    <row r="36" spans="2:9" ht="42" customHeight="1">
      <c r="B36" s="182"/>
      <c r="C36" s="182"/>
      <c r="D36" s="183"/>
      <c r="E36" s="755" t="s">
        <v>8190</v>
      </c>
      <c r="F36" s="755"/>
      <c r="G36" s="755"/>
      <c r="H36" s="755"/>
      <c r="I36" s="80">
        <f>SUM(I33:I34)</f>
        <v>245311080</v>
      </c>
    </row>
    <row r="37" spans="2:9" ht="33" customHeight="1">
      <c r="B37" s="182"/>
      <c r="C37" s="182"/>
      <c r="D37" s="182"/>
      <c r="E37" s="755" t="s">
        <v>8188</v>
      </c>
      <c r="F37" s="755"/>
      <c r="G37" s="755"/>
      <c r="H37" s="755"/>
      <c r="I37" s="80">
        <f>I36*0.19</f>
        <v>46609105.200000003</v>
      </c>
    </row>
    <row r="38" spans="2:9" ht="33" customHeight="1">
      <c r="B38" s="182"/>
      <c r="C38" s="182"/>
      <c r="D38" s="182"/>
      <c r="E38" s="755" t="s">
        <v>8191</v>
      </c>
      <c r="F38" s="755"/>
      <c r="G38" s="755"/>
      <c r="H38" s="755"/>
      <c r="I38" s="80">
        <f>SUM(I36:I37)</f>
        <v>291920185.19999999</v>
      </c>
    </row>
    <row r="39" spans="2:9" ht="23.25" customHeight="1">
      <c r="B39" s="182"/>
      <c r="C39" s="182"/>
      <c r="D39" s="182"/>
      <c r="E39" s="182"/>
      <c r="F39" s="182"/>
      <c r="G39" s="182"/>
      <c r="H39" s="182"/>
      <c r="I39" s="182"/>
    </row>
    <row r="40" spans="2:9" ht="37.5" customHeight="1">
      <c r="B40" s="182"/>
      <c r="C40" s="182"/>
      <c r="D40" s="182"/>
      <c r="E40" s="755" t="s">
        <v>8192</v>
      </c>
      <c r="F40" s="755"/>
      <c r="G40" s="755"/>
      <c r="H40" s="755"/>
      <c r="I40" s="80">
        <f>SUM(I30+I38)</f>
        <v>431438509.20043999</v>
      </c>
    </row>
    <row r="41" spans="2:9" ht="57.75" customHeight="1">
      <c r="B41" s="182"/>
      <c r="C41" s="182"/>
      <c r="D41" s="182"/>
      <c r="E41" s="182"/>
      <c r="F41" s="182"/>
      <c r="G41" s="182"/>
      <c r="H41" s="182"/>
      <c r="I41" s="182"/>
    </row>
    <row r="42" spans="2:9" ht="57.75" customHeight="1">
      <c r="B42" s="182"/>
      <c r="C42" s="182"/>
      <c r="D42" s="182"/>
      <c r="E42" s="182"/>
      <c r="F42" s="182"/>
      <c r="G42" s="182"/>
      <c r="H42" s="182"/>
      <c r="I42" s="182"/>
    </row>
    <row r="43" spans="2:9">
      <c r="C43" s="86"/>
    </row>
    <row r="44" spans="2:9">
      <c r="C44" s="86"/>
    </row>
    <row r="45" spans="2:9">
      <c r="C45" s="86"/>
    </row>
    <row r="46" spans="2:9">
      <c r="C46" s="86"/>
    </row>
    <row r="47" spans="2:9">
      <c r="C47" s="86"/>
    </row>
    <row r="48" spans="2:9">
      <c r="C48" s="86"/>
    </row>
    <row r="49" spans="3:3">
      <c r="C49" s="86"/>
    </row>
    <row r="50" spans="3:3">
      <c r="C50" s="86"/>
    </row>
  </sheetData>
  <autoFilter ref="B4:I34" xr:uid="{B140D97B-2065-475E-BCB7-940D9AEC9B73}"/>
  <mergeCells count="22">
    <mergeCell ref="B19:C19"/>
    <mergeCell ref="B1:F1"/>
    <mergeCell ref="G1:I1"/>
    <mergeCell ref="B2:D2"/>
    <mergeCell ref="B6:C6"/>
    <mergeCell ref="B16:C16"/>
    <mergeCell ref="E40:H40"/>
    <mergeCell ref="E28:H28"/>
    <mergeCell ref="E29:H29"/>
    <mergeCell ref="E30:H30"/>
    <mergeCell ref="B27:I27"/>
    <mergeCell ref="E36:H36"/>
    <mergeCell ref="E37:H37"/>
    <mergeCell ref="E38:H38"/>
    <mergeCell ref="B35:I35"/>
    <mergeCell ref="G32:H32"/>
    <mergeCell ref="B33:C33"/>
    <mergeCell ref="B34:C34"/>
    <mergeCell ref="B32:C32"/>
    <mergeCell ref="G33:H33"/>
    <mergeCell ref="G34:H34"/>
    <mergeCell ref="C31:I31"/>
  </mergeCells>
  <conditionalFormatting sqref="C1:C5 C7:C15 C17:C18 C20:C26 C28:C31 C43:C1048576">
    <cfRule type="duplicateValues" dxfId="7" priority="2"/>
  </conditionalFormatting>
  <conditionalFormatting sqref="C1:C5 C7:C15 C17:C18 C20:C26 C28:C31 C51:C1048576">
    <cfRule type="duplicateValues" dxfId="6" priority="3"/>
  </conditionalFormatting>
  <conditionalFormatting sqref="C43:C50">
    <cfRule type="duplicateValues" dxfId="5" priority="21"/>
  </conditionalFormatting>
  <printOptions horizontalCentered="1" verticalCentered="1"/>
  <pageMargins left="7.874015748031496E-2" right="7.874015748031496E-2" top="7.874015748031496E-2" bottom="7.874015748031496E-2" header="0.31496062992125984" footer="0.31496062992125984"/>
  <pageSetup paperSize="9" scale="44"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47D4B-7336-403C-A9C8-9A6855CABE46}">
  <dimension ref="A1:M53"/>
  <sheetViews>
    <sheetView view="pageBreakPreview" zoomScale="55" zoomScaleNormal="50" zoomScaleSheetLayoutView="55" workbookViewId="0">
      <selection activeCell="F44" sqref="F44"/>
    </sheetView>
  </sheetViews>
  <sheetFormatPr baseColWidth="10" defaultColWidth="11.46484375" defaultRowHeight="15.75"/>
  <cols>
    <col min="1" max="1" width="0.1328125" style="8" customWidth="1"/>
    <col min="2" max="2" width="19.33203125" style="8" customWidth="1"/>
    <col min="3" max="3" width="12.53125" style="90" customWidth="1"/>
    <col min="4" max="4" width="85.86328125" style="8" customWidth="1"/>
    <col min="5" max="5" width="23.33203125" style="90" customWidth="1"/>
    <col min="6" max="6" width="23.1328125" style="87" customWidth="1"/>
    <col min="7" max="7" width="18.6640625" style="88" customWidth="1"/>
    <col min="8" max="8" width="17.6640625" style="88" customWidth="1"/>
    <col min="9" max="9" width="33.6640625" style="8" customWidth="1"/>
    <col min="10" max="10" width="21.33203125" style="8" customWidth="1"/>
    <col min="11" max="11" width="24" style="8" customWidth="1"/>
    <col min="12" max="12" width="24.46484375" style="8" customWidth="1"/>
    <col min="13" max="13" width="32.33203125" style="8" customWidth="1"/>
    <col min="14" max="16384" width="11.46484375" style="8"/>
  </cols>
  <sheetData>
    <row r="1" spans="1:13" ht="31.5" customHeight="1">
      <c r="A1" s="52"/>
      <c r="B1" s="648" t="s">
        <v>8126</v>
      </c>
      <c r="C1" s="648"/>
      <c r="D1" s="648"/>
      <c r="E1" s="648"/>
      <c r="F1" s="648"/>
      <c r="G1" s="648"/>
      <c r="H1" s="648"/>
      <c r="I1" s="648"/>
      <c r="J1" s="648"/>
      <c r="K1" s="648"/>
      <c r="L1" s="648"/>
    </row>
    <row r="2" spans="1:13" ht="13.5" customHeight="1">
      <c r="A2" s="52"/>
      <c r="B2" s="789"/>
      <c r="C2" s="790"/>
      <c r="D2" s="790"/>
      <c r="E2" s="790"/>
      <c r="F2" s="790"/>
      <c r="G2" s="790"/>
      <c r="H2" s="790"/>
      <c r="I2" s="790"/>
      <c r="J2" s="790"/>
      <c r="K2" s="790"/>
    </row>
    <row r="3" spans="1:13" ht="78.75" customHeight="1">
      <c r="A3" s="3"/>
      <c r="B3" s="122" t="s">
        <v>8127</v>
      </c>
      <c r="C3" s="4" t="s">
        <v>7</v>
      </c>
      <c r="D3" s="122" t="s">
        <v>8128</v>
      </c>
      <c r="E3" s="123" t="s">
        <v>8129</v>
      </c>
      <c r="F3" s="123" t="s">
        <v>8130</v>
      </c>
      <c r="G3" s="123" t="s">
        <v>8131</v>
      </c>
      <c r="H3" s="124" t="s">
        <v>1904</v>
      </c>
      <c r="I3" s="125" t="s">
        <v>8132</v>
      </c>
      <c r="J3" s="124" t="s">
        <v>8133</v>
      </c>
      <c r="K3" s="126" t="s">
        <v>8134</v>
      </c>
      <c r="L3" s="125" t="s">
        <v>8135</v>
      </c>
    </row>
    <row r="4" spans="1:13" ht="21.75" customHeight="1">
      <c r="B4" s="9">
        <v>1</v>
      </c>
      <c r="C4" s="9"/>
      <c r="D4" s="139" t="s">
        <v>8136</v>
      </c>
      <c r="E4" s="779"/>
      <c r="F4" s="780"/>
      <c r="G4" s="780"/>
      <c r="H4" s="780"/>
      <c r="I4" s="781"/>
      <c r="J4" s="140"/>
      <c r="K4" s="140"/>
      <c r="L4" s="140"/>
    </row>
    <row r="5" spans="1:13" ht="14.25" customHeight="1">
      <c r="B5" s="773"/>
      <c r="C5" s="774"/>
      <c r="D5" s="141" t="s">
        <v>259</v>
      </c>
      <c r="E5" s="785"/>
      <c r="F5" s="786"/>
      <c r="G5" s="786"/>
      <c r="H5" s="786"/>
      <c r="I5" s="787"/>
      <c r="J5" s="142"/>
      <c r="K5" s="142"/>
      <c r="L5" s="142"/>
    </row>
    <row r="6" spans="1:13" ht="33" customHeight="1">
      <c r="B6" s="63">
        <v>1.0009999999999999</v>
      </c>
      <c r="C6" s="16">
        <v>9110</v>
      </c>
      <c r="D6" s="91" t="s">
        <v>8143</v>
      </c>
      <c r="E6" s="94">
        <v>1</v>
      </c>
      <c r="F6" s="94">
        <v>4</v>
      </c>
      <c r="G6" s="603">
        <v>9060000</v>
      </c>
      <c r="H6" s="134">
        <v>2.6999999999999999E-5</v>
      </c>
      <c r="I6" s="135">
        <f>H6*E6</f>
        <v>2.6999999999999999E-5</v>
      </c>
      <c r="J6" s="143">
        <f>ROUND(G6*I6,0)</f>
        <v>245</v>
      </c>
      <c r="K6" s="113">
        <v>2.14</v>
      </c>
      <c r="L6" s="143">
        <f>ROUND(J6*K6,0)</f>
        <v>524</v>
      </c>
      <c r="M6" s="600">
        <f t="shared" ref="M6:M15" ca="1" si="0">VLOOKUP(L6,$M$3:$N$2766,2,FALSE)</f>
        <v>9060000</v>
      </c>
    </row>
    <row r="7" spans="1:13" ht="27.75" customHeight="1">
      <c r="B7" s="63">
        <v>1.002</v>
      </c>
      <c r="C7" s="16">
        <v>9110</v>
      </c>
      <c r="D7" s="91" t="s">
        <v>8144</v>
      </c>
      <c r="E7" s="94">
        <v>1</v>
      </c>
      <c r="F7" s="94">
        <v>4</v>
      </c>
      <c r="G7" s="603">
        <v>9060000</v>
      </c>
      <c r="H7" s="134">
        <v>2.6999999999999999E-5</v>
      </c>
      <c r="I7" s="135">
        <f>H7*E7</f>
        <v>2.6999999999999999E-5</v>
      </c>
      <c r="J7" s="143">
        <f>ROUND(G7*I7,0)</f>
        <v>245</v>
      </c>
      <c r="K7" s="113">
        <v>2.14</v>
      </c>
      <c r="L7" s="143">
        <f>ROUND(J7*K7,0)</f>
        <v>524</v>
      </c>
      <c r="M7" s="600">
        <f t="shared" ca="1" si="0"/>
        <v>9060000</v>
      </c>
    </row>
    <row r="8" spans="1:13" ht="25.5" customHeight="1">
      <c r="B8" s="63">
        <v>1.0029999999999999</v>
      </c>
      <c r="C8" s="16"/>
      <c r="D8" s="144" t="s">
        <v>8137</v>
      </c>
      <c r="E8" s="131"/>
      <c r="F8" s="131"/>
      <c r="G8" s="131"/>
      <c r="H8" s="131"/>
      <c r="I8" s="131"/>
      <c r="J8" s="131"/>
      <c r="K8" s="131"/>
      <c r="L8" s="131"/>
      <c r="M8" s="600"/>
    </row>
    <row r="9" spans="1:13" ht="24" customHeight="1">
      <c r="B9" s="63">
        <v>1.004</v>
      </c>
      <c r="C9" s="16">
        <v>9113</v>
      </c>
      <c r="D9" s="91" t="s">
        <v>8145</v>
      </c>
      <c r="E9" s="94">
        <v>3</v>
      </c>
      <c r="F9" s="94">
        <v>7</v>
      </c>
      <c r="G9" s="603">
        <v>5510000</v>
      </c>
      <c r="H9" s="134">
        <v>5.3999999999999998E-5</v>
      </c>
      <c r="I9" s="135">
        <f>H9*E9</f>
        <v>1.6199999999999998E-4</v>
      </c>
      <c r="J9" s="143">
        <f>ROUND(G9*I9,0)</f>
        <v>893</v>
      </c>
      <c r="K9" s="113">
        <v>2.14</v>
      </c>
      <c r="L9" s="143">
        <f>ROUND(J9*K9,0)</f>
        <v>1911</v>
      </c>
      <c r="M9" s="600">
        <f t="shared" ca="1" si="0"/>
        <v>5510000</v>
      </c>
    </row>
    <row r="10" spans="1:13" ht="25.5" customHeight="1">
      <c r="B10" s="63">
        <v>1.0049999999999999</v>
      </c>
      <c r="C10" s="16"/>
      <c r="D10" s="139" t="s">
        <v>8138</v>
      </c>
      <c r="E10" s="779"/>
      <c r="F10" s="780"/>
      <c r="G10" s="780"/>
      <c r="H10" s="780"/>
      <c r="I10" s="781"/>
      <c r="J10" s="140"/>
      <c r="K10" s="140"/>
      <c r="L10" s="140"/>
      <c r="M10" s="600"/>
    </row>
    <row r="11" spans="1:13" ht="54" customHeight="1">
      <c r="B11" s="63">
        <v>1.006</v>
      </c>
      <c r="C11" s="16">
        <v>9085</v>
      </c>
      <c r="D11" s="131" t="s">
        <v>8146</v>
      </c>
      <c r="E11" s="94">
        <v>1</v>
      </c>
      <c r="F11" s="131"/>
      <c r="G11" s="603">
        <v>2997000</v>
      </c>
      <c r="H11" s="134">
        <v>2.1999999999999999E-5</v>
      </c>
      <c r="I11" s="135">
        <f>H11*E11</f>
        <v>2.1999999999999999E-5</v>
      </c>
      <c r="J11" s="143">
        <f>ROUND(G11*I11,0)</f>
        <v>66</v>
      </c>
      <c r="K11" s="113">
        <v>2.14</v>
      </c>
      <c r="L11" s="143">
        <f>ROUND(J11*K11,0)</f>
        <v>141</v>
      </c>
      <c r="M11" s="600">
        <f t="shared" ca="1" si="0"/>
        <v>2997000</v>
      </c>
    </row>
    <row r="12" spans="1:13" ht="21.75" customHeight="1">
      <c r="B12" s="63">
        <v>1.0069999999999999</v>
      </c>
      <c r="C12" s="16"/>
      <c r="D12" s="144" t="s">
        <v>8139</v>
      </c>
      <c r="E12" s="131"/>
      <c r="F12" s="131"/>
      <c r="G12" s="131"/>
      <c r="H12" s="131"/>
      <c r="I12" s="131"/>
      <c r="J12" s="131"/>
      <c r="K12" s="131"/>
      <c r="L12" s="131"/>
      <c r="M12" s="600"/>
    </row>
    <row r="13" spans="1:13" ht="37.5" customHeight="1">
      <c r="B13" s="63">
        <v>1.008</v>
      </c>
      <c r="C13" s="16">
        <v>9455</v>
      </c>
      <c r="D13" s="131" t="s">
        <v>8147</v>
      </c>
      <c r="E13" s="94">
        <v>2</v>
      </c>
      <c r="F13" s="131"/>
      <c r="G13" s="603">
        <v>1423500</v>
      </c>
      <c r="H13" s="134">
        <v>5.3999999999999998E-5</v>
      </c>
      <c r="I13" s="135">
        <f>H13*E13</f>
        <v>1.08E-4</v>
      </c>
      <c r="J13" s="143">
        <f>ROUND(G13*I13,0)</f>
        <v>154</v>
      </c>
      <c r="K13" s="113">
        <v>2.2799999999999998</v>
      </c>
      <c r="L13" s="143">
        <f>ROUND(J13*K13,0)</f>
        <v>351</v>
      </c>
      <c r="M13" s="600">
        <f t="shared" ca="1" si="0"/>
        <v>1423500</v>
      </c>
    </row>
    <row r="14" spans="1:13" ht="25.5" customHeight="1">
      <c r="B14" s="63">
        <v>1.0089999999999999</v>
      </c>
      <c r="C14" s="16"/>
      <c r="D14" s="145" t="s">
        <v>8140</v>
      </c>
      <c r="E14" s="792"/>
      <c r="F14" s="793"/>
      <c r="G14" s="793"/>
      <c r="H14" s="793"/>
      <c r="I14" s="794"/>
      <c r="J14" s="146"/>
      <c r="K14" s="146"/>
      <c r="L14" s="146"/>
      <c r="M14" s="600"/>
    </row>
    <row r="15" spans="1:13" ht="38.25" customHeight="1">
      <c r="B15" s="127"/>
      <c r="C15" s="16">
        <v>9100</v>
      </c>
      <c r="D15" s="91" t="s">
        <v>5795</v>
      </c>
      <c r="E15" s="94">
        <v>1</v>
      </c>
      <c r="F15" s="131"/>
      <c r="G15" s="603">
        <v>1597000</v>
      </c>
      <c r="H15" s="134">
        <v>5.3999999999999998E-5</v>
      </c>
      <c r="I15" s="135">
        <f>H15*E15</f>
        <v>5.3999999999999998E-5</v>
      </c>
      <c r="J15" s="143">
        <f>ROUND(G15*I15,0)</f>
        <v>86</v>
      </c>
      <c r="K15" s="113">
        <v>2.2799999999999998</v>
      </c>
      <c r="L15" s="143">
        <f>ROUND(J15*K15,0)</f>
        <v>196</v>
      </c>
      <c r="M15" s="600">
        <f t="shared" ca="1" si="0"/>
        <v>1597000</v>
      </c>
    </row>
    <row r="16" spans="1:13" ht="25.5" customHeight="1">
      <c r="B16" s="63">
        <v>1.01</v>
      </c>
      <c r="C16" s="16"/>
      <c r="D16" s="137" t="s">
        <v>8148</v>
      </c>
      <c r="E16" s="776"/>
      <c r="F16" s="777"/>
      <c r="G16" s="777"/>
      <c r="H16" s="777"/>
      <c r="I16" s="777"/>
      <c r="J16" s="777"/>
      <c r="K16" s="778"/>
      <c r="L16" s="147">
        <f>SUM(L6:L15)</f>
        <v>3647</v>
      </c>
    </row>
    <row r="17" spans="2:13" ht="19.5" customHeight="1">
      <c r="B17" s="127"/>
      <c r="C17" s="104"/>
      <c r="D17" s="139" t="s">
        <v>8149</v>
      </c>
      <c r="E17" s="779"/>
      <c r="F17" s="780"/>
      <c r="G17" s="780"/>
      <c r="H17" s="780"/>
      <c r="I17" s="780"/>
      <c r="J17" s="781"/>
      <c r="K17" s="779"/>
      <c r="L17" s="781"/>
    </row>
    <row r="18" spans="2:13" ht="68.25" customHeight="1">
      <c r="B18" s="63">
        <v>1.012</v>
      </c>
      <c r="C18" s="16"/>
      <c r="D18" s="137" t="s">
        <v>8150</v>
      </c>
      <c r="E18" s="136" t="s">
        <v>4</v>
      </c>
      <c r="F18" s="136" t="s">
        <v>2</v>
      </c>
      <c r="G18" s="137" t="s">
        <v>8151</v>
      </c>
      <c r="H18" s="148" t="s">
        <v>8152</v>
      </c>
      <c r="I18" s="119" t="s">
        <v>8156</v>
      </c>
      <c r="J18" s="149" t="s">
        <v>8133</v>
      </c>
      <c r="K18" s="121" t="s">
        <v>8157</v>
      </c>
      <c r="L18" s="119" t="s">
        <v>8158</v>
      </c>
    </row>
    <row r="19" spans="2:13" ht="63" customHeight="1">
      <c r="B19" s="63">
        <v>1.0129999999999999</v>
      </c>
      <c r="C19" s="16">
        <v>9456</v>
      </c>
      <c r="D19" s="131" t="s">
        <v>8159</v>
      </c>
      <c r="E19" s="94">
        <v>1</v>
      </c>
      <c r="F19" s="138" t="s">
        <v>1904</v>
      </c>
      <c r="G19" s="603">
        <v>6264000</v>
      </c>
      <c r="H19" s="134">
        <v>5.3999999999999998E-5</v>
      </c>
      <c r="I19" s="135">
        <f>H19*E19</f>
        <v>5.3999999999999998E-5</v>
      </c>
      <c r="J19" s="143">
        <f>ROUND(G19*I19,0)</f>
        <v>338</v>
      </c>
      <c r="K19" s="113">
        <v>1.1000000000000001</v>
      </c>
      <c r="L19" s="143">
        <f>ROUND(J19*K19,0)</f>
        <v>372</v>
      </c>
      <c r="M19" s="8">
        <v>6264000</v>
      </c>
    </row>
    <row r="20" spans="2:13" ht="63.75" customHeight="1">
      <c r="B20" s="150">
        <v>1.014</v>
      </c>
      <c r="C20" s="151">
        <v>9840</v>
      </c>
      <c r="D20" s="153" t="s">
        <v>8160</v>
      </c>
      <c r="E20" s="95">
        <v>1</v>
      </c>
      <c r="F20" s="154" t="s">
        <v>1319</v>
      </c>
      <c r="G20" s="604">
        <v>251000</v>
      </c>
      <c r="H20" s="155">
        <v>5.3999999999999998E-5</v>
      </c>
      <c r="I20" s="156">
        <f>H20*E20</f>
        <v>5.3999999999999998E-5</v>
      </c>
      <c r="J20" s="157">
        <f>ROUND(G20*I20,0)</f>
        <v>14</v>
      </c>
      <c r="K20" s="158">
        <v>1.1000000000000001</v>
      </c>
      <c r="L20" s="157">
        <f>ROUND(J20*K20,0)</f>
        <v>15</v>
      </c>
      <c r="M20" s="8">
        <v>251000</v>
      </c>
    </row>
    <row r="21" spans="2:13" ht="60.75" customHeight="1">
      <c r="B21" s="63">
        <v>1.0149999999999999</v>
      </c>
      <c r="C21" s="16"/>
      <c r="D21" s="159" t="s">
        <v>8153</v>
      </c>
      <c r="E21" s="788"/>
      <c r="F21" s="788"/>
      <c r="G21" s="788"/>
      <c r="H21" s="788"/>
      <c r="I21" s="788"/>
      <c r="J21" s="788"/>
      <c r="K21" s="788"/>
      <c r="L21" s="160">
        <f>SUM(L19:L20)</f>
        <v>387</v>
      </c>
    </row>
    <row r="22" spans="2:13" ht="21" customHeight="1" thickBot="1">
      <c r="B22" s="791"/>
      <c r="C22" s="791"/>
      <c r="D22" s="791"/>
      <c r="E22" s="791"/>
      <c r="F22" s="791"/>
      <c r="G22" s="791"/>
      <c r="H22" s="791"/>
      <c r="I22" s="791"/>
    </row>
    <row r="23" spans="2:13" ht="25.5" customHeight="1" thickBot="1">
      <c r="C23" s="86"/>
      <c r="F23" s="152"/>
      <c r="K23" s="162" t="s">
        <v>8161</v>
      </c>
      <c r="L23" s="161">
        <f>SUM(L16,L21)</f>
        <v>4034</v>
      </c>
    </row>
    <row r="24" spans="2:13">
      <c r="C24" s="86"/>
    </row>
    <row r="25" spans="2:13" ht="25.5" customHeight="1">
      <c r="B25" s="648" t="s">
        <v>8162</v>
      </c>
      <c r="C25" s="648"/>
      <c r="D25" s="648"/>
      <c r="E25" s="648"/>
      <c r="F25" s="648"/>
      <c r="G25" s="648"/>
      <c r="H25" s="648"/>
      <c r="I25" s="648"/>
      <c r="J25" s="648"/>
      <c r="K25" s="648"/>
      <c r="L25" s="648"/>
    </row>
    <row r="26" spans="2:13">
      <c r="B26" s="789"/>
      <c r="C26" s="790"/>
      <c r="D26" s="790"/>
      <c r="E26" s="790"/>
      <c r="F26" s="790"/>
      <c r="G26" s="790"/>
      <c r="H26" s="790"/>
      <c r="I26" s="790"/>
      <c r="J26" s="790"/>
      <c r="K26" s="790"/>
    </row>
    <row r="27" spans="2:13" ht="75">
      <c r="B27" s="122" t="s">
        <v>8127</v>
      </c>
      <c r="C27" s="4" t="s">
        <v>7</v>
      </c>
      <c r="D27" s="122" t="s">
        <v>8128</v>
      </c>
      <c r="E27" s="123" t="s">
        <v>8129</v>
      </c>
      <c r="F27" s="123" t="s">
        <v>8130</v>
      </c>
      <c r="G27" s="123" t="s">
        <v>8131</v>
      </c>
      <c r="H27" s="124" t="s">
        <v>8163</v>
      </c>
      <c r="I27" s="124" t="s">
        <v>8164</v>
      </c>
      <c r="J27" s="124" t="s">
        <v>8165</v>
      </c>
      <c r="K27" s="126" t="s">
        <v>8134</v>
      </c>
      <c r="L27" s="124" t="s">
        <v>8166</v>
      </c>
    </row>
    <row r="28" spans="2:13" ht="19.5" customHeight="1">
      <c r="B28" s="165"/>
      <c r="C28" s="166"/>
      <c r="D28" s="164" t="s">
        <v>8167</v>
      </c>
      <c r="E28" s="782"/>
      <c r="F28" s="783"/>
      <c r="G28" s="783"/>
      <c r="H28" s="783"/>
      <c r="I28" s="783"/>
      <c r="J28" s="784"/>
      <c r="K28" s="782"/>
      <c r="L28" s="784"/>
    </row>
    <row r="29" spans="2:13" ht="19.5" customHeight="1">
      <c r="B29" s="165"/>
      <c r="C29" s="166">
        <v>9110</v>
      </c>
      <c r="D29" s="171" t="s">
        <v>8172</v>
      </c>
      <c r="E29" s="172">
        <v>1</v>
      </c>
      <c r="F29" s="128">
        <v>4</v>
      </c>
      <c r="G29" s="603">
        <v>9060000</v>
      </c>
      <c r="H29" s="129">
        <v>7.3999999999999996E-5</v>
      </c>
      <c r="I29" s="156">
        <f>H29*E29</f>
        <v>7.3999999999999996E-5</v>
      </c>
      <c r="J29" s="167">
        <f>ROUND(G29*I29,0)</f>
        <v>670</v>
      </c>
      <c r="K29" s="130">
        <v>2.14</v>
      </c>
      <c r="L29" s="163">
        <f>ROUND(J29*K29,0)</f>
        <v>1434</v>
      </c>
      <c r="M29" s="8">
        <v>9060000</v>
      </c>
    </row>
    <row r="30" spans="2:13" ht="19.5" customHeight="1">
      <c r="B30" s="165"/>
      <c r="C30" s="166"/>
      <c r="D30" s="173" t="s">
        <v>8136</v>
      </c>
      <c r="E30" s="779"/>
      <c r="F30" s="780"/>
      <c r="G30" s="780"/>
      <c r="H30" s="780"/>
      <c r="I30" s="781"/>
      <c r="J30" s="140"/>
      <c r="K30" s="140"/>
      <c r="L30" s="140"/>
    </row>
    <row r="31" spans="2:13" ht="19.5" customHeight="1">
      <c r="B31" s="165"/>
      <c r="C31" s="166"/>
      <c r="D31" s="174" t="s">
        <v>259</v>
      </c>
      <c r="E31" s="785"/>
      <c r="F31" s="786"/>
      <c r="G31" s="786"/>
      <c r="H31" s="786"/>
      <c r="I31" s="787"/>
      <c r="J31" s="142"/>
      <c r="K31" s="142"/>
      <c r="L31" s="142"/>
    </row>
    <row r="32" spans="2:13" ht="19.5" customHeight="1">
      <c r="B32" s="165"/>
      <c r="C32" s="166">
        <v>9110</v>
      </c>
      <c r="D32" s="586" t="s">
        <v>8143</v>
      </c>
      <c r="E32" s="172">
        <v>1</v>
      </c>
      <c r="F32" s="128">
        <v>4</v>
      </c>
      <c r="G32" s="603">
        <v>9060000</v>
      </c>
      <c r="H32" s="129">
        <v>1.85E-4</v>
      </c>
      <c r="I32" s="156">
        <f>H32*E32</f>
        <v>1.85E-4</v>
      </c>
      <c r="J32" s="167">
        <f>ROUND(G32*I32,0)</f>
        <v>1676</v>
      </c>
      <c r="K32" s="130">
        <v>2.14</v>
      </c>
      <c r="L32" s="163">
        <f>ROUND(J32*K32,0)</f>
        <v>3587</v>
      </c>
      <c r="M32" s="8">
        <v>9060000</v>
      </c>
    </row>
    <row r="33" spans="2:13" ht="19.5" customHeight="1">
      <c r="B33" s="165"/>
      <c r="C33" s="166"/>
      <c r="D33" s="174" t="s">
        <v>8168</v>
      </c>
      <c r="E33" s="785"/>
      <c r="F33" s="786"/>
      <c r="G33" s="786"/>
      <c r="H33" s="786"/>
      <c r="I33" s="787"/>
      <c r="J33" s="142"/>
      <c r="K33" s="142"/>
      <c r="L33" s="142"/>
    </row>
    <row r="34" spans="2:13" ht="19.5" customHeight="1">
      <c r="B34" s="165"/>
      <c r="C34" s="166">
        <v>9110</v>
      </c>
      <c r="D34" s="171" t="s">
        <v>8141</v>
      </c>
      <c r="E34" s="172">
        <v>1</v>
      </c>
      <c r="F34" s="128">
        <v>4</v>
      </c>
      <c r="G34" s="603">
        <v>9060000</v>
      </c>
      <c r="H34" s="129">
        <v>1.11E-4</v>
      </c>
      <c r="I34" s="156">
        <f>H34*E34</f>
        <v>1.11E-4</v>
      </c>
      <c r="J34" s="167">
        <f>ROUND(G34*I34,0)</f>
        <v>1006</v>
      </c>
      <c r="K34" s="130">
        <v>2.14</v>
      </c>
      <c r="L34" s="163">
        <f>ROUND(J34*K34,0)</f>
        <v>2153</v>
      </c>
      <c r="M34" s="8">
        <v>9060000</v>
      </c>
    </row>
    <row r="35" spans="2:13" ht="19.5" customHeight="1">
      <c r="B35" s="165"/>
      <c r="C35" s="166"/>
      <c r="D35" s="174" t="s">
        <v>8169</v>
      </c>
      <c r="E35" s="785"/>
      <c r="F35" s="786"/>
      <c r="G35" s="786"/>
      <c r="H35" s="786"/>
      <c r="I35" s="787"/>
      <c r="J35" s="142"/>
      <c r="K35" s="142"/>
      <c r="L35" s="142"/>
    </row>
    <row r="36" spans="2:13" ht="19.5" customHeight="1">
      <c r="B36" s="165"/>
      <c r="C36" s="166">
        <v>9110</v>
      </c>
      <c r="D36" s="171" t="s">
        <v>8173</v>
      </c>
      <c r="E36" s="172">
        <v>1</v>
      </c>
      <c r="F36" s="128">
        <v>4</v>
      </c>
      <c r="G36" s="603">
        <v>9060000</v>
      </c>
      <c r="H36" s="129">
        <v>1.11E-4</v>
      </c>
      <c r="I36" s="156">
        <f>H36*E36</f>
        <v>1.11E-4</v>
      </c>
      <c r="J36" s="167">
        <f>ROUND(G36*I36,0)</f>
        <v>1006</v>
      </c>
      <c r="K36" s="130">
        <v>2.14</v>
      </c>
      <c r="L36" s="163">
        <f>ROUND(J36*K36,0)</f>
        <v>2153</v>
      </c>
      <c r="M36" s="8">
        <v>9060000</v>
      </c>
    </row>
    <row r="37" spans="2:13" ht="19.5" customHeight="1">
      <c r="B37" s="165"/>
      <c r="C37" s="166"/>
      <c r="D37" s="174" t="s">
        <v>8170</v>
      </c>
      <c r="E37" s="785"/>
      <c r="F37" s="786"/>
      <c r="G37" s="786"/>
      <c r="H37" s="786"/>
      <c r="I37" s="787"/>
      <c r="J37" s="142"/>
      <c r="K37" s="142"/>
      <c r="L37" s="142"/>
    </row>
    <row r="38" spans="2:13" ht="19.5" customHeight="1">
      <c r="B38" s="165"/>
      <c r="C38" s="166">
        <v>9110</v>
      </c>
      <c r="D38" s="171" t="s">
        <v>8174</v>
      </c>
      <c r="E38" s="172">
        <v>1</v>
      </c>
      <c r="F38" s="128">
        <v>4</v>
      </c>
      <c r="G38" s="603">
        <v>9060000</v>
      </c>
      <c r="H38" s="129">
        <v>1.11E-4</v>
      </c>
      <c r="I38" s="156">
        <f>H38*E38</f>
        <v>1.11E-4</v>
      </c>
      <c r="J38" s="167">
        <f>ROUND(G38*I38,0)</f>
        <v>1006</v>
      </c>
      <c r="K38" s="130">
        <v>2.14</v>
      </c>
      <c r="L38" s="163">
        <f>ROUND(J38*K38,0)</f>
        <v>2153</v>
      </c>
      <c r="M38" s="8">
        <v>9060000</v>
      </c>
    </row>
    <row r="39" spans="2:13" ht="23.25" customHeight="1">
      <c r="B39" s="165"/>
      <c r="C39" s="166"/>
      <c r="D39" s="173" t="s">
        <v>8138</v>
      </c>
      <c r="E39" s="779"/>
      <c r="F39" s="780"/>
      <c r="G39" s="780"/>
      <c r="H39" s="780"/>
      <c r="I39" s="781"/>
      <c r="J39" s="140"/>
      <c r="K39" s="140"/>
      <c r="L39" s="140"/>
    </row>
    <row r="40" spans="2:13" ht="50.25" customHeight="1">
      <c r="B40" s="165"/>
      <c r="C40" s="166">
        <v>9085</v>
      </c>
      <c r="D40" s="170" t="s">
        <v>8142</v>
      </c>
      <c r="E40" s="172">
        <v>1</v>
      </c>
      <c r="F40" s="131"/>
      <c r="G40" s="603">
        <v>2997000</v>
      </c>
      <c r="H40" s="129">
        <v>1.4799999999999999E-4</v>
      </c>
      <c r="I40" s="156">
        <f>H40*E40</f>
        <v>1.4799999999999999E-4</v>
      </c>
      <c r="J40" s="167">
        <f>ROUND(G40*I40,0)</f>
        <v>444</v>
      </c>
      <c r="K40" s="130">
        <v>2.14</v>
      </c>
      <c r="L40" s="163">
        <f>ROUND(J40*K40,0)</f>
        <v>950</v>
      </c>
      <c r="M40" s="8">
        <v>2997000</v>
      </c>
    </row>
    <row r="41" spans="2:13" ht="39" customHeight="1">
      <c r="B41" s="165"/>
      <c r="C41" s="166">
        <v>9087</v>
      </c>
      <c r="D41" s="170" t="s">
        <v>8175</v>
      </c>
      <c r="E41" s="172">
        <v>1</v>
      </c>
      <c r="F41" s="131"/>
      <c r="G41" s="605">
        <v>2540000</v>
      </c>
      <c r="H41" s="129">
        <v>1.4799999999999999E-4</v>
      </c>
      <c r="I41" s="156">
        <f>H41*E41</f>
        <v>1.4799999999999999E-4</v>
      </c>
      <c r="J41" s="167">
        <f>ROUND(G41*I41,0)</f>
        <v>376</v>
      </c>
      <c r="K41" s="130">
        <v>2.2799999999999998</v>
      </c>
      <c r="L41" s="163">
        <f>ROUND(J41*K41,0)</f>
        <v>857</v>
      </c>
      <c r="M41" s="8">
        <v>2540000</v>
      </c>
    </row>
    <row r="42" spans="2:13" ht="22.5" customHeight="1">
      <c r="B42" s="165"/>
      <c r="C42" s="166"/>
      <c r="D42" s="173" t="s">
        <v>8171</v>
      </c>
      <c r="E42" s="779"/>
      <c r="F42" s="780"/>
      <c r="G42" s="780"/>
      <c r="H42" s="780"/>
      <c r="I42" s="781"/>
      <c r="J42" s="140"/>
      <c r="K42" s="140"/>
      <c r="L42" s="140"/>
    </row>
    <row r="43" spans="2:13" ht="50.25" customHeight="1">
      <c r="B43" s="165"/>
      <c r="C43" s="166">
        <v>9088</v>
      </c>
      <c r="D43" s="170" t="s">
        <v>8176</v>
      </c>
      <c r="E43" s="172">
        <v>1</v>
      </c>
      <c r="F43" s="131"/>
      <c r="G43" s="605">
        <v>3555000</v>
      </c>
      <c r="H43" s="129">
        <v>1.11E-4</v>
      </c>
      <c r="I43" s="156">
        <f>H43*E43</f>
        <v>1.11E-4</v>
      </c>
      <c r="J43" s="167">
        <f>ROUND(G43*I43,0)</f>
        <v>395</v>
      </c>
      <c r="K43" s="130">
        <v>2.14</v>
      </c>
      <c r="L43" s="163">
        <f>ROUND(J43*K43,0)</f>
        <v>845</v>
      </c>
      <c r="M43" s="8">
        <v>3555000</v>
      </c>
    </row>
    <row r="44" spans="2:13" ht="50.25" customHeight="1">
      <c r="B44" s="165"/>
      <c r="C44" s="166">
        <v>9099</v>
      </c>
      <c r="D44" s="170" t="s">
        <v>8177</v>
      </c>
      <c r="E44" s="172">
        <v>1</v>
      </c>
      <c r="F44" s="131"/>
      <c r="G44" s="605">
        <v>1920000</v>
      </c>
      <c r="H44" s="129">
        <v>1.11E-4</v>
      </c>
      <c r="I44" s="156">
        <f>H44*E44</f>
        <v>1.11E-4</v>
      </c>
      <c r="J44" s="167">
        <f>ROUND(G44*I44,0)</f>
        <v>213</v>
      </c>
      <c r="K44" s="130">
        <v>2.2799999999999998</v>
      </c>
      <c r="L44" s="163">
        <f>ROUND(J44*K44,0)</f>
        <v>486</v>
      </c>
      <c r="M44" s="8">
        <v>1920000</v>
      </c>
    </row>
    <row r="45" spans="2:13" ht="50.25" customHeight="1">
      <c r="B45" s="165"/>
      <c r="C45" s="166">
        <v>9100</v>
      </c>
      <c r="D45" s="170" t="s">
        <v>8178</v>
      </c>
      <c r="E45" s="172">
        <v>1</v>
      </c>
      <c r="F45" s="131"/>
      <c r="G45" s="605">
        <v>1597000</v>
      </c>
      <c r="H45" s="129">
        <v>1.11E-4</v>
      </c>
      <c r="I45" s="156">
        <f>H45*E45</f>
        <v>1.11E-4</v>
      </c>
      <c r="J45" s="167">
        <f>ROUND(G45*I45,0)</f>
        <v>177</v>
      </c>
      <c r="K45" s="130">
        <v>2.2799999999999998</v>
      </c>
      <c r="L45" s="163">
        <f>ROUND(J45*K45,0)</f>
        <v>404</v>
      </c>
      <c r="M45" s="8">
        <v>1597000</v>
      </c>
    </row>
    <row r="46" spans="2:13" ht="24" customHeight="1">
      <c r="B46" s="165"/>
      <c r="C46" s="166"/>
      <c r="D46" s="169" t="s">
        <v>8148</v>
      </c>
      <c r="E46" s="776"/>
      <c r="F46" s="777"/>
      <c r="G46" s="777"/>
      <c r="H46" s="777"/>
      <c r="I46" s="777"/>
      <c r="J46" s="777"/>
      <c r="K46" s="778"/>
      <c r="L46" s="175">
        <f>SUM(L29:L45)</f>
        <v>15022</v>
      </c>
    </row>
    <row r="47" spans="2:13">
      <c r="B47" s="165"/>
      <c r="C47" s="166"/>
      <c r="D47" s="173" t="s">
        <v>8149</v>
      </c>
      <c r="E47" s="779"/>
      <c r="F47" s="780"/>
      <c r="G47" s="780"/>
      <c r="H47" s="780"/>
      <c r="I47" s="780"/>
      <c r="J47" s="781"/>
      <c r="K47" s="779"/>
      <c r="L47" s="781"/>
    </row>
    <row r="48" spans="2:13" s="85" customFormat="1" ht="60" customHeight="1">
      <c r="B48" s="176"/>
      <c r="C48" s="176"/>
      <c r="D48" s="169" t="s">
        <v>8150</v>
      </c>
      <c r="E48" s="132" t="s">
        <v>4</v>
      </c>
      <c r="F48" s="132" t="s">
        <v>2</v>
      </c>
      <c r="G48" s="132" t="s">
        <v>8151</v>
      </c>
      <c r="H48" s="120" t="s">
        <v>8152</v>
      </c>
      <c r="I48" s="119" t="s">
        <v>8179</v>
      </c>
      <c r="J48" s="120" t="s">
        <v>8165</v>
      </c>
      <c r="K48" s="121" t="s">
        <v>8134</v>
      </c>
      <c r="L48" s="119" t="s">
        <v>8180</v>
      </c>
    </row>
    <row r="49" spans="2:13" ht="41.25" customHeight="1">
      <c r="B49" s="165"/>
      <c r="C49" s="166">
        <v>9125</v>
      </c>
      <c r="D49" s="170" t="s">
        <v>8181</v>
      </c>
      <c r="E49" s="128">
        <v>1</v>
      </c>
      <c r="F49" s="133" t="s">
        <v>8154</v>
      </c>
      <c r="G49" s="607">
        <v>8016000</v>
      </c>
      <c r="H49" s="129">
        <v>1.4E-5</v>
      </c>
      <c r="I49" s="156">
        <f>H49*E49</f>
        <v>1.4E-5</v>
      </c>
      <c r="J49" s="167">
        <f>ROUND(G49*I49,0)</f>
        <v>112</v>
      </c>
      <c r="K49" s="130">
        <v>1.1000000000000001</v>
      </c>
      <c r="L49" s="163">
        <f>ROUND(J49*K49,0)</f>
        <v>123</v>
      </c>
    </row>
    <row r="50" spans="2:13" ht="56.25" customHeight="1">
      <c r="B50" s="165"/>
      <c r="C50" s="166">
        <v>9840</v>
      </c>
      <c r="D50" s="170" t="s">
        <v>8182</v>
      </c>
      <c r="E50" s="128">
        <v>1</v>
      </c>
      <c r="F50" s="133" t="s">
        <v>8155</v>
      </c>
      <c r="G50" s="606">
        <v>251000</v>
      </c>
      <c r="H50" s="129">
        <v>5.7000000000000003E-5</v>
      </c>
      <c r="I50" s="156">
        <f>H50*E50</f>
        <v>5.7000000000000003E-5</v>
      </c>
      <c r="J50" s="167">
        <f>ROUND(G50*I50,0)</f>
        <v>14</v>
      </c>
      <c r="K50" s="130">
        <v>1.1000000000000001</v>
      </c>
      <c r="L50" s="163">
        <f>ROUND(J50*K50,0)</f>
        <v>15</v>
      </c>
      <c r="M50" s="600">
        <f t="shared" ref="M50" ca="1" si="1">VLOOKUP(L50,$M$3:$N$2766,2,FALSE)</f>
        <v>251000</v>
      </c>
    </row>
    <row r="51" spans="2:13" ht="32.25" customHeight="1">
      <c r="B51" s="165"/>
      <c r="C51" s="166"/>
      <c r="D51" s="169" t="s">
        <v>8153</v>
      </c>
      <c r="E51" s="776"/>
      <c r="F51" s="777"/>
      <c r="G51" s="777"/>
      <c r="H51" s="777"/>
      <c r="I51" s="777"/>
      <c r="J51" s="777"/>
      <c r="K51" s="778"/>
      <c r="L51" s="168">
        <f>SUM(L49:L50)</f>
        <v>138</v>
      </c>
    </row>
    <row r="52" spans="2:13" ht="16.149999999999999" thickBot="1"/>
    <row r="53" spans="2:13" ht="30" customHeight="1" thickBot="1">
      <c r="K53" s="162" t="s">
        <v>8161</v>
      </c>
      <c r="L53" s="161">
        <f>SUM(L46,L51)</f>
        <v>15160</v>
      </c>
    </row>
  </sheetData>
  <autoFilter ref="B3:I21" xr:uid="{B140D97B-2065-475E-BCB7-940D9AEC9B73}"/>
  <mergeCells count="27">
    <mergeCell ref="B1:L1"/>
    <mergeCell ref="E4:I4"/>
    <mergeCell ref="E5:I5"/>
    <mergeCell ref="E10:I10"/>
    <mergeCell ref="E14:I14"/>
    <mergeCell ref="B5:C5"/>
    <mergeCell ref="E21:K21"/>
    <mergeCell ref="B2:K2"/>
    <mergeCell ref="B25:L25"/>
    <mergeCell ref="B26:K26"/>
    <mergeCell ref="B22:I22"/>
    <mergeCell ref="E16:K16"/>
    <mergeCell ref="E17:J17"/>
    <mergeCell ref="K17:L17"/>
    <mergeCell ref="E46:K46"/>
    <mergeCell ref="E47:J47"/>
    <mergeCell ref="K47:L47"/>
    <mergeCell ref="E51:K51"/>
    <mergeCell ref="E28:J28"/>
    <mergeCell ref="K28:L28"/>
    <mergeCell ref="E30:I30"/>
    <mergeCell ref="E31:I31"/>
    <mergeCell ref="E33:I33"/>
    <mergeCell ref="E35:I35"/>
    <mergeCell ref="E37:I37"/>
    <mergeCell ref="E39:I39"/>
    <mergeCell ref="E42:I42"/>
  </mergeCells>
  <printOptions horizontalCentered="1" verticalCentered="1"/>
  <pageMargins left="7.874015748031496E-2" right="7.874015748031496E-2" top="7.874015748031496E-2" bottom="7.874015748031496E-2" header="0.31496062992125984" footer="0.31496062992125984"/>
  <pageSetup paperSize="9" scale="33" orientation="portrait" r:id="rId1"/>
  <colBreaks count="1" manualBreakCount="1">
    <brk id="12" max="52" man="1"/>
  </colBreaks>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9B65F-0EFD-4285-9395-0CCA669758EF}">
  <sheetPr codeName="Hoja20">
    <tabColor rgb="FFFF0000"/>
  </sheetPr>
  <dimension ref="A1:Q56"/>
  <sheetViews>
    <sheetView view="pageBreakPreview" topLeftCell="B1" zoomScale="55" zoomScaleNormal="55" zoomScaleSheetLayoutView="55" workbookViewId="0">
      <selection activeCell="J46" sqref="J46"/>
    </sheetView>
  </sheetViews>
  <sheetFormatPr baseColWidth="10" defaultColWidth="11.46484375" defaultRowHeight="15"/>
  <cols>
    <col min="1" max="1" width="28" style="427" hidden="1" customWidth="1"/>
    <col min="2" max="2" width="8.53125" style="427" customWidth="1"/>
    <col min="3" max="3" width="28.46484375" style="403" customWidth="1"/>
    <col min="4" max="4" width="74.86328125" style="403" customWidth="1"/>
    <col min="5" max="5" width="18" style="403" customWidth="1"/>
    <col min="6" max="6" width="25.1328125" style="403" customWidth="1"/>
    <col min="7" max="7" width="23.86328125" style="471" customWidth="1"/>
    <col min="8" max="8" width="23.53125" style="471" customWidth="1"/>
    <col min="9" max="9" width="25.6640625" style="471" customWidth="1"/>
    <col min="10" max="11" width="28.6640625" style="471" customWidth="1"/>
    <col min="12" max="12" width="30.46484375" style="403" customWidth="1"/>
    <col min="13" max="13" width="23.53125" style="403" customWidth="1"/>
    <col min="14" max="14" width="27.6640625" style="403" customWidth="1"/>
    <col min="15" max="16384" width="11.46484375" style="403"/>
  </cols>
  <sheetData>
    <row r="1" spans="1:14" ht="102" customHeight="1" thickBot="1">
      <c r="A1" s="401" t="s">
        <v>8347</v>
      </c>
      <c r="B1" s="401"/>
      <c r="C1" s="797"/>
      <c r="D1" s="798"/>
      <c r="E1" s="798"/>
      <c r="F1" s="798"/>
      <c r="G1" s="799" t="s">
        <v>8257</v>
      </c>
      <c r="H1" s="799"/>
      <c r="I1" s="799"/>
      <c r="J1" s="800"/>
      <c r="K1" s="402"/>
      <c r="N1" s="403">
        <f>22*1794</f>
        <v>39468</v>
      </c>
    </row>
    <row r="2" spans="1:14" ht="15.4" thickBot="1">
      <c r="C2" s="801" t="str">
        <f>+'[19]INFO '!B2</f>
        <v>FONDO DE DESARROLLO LOCAL DE PUENTE ARANDA</v>
      </c>
      <c r="D2" s="802"/>
      <c r="E2" s="802"/>
      <c r="F2" s="803"/>
      <c r="G2" s="804"/>
      <c r="H2" s="805"/>
      <c r="I2" s="805"/>
      <c r="J2" s="806"/>
      <c r="K2" s="518"/>
    </row>
    <row r="3" spans="1:14">
      <c r="C3" s="801"/>
      <c r="D3" s="802"/>
      <c r="E3" s="802"/>
      <c r="F3" s="803"/>
      <c r="G3" s="405" t="s">
        <v>8348</v>
      </c>
      <c r="H3" s="807">
        <f>'[19]INFO '!B31</f>
        <v>44720</v>
      </c>
      <c r="I3" s="808"/>
      <c r="J3" s="809"/>
      <c r="K3" s="519"/>
    </row>
    <row r="4" spans="1:14">
      <c r="C4" s="810" t="s">
        <v>8349</v>
      </c>
      <c r="D4" s="811"/>
      <c r="E4" s="811"/>
      <c r="F4" s="812"/>
      <c r="G4" s="407" t="s">
        <v>8350</v>
      </c>
      <c r="H4" s="408">
        <v>1</v>
      </c>
      <c r="I4" s="408" t="s">
        <v>8351</v>
      </c>
      <c r="J4" s="409">
        <v>1</v>
      </c>
      <c r="K4" s="473"/>
    </row>
    <row r="5" spans="1:14" ht="12.75" customHeight="1" thickBot="1">
      <c r="C5" s="410"/>
      <c r="D5" s="411"/>
      <c r="E5" s="411"/>
      <c r="F5" s="411"/>
      <c r="G5" s="412"/>
      <c r="H5" s="413"/>
      <c r="I5" s="413"/>
      <c r="J5" s="414"/>
    </row>
    <row r="6" spans="1:14" ht="20.25" customHeight="1">
      <c r="C6" s="415"/>
      <c r="D6" s="416"/>
      <c r="E6" s="416"/>
      <c r="F6" s="416"/>
      <c r="G6" s="406"/>
      <c r="H6" s="813"/>
      <c r="I6" s="814"/>
      <c r="J6" s="815"/>
      <c r="K6" s="519"/>
    </row>
    <row r="7" spans="1:14" s="522" customFormat="1" ht="11.25" customHeight="1" thickBot="1">
      <c r="A7" s="520"/>
      <c r="B7" s="520"/>
      <c r="C7" s="417"/>
      <c r="D7" s="418"/>
      <c r="E7" s="418"/>
      <c r="F7" s="419"/>
      <c r="G7" s="420"/>
      <c r="H7" s="421"/>
      <c r="I7" s="421"/>
      <c r="J7" s="422"/>
      <c r="K7" s="521"/>
    </row>
    <row r="8" spans="1:14" ht="15.4" thickBot="1">
      <c r="C8" s="423"/>
      <c r="D8" s="424"/>
      <c r="E8" s="424"/>
      <c r="F8" s="424"/>
      <c r="G8" s="425"/>
      <c r="H8" s="425"/>
      <c r="I8" s="425"/>
      <c r="J8" s="426"/>
    </row>
    <row r="9" spans="1:14" ht="18.75" customHeight="1" thickBot="1">
      <c r="C9" s="523" t="s">
        <v>8352</v>
      </c>
      <c r="D9" s="524"/>
      <c r="E9" s="524"/>
      <c r="F9" s="524"/>
      <c r="G9" s="435"/>
      <c r="H9" s="435"/>
      <c r="I9" s="435"/>
      <c r="J9" s="525"/>
      <c r="K9" s="428"/>
    </row>
    <row r="10" spans="1:14" ht="33.75" customHeight="1" thickBot="1">
      <c r="C10" s="429" t="s">
        <v>8353</v>
      </c>
      <c r="D10" s="816" t="s">
        <v>8299</v>
      </c>
      <c r="E10" s="817"/>
      <c r="F10" s="817"/>
      <c r="G10" s="818"/>
      <c r="H10" s="431" t="s">
        <v>2</v>
      </c>
      <c r="I10" s="431" t="s">
        <v>4</v>
      </c>
      <c r="J10" s="431" t="s">
        <v>8354</v>
      </c>
      <c r="K10" s="430" t="s">
        <v>8355</v>
      </c>
      <c r="M10" s="432" t="s">
        <v>8356</v>
      </c>
      <c r="N10" s="432" t="s">
        <v>8357</v>
      </c>
    </row>
    <row r="11" spans="1:14" ht="69.75" customHeight="1" thickBot="1">
      <c r="A11" s="526">
        <v>105001011</v>
      </c>
      <c r="B11" s="527"/>
      <c r="C11" s="528" t="s">
        <v>8380</v>
      </c>
      <c r="D11" s="819" t="s">
        <v>155</v>
      </c>
      <c r="E11" s="820"/>
      <c r="F11" s="820"/>
      <c r="G11" s="821"/>
      <c r="H11" s="529" t="s">
        <v>157</v>
      </c>
      <c r="I11" s="529">
        <v>1</v>
      </c>
      <c r="J11" s="530" t="str">
        <f>+'[19]INFO '!B30</f>
        <v>12/27/2022</v>
      </c>
      <c r="K11" s="531" t="e">
        <f>IF(C11="","",VLOOKUP(C11,ITEMS,5,FALSE))</f>
        <v>#N/A</v>
      </c>
      <c r="M11" s="532" t="e">
        <f>+K11*K54</f>
        <v>#N/A</v>
      </c>
      <c r="N11" s="533" t="e">
        <f>+M11/COSTOD</f>
        <v>#N/A</v>
      </c>
    </row>
    <row r="12" spans="1:14" ht="18.75" customHeight="1" thickBot="1">
      <c r="C12" s="433"/>
      <c r="D12" s="434"/>
      <c r="E12" s="434"/>
      <c r="F12" s="435"/>
      <c r="G12" s="435"/>
      <c r="H12" s="434"/>
      <c r="I12" s="434"/>
      <c r="J12" s="436"/>
      <c r="K12" s="508"/>
    </row>
    <row r="13" spans="1:14" ht="24.75" customHeight="1" thickBot="1">
      <c r="C13" s="438" t="s">
        <v>8358</v>
      </c>
      <c r="D13" s="439"/>
      <c r="E13" s="439"/>
      <c r="F13" s="439"/>
      <c r="G13" s="440"/>
      <c r="H13" s="440"/>
      <c r="I13" s="440"/>
      <c r="J13" s="441"/>
      <c r="K13" s="478"/>
    </row>
    <row r="14" spans="1:14" ht="38.25" customHeight="1" thickBot="1">
      <c r="A14" s="443" t="s">
        <v>8359</v>
      </c>
      <c r="B14" s="534" t="s">
        <v>8359</v>
      </c>
      <c r="C14" s="822" t="s">
        <v>8299</v>
      </c>
      <c r="D14" s="823"/>
      <c r="E14" s="823"/>
      <c r="F14" s="824"/>
      <c r="G14" s="444" t="s">
        <v>2</v>
      </c>
      <c r="H14" s="444" t="s">
        <v>8360</v>
      </c>
      <c r="I14" s="444" t="s">
        <v>8361</v>
      </c>
      <c r="J14" s="445" t="s">
        <v>8362</v>
      </c>
      <c r="K14" s="446" t="s">
        <v>8363</v>
      </c>
    </row>
    <row r="15" spans="1:14" ht="39" customHeight="1">
      <c r="A15" s="447">
        <v>1000</v>
      </c>
      <c r="B15" s="472">
        <v>6092</v>
      </c>
      <c r="C15" s="795" t="str">
        <f t="shared" ref="C15" si="0">IF(B15="","",VLOOKUP(B15,insumos,2,FALSE))</f>
        <v>HERRAMIENTA MENOR</v>
      </c>
      <c r="D15" s="796"/>
      <c r="E15" s="796"/>
      <c r="F15" s="796"/>
      <c r="G15" s="448" t="str">
        <f t="shared" ref="G15" si="1">IF(B15="","",VLOOKUP(B15,insumos,3,FALSE))</f>
        <v>GLOBAL</v>
      </c>
      <c r="H15" s="610">
        <f t="shared" ref="H15" si="2">IF(B15="","",VLOOKUP(B15,insumos,4,FALSE))</f>
        <v>2000</v>
      </c>
      <c r="I15" s="449">
        <v>0.5</v>
      </c>
      <c r="J15" s="450">
        <f>H15*I15</f>
        <v>1000</v>
      </c>
      <c r="K15" s="451">
        <f>IF(J15&gt;(J49*10%),"REVISAR",J15)</f>
        <v>1000</v>
      </c>
    </row>
    <row r="16" spans="1:14" ht="39" customHeight="1">
      <c r="A16" s="447">
        <v>215</v>
      </c>
      <c r="B16" s="472"/>
      <c r="C16" s="827"/>
      <c r="D16" s="828"/>
      <c r="E16" s="828"/>
      <c r="F16" s="828"/>
      <c r="G16" s="452"/>
      <c r="H16" s="453"/>
      <c r="I16" s="535"/>
      <c r="J16" s="455"/>
      <c r="K16" s="456">
        <f>+K54</f>
        <v>714962</v>
      </c>
    </row>
    <row r="17" spans="1:17" ht="39" customHeight="1">
      <c r="A17" s="447">
        <v>200</v>
      </c>
      <c r="B17" s="472"/>
      <c r="C17" s="829"/>
      <c r="D17" s="830"/>
      <c r="E17" s="830"/>
      <c r="F17" s="831"/>
      <c r="G17" s="452"/>
      <c r="H17" s="453"/>
      <c r="I17" s="535"/>
      <c r="J17" s="455"/>
      <c r="K17" s="457">
        <f>+J54</f>
        <v>1006064</v>
      </c>
      <c r="M17" s="458"/>
    </row>
    <row r="18" spans="1:17" ht="39" customHeight="1">
      <c r="A18" s="447"/>
      <c r="B18" s="472"/>
      <c r="C18" s="827"/>
      <c r="D18" s="828"/>
      <c r="E18" s="828"/>
      <c r="F18" s="828"/>
      <c r="G18" s="452"/>
      <c r="H18" s="453"/>
      <c r="I18" s="454"/>
      <c r="J18" s="455"/>
      <c r="K18" s="459">
        <f>+K16-K17</f>
        <v>-291102</v>
      </c>
      <c r="L18" s="403" t="s">
        <v>8365</v>
      </c>
    </row>
    <row r="19" spans="1:17" ht="54.75" customHeight="1">
      <c r="A19" s="447"/>
      <c r="B19" s="472"/>
      <c r="C19" s="827"/>
      <c r="D19" s="828"/>
      <c r="E19" s="828"/>
      <c r="F19" s="828"/>
      <c r="G19" s="452"/>
      <c r="H19" s="453"/>
      <c r="I19" s="454"/>
      <c r="J19" s="455"/>
      <c r="K19" s="460"/>
    </row>
    <row r="20" spans="1:17" ht="48" customHeight="1">
      <c r="A20" s="447"/>
      <c r="B20" s="472"/>
      <c r="C20" s="827"/>
      <c r="D20" s="828"/>
      <c r="E20" s="828"/>
      <c r="F20" s="828"/>
      <c r="G20" s="452"/>
      <c r="H20" s="453"/>
      <c r="I20" s="454"/>
      <c r="J20" s="455"/>
      <c r="K20" s="460"/>
    </row>
    <row r="21" spans="1:17" ht="60.75" customHeight="1">
      <c r="A21" s="447"/>
      <c r="B21" s="472"/>
      <c r="C21" s="827"/>
      <c r="D21" s="828"/>
      <c r="E21" s="828"/>
      <c r="F21" s="828"/>
      <c r="G21" s="452"/>
      <c r="H21" s="453"/>
      <c r="I21" s="454"/>
      <c r="J21" s="455"/>
      <c r="K21" s="460"/>
      <c r="M21" s="403">
        <f>0.9*0.7*0.1</f>
        <v>6.3E-2</v>
      </c>
    </row>
    <row r="22" spans="1:17" ht="31.5" customHeight="1" thickBot="1">
      <c r="A22" s="447"/>
      <c r="B22" s="536" t="s">
        <v>8364</v>
      </c>
      <c r="C22" s="537"/>
      <c r="D22" s="538"/>
      <c r="E22" s="538"/>
      <c r="F22" s="538"/>
      <c r="G22" s="539"/>
      <c r="H22" s="539"/>
      <c r="I22" s="540" t="s">
        <v>8366</v>
      </c>
      <c r="J22" s="541">
        <f>+SUM(J15:J21)</f>
        <v>1000</v>
      </c>
      <c r="K22" s="403"/>
    </row>
    <row r="23" spans="1:17" ht="22.5" customHeight="1" thickBot="1">
      <c r="A23" s="447"/>
      <c r="B23" s="536" t="s">
        <v>8364</v>
      </c>
      <c r="C23" s="410"/>
      <c r="D23" s="411"/>
      <c r="E23" s="411"/>
      <c r="F23" s="411"/>
      <c r="G23" s="542"/>
      <c r="H23" s="542"/>
      <c r="I23" s="542"/>
      <c r="J23" s="543"/>
      <c r="K23" s="403"/>
      <c r="M23" s="544"/>
    </row>
    <row r="24" spans="1:17" ht="22.5" customHeight="1" thickBot="1">
      <c r="A24" s="447"/>
      <c r="B24" s="536" t="s">
        <v>8364</v>
      </c>
      <c r="C24" s="438" t="s">
        <v>8367</v>
      </c>
      <c r="D24" s="545"/>
      <c r="E24" s="545"/>
      <c r="F24" s="545"/>
      <c r="G24" s="546"/>
      <c r="H24" s="546"/>
      <c r="I24" s="546"/>
      <c r="J24" s="547"/>
      <c r="K24" s="403"/>
    </row>
    <row r="25" spans="1:17" ht="24.75" customHeight="1" thickBot="1">
      <c r="A25" s="447"/>
      <c r="B25" s="536" t="s">
        <v>8364</v>
      </c>
      <c r="C25" s="832" t="s">
        <v>8299</v>
      </c>
      <c r="D25" s="833"/>
      <c r="E25" s="833"/>
      <c r="F25" s="834"/>
      <c r="G25" s="463" t="s">
        <v>2</v>
      </c>
      <c r="H25" s="463" t="s">
        <v>8368</v>
      </c>
      <c r="I25" s="463" t="s">
        <v>4</v>
      </c>
      <c r="J25" s="464" t="s">
        <v>8362</v>
      </c>
      <c r="K25" s="403"/>
      <c r="L25" s="461" t="s">
        <v>8381</v>
      </c>
      <c r="M25" s="461" t="s">
        <v>8382</v>
      </c>
      <c r="N25" s="461" t="s">
        <v>8383</v>
      </c>
      <c r="O25" s="462" t="s">
        <v>8384</v>
      </c>
      <c r="P25" s="548" t="s">
        <v>8385</v>
      </c>
      <c r="Q25" s="461" t="s">
        <v>8386</v>
      </c>
    </row>
    <row r="26" spans="1:17" s="471" customFormat="1" ht="41.25" customHeight="1">
      <c r="A26" s="447"/>
      <c r="B26" s="549">
        <v>324</v>
      </c>
      <c r="C26" s="835" t="str">
        <f t="shared" ref="C26:C31" si="3">IF(B26="","",VLOOKUP(B26,insumos,2,FALSE))</f>
        <v>CONCRETO GRAVA COMÚN 3000 PSI  21 MPa (210 Kg/cm2)</v>
      </c>
      <c r="D26" s="836"/>
      <c r="E26" s="836"/>
      <c r="F26" s="836"/>
      <c r="G26" s="465" t="str">
        <f t="shared" ref="G26:G31" si="4">IF(B26="","",VLOOKUP(B26,insumos,3,FALSE))</f>
        <v>M3</v>
      </c>
      <c r="H26" s="609">
        <v>573851</v>
      </c>
      <c r="I26" s="466">
        <f>(0.1*0.13*1.1+0.9*0.7*0.1*2+1.3*0.7*0.1*2)*1.05</f>
        <v>0.33841500000000002</v>
      </c>
      <c r="J26" s="467">
        <f>IFERROR(ROUND(H26*I26,2),"")</f>
        <v>194199.79</v>
      </c>
    </row>
    <row r="27" spans="1:17" s="471" customFormat="1" ht="49.5" customHeight="1">
      <c r="A27" s="447"/>
      <c r="B27" s="472">
        <v>3708</v>
      </c>
      <c r="C27" s="837" t="str">
        <f t="shared" si="3"/>
        <v xml:space="preserve">ACERO DE REFUERZO, INCLUYE TODOS LOS COSTOS DE SUMINISTRO DE MATERIALES (REFUERZO (G60) FIGURADO, CORRUGADO, INCLUYE EL ALAMBRE DE AMARRE), EQUIPOS, TRANSPORTES, MANEJO, ALMACENAMIENTO, DESPERDICIOS Y MANO DE OBRA. </v>
      </c>
      <c r="D27" s="838"/>
      <c r="E27" s="838"/>
      <c r="F27" s="838"/>
      <c r="G27" s="550" t="str">
        <f t="shared" si="4"/>
        <v>KG</v>
      </c>
      <c r="H27" s="613">
        <v>5591</v>
      </c>
      <c r="I27" s="551">
        <f>((0.7+1.4+0.7)*4*0.57+(0.9+1)*6*0.57)*1.05</f>
        <v>13.526099999999998</v>
      </c>
      <c r="J27" s="552">
        <f>IFERROR(ROUND(H27*I27,2),"")</f>
        <v>75624.429999999993</v>
      </c>
      <c r="K27" s="553">
        <v>0.6</v>
      </c>
      <c r="L27" s="554"/>
      <c r="M27" s="555">
        <v>4</v>
      </c>
      <c r="N27" s="553" t="s">
        <v>8387</v>
      </c>
      <c r="O27" s="556">
        <f>K27*2+L28+0.1*2</f>
        <v>2.8</v>
      </c>
      <c r="P27" s="555" t="s">
        <v>8388</v>
      </c>
      <c r="Q27" s="553">
        <f>O27*0.57*M27</f>
        <v>6.3839999999999995</v>
      </c>
    </row>
    <row r="28" spans="1:17" s="471" customFormat="1" ht="41.25" customHeight="1">
      <c r="A28" s="447"/>
      <c r="B28" s="472">
        <v>6807</v>
      </c>
      <c r="C28" s="825" t="str">
        <f t="shared" si="3"/>
        <v>FORMALETA MADERA SUMIDEROS</v>
      </c>
      <c r="D28" s="826"/>
      <c r="E28" s="826"/>
      <c r="F28" s="826"/>
      <c r="G28" s="468" t="str">
        <f t="shared" si="4"/>
        <v>M2</v>
      </c>
      <c r="H28" s="608">
        <v>47454</v>
      </c>
      <c r="I28" s="469">
        <f>(3*0.2*3+3*0.2*3)*1.1</f>
        <v>3.9600000000000009</v>
      </c>
      <c r="J28" s="470">
        <f>IFERROR(ROUND(H28*I28,2),"")</f>
        <v>187917.84</v>
      </c>
      <c r="L28" s="555">
        <v>1.4</v>
      </c>
    </row>
    <row r="29" spans="1:17" s="471" customFormat="1" ht="41.25" customHeight="1">
      <c r="A29" s="447"/>
      <c r="B29" s="472">
        <v>1794</v>
      </c>
      <c r="C29" s="825" t="str">
        <f t="shared" si="3"/>
        <v>ALAMBRE RECOCIDO No.18</v>
      </c>
      <c r="D29" s="826"/>
      <c r="E29" s="826"/>
      <c r="F29" s="826"/>
      <c r="G29" s="468" t="str">
        <f t="shared" si="4"/>
        <v>KG</v>
      </c>
      <c r="H29" s="608">
        <v>5501</v>
      </c>
      <c r="I29" s="469">
        <v>2</v>
      </c>
      <c r="J29" s="470">
        <f>IFERROR(ROUND(H29*I29,2),"")</f>
        <v>11002</v>
      </c>
      <c r="K29" s="553">
        <v>0.6</v>
      </c>
      <c r="L29" s="554"/>
      <c r="M29" s="555">
        <v>6</v>
      </c>
      <c r="N29" s="553" t="s">
        <v>8389</v>
      </c>
      <c r="O29" s="556">
        <f>K29*2+L30+0.1*2</f>
        <v>2.1</v>
      </c>
      <c r="P29" s="555" t="s">
        <v>8388</v>
      </c>
      <c r="Q29" s="553">
        <f>O29*0.57*M29</f>
        <v>7.1819999999999986</v>
      </c>
    </row>
    <row r="30" spans="1:17" s="471" customFormat="1" ht="41.25" customHeight="1">
      <c r="A30" s="447"/>
      <c r="B30" s="472">
        <v>7104</v>
      </c>
      <c r="C30" s="825" t="str">
        <f t="shared" si="3"/>
        <v>rejilla sumidero lateral 83.5*45</v>
      </c>
      <c r="D30" s="826"/>
      <c r="E30" s="826"/>
      <c r="F30" s="826"/>
      <c r="G30" s="468" t="str">
        <f t="shared" si="4"/>
        <v>UN</v>
      </c>
      <c r="H30" s="608">
        <v>378392</v>
      </c>
      <c r="I30" s="469">
        <v>1</v>
      </c>
      <c r="J30" s="470">
        <f t="shared" ref="J30:J31" si="5">IFERROR(ROUND(H30*I30,2),"")</f>
        <v>378392</v>
      </c>
      <c r="L30" s="555">
        <v>0.7</v>
      </c>
      <c r="Q30" s="471">
        <f>SUM(Q27:Q29)</f>
        <v>13.565999999999999</v>
      </c>
    </row>
    <row r="31" spans="1:17" s="471" customFormat="1" ht="41.25" customHeight="1" thickBot="1">
      <c r="A31" s="447"/>
      <c r="B31" s="472" t="s">
        <v>8364</v>
      </c>
      <c r="C31" s="844" t="str">
        <f t="shared" si="3"/>
        <v/>
      </c>
      <c r="D31" s="845"/>
      <c r="E31" s="845"/>
      <c r="F31" s="845"/>
      <c r="G31" s="474" t="str">
        <f t="shared" si="4"/>
        <v/>
      </c>
      <c r="H31" s="475" t="str">
        <f t="shared" ref="H31" si="6">IF(B31="","",VLOOKUP(B31,insumos,4,FALSE))</f>
        <v/>
      </c>
      <c r="I31" s="557"/>
      <c r="J31" s="476" t="str">
        <f t="shared" si="5"/>
        <v/>
      </c>
    </row>
    <row r="32" spans="1:17" ht="24.75" customHeight="1" thickBot="1">
      <c r="A32" s="477"/>
      <c r="B32" s="427" t="s">
        <v>8364</v>
      </c>
      <c r="C32" s="410"/>
      <c r="D32" s="411"/>
      <c r="E32" s="411"/>
      <c r="F32" s="411"/>
      <c r="G32" s="542"/>
      <c r="H32" s="542"/>
      <c r="I32" s="558" t="s">
        <v>8366</v>
      </c>
      <c r="J32" s="559">
        <f>+SUM(J26:J31)</f>
        <v>847136.05999999994</v>
      </c>
      <c r="K32" s="403"/>
    </row>
    <row r="33" spans="1:12" ht="24.75" customHeight="1" thickBot="1">
      <c r="A33" s="477"/>
      <c r="B33" s="427" t="s">
        <v>8364</v>
      </c>
      <c r="C33" s="410"/>
      <c r="D33" s="411"/>
      <c r="E33" s="411"/>
      <c r="F33" s="411"/>
      <c r="G33" s="542"/>
      <c r="H33" s="542"/>
      <c r="I33" s="542"/>
      <c r="J33" s="543"/>
      <c r="K33" s="403"/>
    </row>
    <row r="34" spans="1:12" ht="24.75" customHeight="1" thickBot="1">
      <c r="A34" s="477"/>
      <c r="B34" s="427" t="s">
        <v>8364</v>
      </c>
      <c r="C34" s="560" t="s">
        <v>8369</v>
      </c>
      <c r="D34" s="561"/>
      <c r="E34" s="561"/>
      <c r="F34" s="561"/>
      <c r="G34" s="442"/>
      <c r="H34" s="442"/>
      <c r="I34" s="442"/>
      <c r="J34" s="562"/>
      <c r="K34" s="403"/>
    </row>
    <row r="35" spans="1:12" ht="24.75" customHeight="1" thickBot="1">
      <c r="A35" s="479"/>
      <c r="B35" s="520" t="s">
        <v>8364</v>
      </c>
      <c r="C35" s="563" t="s">
        <v>8370</v>
      </c>
      <c r="D35" s="480"/>
      <c r="E35" s="480"/>
      <c r="F35" s="463" t="s">
        <v>2</v>
      </c>
      <c r="G35" s="463" t="s">
        <v>8371</v>
      </c>
      <c r="H35" s="463" t="s">
        <v>4</v>
      </c>
      <c r="I35" s="463" t="s">
        <v>8360</v>
      </c>
      <c r="J35" s="464" t="s">
        <v>8362</v>
      </c>
      <c r="K35" s="403"/>
    </row>
    <row r="36" spans="1:12" ht="60.75" customHeight="1">
      <c r="A36" s="447"/>
      <c r="B36" s="536"/>
      <c r="C36" s="846" t="str">
        <f>IF(B36="","",VLOOKUP(B36,insumos,2,FALSE))</f>
        <v/>
      </c>
      <c r="D36" s="847"/>
      <c r="E36" s="847"/>
      <c r="F36" s="481"/>
      <c r="G36" s="482"/>
      <c r="H36" s="483"/>
      <c r="I36" s="484" t="str">
        <f>IF(B36="","",VLOOKUP(B36,insumos,4,FALSE))</f>
        <v/>
      </c>
      <c r="J36" s="470" t="str">
        <f t="shared" ref="J36:J39" si="7">IFERROR(ROUND(H36*I36,2),"")</f>
        <v/>
      </c>
      <c r="K36" s="403"/>
    </row>
    <row r="37" spans="1:12" ht="24.75" customHeight="1">
      <c r="A37" s="447"/>
      <c r="B37" s="536"/>
      <c r="C37" s="848" t="str">
        <f>IF(B37="","",VLOOKUP(B37,insumos,2,FALSE))</f>
        <v/>
      </c>
      <c r="D37" s="849"/>
      <c r="E37" s="849"/>
      <c r="F37" s="485"/>
      <c r="G37" s="486"/>
      <c r="H37" s="487"/>
      <c r="I37" s="488" t="str">
        <f>IF(B37="","",VLOOKUP(B37,insumos,4,FALSE))</f>
        <v/>
      </c>
      <c r="J37" s="470" t="str">
        <f>IFERROR(ROUND(G37*H37*I37,2),"")</f>
        <v/>
      </c>
      <c r="K37" s="403"/>
    </row>
    <row r="38" spans="1:12" ht="24.75" customHeight="1">
      <c r="A38" s="447"/>
      <c r="B38" s="536"/>
      <c r="C38" s="850" t="str">
        <f>IF(B38="","",VLOOKUP(B38,insumos,2,FALSE))</f>
        <v/>
      </c>
      <c r="D38" s="851"/>
      <c r="E38" s="851"/>
      <c r="F38" s="564"/>
      <c r="G38" s="565"/>
      <c r="H38" s="566"/>
      <c r="I38" s="567" t="str">
        <f>IF(B38="","",VLOOKUP(B38,insumos,4,FALSE))</f>
        <v/>
      </c>
      <c r="J38" s="552" t="str">
        <f t="shared" si="7"/>
        <v/>
      </c>
      <c r="K38" s="403"/>
    </row>
    <row r="39" spans="1:12" ht="24.75" customHeight="1" thickBot="1">
      <c r="A39" s="447"/>
      <c r="B39" s="568"/>
      <c r="C39" s="852"/>
      <c r="D39" s="853"/>
      <c r="E39" s="853"/>
      <c r="F39" s="489"/>
      <c r="G39" s="569"/>
      <c r="H39" s="490"/>
      <c r="I39" s="570"/>
      <c r="J39" s="552">
        <f t="shared" si="7"/>
        <v>0</v>
      </c>
      <c r="K39" s="403"/>
    </row>
    <row r="40" spans="1:12" ht="24.75" customHeight="1" thickBot="1">
      <c r="A40" s="477" t="s">
        <v>8372</v>
      </c>
      <c r="B40" s="427" t="s">
        <v>8364</v>
      </c>
      <c r="C40" s="410"/>
      <c r="D40" s="411"/>
      <c r="E40" s="411"/>
      <c r="F40" s="411"/>
      <c r="G40" s="542"/>
      <c r="H40" s="542"/>
      <c r="I40" s="558" t="s">
        <v>8366</v>
      </c>
      <c r="J40" s="571">
        <f>+SUM(J36:J39)</f>
        <v>0</v>
      </c>
      <c r="K40" s="403"/>
    </row>
    <row r="41" spans="1:12" ht="24.75" customHeight="1" thickBot="1">
      <c r="A41" s="477"/>
      <c r="B41" s="427" t="s">
        <v>8364</v>
      </c>
      <c r="C41" s="572"/>
      <c r="D41" s="404"/>
      <c r="E41" s="404"/>
      <c r="F41" s="404"/>
      <c r="G41" s="413"/>
      <c r="H41" s="413"/>
      <c r="I41" s="413"/>
      <c r="J41" s="414"/>
      <c r="K41" s="403"/>
    </row>
    <row r="42" spans="1:12" ht="24.75" customHeight="1" thickBot="1">
      <c r="A42" s="477"/>
      <c r="B42" s="427" t="s">
        <v>8364</v>
      </c>
      <c r="C42" s="573" t="s">
        <v>8373</v>
      </c>
      <c r="D42" s="439"/>
      <c r="E42" s="439"/>
      <c r="F42" s="439"/>
      <c r="G42" s="440"/>
      <c r="H42" s="440"/>
      <c r="I42" s="440"/>
      <c r="J42" s="441"/>
      <c r="K42" s="403"/>
    </row>
    <row r="43" spans="1:12" ht="49.5" customHeight="1" thickBot="1">
      <c r="A43" s="479"/>
      <c r="B43" s="520" t="s">
        <v>8364</v>
      </c>
      <c r="C43" s="563" t="s">
        <v>8374</v>
      </c>
      <c r="D43" s="492"/>
      <c r="E43" s="493" t="s">
        <v>4</v>
      </c>
      <c r="F43" s="494" t="s">
        <v>8375</v>
      </c>
      <c r="G43" s="463" t="s">
        <v>8376</v>
      </c>
      <c r="H43" s="493" t="s">
        <v>8377</v>
      </c>
      <c r="I43" s="463" t="s">
        <v>8361</v>
      </c>
      <c r="J43" s="495" t="s">
        <v>8362</v>
      </c>
      <c r="K43" s="403"/>
    </row>
    <row r="44" spans="1:12" ht="24.75" customHeight="1">
      <c r="A44" s="447">
        <v>101</v>
      </c>
      <c r="B44" s="536">
        <v>101</v>
      </c>
      <c r="C44" s="854" t="str">
        <f>IF(B44="","",VLOOKUP(B44,insumos,2,FALSE))</f>
        <v>OFICIAL</v>
      </c>
      <c r="D44" s="855"/>
      <c r="E44" s="496">
        <v>1</v>
      </c>
      <c r="F44" s="497">
        <f>IF(B44="","",VLOOKUP(B44,insumos,4,FALSE))</f>
        <v>43992</v>
      </c>
      <c r="G44" s="498">
        <f>+IF($C44="","",80%)</f>
        <v>0.8</v>
      </c>
      <c r="H44" s="611">
        <f>+IF($C44="","",(F44*(1+G44))*E44)</f>
        <v>79185.600000000006</v>
      </c>
      <c r="I44" s="482">
        <v>0.85</v>
      </c>
      <c r="J44" s="499">
        <f>IFERROR(ROUND(H44/I44,2),"")</f>
        <v>93159.53</v>
      </c>
      <c r="K44" s="403"/>
    </row>
    <row r="45" spans="1:12" ht="24.75" customHeight="1">
      <c r="A45" s="447">
        <v>100</v>
      </c>
      <c r="B45" s="536">
        <v>100</v>
      </c>
      <c r="C45" s="856" t="str">
        <f>IF(B45="","",VLOOKUP(B45,insumos,2,FALSE))</f>
        <v>AYUDANTE</v>
      </c>
      <c r="D45" s="857"/>
      <c r="E45" s="500">
        <v>1</v>
      </c>
      <c r="F45" s="501">
        <f>IF(B45="","",VLOOKUP(B45,insumos,4,FALSE))</f>
        <v>30585</v>
      </c>
      <c r="G45" s="502">
        <f t="shared" ref="G45:G48" si="8">+IF($C45="","",80%)</f>
        <v>0.8</v>
      </c>
      <c r="H45" s="612">
        <f t="shared" ref="H45:H48" si="9">+IF($C45="","",(F45*(1+G45))*E45)</f>
        <v>55053</v>
      </c>
      <c r="I45" s="486">
        <f>I44</f>
        <v>0.85</v>
      </c>
      <c r="J45" s="503">
        <f t="shared" ref="J45:J48" si="10">IFERROR(ROUND(H45/I45,2),"")</f>
        <v>64768.24</v>
      </c>
      <c r="K45" s="403"/>
      <c r="L45" s="403">
        <f>55053/1.8</f>
        <v>30585</v>
      </c>
    </row>
    <row r="46" spans="1:12" ht="24.75" customHeight="1">
      <c r="A46" s="447"/>
      <c r="B46" s="536" t="s">
        <v>8364</v>
      </c>
      <c r="C46" s="856" t="str">
        <f>IF(B46="","",VLOOKUP(B46,insumos,2,FALSE))</f>
        <v/>
      </c>
      <c r="D46" s="857"/>
      <c r="E46" s="500"/>
      <c r="F46" s="501" t="str">
        <f>IF(B46="","",VLOOKUP(B46,insumos,4,FALSE))</f>
        <v/>
      </c>
      <c r="G46" s="502" t="str">
        <f t="shared" si="8"/>
        <v/>
      </c>
      <c r="H46" s="488" t="str">
        <f t="shared" si="9"/>
        <v/>
      </c>
      <c r="I46" s="486" t="str">
        <f>+IF($C46="","",IF(I17="",I45,$I$16*8))</f>
        <v/>
      </c>
      <c r="J46" s="503" t="str">
        <f t="shared" si="10"/>
        <v/>
      </c>
      <c r="K46" s="403"/>
    </row>
    <row r="47" spans="1:12" ht="24.75" customHeight="1">
      <c r="A47" s="447"/>
      <c r="B47" s="536" t="s">
        <v>8364</v>
      </c>
      <c r="C47" s="856" t="str">
        <f>IF(B47="","",VLOOKUP(B47,insumos,2,FALSE))</f>
        <v/>
      </c>
      <c r="D47" s="857"/>
      <c r="E47" s="500"/>
      <c r="F47" s="501" t="str">
        <f>IF(B47="","",VLOOKUP(B47,insumos,4,FALSE))</f>
        <v/>
      </c>
      <c r="G47" s="502" t="str">
        <f t="shared" si="8"/>
        <v/>
      </c>
      <c r="H47" s="488" t="str">
        <f t="shared" si="9"/>
        <v/>
      </c>
      <c r="I47" s="486" t="str">
        <f>+IF($C47="","",IF(I18="",I46,$I$16*8))</f>
        <v/>
      </c>
      <c r="J47" s="503" t="str">
        <f t="shared" si="10"/>
        <v/>
      </c>
      <c r="K47" s="403"/>
    </row>
    <row r="48" spans="1:12" ht="24.75" customHeight="1" thickBot="1">
      <c r="A48" s="447"/>
      <c r="B48" s="536" t="s">
        <v>8364</v>
      </c>
      <c r="C48" s="858" t="str">
        <f>IF(B48="","",VLOOKUP(B48,insumos,2,FALSE))</f>
        <v/>
      </c>
      <c r="D48" s="859"/>
      <c r="E48" s="504"/>
      <c r="F48" s="505" t="str">
        <f>IF(B48="","",VLOOKUP(B48,insumos,4,FALSE))</f>
        <v/>
      </c>
      <c r="G48" s="506" t="str">
        <f t="shared" si="8"/>
        <v/>
      </c>
      <c r="H48" s="491" t="str">
        <f t="shared" si="9"/>
        <v/>
      </c>
      <c r="I48" s="489" t="str">
        <f>+IF($C48="","",IF(#REF!="",I47,$I$16*8))</f>
        <v/>
      </c>
      <c r="J48" s="507" t="str">
        <f t="shared" si="10"/>
        <v/>
      </c>
      <c r="K48" s="403"/>
    </row>
    <row r="49" spans="3:12" ht="15.4" thickBot="1">
      <c r="C49" s="410"/>
      <c r="D49" s="411"/>
      <c r="E49" s="411"/>
      <c r="F49" s="411"/>
      <c r="G49" s="542"/>
      <c r="H49" s="542"/>
      <c r="I49" s="558" t="s">
        <v>8366</v>
      </c>
      <c r="J49" s="559">
        <f>+SUM(J44:J48)</f>
        <v>157927.76999999999</v>
      </c>
      <c r="K49" s="403"/>
    </row>
    <row r="50" spans="3:12" ht="15.4" thickBot="1">
      <c r="C50" s="572"/>
      <c r="D50" s="404"/>
      <c r="E50" s="404"/>
      <c r="F50" s="404"/>
      <c r="G50" s="413"/>
      <c r="H50" s="413"/>
      <c r="I50" s="437"/>
      <c r="J50" s="574"/>
      <c r="K50" s="403"/>
    </row>
    <row r="51" spans="3:12" ht="15.4" thickBot="1">
      <c r="C51" s="860" t="s">
        <v>8378</v>
      </c>
      <c r="D51" s="861"/>
      <c r="E51" s="861"/>
      <c r="F51" s="861"/>
      <c r="G51" s="861"/>
      <c r="H51" s="861"/>
      <c r="I51" s="862"/>
      <c r="J51" s="509">
        <f>+J22+J32+J40+J49</f>
        <v>1006063.83</v>
      </c>
      <c r="K51" s="403"/>
    </row>
    <row r="52" spans="3:12" ht="17.25">
      <c r="C52" s="575" t="s">
        <v>8390</v>
      </c>
      <c r="D52" s="404"/>
      <c r="E52" s="404"/>
      <c r="F52" s="404"/>
      <c r="G52" s="413"/>
      <c r="H52" s="413"/>
      <c r="I52" s="437"/>
      <c r="J52" s="562"/>
      <c r="K52" s="403"/>
    </row>
    <row r="53" spans="3:12" ht="15.4" thickBot="1">
      <c r="C53" s="572"/>
      <c r="D53" s="404"/>
      <c r="E53" s="404"/>
      <c r="F53" s="404"/>
      <c r="G53" s="413"/>
      <c r="H53" s="413"/>
      <c r="I53" s="413"/>
      <c r="J53" s="576"/>
      <c r="K53" s="403"/>
    </row>
    <row r="54" spans="3:12" ht="24.75" customHeight="1" thickBot="1">
      <c r="C54" s="510"/>
      <c r="D54" s="511"/>
      <c r="E54" s="511"/>
      <c r="F54" s="511"/>
      <c r="G54" s="512" t="s">
        <v>8379</v>
      </c>
      <c r="H54" s="513"/>
      <c r="I54" s="514"/>
      <c r="J54" s="515">
        <f>+ROUND(J51,0)</f>
        <v>1006064</v>
      </c>
      <c r="K54" s="516">
        <v>714962</v>
      </c>
      <c r="L54" s="517">
        <f>+IFERROR(VLOOKUP(C11,ITEMS,6,FALSE),0)</f>
        <v>0</v>
      </c>
    </row>
    <row r="55" spans="3:12" ht="6" customHeight="1">
      <c r="C55" s="572"/>
      <c r="D55" s="404"/>
      <c r="E55" s="404"/>
      <c r="F55" s="404"/>
      <c r="G55" s="413"/>
      <c r="H55" s="413"/>
      <c r="I55" s="413"/>
      <c r="J55" s="414"/>
    </row>
    <row r="56" spans="3:12" ht="51" customHeight="1">
      <c r="C56" s="839"/>
      <c r="D56" s="840"/>
      <c r="E56" s="841"/>
      <c r="F56" s="841"/>
      <c r="G56" s="840"/>
      <c r="H56" s="840"/>
      <c r="I56" s="842"/>
      <c r="J56" s="843"/>
      <c r="K56" s="473"/>
    </row>
  </sheetData>
  <protectedRanges>
    <protectedRange algorithmName="SHA-512" hashValue="VC/1ZZSBnHjTuM28ZSUYUSo3cKJgL7LdX1NDQFB+HWFjutocpX92IDJe6xMnOHXfGlVfPuEtXXH3eIk+OEvonQ==" saltValue="eZ1gRtHOhyKF9hTqvDiPaw==" spinCount="100000" sqref="E44:E48 I44:I48 F36:H39 F15:I21 F26:I31" name="Rango2"/>
    <protectedRange algorithmName="SHA-512" hashValue="vj/kGoxo8A8xQGsYxz0NfLL18psi2nT3rr7C+f4vs5ls2G1A4Q3OTcysQJP/1JnnzZAntKm8LUc+xQaOx5AokQ==" saltValue="/JW1lEv+F5VMRaTWY7y5ig==" spinCount="100000" sqref="A37:B39 A45:B48 A26:B31 A15:B21" name="Rango1"/>
    <protectedRange algorithmName="SHA-512" hashValue="gZJqzSc8TOzTvy1MGX7i1ROIOnUoD21WneXgNpjSf1JNRtMz4qd/GmLJkEEjA5tVHX7/6Yx1vW4E6eqmJDTCfg==" saltValue="yArEhfneQ7ekRriTbZ3GBQ==" spinCount="100000" sqref="K15:K21" name="Rango3"/>
  </protectedRanges>
  <mergeCells count="39">
    <mergeCell ref="C56:D56"/>
    <mergeCell ref="E56:F56"/>
    <mergeCell ref="G56:H56"/>
    <mergeCell ref="I56:J56"/>
    <mergeCell ref="C31:F31"/>
    <mergeCell ref="C36:E36"/>
    <mergeCell ref="C37:E37"/>
    <mergeCell ref="C38:E38"/>
    <mergeCell ref="C39:E39"/>
    <mergeCell ref="C44:D44"/>
    <mergeCell ref="C45:D45"/>
    <mergeCell ref="C46:D46"/>
    <mergeCell ref="C47:D47"/>
    <mergeCell ref="C48:D48"/>
    <mergeCell ref="C51:I51"/>
    <mergeCell ref="C30:F30"/>
    <mergeCell ref="C16:F16"/>
    <mergeCell ref="C17:F17"/>
    <mergeCell ref="C18:F18"/>
    <mergeCell ref="C19:F19"/>
    <mergeCell ref="C20:F20"/>
    <mergeCell ref="C21:F21"/>
    <mergeCell ref="C25:F25"/>
    <mergeCell ref="C26:F26"/>
    <mergeCell ref="C27:F27"/>
    <mergeCell ref="C28:F28"/>
    <mergeCell ref="C29:F29"/>
    <mergeCell ref="C15:F15"/>
    <mergeCell ref="C1:F1"/>
    <mergeCell ref="G1:J1"/>
    <mergeCell ref="C2:F2"/>
    <mergeCell ref="G2:J2"/>
    <mergeCell ref="C3:F3"/>
    <mergeCell ref="H3:J3"/>
    <mergeCell ref="C4:F4"/>
    <mergeCell ref="H6:J6"/>
    <mergeCell ref="D10:G10"/>
    <mergeCell ref="D11:G11"/>
    <mergeCell ref="C14:F14"/>
  </mergeCells>
  <conditionalFormatting sqref="K15">
    <cfRule type="containsText" dxfId="4" priority="2" operator="containsText" text="REVISAR">
      <formula>NOT(ISERROR(SEARCH("REVISAR",K15)))</formula>
    </cfRule>
  </conditionalFormatting>
  <conditionalFormatting sqref="K18">
    <cfRule type="cellIs" dxfId="3" priority="1" operator="lessThan">
      <formula>0</formula>
    </cfRule>
  </conditionalFormatting>
  <conditionalFormatting sqref="N11">
    <cfRule type="cellIs" dxfId="2" priority="3" operator="greaterThan">
      <formula>0.04</formula>
    </cfRule>
    <cfRule type="cellIs" dxfId="1" priority="4" operator="greaterThan">
      <formula>0.02</formula>
    </cfRule>
    <cfRule type="cellIs" dxfId="0" priority="5" operator="lessThanOrEqual">
      <formula>0.02</formula>
    </cfRule>
  </conditionalFormatting>
  <printOptions horizontalCentered="1" verticalCentered="1"/>
  <pageMargins left="7.874015748031496E-2" right="7.874015748031496E-2" top="7.874015748031496E-2" bottom="7.874015748031496E-2" header="0.31496062992125984" footer="0.31496062992125984"/>
  <pageSetup paperSize="9" scale="41" orientation="portrait" r:id="rId1"/>
  <drawing r:id="rId2"/>
  <legacyDrawing r:id="rId3"/>
  <controls>
    <mc:AlternateContent xmlns:mc="http://schemas.openxmlformats.org/markup-compatibility/2006">
      <mc:Choice Requires="x14">
        <control shapeId="18434" r:id="rId4" name="CommandButton1">
          <controlPr defaultSize="0" autoLine="0" r:id="rId5">
            <anchor moveWithCells="1">
              <from>
                <xdr:col>13</xdr:col>
                <xdr:colOff>0</xdr:colOff>
                <xdr:row>6</xdr:row>
                <xdr:rowOff>123825</xdr:rowOff>
              </from>
              <to>
                <xdr:col>13</xdr:col>
                <xdr:colOff>1281113</xdr:colOff>
                <xdr:row>9</xdr:row>
                <xdr:rowOff>19050</xdr:rowOff>
              </to>
            </anchor>
          </controlPr>
        </control>
      </mc:Choice>
      <mc:Fallback>
        <control shapeId="18434" r:id="rId4" name="CommandButton1"/>
      </mc:Fallback>
    </mc:AlternateContent>
    <mc:AlternateContent xmlns:mc="http://schemas.openxmlformats.org/markup-compatibility/2006">
      <mc:Choice Requires="x14">
        <control shapeId="18433" r:id="rId6" name="Button 1">
          <controlPr defaultSize="0" print="0" autoFill="0" autoPict="0" macro="[0]!Renombra">
            <anchor moveWithCells="1" sizeWithCells="1">
              <from>
                <xdr:col>11</xdr:col>
                <xdr:colOff>695325</xdr:colOff>
                <xdr:row>9</xdr:row>
                <xdr:rowOff>304800</xdr:rowOff>
              </from>
              <to>
                <xdr:col>11</xdr:col>
                <xdr:colOff>1895475</xdr:colOff>
                <xdr:row>10</xdr:row>
                <xdr:rowOff>390525</xdr:rowOff>
              </to>
            </anchor>
          </controlPr>
        </control>
      </mc:Choice>
    </mc:AlternateContent>
  </control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F7275F-12DA-4FAE-B8CE-B8798B298DD0}">
  <dimension ref="B1:I3175"/>
  <sheetViews>
    <sheetView workbookViewId="0">
      <selection activeCell="L13" sqref="L13"/>
    </sheetView>
  </sheetViews>
  <sheetFormatPr baseColWidth="10" defaultRowHeight="14.25"/>
  <cols>
    <col min="3" max="3" width="21.19921875" customWidth="1"/>
  </cols>
  <sheetData>
    <row r="1" spans="2:9" ht="49.5" customHeight="1">
      <c r="B1" s="590" t="s">
        <v>174</v>
      </c>
      <c r="C1" s="590" t="s">
        <v>175</v>
      </c>
      <c r="D1" s="629" t="s">
        <v>176</v>
      </c>
      <c r="E1" s="591" t="s">
        <v>177</v>
      </c>
      <c r="F1" s="863" t="s">
        <v>178</v>
      </c>
      <c r="G1" s="864"/>
      <c r="H1" s="864"/>
      <c r="I1" s="864"/>
    </row>
    <row r="2" spans="2:9" ht="15.4">
      <c r="B2" s="594">
        <v>3007</v>
      </c>
      <c r="C2" s="593" t="s">
        <v>10</v>
      </c>
      <c r="D2" s="594" t="s">
        <v>182</v>
      </c>
      <c r="E2" s="595">
        <v>955</v>
      </c>
      <c r="F2" s="596" t="s">
        <v>8417</v>
      </c>
    </row>
    <row r="3" spans="2:9" ht="15.4">
      <c r="B3" s="594">
        <v>3009</v>
      </c>
      <c r="C3" s="593" t="s">
        <v>185</v>
      </c>
      <c r="D3" s="594" t="s">
        <v>186</v>
      </c>
      <c r="E3" s="597">
        <v>49473</v>
      </c>
      <c r="F3" s="593" t="s">
        <v>8417</v>
      </c>
    </row>
    <row r="4" spans="2:9" ht="15.4">
      <c r="B4" s="594">
        <v>3010</v>
      </c>
      <c r="C4" s="593" t="s">
        <v>188</v>
      </c>
      <c r="D4" s="594" t="s">
        <v>186</v>
      </c>
      <c r="E4" s="597">
        <v>42586</v>
      </c>
      <c r="F4" s="593" t="s">
        <v>8417</v>
      </c>
    </row>
    <row r="5" spans="2:9" ht="15.4">
      <c r="B5" s="594">
        <v>3011</v>
      </c>
      <c r="C5" s="593" t="s">
        <v>189</v>
      </c>
      <c r="D5" s="594" t="s">
        <v>190</v>
      </c>
      <c r="E5" s="597">
        <v>6820</v>
      </c>
      <c r="F5" s="593" t="s">
        <v>8417</v>
      </c>
    </row>
    <row r="6" spans="2:9" ht="15.4">
      <c r="B6" s="594">
        <v>3012</v>
      </c>
      <c r="C6" s="593" t="s">
        <v>191</v>
      </c>
      <c r="D6" s="594" t="s">
        <v>182</v>
      </c>
      <c r="E6" s="597">
        <v>9017</v>
      </c>
      <c r="F6" s="593" t="s">
        <v>8417</v>
      </c>
    </row>
    <row r="7" spans="2:9" ht="15.4">
      <c r="B7" s="594">
        <v>3015</v>
      </c>
      <c r="C7" s="593" t="s">
        <v>194</v>
      </c>
      <c r="D7" s="594" t="s">
        <v>157</v>
      </c>
      <c r="E7" s="597">
        <v>254049</v>
      </c>
      <c r="F7" s="593" t="s">
        <v>8417</v>
      </c>
    </row>
    <row r="8" spans="2:9" ht="15.4">
      <c r="B8" s="594">
        <v>3017</v>
      </c>
      <c r="C8" s="593" t="s">
        <v>196</v>
      </c>
      <c r="D8" s="594" t="s">
        <v>186</v>
      </c>
      <c r="E8" s="597">
        <v>45600</v>
      </c>
      <c r="F8" s="593" t="s">
        <v>8397</v>
      </c>
    </row>
    <row r="9" spans="2:9" ht="15.4">
      <c r="B9" s="594">
        <v>3018</v>
      </c>
      <c r="C9" s="593" t="s">
        <v>200</v>
      </c>
      <c r="D9" s="594" t="s">
        <v>186</v>
      </c>
      <c r="E9" s="595">
        <v>103536</v>
      </c>
      <c r="F9" s="596" t="s">
        <v>8417</v>
      </c>
    </row>
    <row r="10" spans="2:9" ht="15.4">
      <c r="B10" s="594">
        <v>3021</v>
      </c>
      <c r="C10" s="593" t="s">
        <v>201</v>
      </c>
      <c r="D10" s="594" t="s">
        <v>182</v>
      </c>
      <c r="E10" s="597">
        <v>8008</v>
      </c>
      <c r="F10" s="593" t="s">
        <v>8417</v>
      </c>
    </row>
    <row r="11" spans="2:9" ht="15.4">
      <c r="B11" s="594">
        <v>3022</v>
      </c>
      <c r="C11" s="593" t="s">
        <v>202</v>
      </c>
      <c r="D11" s="594" t="s">
        <v>186</v>
      </c>
      <c r="E11" s="597">
        <v>64237</v>
      </c>
      <c r="F11" s="593" t="s">
        <v>8417</v>
      </c>
    </row>
    <row r="12" spans="2:9" ht="15.4">
      <c r="B12" s="594">
        <v>3024</v>
      </c>
      <c r="C12" s="593" t="s">
        <v>204</v>
      </c>
      <c r="D12" s="594" t="s">
        <v>186</v>
      </c>
      <c r="E12" s="597">
        <v>156920</v>
      </c>
      <c r="F12" s="593" t="s">
        <v>8417</v>
      </c>
    </row>
    <row r="13" spans="2:9" ht="15.4">
      <c r="B13" s="594">
        <v>3027</v>
      </c>
      <c r="C13" s="593" t="s">
        <v>207</v>
      </c>
      <c r="D13" s="594" t="s">
        <v>190</v>
      </c>
      <c r="E13" s="597">
        <v>81403</v>
      </c>
      <c r="F13" s="593" t="s">
        <v>8417</v>
      </c>
    </row>
    <row r="14" spans="2:9" ht="15.4">
      <c r="B14" s="594">
        <v>3041</v>
      </c>
      <c r="C14" s="593" t="s">
        <v>209</v>
      </c>
      <c r="D14" s="594" t="s">
        <v>190</v>
      </c>
      <c r="E14" s="595">
        <v>37861</v>
      </c>
      <c r="F14" s="596" t="s">
        <v>8417</v>
      </c>
    </row>
    <row r="15" spans="2:9" ht="15.4">
      <c r="B15" s="594">
        <v>3042</v>
      </c>
      <c r="C15" s="593" t="s">
        <v>151</v>
      </c>
      <c r="D15" s="594" t="s">
        <v>190</v>
      </c>
      <c r="E15" s="595">
        <v>64506</v>
      </c>
      <c r="F15" s="596" t="s">
        <v>8417</v>
      </c>
    </row>
    <row r="16" spans="2:9" ht="15.4">
      <c r="B16" s="594">
        <v>3043</v>
      </c>
      <c r="C16" s="593" t="s">
        <v>210</v>
      </c>
      <c r="D16" s="594" t="s">
        <v>190</v>
      </c>
      <c r="E16" s="595">
        <v>89571</v>
      </c>
      <c r="F16" s="596" t="s">
        <v>8417</v>
      </c>
    </row>
    <row r="17" spans="2:6" ht="15.4">
      <c r="B17" s="594">
        <v>3044</v>
      </c>
      <c r="C17" s="593" t="s">
        <v>211</v>
      </c>
      <c r="D17" s="594" t="s">
        <v>190</v>
      </c>
      <c r="E17" s="595">
        <v>126646</v>
      </c>
      <c r="F17" s="596" t="s">
        <v>8417</v>
      </c>
    </row>
    <row r="18" spans="2:6" ht="15.4">
      <c r="B18" s="594">
        <v>3045</v>
      </c>
      <c r="C18" s="593" t="s">
        <v>212</v>
      </c>
      <c r="D18" s="594" t="s">
        <v>190</v>
      </c>
      <c r="E18" s="595">
        <v>177407</v>
      </c>
      <c r="F18" s="596" t="s">
        <v>8417</v>
      </c>
    </row>
    <row r="19" spans="2:6" ht="15.4">
      <c r="B19" s="594">
        <v>3046</v>
      </c>
      <c r="C19" s="593" t="s">
        <v>213</v>
      </c>
      <c r="D19" s="594" t="s">
        <v>190</v>
      </c>
      <c r="E19" s="595">
        <v>314896</v>
      </c>
      <c r="F19" s="596" t="s">
        <v>8417</v>
      </c>
    </row>
    <row r="20" spans="2:6" ht="15.4">
      <c r="B20" s="594">
        <v>3047</v>
      </c>
      <c r="C20" s="593" t="s">
        <v>214</v>
      </c>
      <c r="D20" s="594" t="s">
        <v>190</v>
      </c>
      <c r="E20" s="595">
        <v>427739</v>
      </c>
      <c r="F20" s="596" t="s">
        <v>8417</v>
      </c>
    </row>
    <row r="21" spans="2:6" ht="15.4">
      <c r="B21" s="594">
        <v>3048</v>
      </c>
      <c r="C21" s="593" t="s">
        <v>149</v>
      </c>
      <c r="D21" s="594" t="s">
        <v>190</v>
      </c>
      <c r="E21" s="595">
        <v>521601</v>
      </c>
      <c r="F21" s="596" t="s">
        <v>8417</v>
      </c>
    </row>
    <row r="22" spans="2:6" ht="15.4">
      <c r="B22" s="594">
        <v>3050</v>
      </c>
      <c r="C22" s="593" t="s">
        <v>215</v>
      </c>
      <c r="D22" s="594" t="s">
        <v>186</v>
      </c>
      <c r="E22" s="597">
        <v>41100</v>
      </c>
      <c r="F22" s="593" t="s">
        <v>8417</v>
      </c>
    </row>
    <row r="23" spans="2:6" ht="15.4">
      <c r="B23" s="594">
        <v>3052</v>
      </c>
      <c r="C23" s="593" t="s">
        <v>216</v>
      </c>
      <c r="D23" s="594" t="s">
        <v>186</v>
      </c>
      <c r="E23" s="597">
        <v>113102</v>
      </c>
      <c r="F23" s="593" t="s">
        <v>8417</v>
      </c>
    </row>
    <row r="24" spans="2:6" ht="15.4">
      <c r="B24" s="594">
        <v>3055</v>
      </c>
      <c r="C24" s="593" t="s">
        <v>219</v>
      </c>
      <c r="D24" s="594" t="s">
        <v>190</v>
      </c>
      <c r="E24" s="595">
        <v>359134</v>
      </c>
      <c r="F24" s="596" t="s">
        <v>8417</v>
      </c>
    </row>
    <row r="25" spans="2:6" ht="15.4">
      <c r="B25" s="594">
        <v>3056</v>
      </c>
      <c r="C25" s="593" t="s">
        <v>220</v>
      </c>
      <c r="D25" s="594" t="s">
        <v>190</v>
      </c>
      <c r="E25" s="595">
        <v>476653</v>
      </c>
      <c r="F25" s="596" t="s">
        <v>8417</v>
      </c>
    </row>
    <row r="26" spans="2:6" ht="15.4">
      <c r="B26" s="594">
        <v>3057</v>
      </c>
      <c r="C26" s="593" t="s">
        <v>221</v>
      </c>
      <c r="D26" s="594" t="s">
        <v>157</v>
      </c>
      <c r="E26" s="595">
        <v>5199286</v>
      </c>
      <c r="F26" s="596" t="s">
        <v>8417</v>
      </c>
    </row>
    <row r="27" spans="2:6" ht="15.4">
      <c r="B27" s="594">
        <v>3058</v>
      </c>
      <c r="C27" s="593" t="s">
        <v>222</v>
      </c>
      <c r="D27" s="594" t="s">
        <v>157</v>
      </c>
      <c r="E27" s="595">
        <v>8572710</v>
      </c>
      <c r="F27" s="596" t="s">
        <v>8417</v>
      </c>
    </row>
    <row r="28" spans="2:6" ht="15.4">
      <c r="B28" s="594">
        <v>3059</v>
      </c>
      <c r="C28" s="593" t="s">
        <v>223</v>
      </c>
      <c r="D28" s="594" t="s">
        <v>157</v>
      </c>
      <c r="E28" s="595">
        <v>5122377</v>
      </c>
      <c r="F28" s="596" t="s">
        <v>8417</v>
      </c>
    </row>
    <row r="29" spans="2:6" ht="15.4">
      <c r="B29" s="594">
        <v>3064</v>
      </c>
      <c r="C29" s="593" t="s">
        <v>226</v>
      </c>
      <c r="D29" s="594" t="s">
        <v>190</v>
      </c>
      <c r="E29" s="597">
        <v>96935</v>
      </c>
      <c r="F29" s="593" t="s">
        <v>8417</v>
      </c>
    </row>
    <row r="30" spans="2:6" ht="15.4">
      <c r="B30" s="594">
        <v>3065</v>
      </c>
      <c r="C30" s="593" t="s">
        <v>227</v>
      </c>
      <c r="D30" s="594" t="s">
        <v>190</v>
      </c>
      <c r="E30" s="597">
        <v>116860</v>
      </c>
      <c r="F30" s="593" t="s">
        <v>8417</v>
      </c>
    </row>
    <row r="31" spans="2:6" ht="15.4">
      <c r="B31" s="594">
        <v>3066</v>
      </c>
      <c r="C31" s="593" t="s">
        <v>228</v>
      </c>
      <c r="D31" s="594" t="s">
        <v>190</v>
      </c>
      <c r="E31" s="597">
        <v>154431</v>
      </c>
      <c r="F31" s="593" t="s">
        <v>8417</v>
      </c>
    </row>
    <row r="32" spans="2:6" ht="15.4">
      <c r="B32" s="594">
        <v>3067</v>
      </c>
      <c r="C32" s="593" t="s">
        <v>229</v>
      </c>
      <c r="D32" s="594" t="s">
        <v>190</v>
      </c>
      <c r="E32" s="597">
        <v>184587</v>
      </c>
      <c r="F32" s="593" t="s">
        <v>8417</v>
      </c>
    </row>
    <row r="33" spans="2:6" ht="15.4">
      <c r="B33" s="594">
        <v>3068</v>
      </c>
      <c r="C33" s="593" t="s">
        <v>230</v>
      </c>
      <c r="D33" s="594" t="s">
        <v>190</v>
      </c>
      <c r="E33" s="597">
        <v>237290</v>
      </c>
      <c r="F33" s="593" t="s">
        <v>8417</v>
      </c>
    </row>
    <row r="34" spans="2:6" ht="15.4">
      <c r="B34" s="594">
        <v>3069</v>
      </c>
      <c r="C34" s="593" t="s">
        <v>231</v>
      </c>
      <c r="D34" s="594" t="s">
        <v>190</v>
      </c>
      <c r="E34" s="597">
        <v>299030</v>
      </c>
      <c r="F34" s="593" t="s">
        <v>8417</v>
      </c>
    </row>
    <row r="35" spans="2:6" ht="15.4">
      <c r="B35" s="594">
        <v>3070</v>
      </c>
      <c r="C35" s="593" t="s">
        <v>232</v>
      </c>
      <c r="D35" s="594" t="s">
        <v>190</v>
      </c>
      <c r="E35" s="597">
        <v>383142</v>
      </c>
      <c r="F35" s="593" t="s">
        <v>8417</v>
      </c>
    </row>
    <row r="36" spans="2:6" ht="15.4">
      <c r="B36" s="594">
        <v>3071</v>
      </c>
      <c r="C36" s="593" t="s">
        <v>233</v>
      </c>
      <c r="D36" s="594" t="s">
        <v>190</v>
      </c>
      <c r="E36" s="597">
        <v>553363</v>
      </c>
      <c r="F36" s="593" t="s">
        <v>8417</v>
      </c>
    </row>
    <row r="37" spans="2:6" ht="15.4">
      <c r="B37" s="594">
        <v>3151</v>
      </c>
      <c r="C37" s="593" t="s">
        <v>234</v>
      </c>
      <c r="D37" s="594" t="s">
        <v>157</v>
      </c>
      <c r="E37" s="595">
        <v>3137379</v>
      </c>
      <c r="F37" s="596" t="s">
        <v>8417</v>
      </c>
    </row>
    <row r="38" spans="2:6" ht="15.4">
      <c r="B38" s="594">
        <v>3155</v>
      </c>
      <c r="C38" s="593" t="s">
        <v>235</v>
      </c>
      <c r="D38" s="594" t="s">
        <v>157</v>
      </c>
      <c r="E38" s="597">
        <v>210078</v>
      </c>
      <c r="F38" s="593" t="s">
        <v>8417</v>
      </c>
    </row>
    <row r="39" spans="2:6" ht="15.4">
      <c r="B39" s="594">
        <v>3159</v>
      </c>
      <c r="C39" s="593" t="s">
        <v>236</v>
      </c>
      <c r="D39" s="594" t="s">
        <v>190</v>
      </c>
      <c r="E39" s="595">
        <v>41277</v>
      </c>
      <c r="F39" s="596" t="s">
        <v>8417</v>
      </c>
    </row>
    <row r="40" spans="2:6" ht="15.4">
      <c r="B40" s="594">
        <v>3163</v>
      </c>
      <c r="C40" s="593" t="s">
        <v>237</v>
      </c>
      <c r="D40" s="594" t="s">
        <v>190</v>
      </c>
      <c r="E40" s="595">
        <v>372202</v>
      </c>
      <c r="F40" s="596" t="s">
        <v>8417</v>
      </c>
    </row>
    <row r="41" spans="2:6" ht="15.4">
      <c r="B41" s="594">
        <v>3172</v>
      </c>
      <c r="C41" s="593" t="s">
        <v>240</v>
      </c>
      <c r="D41" s="594" t="s">
        <v>182</v>
      </c>
      <c r="E41" s="595">
        <v>23654</v>
      </c>
      <c r="F41" s="596" t="s">
        <v>8417</v>
      </c>
    </row>
    <row r="42" spans="2:6" ht="15.4">
      <c r="B42" s="594">
        <v>3178</v>
      </c>
      <c r="C42" s="593" t="s">
        <v>243</v>
      </c>
      <c r="D42" s="594" t="s">
        <v>182</v>
      </c>
      <c r="E42" s="595">
        <v>40822</v>
      </c>
      <c r="F42" s="596" t="s">
        <v>8417</v>
      </c>
    </row>
    <row r="43" spans="2:6" ht="15.4">
      <c r="B43" s="594">
        <v>3180</v>
      </c>
      <c r="C43" s="593" t="s">
        <v>244</v>
      </c>
      <c r="D43" s="594" t="s">
        <v>190</v>
      </c>
      <c r="E43" s="595">
        <v>7107</v>
      </c>
      <c r="F43" s="596" t="s">
        <v>8417</v>
      </c>
    </row>
    <row r="44" spans="2:6" ht="15.4">
      <c r="B44" s="594">
        <v>3189</v>
      </c>
      <c r="C44" s="593" t="s">
        <v>245</v>
      </c>
      <c r="D44" s="594" t="s">
        <v>190</v>
      </c>
      <c r="E44" s="595">
        <v>371805</v>
      </c>
      <c r="F44" s="596" t="s">
        <v>8417</v>
      </c>
    </row>
    <row r="45" spans="2:6" ht="15.4">
      <c r="B45" s="594">
        <v>3194</v>
      </c>
      <c r="C45" s="593" t="s">
        <v>246</v>
      </c>
      <c r="D45" s="594" t="s">
        <v>190</v>
      </c>
      <c r="E45" s="595">
        <v>152940</v>
      </c>
      <c r="F45" s="596" t="s">
        <v>8417</v>
      </c>
    </row>
    <row r="46" spans="2:6" ht="15.4">
      <c r="B46" s="594">
        <v>3195</v>
      </c>
      <c r="C46" s="593" t="s">
        <v>247</v>
      </c>
      <c r="D46" s="594" t="s">
        <v>190</v>
      </c>
      <c r="E46" s="595">
        <v>62922</v>
      </c>
      <c r="F46" s="596" t="s">
        <v>8417</v>
      </c>
    </row>
    <row r="47" spans="2:6" ht="15.4">
      <c r="B47" s="594">
        <v>3196</v>
      </c>
      <c r="C47" s="593" t="s">
        <v>249</v>
      </c>
      <c r="D47" s="594" t="s">
        <v>157</v>
      </c>
      <c r="E47" s="597">
        <v>189676</v>
      </c>
      <c r="F47" s="593" t="s">
        <v>8417</v>
      </c>
    </row>
    <row r="48" spans="2:6" ht="15.4">
      <c r="B48" s="594">
        <v>3197</v>
      </c>
      <c r="C48" s="593" t="s">
        <v>250</v>
      </c>
      <c r="D48" s="594" t="s">
        <v>157</v>
      </c>
      <c r="E48" s="597">
        <v>236838</v>
      </c>
      <c r="F48" s="593" t="s">
        <v>8417</v>
      </c>
    </row>
    <row r="49" spans="2:6" ht="15.4">
      <c r="B49" s="594">
        <v>3198</v>
      </c>
      <c r="C49" s="593" t="s">
        <v>251</v>
      </c>
      <c r="D49" s="594" t="s">
        <v>157</v>
      </c>
      <c r="E49" s="597">
        <v>321620</v>
      </c>
      <c r="F49" s="593" t="s">
        <v>8417</v>
      </c>
    </row>
    <row r="50" spans="2:6" ht="15.4">
      <c r="B50" s="594">
        <v>3199</v>
      </c>
      <c r="C50" s="593" t="s">
        <v>252</v>
      </c>
      <c r="D50" s="594" t="s">
        <v>157</v>
      </c>
      <c r="E50" s="597">
        <v>343091</v>
      </c>
      <c r="F50" s="593" t="s">
        <v>8417</v>
      </c>
    </row>
    <row r="51" spans="2:6" ht="15.4">
      <c r="B51" s="594">
        <v>3200</v>
      </c>
      <c r="C51" s="593" t="s">
        <v>253</v>
      </c>
      <c r="D51" s="594" t="s">
        <v>157</v>
      </c>
      <c r="E51" s="597">
        <v>641942</v>
      </c>
      <c r="F51" s="593" t="s">
        <v>8417</v>
      </c>
    </row>
    <row r="52" spans="2:6" ht="15.4">
      <c r="B52" s="594">
        <v>3201</v>
      </c>
      <c r="C52" s="593" t="s">
        <v>254</v>
      </c>
      <c r="D52" s="594" t="s">
        <v>157</v>
      </c>
      <c r="E52" s="597">
        <v>967233</v>
      </c>
      <c r="F52" s="593" t="s">
        <v>8417</v>
      </c>
    </row>
    <row r="53" spans="2:6" ht="15.4">
      <c r="B53" s="594">
        <v>3202</v>
      </c>
      <c r="C53" s="593" t="s">
        <v>257</v>
      </c>
      <c r="D53" s="594" t="s">
        <v>186</v>
      </c>
      <c r="E53" s="597">
        <v>704401</v>
      </c>
      <c r="F53" s="593" t="s">
        <v>8417</v>
      </c>
    </row>
    <row r="54" spans="2:6" ht="15.4">
      <c r="B54" s="594">
        <v>3203</v>
      </c>
      <c r="C54" s="593" t="s">
        <v>258</v>
      </c>
      <c r="D54" s="594" t="s">
        <v>186</v>
      </c>
      <c r="E54" s="597">
        <v>620949</v>
      </c>
      <c r="F54" s="593" t="s">
        <v>8417</v>
      </c>
    </row>
    <row r="55" spans="2:6" ht="15.4">
      <c r="B55" s="594">
        <v>3204</v>
      </c>
      <c r="C55" s="593" t="s">
        <v>261</v>
      </c>
      <c r="D55" s="594" t="s">
        <v>186</v>
      </c>
      <c r="E55" s="595">
        <v>895128</v>
      </c>
      <c r="F55" s="596" t="s">
        <v>8417</v>
      </c>
    </row>
    <row r="56" spans="2:6" ht="15.4">
      <c r="B56" s="594">
        <v>3207</v>
      </c>
      <c r="C56" s="593" t="s">
        <v>262</v>
      </c>
      <c r="D56" s="594" t="s">
        <v>157</v>
      </c>
      <c r="E56" s="597">
        <v>59626</v>
      </c>
      <c r="F56" s="593" t="s">
        <v>8417</v>
      </c>
    </row>
    <row r="57" spans="2:6" ht="15.4">
      <c r="B57" s="594">
        <v>3209</v>
      </c>
      <c r="C57" s="593" t="s">
        <v>263</v>
      </c>
      <c r="D57" s="594" t="s">
        <v>190</v>
      </c>
      <c r="E57" s="597">
        <v>466968</v>
      </c>
      <c r="F57" s="593" t="s">
        <v>8417</v>
      </c>
    </row>
    <row r="58" spans="2:6" ht="15.4">
      <c r="B58" s="594">
        <v>3210</v>
      </c>
      <c r="C58" s="593" t="s">
        <v>264</v>
      </c>
      <c r="D58" s="594" t="s">
        <v>190</v>
      </c>
      <c r="E58" s="597">
        <v>69990</v>
      </c>
      <c r="F58" s="593" t="s">
        <v>8417</v>
      </c>
    </row>
    <row r="59" spans="2:6" ht="15.4">
      <c r="B59" s="594">
        <v>3221</v>
      </c>
      <c r="C59" s="593" t="s">
        <v>265</v>
      </c>
      <c r="D59" s="594" t="s">
        <v>157</v>
      </c>
      <c r="E59" s="595">
        <v>833220</v>
      </c>
      <c r="F59" s="596" t="s">
        <v>8417</v>
      </c>
    </row>
    <row r="60" spans="2:6" ht="15.4">
      <c r="B60" s="594">
        <v>3223</v>
      </c>
      <c r="C60" s="593" t="s">
        <v>266</v>
      </c>
      <c r="D60" s="594" t="s">
        <v>190</v>
      </c>
      <c r="E60" s="595">
        <v>25802</v>
      </c>
      <c r="F60" s="596" t="s">
        <v>8417</v>
      </c>
    </row>
    <row r="61" spans="2:6" ht="15.4">
      <c r="B61" s="594">
        <v>3224</v>
      </c>
      <c r="C61" s="593" t="s">
        <v>267</v>
      </c>
      <c r="D61" s="594" t="s">
        <v>190</v>
      </c>
      <c r="E61" s="595">
        <v>35711</v>
      </c>
      <c r="F61" s="596" t="s">
        <v>8417</v>
      </c>
    </row>
    <row r="62" spans="2:6" ht="15.4">
      <c r="B62" s="594">
        <v>3225</v>
      </c>
      <c r="C62" s="593" t="s">
        <v>268</v>
      </c>
      <c r="D62" s="594" t="s">
        <v>190</v>
      </c>
      <c r="E62" s="595">
        <v>58979</v>
      </c>
      <c r="F62" s="596" t="s">
        <v>8417</v>
      </c>
    </row>
    <row r="63" spans="2:6" ht="15.4">
      <c r="B63" s="594">
        <v>3226</v>
      </c>
      <c r="C63" s="593" t="s">
        <v>269</v>
      </c>
      <c r="D63" s="594" t="s">
        <v>190</v>
      </c>
      <c r="E63" s="595">
        <v>74860</v>
      </c>
      <c r="F63" s="596" t="s">
        <v>8417</v>
      </c>
    </row>
    <row r="64" spans="2:6" ht="15.4">
      <c r="B64" s="594">
        <v>3227</v>
      </c>
      <c r="C64" s="593" t="s">
        <v>270</v>
      </c>
      <c r="D64" s="594" t="s">
        <v>190</v>
      </c>
      <c r="E64" s="595">
        <v>149803</v>
      </c>
      <c r="F64" s="596" t="s">
        <v>8417</v>
      </c>
    </row>
    <row r="65" spans="2:6" ht="15.4">
      <c r="B65" s="594">
        <v>3228</v>
      </c>
      <c r="C65" s="593" t="s">
        <v>271</v>
      </c>
      <c r="D65" s="594" t="s">
        <v>190</v>
      </c>
      <c r="E65" s="595">
        <v>248227</v>
      </c>
      <c r="F65" s="596" t="s">
        <v>8417</v>
      </c>
    </row>
    <row r="66" spans="2:6" ht="15.4">
      <c r="B66" s="594">
        <v>3229</v>
      </c>
      <c r="C66" s="593" t="s">
        <v>272</v>
      </c>
      <c r="D66" s="594" t="s">
        <v>190</v>
      </c>
      <c r="E66" s="595">
        <v>386930</v>
      </c>
      <c r="F66" s="596" t="s">
        <v>8417</v>
      </c>
    </row>
    <row r="67" spans="2:6" ht="15.4">
      <c r="B67" s="594">
        <v>3230</v>
      </c>
      <c r="C67" s="593" t="s">
        <v>273</v>
      </c>
      <c r="D67" s="594" t="s">
        <v>190</v>
      </c>
      <c r="E67" s="595">
        <v>530942</v>
      </c>
      <c r="F67" s="596" t="s">
        <v>8417</v>
      </c>
    </row>
    <row r="68" spans="2:6" ht="15.4">
      <c r="B68" s="594">
        <v>3231</v>
      </c>
      <c r="C68" s="593" t="s">
        <v>274</v>
      </c>
      <c r="D68" s="594" t="s">
        <v>190</v>
      </c>
      <c r="E68" s="595">
        <v>22357</v>
      </c>
      <c r="F68" s="596" t="s">
        <v>8417</v>
      </c>
    </row>
    <row r="69" spans="2:6" ht="15.4">
      <c r="B69" s="594">
        <v>3232</v>
      </c>
      <c r="C69" s="593" t="s">
        <v>275</v>
      </c>
      <c r="D69" s="594" t="s">
        <v>190</v>
      </c>
      <c r="E69" s="595">
        <v>30612</v>
      </c>
      <c r="F69" s="596" t="s">
        <v>8417</v>
      </c>
    </row>
    <row r="70" spans="2:6" ht="15.4">
      <c r="B70" s="594">
        <v>3233</v>
      </c>
      <c r="C70" s="593" t="s">
        <v>276</v>
      </c>
      <c r="D70" s="594" t="s">
        <v>190</v>
      </c>
      <c r="E70" s="595">
        <v>49935</v>
      </c>
      <c r="F70" s="596" t="s">
        <v>8417</v>
      </c>
    </row>
    <row r="71" spans="2:6" ht="15.4">
      <c r="B71" s="594">
        <v>3234</v>
      </c>
      <c r="C71" s="593" t="s">
        <v>277</v>
      </c>
      <c r="D71" s="594" t="s">
        <v>190</v>
      </c>
      <c r="E71" s="595">
        <v>64282</v>
      </c>
      <c r="F71" s="596" t="s">
        <v>8417</v>
      </c>
    </row>
    <row r="72" spans="2:6" ht="15.4">
      <c r="B72" s="594">
        <v>3235</v>
      </c>
      <c r="C72" s="593" t="s">
        <v>278</v>
      </c>
      <c r="D72" s="594" t="s">
        <v>190</v>
      </c>
      <c r="E72" s="595">
        <v>124916</v>
      </c>
      <c r="F72" s="596" t="s">
        <v>8417</v>
      </c>
    </row>
    <row r="73" spans="2:6" ht="15.4">
      <c r="B73" s="594">
        <v>3236</v>
      </c>
      <c r="C73" s="593" t="s">
        <v>279</v>
      </c>
      <c r="D73" s="594" t="s">
        <v>190</v>
      </c>
      <c r="E73" s="595">
        <v>206904</v>
      </c>
      <c r="F73" s="596" t="s">
        <v>8417</v>
      </c>
    </row>
    <row r="74" spans="2:6" ht="15.4">
      <c r="B74" s="594">
        <v>3237</v>
      </c>
      <c r="C74" s="593" t="s">
        <v>280</v>
      </c>
      <c r="D74" s="594" t="s">
        <v>190</v>
      </c>
      <c r="E74" s="595">
        <v>318491</v>
      </c>
      <c r="F74" s="596" t="s">
        <v>8417</v>
      </c>
    </row>
    <row r="75" spans="2:6" ht="15.4">
      <c r="B75" s="594">
        <v>3238</v>
      </c>
      <c r="C75" s="593" t="s">
        <v>281</v>
      </c>
      <c r="D75" s="594" t="s">
        <v>190</v>
      </c>
      <c r="E75" s="595">
        <v>457413</v>
      </c>
      <c r="F75" s="596" t="s">
        <v>8417</v>
      </c>
    </row>
    <row r="76" spans="2:6" ht="15.4">
      <c r="B76" s="594">
        <v>3239</v>
      </c>
      <c r="C76" s="593" t="s">
        <v>282</v>
      </c>
      <c r="D76" s="594" t="s">
        <v>190</v>
      </c>
      <c r="E76" s="595">
        <v>41405</v>
      </c>
      <c r="F76" s="596" t="s">
        <v>8417</v>
      </c>
    </row>
    <row r="77" spans="2:6" ht="15.4">
      <c r="B77" s="594">
        <v>3240</v>
      </c>
      <c r="C77" s="593" t="s">
        <v>283</v>
      </c>
      <c r="D77" s="594" t="s">
        <v>190</v>
      </c>
      <c r="E77" s="595">
        <v>52917</v>
      </c>
      <c r="F77" s="596" t="s">
        <v>8417</v>
      </c>
    </row>
    <row r="78" spans="2:6" ht="15.4">
      <c r="B78" s="594">
        <v>3241</v>
      </c>
      <c r="C78" s="593" t="s">
        <v>284</v>
      </c>
      <c r="D78" s="594" t="s">
        <v>190</v>
      </c>
      <c r="E78" s="595">
        <v>104185</v>
      </c>
      <c r="F78" s="596" t="s">
        <v>8417</v>
      </c>
    </row>
    <row r="79" spans="2:6" ht="15.4">
      <c r="B79" s="594">
        <v>3242</v>
      </c>
      <c r="C79" s="593" t="s">
        <v>285</v>
      </c>
      <c r="D79" s="594" t="s">
        <v>190</v>
      </c>
      <c r="E79" s="595">
        <v>171661</v>
      </c>
      <c r="F79" s="596" t="s">
        <v>8417</v>
      </c>
    </row>
    <row r="80" spans="2:6" ht="15.4">
      <c r="B80" s="594">
        <v>3243</v>
      </c>
      <c r="C80" s="593" t="s">
        <v>286</v>
      </c>
      <c r="D80" s="594" t="s">
        <v>190</v>
      </c>
      <c r="E80" s="595">
        <v>264673</v>
      </c>
      <c r="F80" s="596" t="s">
        <v>8417</v>
      </c>
    </row>
    <row r="81" spans="2:6" ht="15.4">
      <c r="B81" s="594">
        <v>3245</v>
      </c>
      <c r="C81" s="593" t="s">
        <v>287</v>
      </c>
      <c r="D81" s="594" t="s">
        <v>190</v>
      </c>
      <c r="E81" s="595">
        <v>377862</v>
      </c>
      <c r="F81" s="596" t="s">
        <v>8417</v>
      </c>
    </row>
    <row r="82" spans="2:6" ht="15.4">
      <c r="B82" s="594">
        <v>3246</v>
      </c>
      <c r="C82" s="593" t="s">
        <v>288</v>
      </c>
      <c r="D82" s="594" t="s">
        <v>190</v>
      </c>
      <c r="E82" s="595">
        <v>42865</v>
      </c>
      <c r="F82" s="596" t="s">
        <v>8417</v>
      </c>
    </row>
    <row r="83" spans="2:6" ht="15.4">
      <c r="B83" s="594">
        <v>3247</v>
      </c>
      <c r="C83" s="593" t="s">
        <v>289</v>
      </c>
      <c r="D83" s="594" t="s">
        <v>190</v>
      </c>
      <c r="E83" s="595">
        <v>86362</v>
      </c>
      <c r="F83" s="596" t="s">
        <v>8417</v>
      </c>
    </row>
    <row r="84" spans="2:6" ht="15.4">
      <c r="B84" s="594">
        <v>3248</v>
      </c>
      <c r="C84" s="593" t="s">
        <v>290</v>
      </c>
      <c r="D84" s="594" t="s">
        <v>190</v>
      </c>
      <c r="E84" s="595">
        <v>140409</v>
      </c>
      <c r="F84" s="596" t="s">
        <v>8417</v>
      </c>
    </row>
    <row r="85" spans="2:6" ht="15.4">
      <c r="B85" s="594">
        <v>3249</v>
      </c>
      <c r="C85" s="593" t="s">
        <v>291</v>
      </c>
      <c r="D85" s="594" t="s">
        <v>190</v>
      </c>
      <c r="E85" s="595">
        <v>215897</v>
      </c>
      <c r="F85" s="596" t="s">
        <v>8417</v>
      </c>
    </row>
    <row r="86" spans="2:6" ht="15.4">
      <c r="B86" s="594">
        <v>3250</v>
      </c>
      <c r="C86" s="593" t="s">
        <v>292</v>
      </c>
      <c r="D86" s="594" t="s">
        <v>190</v>
      </c>
      <c r="E86" s="595">
        <v>290022</v>
      </c>
      <c r="F86" s="596" t="s">
        <v>8417</v>
      </c>
    </row>
    <row r="87" spans="2:6" ht="15.4">
      <c r="B87" s="594">
        <v>3251</v>
      </c>
      <c r="C87" s="593" t="s">
        <v>293</v>
      </c>
      <c r="D87" s="594" t="s">
        <v>157</v>
      </c>
      <c r="E87" s="595">
        <v>560126</v>
      </c>
      <c r="F87" s="596" t="s">
        <v>8417</v>
      </c>
    </row>
    <row r="88" spans="2:6" ht="15.4">
      <c r="B88" s="594">
        <v>3252</v>
      </c>
      <c r="C88" s="593" t="s">
        <v>294</v>
      </c>
      <c r="D88" s="594" t="s">
        <v>157</v>
      </c>
      <c r="E88" s="595">
        <v>520613</v>
      </c>
      <c r="F88" s="596" t="s">
        <v>8417</v>
      </c>
    </row>
    <row r="89" spans="2:6" ht="15.4">
      <c r="B89" s="594">
        <v>3253</v>
      </c>
      <c r="C89" s="593" t="s">
        <v>295</v>
      </c>
      <c r="D89" s="594" t="s">
        <v>157</v>
      </c>
      <c r="E89" s="595">
        <v>581346</v>
      </c>
      <c r="F89" s="596" t="s">
        <v>8417</v>
      </c>
    </row>
    <row r="90" spans="2:6" ht="15.4">
      <c r="B90" s="594">
        <v>3254</v>
      </c>
      <c r="C90" s="593" t="s">
        <v>296</v>
      </c>
      <c r="D90" s="594" t="s">
        <v>157</v>
      </c>
      <c r="E90" s="595">
        <v>720393</v>
      </c>
      <c r="F90" s="596" t="s">
        <v>8417</v>
      </c>
    </row>
    <row r="91" spans="2:6" ht="15.4">
      <c r="B91" s="594">
        <v>3255</v>
      </c>
      <c r="C91" s="593" t="s">
        <v>297</v>
      </c>
      <c r="D91" s="594" t="s">
        <v>157</v>
      </c>
      <c r="E91" s="595">
        <v>765639</v>
      </c>
      <c r="F91" s="596" t="s">
        <v>8417</v>
      </c>
    </row>
    <row r="92" spans="2:6" ht="15.4">
      <c r="B92" s="594">
        <v>3256</v>
      </c>
      <c r="C92" s="593" t="s">
        <v>298</v>
      </c>
      <c r="D92" s="594" t="s">
        <v>157</v>
      </c>
      <c r="E92" s="595">
        <v>848939</v>
      </c>
      <c r="F92" s="596" t="s">
        <v>8417</v>
      </c>
    </row>
    <row r="93" spans="2:6" ht="15.4">
      <c r="B93" s="594">
        <v>3257</v>
      </c>
      <c r="C93" s="593" t="s">
        <v>299</v>
      </c>
      <c r="D93" s="594" t="s">
        <v>157</v>
      </c>
      <c r="E93" s="595">
        <v>1176530</v>
      </c>
      <c r="F93" s="596" t="s">
        <v>8417</v>
      </c>
    </row>
    <row r="94" spans="2:6" ht="15.4">
      <c r="B94" s="594">
        <v>3258</v>
      </c>
      <c r="C94" s="593" t="s">
        <v>300</v>
      </c>
      <c r="D94" s="594" t="s">
        <v>157</v>
      </c>
      <c r="E94" s="595">
        <v>1229569</v>
      </c>
      <c r="F94" s="596" t="s">
        <v>8417</v>
      </c>
    </row>
    <row r="95" spans="2:6" ht="15.4">
      <c r="B95" s="594">
        <v>3259</v>
      </c>
      <c r="C95" s="593" t="s">
        <v>301</v>
      </c>
      <c r="D95" s="594" t="s">
        <v>157</v>
      </c>
      <c r="E95" s="595">
        <v>1231201</v>
      </c>
      <c r="F95" s="596" t="s">
        <v>8417</v>
      </c>
    </row>
    <row r="96" spans="2:6" ht="15.4">
      <c r="B96" s="594">
        <v>3260</v>
      </c>
      <c r="C96" s="593" t="s">
        <v>302</v>
      </c>
      <c r="D96" s="594" t="s">
        <v>157</v>
      </c>
      <c r="E96" s="595">
        <v>1455478</v>
      </c>
      <c r="F96" s="596" t="s">
        <v>8417</v>
      </c>
    </row>
    <row r="97" spans="2:6" ht="15.4">
      <c r="B97" s="594">
        <v>3261</v>
      </c>
      <c r="C97" s="593" t="s">
        <v>303</v>
      </c>
      <c r="D97" s="594" t="s">
        <v>157</v>
      </c>
      <c r="E97" s="595">
        <v>1758928</v>
      </c>
      <c r="F97" s="596" t="s">
        <v>8417</v>
      </c>
    </row>
    <row r="98" spans="2:6" ht="15.4">
      <c r="B98" s="594">
        <v>3262</v>
      </c>
      <c r="C98" s="593" t="s">
        <v>304</v>
      </c>
      <c r="D98" s="594" t="s">
        <v>157</v>
      </c>
      <c r="E98" s="595">
        <v>1812478</v>
      </c>
      <c r="F98" s="596" t="s">
        <v>8417</v>
      </c>
    </row>
    <row r="99" spans="2:6" ht="15.4">
      <c r="B99" s="594">
        <v>3263</v>
      </c>
      <c r="C99" s="593" t="s">
        <v>305</v>
      </c>
      <c r="D99" s="594" t="s">
        <v>157</v>
      </c>
      <c r="E99" s="595">
        <v>2062378</v>
      </c>
      <c r="F99" s="596" t="s">
        <v>8417</v>
      </c>
    </row>
    <row r="100" spans="2:6" ht="15.4">
      <c r="B100" s="594">
        <v>3264</v>
      </c>
      <c r="C100" s="593" t="s">
        <v>306</v>
      </c>
      <c r="D100" s="594" t="s">
        <v>157</v>
      </c>
      <c r="E100" s="595">
        <v>2336078</v>
      </c>
      <c r="F100" s="596" t="s">
        <v>8417</v>
      </c>
    </row>
    <row r="101" spans="2:6" ht="15.4">
      <c r="B101" s="594">
        <v>3265</v>
      </c>
      <c r="C101" s="593" t="s">
        <v>307</v>
      </c>
      <c r="D101" s="594" t="s">
        <v>157</v>
      </c>
      <c r="E101" s="595">
        <v>2883478</v>
      </c>
      <c r="F101" s="596" t="s">
        <v>8417</v>
      </c>
    </row>
    <row r="102" spans="2:6" ht="15.4">
      <c r="B102" s="594">
        <v>3267</v>
      </c>
      <c r="C102" s="593" t="s">
        <v>308</v>
      </c>
      <c r="D102" s="594" t="s">
        <v>157</v>
      </c>
      <c r="E102" s="595">
        <v>1953200</v>
      </c>
      <c r="F102" s="596" t="s">
        <v>8417</v>
      </c>
    </row>
    <row r="103" spans="2:6" ht="15.4">
      <c r="B103" s="594">
        <v>3268</v>
      </c>
      <c r="C103" s="593" t="s">
        <v>309</v>
      </c>
      <c r="D103" s="594" t="s">
        <v>157</v>
      </c>
      <c r="E103" s="595">
        <v>2284691</v>
      </c>
      <c r="F103" s="596" t="s">
        <v>8417</v>
      </c>
    </row>
    <row r="104" spans="2:6" ht="15.4">
      <c r="B104" s="594">
        <v>3269</v>
      </c>
      <c r="C104" s="593" t="s">
        <v>310</v>
      </c>
      <c r="D104" s="594" t="s">
        <v>157</v>
      </c>
      <c r="E104" s="595">
        <v>2314441</v>
      </c>
      <c r="F104" s="596" t="s">
        <v>8417</v>
      </c>
    </row>
    <row r="105" spans="2:6" ht="15.4">
      <c r="B105" s="594">
        <v>3270</v>
      </c>
      <c r="C105" s="593" t="s">
        <v>311</v>
      </c>
      <c r="D105" s="594" t="s">
        <v>157</v>
      </c>
      <c r="E105" s="595">
        <v>2451291</v>
      </c>
      <c r="F105" s="596" t="s">
        <v>8417</v>
      </c>
    </row>
    <row r="106" spans="2:6" ht="15.4">
      <c r="B106" s="594">
        <v>3271</v>
      </c>
      <c r="C106" s="593" t="s">
        <v>312</v>
      </c>
      <c r="D106" s="594" t="s">
        <v>157</v>
      </c>
      <c r="E106" s="595">
        <v>2921341</v>
      </c>
      <c r="F106" s="596" t="s">
        <v>8417</v>
      </c>
    </row>
    <row r="107" spans="2:6" ht="15.4">
      <c r="B107" s="594">
        <v>3272</v>
      </c>
      <c r="C107" s="593" t="s">
        <v>313</v>
      </c>
      <c r="D107" s="594" t="s">
        <v>157</v>
      </c>
      <c r="E107" s="595">
        <v>3438991</v>
      </c>
      <c r="F107" s="596" t="s">
        <v>8417</v>
      </c>
    </row>
    <row r="108" spans="2:6" ht="15.4">
      <c r="B108" s="594">
        <v>3273</v>
      </c>
      <c r="C108" s="593" t="s">
        <v>314</v>
      </c>
      <c r="D108" s="594" t="s">
        <v>157</v>
      </c>
      <c r="E108" s="595">
        <v>7608174</v>
      </c>
      <c r="F108" s="596" t="s">
        <v>8417</v>
      </c>
    </row>
    <row r="109" spans="2:6" ht="15.4">
      <c r="B109" s="594">
        <v>3274</v>
      </c>
      <c r="C109" s="593" t="s">
        <v>315</v>
      </c>
      <c r="D109" s="594" t="s">
        <v>157</v>
      </c>
      <c r="E109" s="595">
        <v>8632866</v>
      </c>
      <c r="F109" s="596" t="s">
        <v>8417</v>
      </c>
    </row>
    <row r="110" spans="2:6" ht="15.4">
      <c r="B110" s="594">
        <v>3275</v>
      </c>
      <c r="C110" s="593" t="s">
        <v>316</v>
      </c>
      <c r="D110" s="594" t="s">
        <v>157</v>
      </c>
      <c r="E110" s="595">
        <v>9421092</v>
      </c>
      <c r="F110" s="596" t="s">
        <v>8417</v>
      </c>
    </row>
    <row r="111" spans="2:6" ht="15.4">
      <c r="B111" s="594">
        <v>3276</v>
      </c>
      <c r="C111" s="593" t="s">
        <v>317</v>
      </c>
      <c r="D111" s="594" t="s">
        <v>157</v>
      </c>
      <c r="E111" s="595">
        <v>10012261</v>
      </c>
      <c r="F111" s="596" t="s">
        <v>8417</v>
      </c>
    </row>
    <row r="112" spans="2:6" ht="15.4">
      <c r="B112" s="594">
        <v>3277</v>
      </c>
      <c r="C112" s="593" t="s">
        <v>318</v>
      </c>
      <c r="D112" s="594" t="s">
        <v>157</v>
      </c>
      <c r="E112" s="595">
        <v>10485196</v>
      </c>
      <c r="F112" s="596" t="s">
        <v>8417</v>
      </c>
    </row>
    <row r="113" spans="2:6" ht="15.4">
      <c r="B113" s="594">
        <v>3278</v>
      </c>
      <c r="C113" s="593" t="s">
        <v>319</v>
      </c>
      <c r="D113" s="594" t="s">
        <v>157</v>
      </c>
      <c r="E113" s="595">
        <v>11312832</v>
      </c>
      <c r="F113" s="596" t="s">
        <v>8417</v>
      </c>
    </row>
    <row r="114" spans="2:6" ht="15.4">
      <c r="B114" s="594">
        <v>3279</v>
      </c>
      <c r="C114" s="593" t="s">
        <v>320</v>
      </c>
      <c r="D114" s="594" t="s">
        <v>157</v>
      </c>
      <c r="E114" s="595">
        <v>11904002</v>
      </c>
      <c r="F114" s="596" t="s">
        <v>8417</v>
      </c>
    </row>
    <row r="115" spans="2:6" ht="15.4">
      <c r="B115" s="594">
        <v>3280</v>
      </c>
      <c r="C115" s="593" t="s">
        <v>321</v>
      </c>
      <c r="D115" s="594" t="s">
        <v>157</v>
      </c>
      <c r="E115" s="595">
        <v>13559275</v>
      </c>
      <c r="F115" s="596" t="s">
        <v>8417</v>
      </c>
    </row>
    <row r="116" spans="2:6" ht="15.4">
      <c r="B116" s="594">
        <v>3281</v>
      </c>
      <c r="C116" s="593" t="s">
        <v>322</v>
      </c>
      <c r="D116" s="594" t="s">
        <v>157</v>
      </c>
      <c r="E116" s="595">
        <v>323219</v>
      </c>
      <c r="F116" s="596" t="s">
        <v>8417</v>
      </c>
    </row>
    <row r="117" spans="2:6" ht="15.4">
      <c r="B117" s="594">
        <v>3282</v>
      </c>
      <c r="C117" s="593" t="s">
        <v>323</v>
      </c>
      <c r="D117" s="594" t="s">
        <v>157</v>
      </c>
      <c r="E117" s="595">
        <v>418527</v>
      </c>
      <c r="F117" s="596" t="s">
        <v>8417</v>
      </c>
    </row>
    <row r="118" spans="2:6" ht="15.4">
      <c r="B118" s="594">
        <v>3283</v>
      </c>
      <c r="C118" s="593" t="s">
        <v>324</v>
      </c>
      <c r="D118" s="594" t="s">
        <v>190</v>
      </c>
      <c r="E118" s="595">
        <v>9215</v>
      </c>
      <c r="F118" s="596" t="s">
        <v>8417</v>
      </c>
    </row>
    <row r="119" spans="2:6" ht="15.4">
      <c r="B119" s="594">
        <v>3284</v>
      </c>
      <c r="C119" s="593" t="s">
        <v>325</v>
      </c>
      <c r="D119" s="594" t="s">
        <v>190</v>
      </c>
      <c r="E119" s="595">
        <v>14891</v>
      </c>
      <c r="F119" s="596" t="s">
        <v>8417</v>
      </c>
    </row>
    <row r="120" spans="2:6" ht="15.4">
      <c r="B120" s="594">
        <v>3285</v>
      </c>
      <c r="C120" s="593" t="s">
        <v>326</v>
      </c>
      <c r="D120" s="594" t="s">
        <v>190</v>
      </c>
      <c r="E120" s="595">
        <v>12409</v>
      </c>
      <c r="F120" s="596" t="s">
        <v>8417</v>
      </c>
    </row>
    <row r="121" spans="2:6" ht="15.4">
      <c r="B121" s="594">
        <v>3286</v>
      </c>
      <c r="C121" s="593" t="s">
        <v>327</v>
      </c>
      <c r="D121" s="594" t="s">
        <v>190</v>
      </c>
      <c r="E121" s="595">
        <v>21093</v>
      </c>
      <c r="F121" s="596" t="s">
        <v>8417</v>
      </c>
    </row>
    <row r="122" spans="2:6" ht="15.4">
      <c r="B122" s="594">
        <v>3287</v>
      </c>
      <c r="C122" s="593" t="s">
        <v>328</v>
      </c>
      <c r="D122" s="594" t="s">
        <v>190</v>
      </c>
      <c r="E122" s="597">
        <v>49228</v>
      </c>
      <c r="F122" s="593" t="s">
        <v>8417</v>
      </c>
    </row>
    <row r="123" spans="2:6" ht="15.4">
      <c r="B123" s="594">
        <v>3288</v>
      </c>
      <c r="C123" s="593" t="s">
        <v>329</v>
      </c>
      <c r="D123" s="594" t="s">
        <v>190</v>
      </c>
      <c r="E123" s="597">
        <v>46461</v>
      </c>
      <c r="F123" s="593" t="s">
        <v>8417</v>
      </c>
    </row>
    <row r="124" spans="2:6" ht="15.4">
      <c r="B124" s="594">
        <v>3291</v>
      </c>
      <c r="C124" s="593" t="s">
        <v>330</v>
      </c>
      <c r="D124" s="594" t="s">
        <v>157</v>
      </c>
      <c r="E124" s="595">
        <v>156386</v>
      </c>
      <c r="F124" s="596" t="s">
        <v>8417</v>
      </c>
    </row>
    <row r="125" spans="2:6" ht="15.4">
      <c r="B125" s="594">
        <v>3292</v>
      </c>
      <c r="C125" s="593" t="s">
        <v>331</v>
      </c>
      <c r="D125" s="594" t="s">
        <v>157</v>
      </c>
      <c r="E125" s="595">
        <v>227158</v>
      </c>
      <c r="F125" s="596" t="s">
        <v>8417</v>
      </c>
    </row>
    <row r="126" spans="2:6" ht="15.4">
      <c r="B126" s="594">
        <v>3293</v>
      </c>
      <c r="C126" s="593" t="s">
        <v>332</v>
      </c>
      <c r="D126" s="594" t="s">
        <v>157</v>
      </c>
      <c r="E126" s="595">
        <v>306092</v>
      </c>
      <c r="F126" s="596" t="s">
        <v>8417</v>
      </c>
    </row>
    <row r="127" spans="2:6" ht="15.4">
      <c r="B127" s="594">
        <v>3294</v>
      </c>
      <c r="C127" s="593" t="s">
        <v>333</v>
      </c>
      <c r="D127" s="594" t="s">
        <v>157</v>
      </c>
      <c r="E127" s="595">
        <v>573534</v>
      </c>
      <c r="F127" s="596" t="s">
        <v>8417</v>
      </c>
    </row>
    <row r="128" spans="2:6" ht="15.4">
      <c r="B128" s="594">
        <v>3295</v>
      </c>
      <c r="C128" s="593" t="s">
        <v>334</v>
      </c>
      <c r="D128" s="594" t="s">
        <v>157</v>
      </c>
      <c r="E128" s="595">
        <v>1040453</v>
      </c>
      <c r="F128" s="596" t="s">
        <v>8417</v>
      </c>
    </row>
    <row r="129" spans="2:6" ht="15.4">
      <c r="B129" s="594">
        <v>3296</v>
      </c>
      <c r="C129" s="593" t="s">
        <v>335</v>
      </c>
      <c r="D129" s="594" t="s">
        <v>157</v>
      </c>
      <c r="E129" s="595">
        <v>1856271</v>
      </c>
      <c r="F129" s="596" t="s">
        <v>8417</v>
      </c>
    </row>
    <row r="130" spans="2:6" ht="15.4">
      <c r="B130" s="594">
        <v>3297</v>
      </c>
      <c r="C130" s="593" t="s">
        <v>336</v>
      </c>
      <c r="D130" s="594" t="s">
        <v>157</v>
      </c>
      <c r="E130" s="595">
        <v>2293220</v>
      </c>
      <c r="F130" s="596" t="s">
        <v>8417</v>
      </c>
    </row>
    <row r="131" spans="2:6" ht="15.4">
      <c r="B131" s="594">
        <v>3298</v>
      </c>
      <c r="C131" s="593" t="s">
        <v>337</v>
      </c>
      <c r="D131" s="594" t="s">
        <v>157</v>
      </c>
      <c r="E131" s="595">
        <v>3020647</v>
      </c>
      <c r="F131" s="596" t="s">
        <v>8417</v>
      </c>
    </row>
    <row r="132" spans="2:6" ht="15.4">
      <c r="B132" s="594">
        <v>3299</v>
      </c>
      <c r="C132" s="593" t="s">
        <v>338</v>
      </c>
      <c r="D132" s="594" t="s">
        <v>157</v>
      </c>
      <c r="E132" s="595">
        <v>3952694</v>
      </c>
      <c r="F132" s="596" t="s">
        <v>8417</v>
      </c>
    </row>
    <row r="133" spans="2:6" ht="15.4">
      <c r="B133" s="594">
        <v>3300</v>
      </c>
      <c r="C133" s="593" t="s">
        <v>339</v>
      </c>
      <c r="D133" s="594" t="s">
        <v>157</v>
      </c>
      <c r="E133" s="595">
        <v>4957116</v>
      </c>
      <c r="F133" s="596" t="s">
        <v>8417</v>
      </c>
    </row>
    <row r="134" spans="2:6" ht="15.4">
      <c r="B134" s="594">
        <v>3301</v>
      </c>
      <c r="C134" s="593" t="s">
        <v>340</v>
      </c>
      <c r="D134" s="594" t="s">
        <v>157</v>
      </c>
      <c r="E134" s="595">
        <v>6210650</v>
      </c>
      <c r="F134" s="596" t="s">
        <v>8417</v>
      </c>
    </row>
    <row r="135" spans="2:6" ht="15.4">
      <c r="B135" s="594">
        <v>3303</v>
      </c>
      <c r="C135" s="593" t="s">
        <v>341</v>
      </c>
      <c r="D135" s="594" t="s">
        <v>157</v>
      </c>
      <c r="E135" s="595">
        <v>176616</v>
      </c>
      <c r="F135" s="596" t="s">
        <v>8417</v>
      </c>
    </row>
    <row r="136" spans="2:6" ht="15.4">
      <c r="B136" s="594">
        <v>3304</v>
      </c>
      <c r="C136" s="593" t="s">
        <v>342</v>
      </c>
      <c r="D136" s="594" t="s">
        <v>157</v>
      </c>
      <c r="E136" s="595">
        <v>209981</v>
      </c>
      <c r="F136" s="596" t="s">
        <v>8417</v>
      </c>
    </row>
    <row r="137" spans="2:6" ht="15.4">
      <c r="B137" s="594">
        <v>3305</v>
      </c>
      <c r="C137" s="593" t="s">
        <v>343</v>
      </c>
      <c r="D137" s="594" t="s">
        <v>157</v>
      </c>
      <c r="E137" s="595">
        <v>276165</v>
      </c>
      <c r="F137" s="596" t="s">
        <v>8417</v>
      </c>
    </row>
    <row r="138" spans="2:6" ht="15.4">
      <c r="B138" s="594">
        <v>3306</v>
      </c>
      <c r="C138" s="593" t="s">
        <v>344</v>
      </c>
      <c r="D138" s="594" t="s">
        <v>157</v>
      </c>
      <c r="E138" s="595">
        <v>490234</v>
      </c>
      <c r="F138" s="596" t="s">
        <v>8417</v>
      </c>
    </row>
    <row r="139" spans="2:6" ht="15.4">
      <c r="B139" s="594">
        <v>3307</v>
      </c>
      <c r="C139" s="593" t="s">
        <v>345</v>
      </c>
      <c r="D139" s="594" t="s">
        <v>157</v>
      </c>
      <c r="E139" s="595">
        <v>986903</v>
      </c>
      <c r="F139" s="596" t="s">
        <v>8417</v>
      </c>
    </row>
    <row r="140" spans="2:6" ht="15.4">
      <c r="B140" s="594">
        <v>3308</v>
      </c>
      <c r="C140" s="593" t="s">
        <v>346</v>
      </c>
      <c r="D140" s="594" t="s">
        <v>157</v>
      </c>
      <c r="E140" s="595">
        <v>1588421</v>
      </c>
      <c r="F140" s="596" t="s">
        <v>8417</v>
      </c>
    </row>
    <row r="141" spans="2:6" ht="15.4">
      <c r="B141" s="594">
        <v>3309</v>
      </c>
      <c r="C141" s="593" t="s">
        <v>347</v>
      </c>
      <c r="D141" s="594" t="s">
        <v>157</v>
      </c>
      <c r="E141" s="595">
        <v>2203970</v>
      </c>
      <c r="F141" s="596" t="s">
        <v>8417</v>
      </c>
    </row>
    <row r="142" spans="2:6" ht="15.4">
      <c r="B142" s="594">
        <v>3310</v>
      </c>
      <c r="C142" s="593" t="s">
        <v>348</v>
      </c>
      <c r="D142" s="594" t="s">
        <v>157</v>
      </c>
      <c r="E142" s="595">
        <v>2196691</v>
      </c>
      <c r="F142" s="596" t="s">
        <v>8417</v>
      </c>
    </row>
    <row r="143" spans="2:6" ht="15.4">
      <c r="B143" s="594">
        <v>3311</v>
      </c>
      <c r="C143" s="593" t="s">
        <v>349</v>
      </c>
      <c r="D143" s="594" t="s">
        <v>157</v>
      </c>
      <c r="E143" s="595">
        <v>2817415</v>
      </c>
      <c r="F143" s="596" t="s">
        <v>8417</v>
      </c>
    </row>
    <row r="144" spans="2:6" ht="15.4">
      <c r="B144" s="594">
        <v>3312</v>
      </c>
      <c r="C144" s="593" t="s">
        <v>350</v>
      </c>
      <c r="D144" s="594" t="s">
        <v>157</v>
      </c>
      <c r="E144" s="595">
        <v>3776401</v>
      </c>
      <c r="F144" s="596" t="s">
        <v>8417</v>
      </c>
    </row>
    <row r="145" spans="2:6" ht="15.4">
      <c r="B145" s="594">
        <v>3313</v>
      </c>
      <c r="C145" s="593" t="s">
        <v>351</v>
      </c>
      <c r="D145" s="594" t="s">
        <v>157</v>
      </c>
      <c r="E145" s="595">
        <v>5417548</v>
      </c>
      <c r="F145" s="596" t="s">
        <v>8417</v>
      </c>
    </row>
    <row r="146" spans="2:6" ht="15.4">
      <c r="B146" s="594">
        <v>3315</v>
      </c>
      <c r="C146" s="593" t="s">
        <v>352</v>
      </c>
      <c r="D146" s="594" t="s">
        <v>157</v>
      </c>
      <c r="E146" s="595">
        <v>412884</v>
      </c>
      <c r="F146" s="596" t="s">
        <v>8417</v>
      </c>
    </row>
    <row r="147" spans="2:6" ht="15.4">
      <c r="B147" s="594">
        <v>3316</v>
      </c>
      <c r="C147" s="593" t="s">
        <v>353</v>
      </c>
      <c r="D147" s="594" t="s">
        <v>157</v>
      </c>
      <c r="E147" s="595">
        <v>1930270</v>
      </c>
      <c r="F147" s="596" t="s">
        <v>8417</v>
      </c>
    </row>
    <row r="148" spans="2:6" ht="15.4">
      <c r="B148" s="594">
        <v>3317</v>
      </c>
      <c r="C148" s="593" t="s">
        <v>354</v>
      </c>
      <c r="D148" s="594" t="s">
        <v>157</v>
      </c>
      <c r="E148" s="595">
        <v>400984</v>
      </c>
      <c r="F148" s="596" t="s">
        <v>8417</v>
      </c>
    </row>
    <row r="149" spans="2:6" ht="15.4">
      <c r="B149" s="594">
        <v>3318</v>
      </c>
      <c r="C149" s="593" t="s">
        <v>355</v>
      </c>
      <c r="D149" s="594" t="s">
        <v>157</v>
      </c>
      <c r="E149" s="595">
        <v>1680370</v>
      </c>
      <c r="F149" s="596" t="s">
        <v>8417</v>
      </c>
    </row>
    <row r="150" spans="2:6" ht="15.4">
      <c r="B150" s="594">
        <v>3320</v>
      </c>
      <c r="C150" s="593" t="s">
        <v>356</v>
      </c>
      <c r="D150" s="594" t="s">
        <v>157</v>
      </c>
      <c r="E150" s="595">
        <v>402174</v>
      </c>
      <c r="F150" s="596" t="s">
        <v>8417</v>
      </c>
    </row>
    <row r="151" spans="2:6" ht="15.4">
      <c r="B151" s="594">
        <v>3322</v>
      </c>
      <c r="C151" s="593" t="s">
        <v>357</v>
      </c>
      <c r="D151" s="594" t="s">
        <v>157</v>
      </c>
      <c r="E151" s="595">
        <v>611902</v>
      </c>
      <c r="F151" s="596" t="s">
        <v>8417</v>
      </c>
    </row>
    <row r="152" spans="2:6" ht="15.4">
      <c r="B152" s="594">
        <v>3323</v>
      </c>
      <c r="C152" s="593" t="s">
        <v>358</v>
      </c>
      <c r="D152" s="594" t="s">
        <v>157</v>
      </c>
      <c r="E152" s="595">
        <v>878048</v>
      </c>
      <c r="F152" s="596" t="s">
        <v>8417</v>
      </c>
    </row>
    <row r="153" spans="2:6" ht="15.4">
      <c r="B153" s="594">
        <v>3324</v>
      </c>
      <c r="C153" s="593" t="s">
        <v>359</v>
      </c>
      <c r="D153" s="594" t="s">
        <v>157</v>
      </c>
      <c r="E153" s="595">
        <v>2244588</v>
      </c>
      <c r="F153" s="596" t="s">
        <v>8417</v>
      </c>
    </row>
    <row r="154" spans="2:6" ht="15.4">
      <c r="B154" s="594">
        <v>3325</v>
      </c>
      <c r="C154" s="593" t="s">
        <v>360</v>
      </c>
      <c r="D154" s="594" t="s">
        <v>157</v>
      </c>
      <c r="E154" s="597">
        <v>3781351</v>
      </c>
      <c r="F154" s="593" t="s">
        <v>8417</v>
      </c>
    </row>
    <row r="155" spans="2:6" ht="15.4">
      <c r="B155" s="594">
        <v>3327</v>
      </c>
      <c r="C155" s="593" t="s">
        <v>361</v>
      </c>
      <c r="D155" s="594" t="s">
        <v>157</v>
      </c>
      <c r="E155" s="595">
        <v>4479010</v>
      </c>
      <c r="F155" s="596" t="s">
        <v>8417</v>
      </c>
    </row>
    <row r="156" spans="2:6" ht="15.4">
      <c r="B156" s="594">
        <v>3328</v>
      </c>
      <c r="C156" s="593" t="s">
        <v>362</v>
      </c>
      <c r="D156" s="594" t="s">
        <v>157</v>
      </c>
      <c r="E156" s="597">
        <v>3242127</v>
      </c>
      <c r="F156" s="593" t="s">
        <v>8417</v>
      </c>
    </row>
    <row r="157" spans="2:6" ht="15.4">
      <c r="B157" s="594">
        <v>3329</v>
      </c>
      <c r="C157" s="593" t="s">
        <v>363</v>
      </c>
      <c r="D157" s="594" t="s">
        <v>157</v>
      </c>
      <c r="E157" s="597">
        <v>3476083</v>
      </c>
      <c r="F157" s="593" t="s">
        <v>8417</v>
      </c>
    </row>
    <row r="158" spans="2:6" ht="15.4">
      <c r="B158" s="594">
        <v>3330</v>
      </c>
      <c r="C158" s="593" t="s">
        <v>364</v>
      </c>
      <c r="D158" s="594" t="s">
        <v>157</v>
      </c>
      <c r="E158" s="595">
        <v>5967227</v>
      </c>
      <c r="F158" s="596" t="s">
        <v>8417</v>
      </c>
    </row>
    <row r="159" spans="2:6" ht="15.4">
      <c r="B159" s="594">
        <v>3331</v>
      </c>
      <c r="C159" s="593" t="s">
        <v>365</v>
      </c>
      <c r="D159" s="594" t="s">
        <v>157</v>
      </c>
      <c r="E159" s="595">
        <v>8105183</v>
      </c>
      <c r="F159" s="596" t="s">
        <v>8417</v>
      </c>
    </row>
    <row r="160" spans="2:6" ht="15.4">
      <c r="B160" s="594">
        <v>3347</v>
      </c>
      <c r="C160" s="593" t="s">
        <v>366</v>
      </c>
      <c r="D160" s="594" t="s">
        <v>157</v>
      </c>
      <c r="E160" s="597">
        <v>1192127</v>
      </c>
      <c r="F160" s="593" t="s">
        <v>8417</v>
      </c>
    </row>
    <row r="161" spans="2:6" ht="15.4">
      <c r="B161" s="594">
        <v>3348</v>
      </c>
      <c r="C161" s="593" t="s">
        <v>367</v>
      </c>
      <c r="D161" s="594" t="s">
        <v>157</v>
      </c>
      <c r="E161" s="597">
        <v>1240506</v>
      </c>
      <c r="F161" s="593" t="s">
        <v>8417</v>
      </c>
    </row>
    <row r="162" spans="2:6" ht="15.4">
      <c r="B162" s="594">
        <v>3350</v>
      </c>
      <c r="C162" s="593" t="s">
        <v>368</v>
      </c>
      <c r="D162" s="594" t="s">
        <v>157</v>
      </c>
      <c r="E162" s="597">
        <v>1199219</v>
      </c>
      <c r="F162" s="593" t="s">
        <v>8417</v>
      </c>
    </row>
    <row r="163" spans="2:6" ht="15.4">
      <c r="B163" s="594">
        <v>3351</v>
      </c>
      <c r="C163" s="593" t="s">
        <v>369</v>
      </c>
      <c r="D163" s="594" t="s">
        <v>157</v>
      </c>
      <c r="E163" s="597">
        <v>1457942</v>
      </c>
      <c r="F163" s="593" t="s">
        <v>8417</v>
      </c>
    </row>
    <row r="164" spans="2:6" ht="15.4">
      <c r="B164" s="594">
        <v>3352</v>
      </c>
      <c r="C164" s="593" t="s">
        <v>370</v>
      </c>
      <c r="D164" s="594" t="s">
        <v>157</v>
      </c>
      <c r="E164" s="597">
        <v>1661552</v>
      </c>
      <c r="F164" s="593" t="s">
        <v>8417</v>
      </c>
    </row>
    <row r="165" spans="2:6" ht="15.4">
      <c r="B165" s="594">
        <v>3353</v>
      </c>
      <c r="C165" s="593" t="s">
        <v>371</v>
      </c>
      <c r="D165" s="594" t="s">
        <v>157</v>
      </c>
      <c r="E165" s="597">
        <v>1504162</v>
      </c>
      <c r="F165" s="593" t="s">
        <v>8417</v>
      </c>
    </row>
    <row r="166" spans="2:6" ht="15.4">
      <c r="B166" s="594">
        <v>3354</v>
      </c>
      <c r="C166" s="593" t="s">
        <v>372</v>
      </c>
      <c r="D166" s="594" t="s">
        <v>157</v>
      </c>
      <c r="E166" s="597">
        <v>2235467</v>
      </c>
      <c r="F166" s="593" t="s">
        <v>8417</v>
      </c>
    </row>
    <row r="167" spans="2:6" ht="15.4">
      <c r="B167" s="594">
        <v>3355</v>
      </c>
      <c r="C167" s="593" t="s">
        <v>373</v>
      </c>
      <c r="D167" s="594" t="s">
        <v>157</v>
      </c>
      <c r="E167" s="597">
        <v>2432204</v>
      </c>
      <c r="F167" s="593" t="s">
        <v>8417</v>
      </c>
    </row>
    <row r="168" spans="2:6" ht="15.4">
      <c r="B168" s="594">
        <v>3356</v>
      </c>
      <c r="C168" s="593" t="s">
        <v>374</v>
      </c>
      <c r="D168" s="594" t="s">
        <v>157</v>
      </c>
      <c r="E168" s="597">
        <v>3148051</v>
      </c>
      <c r="F168" s="593" t="s">
        <v>8417</v>
      </c>
    </row>
    <row r="169" spans="2:6" ht="15.4">
      <c r="B169" s="594">
        <v>3357</v>
      </c>
      <c r="C169" s="593" t="s">
        <v>375</v>
      </c>
      <c r="D169" s="594" t="s">
        <v>157</v>
      </c>
      <c r="E169" s="597">
        <v>3838043</v>
      </c>
      <c r="F169" s="593" t="s">
        <v>8417</v>
      </c>
    </row>
    <row r="170" spans="2:6" ht="15.4">
      <c r="B170" s="594">
        <v>3358</v>
      </c>
      <c r="C170" s="593" t="s">
        <v>376</v>
      </c>
      <c r="D170" s="594" t="s">
        <v>157</v>
      </c>
      <c r="E170" s="597">
        <v>1965845</v>
      </c>
      <c r="F170" s="593" t="s">
        <v>8417</v>
      </c>
    </row>
    <row r="171" spans="2:6" ht="15.4">
      <c r="B171" s="594">
        <v>3359</v>
      </c>
      <c r="C171" s="593" t="s">
        <v>377</v>
      </c>
      <c r="D171" s="594" t="s">
        <v>157</v>
      </c>
      <c r="E171" s="597">
        <v>2483068</v>
      </c>
      <c r="F171" s="593" t="s">
        <v>8417</v>
      </c>
    </row>
    <row r="172" spans="2:6" ht="15.4">
      <c r="B172" s="594">
        <v>3360</v>
      </c>
      <c r="C172" s="593" t="s">
        <v>378</v>
      </c>
      <c r="D172" s="594" t="s">
        <v>157</v>
      </c>
      <c r="E172" s="597">
        <v>3642805</v>
      </c>
      <c r="F172" s="593" t="s">
        <v>8417</v>
      </c>
    </row>
    <row r="173" spans="2:6" ht="15.4">
      <c r="B173" s="594">
        <v>3361</v>
      </c>
      <c r="C173" s="593" t="s">
        <v>379</v>
      </c>
      <c r="D173" s="594" t="s">
        <v>157</v>
      </c>
      <c r="E173" s="597">
        <v>3987502</v>
      </c>
      <c r="F173" s="593" t="s">
        <v>8417</v>
      </c>
    </row>
    <row r="174" spans="2:6" ht="15.4">
      <c r="B174" s="594">
        <v>3363</v>
      </c>
      <c r="C174" s="593" t="s">
        <v>380</v>
      </c>
      <c r="D174" s="594" t="s">
        <v>157</v>
      </c>
      <c r="E174" s="597">
        <v>4648573</v>
      </c>
      <c r="F174" s="593" t="s">
        <v>8417</v>
      </c>
    </row>
    <row r="175" spans="2:6" ht="15.4">
      <c r="B175" s="594">
        <v>3364</v>
      </c>
      <c r="C175" s="593" t="s">
        <v>381</v>
      </c>
      <c r="D175" s="594" t="s">
        <v>157</v>
      </c>
      <c r="E175" s="597">
        <v>1004059</v>
      </c>
      <c r="F175" s="593" t="s">
        <v>8417</v>
      </c>
    </row>
    <row r="176" spans="2:6" ht="15.4">
      <c r="B176" s="594">
        <v>3365</v>
      </c>
      <c r="C176" s="593" t="s">
        <v>382</v>
      </c>
      <c r="D176" s="594" t="s">
        <v>157</v>
      </c>
      <c r="E176" s="597">
        <v>1191913</v>
      </c>
      <c r="F176" s="593" t="s">
        <v>8417</v>
      </c>
    </row>
    <row r="177" spans="2:6" ht="15.4">
      <c r="B177" s="594">
        <v>3366</v>
      </c>
      <c r="C177" s="593" t="s">
        <v>383</v>
      </c>
      <c r="D177" s="594" t="s">
        <v>157</v>
      </c>
      <c r="E177" s="597">
        <v>1501816</v>
      </c>
      <c r="F177" s="593" t="s">
        <v>8417</v>
      </c>
    </row>
    <row r="178" spans="2:6" ht="15.4">
      <c r="B178" s="594">
        <v>3368</v>
      </c>
      <c r="C178" s="593" t="s">
        <v>384</v>
      </c>
      <c r="D178" s="594" t="s">
        <v>157</v>
      </c>
      <c r="E178" s="597">
        <v>1185775</v>
      </c>
      <c r="F178" s="593" t="s">
        <v>8417</v>
      </c>
    </row>
    <row r="179" spans="2:6" ht="15.4">
      <c r="B179" s="594">
        <v>3369</v>
      </c>
      <c r="C179" s="593" t="s">
        <v>385</v>
      </c>
      <c r="D179" s="594" t="s">
        <v>157</v>
      </c>
      <c r="E179" s="597">
        <v>1375832</v>
      </c>
      <c r="F179" s="593" t="s">
        <v>8417</v>
      </c>
    </row>
    <row r="180" spans="2:6" ht="15.4">
      <c r="B180" s="594">
        <v>3370</v>
      </c>
      <c r="C180" s="593" t="s">
        <v>386</v>
      </c>
      <c r="D180" s="594" t="s">
        <v>157</v>
      </c>
      <c r="E180" s="597">
        <v>1816175</v>
      </c>
      <c r="F180" s="593" t="s">
        <v>8417</v>
      </c>
    </row>
    <row r="181" spans="2:6" ht="15.4">
      <c r="B181" s="594">
        <v>3371</v>
      </c>
      <c r="C181" s="593" t="s">
        <v>387</v>
      </c>
      <c r="D181" s="594" t="s">
        <v>157</v>
      </c>
      <c r="E181" s="597">
        <v>1386590</v>
      </c>
      <c r="F181" s="593" t="s">
        <v>8417</v>
      </c>
    </row>
    <row r="182" spans="2:6" ht="15.4">
      <c r="B182" s="594">
        <v>3372</v>
      </c>
      <c r="C182" s="593" t="s">
        <v>388</v>
      </c>
      <c r="D182" s="594" t="s">
        <v>157</v>
      </c>
      <c r="E182" s="597">
        <v>1779932</v>
      </c>
      <c r="F182" s="593" t="s">
        <v>8417</v>
      </c>
    </row>
    <row r="183" spans="2:6" ht="15.4">
      <c r="B183" s="594">
        <v>3373</v>
      </c>
      <c r="C183" s="593" t="s">
        <v>389</v>
      </c>
      <c r="D183" s="594" t="s">
        <v>157</v>
      </c>
      <c r="E183" s="597">
        <v>2556317</v>
      </c>
      <c r="F183" s="593" t="s">
        <v>8417</v>
      </c>
    </row>
    <row r="184" spans="2:6" ht="15.4">
      <c r="B184" s="594">
        <v>3374</v>
      </c>
      <c r="C184" s="593" t="s">
        <v>390</v>
      </c>
      <c r="D184" s="594" t="s">
        <v>157</v>
      </c>
      <c r="E184" s="597">
        <v>2263700</v>
      </c>
      <c r="F184" s="593" t="s">
        <v>8417</v>
      </c>
    </row>
    <row r="185" spans="2:6" ht="15.4">
      <c r="B185" s="594">
        <v>3375</v>
      </c>
      <c r="C185" s="593" t="s">
        <v>391</v>
      </c>
      <c r="D185" s="594" t="s">
        <v>157</v>
      </c>
      <c r="E185" s="597">
        <v>2645014</v>
      </c>
      <c r="F185" s="593" t="s">
        <v>8417</v>
      </c>
    </row>
    <row r="186" spans="2:6" ht="15.4">
      <c r="B186" s="594">
        <v>3376</v>
      </c>
      <c r="C186" s="593" t="s">
        <v>392</v>
      </c>
      <c r="D186" s="594" t="s">
        <v>157</v>
      </c>
      <c r="E186" s="597">
        <v>3090389</v>
      </c>
      <c r="F186" s="593" t="s">
        <v>8417</v>
      </c>
    </row>
    <row r="187" spans="2:6" ht="15.4">
      <c r="B187" s="594">
        <v>3378</v>
      </c>
      <c r="C187" s="593" t="s">
        <v>393</v>
      </c>
      <c r="D187" s="594" t="s">
        <v>182</v>
      </c>
      <c r="E187" s="597">
        <v>4317</v>
      </c>
      <c r="F187" s="593" t="s">
        <v>8417</v>
      </c>
    </row>
    <row r="188" spans="2:6" ht="15.4">
      <c r="B188" s="594">
        <v>3379</v>
      </c>
      <c r="C188" s="593" t="s">
        <v>394</v>
      </c>
      <c r="D188" s="594" t="s">
        <v>190</v>
      </c>
      <c r="E188" s="595">
        <v>259314</v>
      </c>
      <c r="F188" s="596" t="s">
        <v>8417</v>
      </c>
    </row>
    <row r="189" spans="2:6" ht="15.4">
      <c r="B189" s="594">
        <v>3380</v>
      </c>
      <c r="C189" s="593" t="s">
        <v>395</v>
      </c>
      <c r="D189" s="594" t="s">
        <v>190</v>
      </c>
      <c r="E189" s="595">
        <v>121681</v>
      </c>
      <c r="F189" s="596" t="s">
        <v>8417</v>
      </c>
    </row>
    <row r="190" spans="2:6" ht="15.4">
      <c r="B190" s="594">
        <v>3382</v>
      </c>
      <c r="C190" s="593" t="s">
        <v>396</v>
      </c>
      <c r="D190" s="594" t="s">
        <v>190</v>
      </c>
      <c r="E190" s="595">
        <v>28959</v>
      </c>
      <c r="F190" s="596" t="s">
        <v>8417</v>
      </c>
    </row>
    <row r="191" spans="2:6" ht="15.4">
      <c r="B191" s="594">
        <v>3385</v>
      </c>
      <c r="C191" s="593" t="s">
        <v>397</v>
      </c>
      <c r="D191" s="594" t="s">
        <v>190</v>
      </c>
      <c r="E191" s="595">
        <v>180441</v>
      </c>
      <c r="F191" s="596" t="s">
        <v>8417</v>
      </c>
    </row>
    <row r="192" spans="2:6" ht="15.4">
      <c r="B192" s="594">
        <v>3388</v>
      </c>
      <c r="C192" s="593" t="s">
        <v>398</v>
      </c>
      <c r="D192" s="594" t="s">
        <v>190</v>
      </c>
      <c r="E192" s="595">
        <v>578254</v>
      </c>
      <c r="F192" s="596" t="s">
        <v>8417</v>
      </c>
    </row>
    <row r="193" spans="2:6" ht="15.4">
      <c r="B193" s="594">
        <v>3391</v>
      </c>
      <c r="C193" s="593" t="s">
        <v>399</v>
      </c>
      <c r="D193" s="594" t="s">
        <v>157</v>
      </c>
      <c r="E193" s="595">
        <v>257718</v>
      </c>
      <c r="F193" s="596" t="s">
        <v>8417</v>
      </c>
    </row>
    <row r="194" spans="2:6" ht="15.4">
      <c r="B194" s="594">
        <v>3393</v>
      </c>
      <c r="C194" s="593" t="s">
        <v>400</v>
      </c>
      <c r="D194" s="594" t="s">
        <v>157</v>
      </c>
      <c r="E194" s="595">
        <v>1562482</v>
      </c>
      <c r="F194" s="596" t="s">
        <v>8417</v>
      </c>
    </row>
    <row r="195" spans="2:6" ht="15.4">
      <c r="B195" s="594">
        <v>3394</v>
      </c>
      <c r="C195" s="593" t="s">
        <v>401</v>
      </c>
      <c r="D195" s="594" t="s">
        <v>186</v>
      </c>
      <c r="E195" s="595">
        <v>880336</v>
      </c>
      <c r="F195" s="596" t="s">
        <v>8417</v>
      </c>
    </row>
    <row r="196" spans="2:6" ht="15.4">
      <c r="B196" s="594">
        <v>3396</v>
      </c>
      <c r="C196" s="593" t="s">
        <v>403</v>
      </c>
      <c r="D196" s="594" t="s">
        <v>157</v>
      </c>
      <c r="E196" s="597">
        <v>754079</v>
      </c>
      <c r="F196" s="593" t="s">
        <v>8417</v>
      </c>
    </row>
    <row r="197" spans="2:6" ht="15.4">
      <c r="B197" s="594">
        <v>3397</v>
      </c>
      <c r="C197" s="593" t="s">
        <v>404</v>
      </c>
      <c r="D197" s="594" t="s">
        <v>157</v>
      </c>
      <c r="E197" s="597">
        <v>461536</v>
      </c>
      <c r="F197" s="593" t="s">
        <v>8417</v>
      </c>
    </row>
    <row r="198" spans="2:6" ht="15.4">
      <c r="B198" s="594">
        <v>3400</v>
      </c>
      <c r="C198" s="593" t="s">
        <v>405</v>
      </c>
      <c r="D198" s="594" t="s">
        <v>157</v>
      </c>
      <c r="E198" s="597">
        <v>259040</v>
      </c>
      <c r="F198" s="593" t="s">
        <v>8417</v>
      </c>
    </row>
    <row r="199" spans="2:6" ht="15.4">
      <c r="B199" s="594">
        <v>3401</v>
      </c>
      <c r="C199" s="593" t="s">
        <v>406</v>
      </c>
      <c r="D199" s="594" t="s">
        <v>157</v>
      </c>
      <c r="E199" s="597">
        <v>539879</v>
      </c>
      <c r="F199" s="593" t="s">
        <v>8417</v>
      </c>
    </row>
    <row r="200" spans="2:6" ht="15.4">
      <c r="B200" s="594">
        <v>3403</v>
      </c>
      <c r="C200" s="593" t="s">
        <v>407</v>
      </c>
      <c r="D200" s="594" t="s">
        <v>157</v>
      </c>
      <c r="E200" s="597">
        <v>923883</v>
      </c>
      <c r="F200" s="593" t="s">
        <v>8417</v>
      </c>
    </row>
    <row r="201" spans="2:6" ht="15.4">
      <c r="B201" s="594">
        <v>3404</v>
      </c>
      <c r="C201" s="593" t="s">
        <v>408</v>
      </c>
      <c r="D201" s="594" t="s">
        <v>157</v>
      </c>
      <c r="E201" s="595">
        <v>199459</v>
      </c>
      <c r="F201" s="596" t="s">
        <v>8417</v>
      </c>
    </row>
    <row r="202" spans="2:6" ht="15.4">
      <c r="B202" s="594">
        <v>3405</v>
      </c>
      <c r="C202" s="593" t="s">
        <v>409</v>
      </c>
      <c r="D202" s="594" t="s">
        <v>157</v>
      </c>
      <c r="E202" s="595">
        <v>308698</v>
      </c>
      <c r="F202" s="596" t="s">
        <v>8417</v>
      </c>
    </row>
    <row r="203" spans="2:6" ht="15.4">
      <c r="B203" s="594">
        <v>3408</v>
      </c>
      <c r="C203" s="593" t="s">
        <v>410</v>
      </c>
      <c r="D203" s="594" t="s">
        <v>190</v>
      </c>
      <c r="E203" s="595">
        <v>386890</v>
      </c>
      <c r="F203" s="596" t="s">
        <v>8417</v>
      </c>
    </row>
    <row r="204" spans="2:6" ht="15.4">
      <c r="B204" s="594">
        <v>3410</v>
      </c>
      <c r="C204" s="593" t="s">
        <v>411</v>
      </c>
      <c r="D204" s="594" t="s">
        <v>157</v>
      </c>
      <c r="E204" s="595">
        <v>8736857</v>
      </c>
      <c r="F204" s="596" t="s">
        <v>8417</v>
      </c>
    </row>
    <row r="205" spans="2:6" ht="15.4">
      <c r="B205" s="594">
        <v>3411</v>
      </c>
      <c r="C205" s="593" t="s">
        <v>412</v>
      </c>
      <c r="D205" s="594" t="s">
        <v>157</v>
      </c>
      <c r="E205" s="595">
        <v>9057626</v>
      </c>
      <c r="F205" s="596" t="s">
        <v>8417</v>
      </c>
    </row>
    <row r="206" spans="2:6" ht="15.4">
      <c r="B206" s="594">
        <v>3412</v>
      </c>
      <c r="C206" s="593" t="s">
        <v>413</v>
      </c>
      <c r="D206" s="594" t="s">
        <v>157</v>
      </c>
      <c r="E206" s="595">
        <v>508140</v>
      </c>
      <c r="F206" s="596" t="s">
        <v>8417</v>
      </c>
    </row>
    <row r="207" spans="2:6" ht="15.4">
      <c r="B207" s="594">
        <v>3413</v>
      </c>
      <c r="C207" s="593" t="s">
        <v>414</v>
      </c>
      <c r="D207" s="594" t="s">
        <v>157</v>
      </c>
      <c r="E207" s="595">
        <v>12267</v>
      </c>
      <c r="F207" s="596" t="s">
        <v>8417</v>
      </c>
    </row>
    <row r="208" spans="2:6" ht="15.4">
      <c r="B208" s="594">
        <v>3414</v>
      </c>
      <c r="C208" s="593" t="s">
        <v>415</v>
      </c>
      <c r="D208" s="594" t="s">
        <v>157</v>
      </c>
      <c r="E208" s="595">
        <v>21307</v>
      </c>
      <c r="F208" s="596" t="s">
        <v>8417</v>
      </c>
    </row>
    <row r="209" spans="2:6" ht="15.4">
      <c r="B209" s="594">
        <v>3415</v>
      </c>
      <c r="C209" s="593" t="s">
        <v>416</v>
      </c>
      <c r="D209" s="594" t="s">
        <v>190</v>
      </c>
      <c r="E209" s="595">
        <v>52892</v>
      </c>
      <c r="F209" s="596" t="s">
        <v>8417</v>
      </c>
    </row>
    <row r="210" spans="2:6" ht="15.4">
      <c r="B210" s="594">
        <v>3425</v>
      </c>
      <c r="C210" s="593" t="s">
        <v>418</v>
      </c>
      <c r="D210" s="594" t="s">
        <v>182</v>
      </c>
      <c r="E210" s="595">
        <v>84881</v>
      </c>
      <c r="F210" s="596" t="s">
        <v>8417</v>
      </c>
    </row>
    <row r="211" spans="2:6" ht="15.4">
      <c r="B211" s="594">
        <v>3426</v>
      </c>
      <c r="C211" s="593" t="s">
        <v>419</v>
      </c>
      <c r="D211" s="594" t="s">
        <v>190</v>
      </c>
      <c r="E211" s="595">
        <v>48885</v>
      </c>
      <c r="F211" s="596" t="s">
        <v>8417</v>
      </c>
    </row>
    <row r="212" spans="2:6" ht="15.4">
      <c r="B212" s="594">
        <v>3429</v>
      </c>
      <c r="C212" s="593" t="s">
        <v>421</v>
      </c>
      <c r="D212" s="594" t="s">
        <v>157</v>
      </c>
      <c r="E212" s="595">
        <v>644957</v>
      </c>
      <c r="F212" s="596" t="s">
        <v>8417</v>
      </c>
    </row>
    <row r="213" spans="2:6" ht="15.4">
      <c r="B213" s="594">
        <v>3430</v>
      </c>
      <c r="C213" s="593" t="s">
        <v>422</v>
      </c>
      <c r="D213" s="594" t="s">
        <v>157</v>
      </c>
      <c r="E213" s="595">
        <v>470012</v>
      </c>
      <c r="F213" s="596" t="s">
        <v>8417</v>
      </c>
    </row>
    <row r="214" spans="2:6" ht="15.4">
      <c r="B214" s="594">
        <v>3431</v>
      </c>
      <c r="C214" s="593" t="s">
        <v>423</v>
      </c>
      <c r="D214" s="594" t="s">
        <v>157</v>
      </c>
      <c r="E214" s="595">
        <v>590552</v>
      </c>
      <c r="F214" s="596" t="s">
        <v>8417</v>
      </c>
    </row>
    <row r="215" spans="2:6" ht="15.4">
      <c r="B215" s="594">
        <v>3432</v>
      </c>
      <c r="C215" s="593" t="s">
        <v>424</v>
      </c>
      <c r="D215" s="594" t="s">
        <v>157</v>
      </c>
      <c r="E215" s="595">
        <v>771386</v>
      </c>
      <c r="F215" s="596" t="s">
        <v>8417</v>
      </c>
    </row>
    <row r="216" spans="2:6" ht="15.4">
      <c r="B216" s="594">
        <v>3433</v>
      </c>
      <c r="C216" s="593" t="s">
        <v>425</v>
      </c>
      <c r="D216" s="594" t="s">
        <v>157</v>
      </c>
      <c r="E216" s="595">
        <v>9359</v>
      </c>
      <c r="F216" s="596" t="s">
        <v>8417</v>
      </c>
    </row>
    <row r="217" spans="2:6" ht="15.4">
      <c r="B217" s="594">
        <v>3434</v>
      </c>
      <c r="C217" s="593" t="s">
        <v>426</v>
      </c>
      <c r="D217" s="594" t="s">
        <v>157</v>
      </c>
      <c r="E217" s="595">
        <v>80246</v>
      </c>
      <c r="F217" s="596" t="s">
        <v>8417</v>
      </c>
    </row>
    <row r="218" spans="2:6" ht="15.4">
      <c r="B218" s="594">
        <v>3436</v>
      </c>
      <c r="C218" s="593" t="s">
        <v>427</v>
      </c>
      <c r="D218" s="594" t="s">
        <v>186</v>
      </c>
      <c r="E218" s="597">
        <v>123931</v>
      </c>
      <c r="F218" s="593" t="s">
        <v>8417</v>
      </c>
    </row>
    <row r="219" spans="2:6" ht="15.4">
      <c r="B219" s="594">
        <v>3442</v>
      </c>
      <c r="C219" s="593" t="s">
        <v>428</v>
      </c>
      <c r="D219" s="594" t="s">
        <v>186</v>
      </c>
      <c r="E219" s="597">
        <v>634862</v>
      </c>
      <c r="F219" s="593" t="s">
        <v>8417</v>
      </c>
    </row>
    <row r="220" spans="2:6" ht="15.4">
      <c r="B220" s="594">
        <v>3443</v>
      </c>
      <c r="C220" s="593" t="s">
        <v>430</v>
      </c>
      <c r="D220" s="594" t="s">
        <v>186</v>
      </c>
      <c r="E220" s="597">
        <v>95516</v>
      </c>
      <c r="F220" s="593" t="s">
        <v>8417</v>
      </c>
    </row>
    <row r="221" spans="2:6" ht="15.4">
      <c r="B221" s="594">
        <v>3450</v>
      </c>
      <c r="C221" s="593" t="s">
        <v>431</v>
      </c>
      <c r="D221" s="594" t="s">
        <v>157</v>
      </c>
      <c r="E221" s="597">
        <v>413693</v>
      </c>
      <c r="F221" s="593" t="s">
        <v>8417</v>
      </c>
    </row>
    <row r="222" spans="2:6" ht="15.4">
      <c r="B222" s="594">
        <v>3454</v>
      </c>
      <c r="C222" s="593" t="s">
        <v>8418</v>
      </c>
      <c r="D222" s="594" t="s">
        <v>186</v>
      </c>
      <c r="E222" s="597">
        <v>118049</v>
      </c>
      <c r="F222" s="593" t="s">
        <v>8417</v>
      </c>
    </row>
    <row r="223" spans="2:6" ht="15.4">
      <c r="B223" s="594">
        <v>3463</v>
      </c>
      <c r="C223" s="593" t="s">
        <v>435</v>
      </c>
      <c r="D223" s="594" t="s">
        <v>157</v>
      </c>
      <c r="E223" s="597">
        <v>280630</v>
      </c>
      <c r="F223" s="593" t="s">
        <v>8417</v>
      </c>
    </row>
    <row r="224" spans="2:6" ht="15.4">
      <c r="B224" s="594">
        <v>3464</v>
      </c>
      <c r="C224" s="593" t="s">
        <v>436</v>
      </c>
      <c r="D224" s="594" t="s">
        <v>186</v>
      </c>
      <c r="E224" s="597">
        <v>49473</v>
      </c>
      <c r="F224" s="593" t="s">
        <v>8417</v>
      </c>
    </row>
    <row r="225" spans="2:6" ht="15.4">
      <c r="B225" s="594">
        <v>3465</v>
      </c>
      <c r="C225" s="593" t="s">
        <v>438</v>
      </c>
      <c r="D225" s="594" t="s">
        <v>186</v>
      </c>
      <c r="E225" s="595">
        <v>549757</v>
      </c>
      <c r="F225" s="596" t="s">
        <v>8417</v>
      </c>
    </row>
    <row r="226" spans="2:6" ht="15.4">
      <c r="B226" s="594">
        <v>3466</v>
      </c>
      <c r="C226" s="593" t="s">
        <v>439</v>
      </c>
      <c r="D226" s="594" t="s">
        <v>186</v>
      </c>
      <c r="E226" s="597">
        <v>565876</v>
      </c>
      <c r="F226" s="593" t="s">
        <v>8417</v>
      </c>
    </row>
    <row r="227" spans="2:6" ht="15.4">
      <c r="B227" s="594">
        <v>3467</v>
      </c>
      <c r="C227" s="593" t="s">
        <v>440</v>
      </c>
      <c r="D227" s="594" t="s">
        <v>186</v>
      </c>
      <c r="E227" s="597">
        <v>549126</v>
      </c>
      <c r="F227" s="593" t="s">
        <v>8417</v>
      </c>
    </row>
    <row r="228" spans="2:6" ht="15.4">
      <c r="B228" s="594">
        <v>3468</v>
      </c>
      <c r="C228" s="593" t="s">
        <v>441</v>
      </c>
      <c r="D228" s="594" t="s">
        <v>186</v>
      </c>
      <c r="E228" s="597">
        <v>480292</v>
      </c>
      <c r="F228" s="593" t="s">
        <v>8417</v>
      </c>
    </row>
    <row r="229" spans="2:6" ht="15.4">
      <c r="B229" s="594">
        <v>3470</v>
      </c>
      <c r="C229" s="593" t="s">
        <v>8419</v>
      </c>
      <c r="D229" s="594" t="s">
        <v>190</v>
      </c>
      <c r="E229" s="597">
        <v>1107640</v>
      </c>
      <c r="F229" s="593" t="s">
        <v>8417</v>
      </c>
    </row>
    <row r="230" spans="2:6" ht="15.4">
      <c r="B230" s="594">
        <v>3471</v>
      </c>
      <c r="C230" s="593" t="s">
        <v>8420</v>
      </c>
      <c r="D230" s="594" t="s">
        <v>190</v>
      </c>
      <c r="E230" s="597">
        <v>763392</v>
      </c>
      <c r="F230" s="593" t="s">
        <v>8417</v>
      </c>
    </row>
    <row r="231" spans="2:6" ht="15.4">
      <c r="B231" s="594">
        <v>3472</v>
      </c>
      <c r="C231" s="593" t="s">
        <v>444</v>
      </c>
      <c r="D231" s="594" t="s">
        <v>157</v>
      </c>
      <c r="E231" s="597">
        <v>656222</v>
      </c>
      <c r="F231" s="593" t="s">
        <v>8417</v>
      </c>
    </row>
    <row r="232" spans="2:6" ht="15.4">
      <c r="B232" s="594">
        <v>3473</v>
      </c>
      <c r="C232" s="593" t="s">
        <v>445</v>
      </c>
      <c r="D232" s="594" t="s">
        <v>157</v>
      </c>
      <c r="E232" s="597">
        <v>878341</v>
      </c>
      <c r="F232" s="593" t="s">
        <v>8417</v>
      </c>
    </row>
    <row r="233" spans="2:6" ht="15.4">
      <c r="B233" s="594">
        <v>3474</v>
      </c>
      <c r="C233" s="593" t="s">
        <v>446</v>
      </c>
      <c r="D233" s="594" t="s">
        <v>157</v>
      </c>
      <c r="E233" s="595">
        <v>1082844</v>
      </c>
      <c r="F233" s="596" t="s">
        <v>8417</v>
      </c>
    </row>
    <row r="234" spans="2:6" ht="15.4">
      <c r="B234" s="594">
        <v>3475</v>
      </c>
      <c r="C234" s="593" t="s">
        <v>447</v>
      </c>
      <c r="D234" s="594" t="s">
        <v>186</v>
      </c>
      <c r="E234" s="595">
        <v>406176</v>
      </c>
      <c r="F234" s="596" t="s">
        <v>8417</v>
      </c>
    </row>
    <row r="235" spans="2:6" ht="15.4">
      <c r="B235" s="594">
        <v>3476</v>
      </c>
      <c r="C235" s="593" t="s">
        <v>448</v>
      </c>
      <c r="D235" s="594" t="s">
        <v>186</v>
      </c>
      <c r="E235" s="597">
        <v>456873</v>
      </c>
      <c r="F235" s="593" t="s">
        <v>8417</v>
      </c>
    </row>
    <row r="236" spans="2:6" ht="15.4">
      <c r="B236" s="594">
        <v>3477</v>
      </c>
      <c r="C236" s="593" t="s">
        <v>449</v>
      </c>
      <c r="D236" s="594" t="s">
        <v>186</v>
      </c>
      <c r="E236" s="597">
        <v>560059</v>
      </c>
      <c r="F236" s="593" t="s">
        <v>8417</v>
      </c>
    </row>
    <row r="237" spans="2:6" ht="15.4">
      <c r="B237" s="594">
        <v>3478</v>
      </c>
      <c r="C237" s="593" t="s">
        <v>450</v>
      </c>
      <c r="D237" s="594" t="s">
        <v>186</v>
      </c>
      <c r="E237" s="597">
        <v>157051</v>
      </c>
      <c r="F237" s="593" t="s">
        <v>8417</v>
      </c>
    </row>
    <row r="238" spans="2:6" ht="15.4">
      <c r="B238" s="594">
        <v>3486</v>
      </c>
      <c r="C238" s="593" t="s">
        <v>451</v>
      </c>
      <c r="D238" s="594" t="s">
        <v>186</v>
      </c>
      <c r="E238" s="597">
        <v>208006</v>
      </c>
      <c r="F238" s="593" t="s">
        <v>8417</v>
      </c>
    </row>
    <row r="239" spans="2:6" ht="15.4">
      <c r="B239" s="594">
        <v>3490</v>
      </c>
      <c r="C239" s="593" t="s">
        <v>453</v>
      </c>
      <c r="D239" s="594" t="s">
        <v>157</v>
      </c>
      <c r="E239" s="597">
        <v>61642</v>
      </c>
      <c r="F239" s="596" t="s">
        <v>8417</v>
      </c>
    </row>
    <row r="240" spans="2:6" ht="15.4">
      <c r="B240" s="594">
        <v>3491</v>
      </c>
      <c r="C240" s="593" t="s">
        <v>454</v>
      </c>
      <c r="D240" s="594" t="s">
        <v>157</v>
      </c>
      <c r="E240" s="597">
        <v>48987</v>
      </c>
      <c r="F240" s="596" t="s">
        <v>8417</v>
      </c>
    </row>
    <row r="241" spans="2:6" ht="15.4">
      <c r="B241" s="594">
        <v>3492</v>
      </c>
      <c r="C241" s="593" t="s">
        <v>455</v>
      </c>
      <c r="D241" s="594" t="s">
        <v>157</v>
      </c>
      <c r="E241" s="597">
        <v>88992</v>
      </c>
      <c r="F241" s="596" t="s">
        <v>8417</v>
      </c>
    </row>
    <row r="242" spans="2:6" ht="15.4">
      <c r="B242" s="594">
        <v>3499</v>
      </c>
      <c r="C242" s="593" t="s">
        <v>456</v>
      </c>
      <c r="D242" s="594" t="s">
        <v>157</v>
      </c>
      <c r="E242" s="595">
        <v>480453</v>
      </c>
      <c r="F242" s="596" t="s">
        <v>8417</v>
      </c>
    </row>
    <row r="243" spans="2:6" ht="15.4">
      <c r="B243" s="594">
        <v>3500</v>
      </c>
      <c r="C243" s="593" t="s">
        <v>457</v>
      </c>
      <c r="D243" s="594" t="s">
        <v>157</v>
      </c>
      <c r="E243" s="595">
        <v>1012878</v>
      </c>
      <c r="F243" s="596" t="s">
        <v>8417</v>
      </c>
    </row>
    <row r="244" spans="2:6" ht="15.4">
      <c r="B244" s="594">
        <v>3501</v>
      </c>
      <c r="C244" s="593" t="s">
        <v>458</v>
      </c>
      <c r="D244" s="594" t="s">
        <v>157</v>
      </c>
      <c r="E244" s="595">
        <v>1264169</v>
      </c>
      <c r="F244" s="596" t="s">
        <v>8417</v>
      </c>
    </row>
    <row r="245" spans="2:6" ht="15.4">
      <c r="B245" s="594">
        <v>3502</v>
      </c>
      <c r="C245" s="593" t="s">
        <v>459</v>
      </c>
      <c r="D245" s="594" t="s">
        <v>157</v>
      </c>
      <c r="E245" s="595">
        <v>1495723</v>
      </c>
      <c r="F245" s="596" t="s">
        <v>8417</v>
      </c>
    </row>
    <row r="246" spans="2:6" ht="15.4">
      <c r="B246" s="594">
        <v>3503</v>
      </c>
      <c r="C246" s="593" t="s">
        <v>460</v>
      </c>
      <c r="D246" s="594" t="s">
        <v>157</v>
      </c>
      <c r="E246" s="595">
        <v>1633777</v>
      </c>
      <c r="F246" s="596" t="s">
        <v>8417</v>
      </c>
    </row>
    <row r="247" spans="2:6" ht="15.4">
      <c r="B247" s="594">
        <v>3504</v>
      </c>
      <c r="C247" s="593" t="s">
        <v>461</v>
      </c>
      <c r="D247" s="594" t="s">
        <v>157</v>
      </c>
      <c r="E247" s="595">
        <v>150375</v>
      </c>
      <c r="F247" s="596" t="s">
        <v>8417</v>
      </c>
    </row>
    <row r="248" spans="2:6" ht="15.4">
      <c r="B248" s="594">
        <v>3505</v>
      </c>
      <c r="C248" s="593" t="s">
        <v>462</v>
      </c>
      <c r="D248" s="594" t="s">
        <v>157</v>
      </c>
      <c r="E248" s="595">
        <v>293078</v>
      </c>
      <c r="F248" s="596" t="s">
        <v>8417</v>
      </c>
    </row>
    <row r="249" spans="2:6" ht="15.4">
      <c r="B249" s="594">
        <v>3506</v>
      </c>
      <c r="C249" s="593" t="s">
        <v>463</v>
      </c>
      <c r="D249" s="594" t="s">
        <v>157</v>
      </c>
      <c r="E249" s="595">
        <v>376528</v>
      </c>
      <c r="F249" s="596" t="s">
        <v>8417</v>
      </c>
    </row>
    <row r="250" spans="2:6" ht="15.4">
      <c r="B250" s="594">
        <v>3507</v>
      </c>
      <c r="C250" s="593" t="s">
        <v>464</v>
      </c>
      <c r="D250" s="594" t="s">
        <v>157</v>
      </c>
      <c r="E250" s="597">
        <v>448919</v>
      </c>
      <c r="F250" s="593" t="s">
        <v>8417</v>
      </c>
    </row>
    <row r="251" spans="2:6" ht="15.4">
      <c r="B251" s="594">
        <v>3508</v>
      </c>
      <c r="C251" s="593" t="s">
        <v>465</v>
      </c>
      <c r="D251" s="594" t="s">
        <v>157</v>
      </c>
      <c r="E251" s="597">
        <v>567094</v>
      </c>
      <c r="F251" s="593" t="s">
        <v>8417</v>
      </c>
    </row>
    <row r="252" spans="2:6" ht="15.4">
      <c r="B252" s="594">
        <v>3509</v>
      </c>
      <c r="C252" s="593" t="s">
        <v>466</v>
      </c>
      <c r="D252" s="594" t="s">
        <v>157</v>
      </c>
      <c r="E252" s="597">
        <v>657290</v>
      </c>
      <c r="F252" s="593" t="s">
        <v>8417</v>
      </c>
    </row>
    <row r="253" spans="2:6" ht="15.4">
      <c r="B253" s="594">
        <v>3510</v>
      </c>
      <c r="C253" s="593" t="s">
        <v>467</v>
      </c>
      <c r="D253" s="594" t="s">
        <v>157</v>
      </c>
      <c r="E253" s="597">
        <v>777545</v>
      </c>
      <c r="F253" s="593" t="s">
        <v>8417</v>
      </c>
    </row>
    <row r="254" spans="2:6" ht="15.4">
      <c r="B254" s="594">
        <v>3511</v>
      </c>
      <c r="C254" s="593" t="s">
        <v>468</v>
      </c>
      <c r="D254" s="594" t="s">
        <v>157</v>
      </c>
      <c r="E254" s="597">
        <v>1113191</v>
      </c>
      <c r="F254" s="593" t="s">
        <v>8417</v>
      </c>
    </row>
    <row r="255" spans="2:6" ht="15.4">
      <c r="B255" s="594">
        <v>3512</v>
      </c>
      <c r="C255" s="593" t="s">
        <v>469</v>
      </c>
      <c r="D255" s="594" t="s">
        <v>157</v>
      </c>
      <c r="E255" s="597">
        <v>49453</v>
      </c>
      <c r="F255" s="593" t="s">
        <v>8417</v>
      </c>
    </row>
    <row r="256" spans="2:6" ht="15.4">
      <c r="B256" s="594">
        <v>3513</v>
      </c>
      <c r="C256" s="593" t="s">
        <v>470</v>
      </c>
      <c r="D256" s="594" t="s">
        <v>157</v>
      </c>
      <c r="E256" s="597">
        <v>101944</v>
      </c>
      <c r="F256" s="593" t="s">
        <v>8417</v>
      </c>
    </row>
    <row r="257" spans="2:6" ht="15.4">
      <c r="B257" s="594">
        <v>3514</v>
      </c>
      <c r="C257" s="593" t="s">
        <v>471</v>
      </c>
      <c r="D257" s="594" t="s">
        <v>157</v>
      </c>
      <c r="E257" s="597">
        <v>139842</v>
      </c>
      <c r="F257" s="593" t="s">
        <v>8417</v>
      </c>
    </row>
    <row r="258" spans="2:6" ht="15.4">
      <c r="B258" s="594">
        <v>3515</v>
      </c>
      <c r="C258" s="593" t="s">
        <v>472</v>
      </c>
      <c r="D258" s="594" t="s">
        <v>157</v>
      </c>
      <c r="E258" s="595">
        <v>185247</v>
      </c>
      <c r="F258" s="596" t="s">
        <v>8417</v>
      </c>
    </row>
    <row r="259" spans="2:6" ht="15.4">
      <c r="B259" s="594">
        <v>3516</v>
      </c>
      <c r="C259" s="593" t="s">
        <v>473</v>
      </c>
      <c r="D259" s="594" t="s">
        <v>157</v>
      </c>
      <c r="E259" s="595">
        <v>374614</v>
      </c>
      <c r="F259" s="596" t="s">
        <v>8417</v>
      </c>
    </row>
    <row r="260" spans="2:6" ht="15.4">
      <c r="B260" s="594">
        <v>3517</v>
      </c>
      <c r="C260" s="593" t="s">
        <v>474</v>
      </c>
      <c r="D260" s="594" t="s">
        <v>157</v>
      </c>
      <c r="E260" s="595">
        <v>1340307</v>
      </c>
      <c r="F260" s="596" t="s">
        <v>8417</v>
      </c>
    </row>
    <row r="261" spans="2:6" ht="15.4">
      <c r="B261" s="594">
        <v>3518</v>
      </c>
      <c r="C261" s="593" t="s">
        <v>475</v>
      </c>
      <c r="D261" s="594" t="s">
        <v>157</v>
      </c>
      <c r="E261" s="595">
        <v>2901098</v>
      </c>
      <c r="F261" s="596" t="s">
        <v>8417</v>
      </c>
    </row>
    <row r="262" spans="2:6" ht="15.4">
      <c r="B262" s="594">
        <v>3519</v>
      </c>
      <c r="C262" s="593" t="s">
        <v>476</v>
      </c>
      <c r="D262" s="594" t="s">
        <v>157</v>
      </c>
      <c r="E262" s="595">
        <v>3932921</v>
      </c>
      <c r="F262" s="596" t="s">
        <v>8417</v>
      </c>
    </row>
    <row r="263" spans="2:6" ht="15.4">
      <c r="B263" s="594">
        <v>3520</v>
      </c>
      <c r="C263" s="593" t="s">
        <v>477</v>
      </c>
      <c r="D263" s="594" t="s">
        <v>157</v>
      </c>
      <c r="E263" s="595">
        <v>90973</v>
      </c>
      <c r="F263" s="596" t="s">
        <v>8417</v>
      </c>
    </row>
    <row r="264" spans="2:6" ht="15.4">
      <c r="B264" s="594">
        <v>3521</v>
      </c>
      <c r="C264" s="593" t="s">
        <v>478</v>
      </c>
      <c r="D264" s="594" t="s">
        <v>157</v>
      </c>
      <c r="E264" s="595">
        <v>116034</v>
      </c>
      <c r="F264" s="596" t="s">
        <v>8417</v>
      </c>
    </row>
    <row r="265" spans="2:6" ht="15.4">
      <c r="B265" s="594">
        <v>3522</v>
      </c>
      <c r="C265" s="593" t="s">
        <v>479</v>
      </c>
      <c r="D265" s="594" t="s">
        <v>157</v>
      </c>
      <c r="E265" s="595">
        <v>133045</v>
      </c>
      <c r="F265" s="596" t="s">
        <v>8417</v>
      </c>
    </row>
    <row r="266" spans="2:6" ht="15.4">
      <c r="B266" s="594">
        <v>3523</v>
      </c>
      <c r="C266" s="593" t="s">
        <v>480</v>
      </c>
      <c r="D266" s="594" t="s">
        <v>157</v>
      </c>
      <c r="E266" s="595">
        <v>175611</v>
      </c>
      <c r="F266" s="596" t="s">
        <v>8417</v>
      </c>
    </row>
    <row r="267" spans="2:6" ht="15.4">
      <c r="B267" s="594">
        <v>3524</v>
      </c>
      <c r="C267" s="593" t="s">
        <v>481</v>
      </c>
      <c r="D267" s="594" t="s">
        <v>157</v>
      </c>
      <c r="E267" s="595">
        <v>326908</v>
      </c>
      <c r="F267" s="596" t="s">
        <v>8417</v>
      </c>
    </row>
    <row r="268" spans="2:6" ht="15.4">
      <c r="B268" s="594">
        <v>3525</v>
      </c>
      <c r="C268" s="593" t="s">
        <v>482</v>
      </c>
      <c r="D268" s="594" t="s">
        <v>157</v>
      </c>
      <c r="E268" s="595">
        <v>896004</v>
      </c>
      <c r="F268" s="596" t="s">
        <v>8417</v>
      </c>
    </row>
    <row r="269" spans="2:6" ht="15.4">
      <c r="B269" s="594">
        <v>3526</v>
      </c>
      <c r="C269" s="593" t="s">
        <v>483</v>
      </c>
      <c r="D269" s="594" t="s">
        <v>157</v>
      </c>
      <c r="E269" s="595">
        <v>1905425</v>
      </c>
      <c r="F269" s="596" t="s">
        <v>8417</v>
      </c>
    </row>
    <row r="270" spans="2:6" ht="15.4">
      <c r="B270" s="594">
        <v>3527</v>
      </c>
      <c r="C270" s="593" t="s">
        <v>484</v>
      </c>
      <c r="D270" s="594" t="s">
        <v>157</v>
      </c>
      <c r="E270" s="595">
        <v>2669244</v>
      </c>
      <c r="F270" s="596" t="s">
        <v>8417</v>
      </c>
    </row>
    <row r="271" spans="2:6" ht="15.4">
      <c r="B271" s="594">
        <v>3528</v>
      </c>
      <c r="C271" s="593" t="s">
        <v>485</v>
      </c>
      <c r="D271" s="594" t="s">
        <v>157</v>
      </c>
      <c r="E271" s="595">
        <v>47118</v>
      </c>
      <c r="F271" s="596" t="s">
        <v>8417</v>
      </c>
    </row>
    <row r="272" spans="2:6" ht="15.4">
      <c r="B272" s="594">
        <v>3529</v>
      </c>
      <c r="C272" s="593" t="s">
        <v>486</v>
      </c>
      <c r="D272" s="594" t="s">
        <v>157</v>
      </c>
      <c r="E272" s="595">
        <v>64140</v>
      </c>
      <c r="F272" s="596" t="s">
        <v>8417</v>
      </c>
    </row>
    <row r="273" spans="2:6" ht="15.4">
      <c r="B273" s="594">
        <v>3530</v>
      </c>
      <c r="C273" s="593" t="s">
        <v>487</v>
      </c>
      <c r="D273" s="594" t="s">
        <v>157</v>
      </c>
      <c r="E273" s="595">
        <v>86579</v>
      </c>
      <c r="F273" s="596" t="s">
        <v>8417</v>
      </c>
    </row>
    <row r="274" spans="2:6" ht="15.4">
      <c r="B274" s="594">
        <v>3531</v>
      </c>
      <c r="C274" s="593" t="s">
        <v>488</v>
      </c>
      <c r="D274" s="594" t="s">
        <v>157</v>
      </c>
      <c r="E274" s="595">
        <v>140168</v>
      </c>
      <c r="F274" s="596" t="s">
        <v>8417</v>
      </c>
    </row>
    <row r="275" spans="2:6" ht="15.4">
      <c r="B275" s="594">
        <v>3532</v>
      </c>
      <c r="C275" s="593" t="s">
        <v>489</v>
      </c>
      <c r="D275" s="594" t="s">
        <v>157</v>
      </c>
      <c r="E275" s="595">
        <v>336721</v>
      </c>
      <c r="F275" s="596" t="s">
        <v>8417</v>
      </c>
    </row>
    <row r="276" spans="2:6" ht="15.4">
      <c r="B276" s="594">
        <v>3533</v>
      </c>
      <c r="C276" s="593" t="s">
        <v>490</v>
      </c>
      <c r="D276" s="594" t="s">
        <v>157</v>
      </c>
      <c r="E276" s="595">
        <v>700930</v>
      </c>
      <c r="F276" s="596" t="s">
        <v>8417</v>
      </c>
    </row>
    <row r="277" spans="2:6" ht="15.4">
      <c r="B277" s="594">
        <v>3534</v>
      </c>
      <c r="C277" s="593" t="s">
        <v>491</v>
      </c>
      <c r="D277" s="594" t="s">
        <v>157</v>
      </c>
      <c r="E277" s="595">
        <v>1555532</v>
      </c>
      <c r="F277" s="596" t="s">
        <v>8417</v>
      </c>
    </row>
    <row r="278" spans="2:6" ht="15.4">
      <c r="B278" s="594">
        <v>3535</v>
      </c>
      <c r="C278" s="593" t="s">
        <v>492</v>
      </c>
      <c r="D278" s="594" t="s">
        <v>157</v>
      </c>
      <c r="E278" s="595">
        <v>2090567</v>
      </c>
      <c r="F278" s="596" t="s">
        <v>8417</v>
      </c>
    </row>
    <row r="279" spans="2:6" ht="15.4">
      <c r="B279" s="594">
        <v>3536</v>
      </c>
      <c r="C279" s="593" t="s">
        <v>493</v>
      </c>
      <c r="D279" s="594" t="s">
        <v>157</v>
      </c>
      <c r="E279" s="595">
        <v>53545</v>
      </c>
      <c r="F279" s="596" t="s">
        <v>8417</v>
      </c>
    </row>
    <row r="280" spans="2:6" ht="15.4">
      <c r="B280" s="594">
        <v>3537</v>
      </c>
      <c r="C280" s="593" t="s">
        <v>494</v>
      </c>
      <c r="D280" s="594" t="s">
        <v>157</v>
      </c>
      <c r="E280" s="595">
        <v>60974</v>
      </c>
      <c r="F280" s="596" t="s">
        <v>8417</v>
      </c>
    </row>
    <row r="281" spans="2:6" ht="15.4">
      <c r="B281" s="594">
        <v>3538</v>
      </c>
      <c r="C281" s="593" t="s">
        <v>495</v>
      </c>
      <c r="D281" s="594" t="s">
        <v>157</v>
      </c>
      <c r="E281" s="595">
        <v>79478</v>
      </c>
      <c r="F281" s="596" t="s">
        <v>8417</v>
      </c>
    </row>
    <row r="282" spans="2:6" ht="15.4">
      <c r="B282" s="594">
        <v>3539</v>
      </c>
      <c r="C282" s="593" t="s">
        <v>496</v>
      </c>
      <c r="D282" s="594" t="s">
        <v>157</v>
      </c>
      <c r="E282" s="595">
        <v>133596</v>
      </c>
      <c r="F282" s="596" t="s">
        <v>8417</v>
      </c>
    </row>
    <row r="283" spans="2:6" ht="15.4">
      <c r="B283" s="594">
        <v>3540</v>
      </c>
      <c r="C283" s="593" t="s">
        <v>497</v>
      </c>
      <c r="D283" s="594" t="s">
        <v>157</v>
      </c>
      <c r="E283" s="595">
        <v>302484</v>
      </c>
      <c r="F283" s="596" t="s">
        <v>8417</v>
      </c>
    </row>
    <row r="284" spans="2:6" ht="15.4">
      <c r="B284" s="594">
        <v>3541</v>
      </c>
      <c r="C284" s="593" t="s">
        <v>498</v>
      </c>
      <c r="D284" s="594" t="s">
        <v>157</v>
      </c>
      <c r="E284" s="595">
        <v>604218</v>
      </c>
      <c r="F284" s="596" t="s">
        <v>8417</v>
      </c>
    </row>
    <row r="285" spans="2:6" ht="15.4">
      <c r="B285" s="594">
        <v>3542</v>
      </c>
      <c r="C285" s="593" t="s">
        <v>499</v>
      </c>
      <c r="D285" s="594" t="s">
        <v>157</v>
      </c>
      <c r="E285" s="595">
        <v>1276530</v>
      </c>
      <c r="F285" s="596" t="s">
        <v>8417</v>
      </c>
    </row>
    <row r="286" spans="2:6" ht="15.4">
      <c r="B286" s="594">
        <v>3543</v>
      </c>
      <c r="C286" s="593" t="s">
        <v>500</v>
      </c>
      <c r="D286" s="594" t="s">
        <v>157</v>
      </c>
      <c r="E286" s="595">
        <v>1686027</v>
      </c>
      <c r="F286" s="596" t="s">
        <v>8417</v>
      </c>
    </row>
    <row r="287" spans="2:6" ht="15.4">
      <c r="B287" s="594">
        <v>3544</v>
      </c>
      <c r="C287" s="593" t="s">
        <v>501</v>
      </c>
      <c r="D287" s="594" t="s">
        <v>157</v>
      </c>
      <c r="E287" s="595">
        <v>43082</v>
      </c>
      <c r="F287" s="596" t="s">
        <v>8417</v>
      </c>
    </row>
    <row r="288" spans="2:6" ht="15.4">
      <c r="B288" s="594">
        <v>3545</v>
      </c>
      <c r="C288" s="593" t="s">
        <v>502</v>
      </c>
      <c r="D288" s="594" t="s">
        <v>157</v>
      </c>
      <c r="E288" s="595">
        <v>73560</v>
      </c>
      <c r="F288" s="596" t="s">
        <v>8417</v>
      </c>
    </row>
    <row r="289" spans="2:6" ht="15.4">
      <c r="B289" s="594">
        <v>3546</v>
      </c>
      <c r="C289" s="593" t="s">
        <v>503</v>
      </c>
      <c r="D289" s="594" t="s">
        <v>157</v>
      </c>
      <c r="E289" s="595">
        <v>16779</v>
      </c>
      <c r="F289" s="596" t="s">
        <v>8417</v>
      </c>
    </row>
    <row r="290" spans="2:6" ht="15.4">
      <c r="B290" s="594">
        <v>3548</v>
      </c>
      <c r="C290" s="593" t="s">
        <v>504</v>
      </c>
      <c r="D290" s="594" t="s">
        <v>157</v>
      </c>
      <c r="E290" s="595">
        <v>275775</v>
      </c>
      <c r="F290" s="596" t="s">
        <v>8417</v>
      </c>
    </row>
    <row r="291" spans="2:6" ht="15.4">
      <c r="B291" s="594">
        <v>3549</v>
      </c>
      <c r="C291" s="593" t="s">
        <v>505</v>
      </c>
      <c r="D291" s="594" t="s">
        <v>157</v>
      </c>
      <c r="E291" s="595">
        <v>231910</v>
      </c>
      <c r="F291" s="596" t="s">
        <v>8417</v>
      </c>
    </row>
    <row r="292" spans="2:6" ht="15.4">
      <c r="B292" s="594">
        <v>3550</v>
      </c>
      <c r="C292" s="593" t="s">
        <v>506</v>
      </c>
      <c r="D292" s="594" t="s">
        <v>157</v>
      </c>
      <c r="E292" s="595">
        <v>719574</v>
      </c>
      <c r="F292" s="596" t="s">
        <v>8417</v>
      </c>
    </row>
    <row r="293" spans="2:6" ht="15.4">
      <c r="B293" s="594">
        <v>3551</v>
      </c>
      <c r="C293" s="593" t="s">
        <v>507</v>
      </c>
      <c r="D293" s="594" t="s">
        <v>157</v>
      </c>
      <c r="E293" s="597">
        <v>969716</v>
      </c>
      <c r="F293" s="593" t="s">
        <v>8417</v>
      </c>
    </row>
    <row r="294" spans="2:6" ht="15.4">
      <c r="B294" s="594">
        <v>3552</v>
      </c>
      <c r="C294" s="593" t="s">
        <v>508</v>
      </c>
      <c r="D294" s="594" t="s">
        <v>157</v>
      </c>
      <c r="E294" s="597">
        <v>279516</v>
      </c>
      <c r="F294" s="593" t="s">
        <v>8417</v>
      </c>
    </row>
    <row r="295" spans="2:6" ht="15.4">
      <c r="B295" s="594">
        <v>3554</v>
      </c>
      <c r="C295" s="593" t="s">
        <v>509</v>
      </c>
      <c r="D295" s="594" t="s">
        <v>157</v>
      </c>
      <c r="E295" s="597">
        <v>744344</v>
      </c>
      <c r="F295" s="593" t="s">
        <v>8417</v>
      </c>
    </row>
    <row r="296" spans="2:6" ht="15.4">
      <c r="B296" s="594">
        <v>3555</v>
      </c>
      <c r="C296" s="593" t="s">
        <v>510</v>
      </c>
      <c r="D296" s="594" t="s">
        <v>157</v>
      </c>
      <c r="E296" s="597">
        <v>1066916</v>
      </c>
      <c r="F296" s="593" t="s">
        <v>8417</v>
      </c>
    </row>
    <row r="297" spans="2:6" ht="15.4">
      <c r="B297" s="594">
        <v>3556</v>
      </c>
      <c r="C297" s="593" t="s">
        <v>511</v>
      </c>
      <c r="D297" s="594" t="s">
        <v>157</v>
      </c>
      <c r="E297" s="597">
        <v>10890402</v>
      </c>
      <c r="F297" s="593" t="s">
        <v>8417</v>
      </c>
    </row>
    <row r="298" spans="2:6" ht="15.4">
      <c r="B298" s="594">
        <v>3557</v>
      </c>
      <c r="C298" s="593" t="s">
        <v>512</v>
      </c>
      <c r="D298" s="594" t="s">
        <v>157</v>
      </c>
      <c r="E298" s="597">
        <v>11649598</v>
      </c>
      <c r="F298" s="593" t="s">
        <v>8417</v>
      </c>
    </row>
    <row r="299" spans="2:6" ht="15.4">
      <c r="B299" s="594">
        <v>3559</v>
      </c>
      <c r="C299" s="593" t="s">
        <v>513</v>
      </c>
      <c r="D299" s="594" t="s">
        <v>157</v>
      </c>
      <c r="E299" s="597">
        <v>4949258</v>
      </c>
      <c r="F299" s="593" t="s">
        <v>8417</v>
      </c>
    </row>
    <row r="300" spans="2:6" ht="15.4">
      <c r="B300" s="594">
        <v>3560</v>
      </c>
      <c r="C300" s="593" t="s">
        <v>514</v>
      </c>
      <c r="D300" s="594" t="s">
        <v>157</v>
      </c>
      <c r="E300" s="597">
        <v>196317</v>
      </c>
      <c r="F300" s="593" t="s">
        <v>8417</v>
      </c>
    </row>
    <row r="301" spans="2:6" ht="15.4">
      <c r="B301" s="594">
        <v>3561</v>
      </c>
      <c r="C301" s="593" t="s">
        <v>515</v>
      </c>
      <c r="D301" s="594" t="s">
        <v>157</v>
      </c>
      <c r="E301" s="597">
        <v>276363</v>
      </c>
      <c r="F301" s="593" t="s">
        <v>8417</v>
      </c>
    </row>
    <row r="302" spans="2:6" ht="15.4">
      <c r="B302" s="594">
        <v>3562</v>
      </c>
      <c r="C302" s="593" t="s">
        <v>516</v>
      </c>
      <c r="D302" s="594" t="s">
        <v>190</v>
      </c>
      <c r="E302" s="597">
        <v>268580</v>
      </c>
      <c r="F302" s="593" t="s">
        <v>8417</v>
      </c>
    </row>
    <row r="303" spans="2:6" ht="15.4">
      <c r="B303" s="594">
        <v>3567</v>
      </c>
      <c r="C303" s="593" t="s">
        <v>517</v>
      </c>
      <c r="D303" s="594" t="s">
        <v>182</v>
      </c>
      <c r="E303" s="597">
        <v>109620</v>
      </c>
      <c r="F303" s="593" t="s">
        <v>8417</v>
      </c>
    </row>
    <row r="304" spans="2:6" ht="15.4">
      <c r="B304" s="594">
        <v>3569</v>
      </c>
      <c r="C304" s="593" t="s">
        <v>518</v>
      </c>
      <c r="D304" s="594" t="s">
        <v>157</v>
      </c>
      <c r="E304" s="597">
        <v>3857911</v>
      </c>
      <c r="F304" s="593" t="s">
        <v>8417</v>
      </c>
    </row>
    <row r="305" spans="2:6" ht="15.4">
      <c r="B305" s="594">
        <v>3589</v>
      </c>
      <c r="C305" s="593" t="s">
        <v>519</v>
      </c>
      <c r="D305" s="594" t="s">
        <v>157</v>
      </c>
      <c r="E305" s="595">
        <v>778653</v>
      </c>
      <c r="F305" s="596" t="s">
        <v>8417</v>
      </c>
    </row>
    <row r="306" spans="2:6" ht="15.4">
      <c r="B306" s="594">
        <v>3591</v>
      </c>
      <c r="C306" s="593" t="s">
        <v>520</v>
      </c>
      <c r="D306" s="594" t="s">
        <v>190</v>
      </c>
      <c r="E306" s="597">
        <v>62922</v>
      </c>
      <c r="F306" s="593" t="s">
        <v>8417</v>
      </c>
    </row>
    <row r="307" spans="2:6" ht="15.4">
      <c r="B307" s="594">
        <v>3599</v>
      </c>
      <c r="C307" s="593" t="s">
        <v>521</v>
      </c>
      <c r="D307" s="594" t="s">
        <v>190</v>
      </c>
      <c r="E307" s="597">
        <v>1077257</v>
      </c>
      <c r="F307" s="593" t="s">
        <v>8417</v>
      </c>
    </row>
    <row r="308" spans="2:6" ht="15.4">
      <c r="B308" s="594">
        <v>3600</v>
      </c>
      <c r="C308" s="593" t="s">
        <v>522</v>
      </c>
      <c r="D308" s="594" t="s">
        <v>157</v>
      </c>
      <c r="E308" s="595">
        <v>47945</v>
      </c>
      <c r="F308" s="596" t="s">
        <v>8417</v>
      </c>
    </row>
    <row r="309" spans="2:6" ht="15.4">
      <c r="B309" s="594">
        <v>3601</v>
      </c>
      <c r="C309" s="593" t="s">
        <v>523</v>
      </c>
      <c r="D309" s="594" t="s">
        <v>157</v>
      </c>
      <c r="E309" s="595">
        <v>75683</v>
      </c>
      <c r="F309" s="596" t="s">
        <v>8417</v>
      </c>
    </row>
    <row r="310" spans="2:6" ht="15.4">
      <c r="B310" s="594">
        <v>3602</v>
      </c>
      <c r="C310" s="593" t="s">
        <v>524</v>
      </c>
      <c r="D310" s="594" t="s">
        <v>157</v>
      </c>
      <c r="E310" s="595">
        <v>108935</v>
      </c>
      <c r="F310" s="596" t="s">
        <v>8417</v>
      </c>
    </row>
    <row r="311" spans="2:6" ht="15.4">
      <c r="B311" s="594">
        <v>3603</v>
      </c>
      <c r="C311" s="593" t="s">
        <v>525</v>
      </c>
      <c r="D311" s="594" t="s">
        <v>157</v>
      </c>
      <c r="E311" s="595">
        <v>246391</v>
      </c>
      <c r="F311" s="596" t="s">
        <v>8417</v>
      </c>
    </row>
    <row r="312" spans="2:6" ht="15.4">
      <c r="B312" s="594">
        <v>3604</v>
      </c>
      <c r="C312" s="593" t="s">
        <v>526</v>
      </c>
      <c r="D312" s="594" t="s">
        <v>157</v>
      </c>
      <c r="E312" s="595">
        <v>448893</v>
      </c>
      <c r="F312" s="596" t="s">
        <v>8417</v>
      </c>
    </row>
    <row r="313" spans="2:6" ht="15.4">
      <c r="B313" s="594">
        <v>3605</v>
      </c>
      <c r="C313" s="593" t="s">
        <v>527</v>
      </c>
      <c r="D313" s="594" t="s">
        <v>157</v>
      </c>
      <c r="E313" s="595">
        <v>808663</v>
      </c>
      <c r="F313" s="596" t="s">
        <v>8417</v>
      </c>
    </row>
    <row r="314" spans="2:6" ht="15.4">
      <c r="B314" s="594">
        <v>3606</v>
      </c>
      <c r="C314" s="593" t="s">
        <v>528</v>
      </c>
      <c r="D314" s="594" t="s">
        <v>157</v>
      </c>
      <c r="E314" s="595">
        <v>1244646</v>
      </c>
      <c r="F314" s="596" t="s">
        <v>8417</v>
      </c>
    </row>
    <row r="315" spans="2:6" ht="15.4">
      <c r="B315" s="594">
        <v>3607</v>
      </c>
      <c r="C315" s="593" t="s">
        <v>529</v>
      </c>
      <c r="D315" s="594" t="s">
        <v>157</v>
      </c>
      <c r="E315" s="595">
        <v>31368</v>
      </c>
      <c r="F315" s="596" t="s">
        <v>8417</v>
      </c>
    </row>
    <row r="316" spans="2:6" ht="15.4">
      <c r="B316" s="594">
        <v>3611</v>
      </c>
      <c r="C316" s="593" t="s">
        <v>530</v>
      </c>
      <c r="D316" s="594" t="s">
        <v>186</v>
      </c>
      <c r="E316" s="595">
        <v>671968</v>
      </c>
      <c r="F316" s="596" t="s">
        <v>8417</v>
      </c>
    </row>
    <row r="317" spans="2:6" ht="15.4">
      <c r="B317" s="594">
        <v>3618</v>
      </c>
      <c r="C317" s="593" t="s">
        <v>531</v>
      </c>
      <c r="D317" s="594" t="s">
        <v>157</v>
      </c>
      <c r="E317" s="595">
        <v>199271</v>
      </c>
      <c r="F317" s="596" t="s">
        <v>8417</v>
      </c>
    </row>
    <row r="318" spans="2:6" ht="15.4">
      <c r="B318" s="594">
        <v>3619</v>
      </c>
      <c r="C318" s="593" t="s">
        <v>532</v>
      </c>
      <c r="D318" s="594" t="s">
        <v>157</v>
      </c>
      <c r="E318" s="595">
        <v>143296</v>
      </c>
      <c r="F318" s="596" t="s">
        <v>8417</v>
      </c>
    </row>
    <row r="319" spans="2:6" ht="15.4">
      <c r="B319" s="594">
        <v>3620</v>
      </c>
      <c r="C319" s="593" t="s">
        <v>533</v>
      </c>
      <c r="D319" s="594" t="s">
        <v>157</v>
      </c>
      <c r="E319" s="595">
        <v>248495</v>
      </c>
      <c r="F319" s="596" t="s">
        <v>8417</v>
      </c>
    </row>
    <row r="320" spans="2:6" ht="15.4">
      <c r="B320" s="594">
        <v>3621</v>
      </c>
      <c r="C320" s="593" t="s">
        <v>534</v>
      </c>
      <c r="D320" s="594" t="s">
        <v>157</v>
      </c>
      <c r="E320" s="595">
        <v>978135</v>
      </c>
      <c r="F320" s="596" t="s">
        <v>8417</v>
      </c>
    </row>
    <row r="321" spans="2:6" ht="15.4">
      <c r="B321" s="594">
        <v>3636</v>
      </c>
      <c r="C321" s="593" t="s">
        <v>535</v>
      </c>
      <c r="D321" s="594" t="s">
        <v>186</v>
      </c>
      <c r="E321" s="595">
        <v>1140796</v>
      </c>
      <c r="F321" s="596" t="s">
        <v>8417</v>
      </c>
    </row>
    <row r="322" spans="2:6" ht="15.4">
      <c r="B322" s="594">
        <v>3639</v>
      </c>
      <c r="C322" s="593" t="s">
        <v>537</v>
      </c>
      <c r="D322" s="594" t="s">
        <v>186</v>
      </c>
      <c r="E322" s="595">
        <v>906893</v>
      </c>
      <c r="F322" s="596" t="s">
        <v>8417</v>
      </c>
    </row>
    <row r="323" spans="2:6" ht="15.4">
      <c r="B323" s="594">
        <v>3641</v>
      </c>
      <c r="C323" s="593" t="s">
        <v>8421</v>
      </c>
      <c r="D323" s="594" t="s">
        <v>186</v>
      </c>
      <c r="E323" s="597">
        <v>973376</v>
      </c>
      <c r="F323" s="593" t="s">
        <v>8417</v>
      </c>
    </row>
    <row r="324" spans="2:6" ht="15.4">
      <c r="B324" s="594">
        <v>3642</v>
      </c>
      <c r="C324" s="593" t="s">
        <v>8422</v>
      </c>
      <c r="D324" s="594" t="s">
        <v>186</v>
      </c>
      <c r="E324" s="595">
        <v>973376</v>
      </c>
      <c r="F324" s="596" t="s">
        <v>8417</v>
      </c>
    </row>
    <row r="325" spans="2:6" ht="15.4">
      <c r="B325" s="594">
        <v>3643</v>
      </c>
      <c r="C325" s="593" t="s">
        <v>8423</v>
      </c>
      <c r="D325" s="594" t="s">
        <v>186</v>
      </c>
      <c r="E325" s="595">
        <v>970949</v>
      </c>
      <c r="F325" s="596" t="s">
        <v>8417</v>
      </c>
    </row>
    <row r="326" spans="2:6" ht="15.4">
      <c r="B326" s="594">
        <v>3644</v>
      </c>
      <c r="C326" s="593" t="s">
        <v>541</v>
      </c>
      <c r="D326" s="594" t="s">
        <v>186</v>
      </c>
      <c r="E326" s="595">
        <v>1103472</v>
      </c>
      <c r="F326" s="596" t="s">
        <v>8417</v>
      </c>
    </row>
    <row r="327" spans="2:6" ht="15.4">
      <c r="B327" s="594">
        <v>3645</v>
      </c>
      <c r="C327" s="593" t="s">
        <v>8424</v>
      </c>
      <c r="D327" s="594" t="s">
        <v>186</v>
      </c>
      <c r="E327" s="595">
        <v>1038581</v>
      </c>
      <c r="F327" s="596" t="s">
        <v>8417</v>
      </c>
    </row>
    <row r="328" spans="2:6" ht="15.4">
      <c r="B328" s="594">
        <v>3646</v>
      </c>
      <c r="C328" s="593" t="s">
        <v>543</v>
      </c>
      <c r="D328" s="594" t="s">
        <v>186</v>
      </c>
      <c r="E328" s="595">
        <v>934500</v>
      </c>
      <c r="F328" s="596" t="s">
        <v>8417</v>
      </c>
    </row>
    <row r="329" spans="2:6" ht="15.4">
      <c r="B329" s="594">
        <v>3647</v>
      </c>
      <c r="C329" s="593" t="s">
        <v>8425</v>
      </c>
      <c r="D329" s="594" t="s">
        <v>186</v>
      </c>
      <c r="E329" s="595">
        <v>768394</v>
      </c>
      <c r="F329" s="596" t="s">
        <v>8417</v>
      </c>
    </row>
    <row r="330" spans="2:6" ht="15.4">
      <c r="B330" s="594">
        <v>3649</v>
      </c>
      <c r="C330" s="593" t="s">
        <v>545</v>
      </c>
      <c r="D330" s="594" t="s">
        <v>186</v>
      </c>
      <c r="E330" s="595">
        <v>470279</v>
      </c>
      <c r="F330" s="596" t="s">
        <v>8417</v>
      </c>
    </row>
    <row r="331" spans="2:6" ht="15.4">
      <c r="B331" s="594">
        <v>3650</v>
      </c>
      <c r="C331" s="593" t="s">
        <v>546</v>
      </c>
      <c r="D331" s="594" t="s">
        <v>186</v>
      </c>
      <c r="E331" s="595">
        <v>431676</v>
      </c>
      <c r="F331" s="596" t="s">
        <v>8417</v>
      </c>
    </row>
    <row r="332" spans="2:6" ht="15.4">
      <c r="B332" s="594">
        <v>3652</v>
      </c>
      <c r="C332" s="593" t="s">
        <v>547</v>
      </c>
      <c r="D332" s="594" t="s">
        <v>157</v>
      </c>
      <c r="E332" s="595">
        <v>4855533</v>
      </c>
      <c r="F332" s="596" t="s">
        <v>8417</v>
      </c>
    </row>
    <row r="333" spans="2:6" ht="15.4">
      <c r="B333" s="594">
        <v>3653</v>
      </c>
      <c r="C333" s="593" t="s">
        <v>548</v>
      </c>
      <c r="D333" s="594" t="s">
        <v>157</v>
      </c>
      <c r="E333" s="595">
        <v>6646017</v>
      </c>
      <c r="F333" s="596" t="s">
        <v>8417</v>
      </c>
    </row>
    <row r="334" spans="2:6" ht="15.4">
      <c r="B334" s="594">
        <v>3654</v>
      </c>
      <c r="C334" s="593" t="s">
        <v>549</v>
      </c>
      <c r="D334" s="594" t="s">
        <v>157</v>
      </c>
      <c r="E334" s="597">
        <v>4551515</v>
      </c>
      <c r="F334" s="593" t="s">
        <v>8417</v>
      </c>
    </row>
    <row r="335" spans="2:6" ht="15.4">
      <c r="B335" s="594">
        <v>3655</v>
      </c>
      <c r="C335" s="593" t="s">
        <v>550</v>
      </c>
      <c r="D335" s="594" t="s">
        <v>157</v>
      </c>
      <c r="E335" s="597">
        <v>8134311</v>
      </c>
      <c r="F335" s="593" t="s">
        <v>8417</v>
      </c>
    </row>
    <row r="336" spans="2:6" ht="15.4">
      <c r="B336" s="594">
        <v>3665</v>
      </c>
      <c r="C336" s="593" t="s">
        <v>551</v>
      </c>
      <c r="D336" s="594" t="s">
        <v>186</v>
      </c>
      <c r="E336" s="595">
        <v>421392</v>
      </c>
      <c r="F336" s="596" t="s">
        <v>8417</v>
      </c>
    </row>
    <row r="337" spans="2:6" ht="15.4">
      <c r="B337" s="594">
        <v>3684</v>
      </c>
      <c r="C337" s="593" t="s">
        <v>552</v>
      </c>
      <c r="D337" s="594" t="s">
        <v>157</v>
      </c>
      <c r="E337" s="595">
        <v>209981</v>
      </c>
      <c r="F337" s="596" t="s">
        <v>8417</v>
      </c>
    </row>
    <row r="338" spans="2:6" ht="15.4">
      <c r="B338" s="594">
        <v>3685</v>
      </c>
      <c r="C338" s="593" t="s">
        <v>553</v>
      </c>
      <c r="D338" s="594" t="s">
        <v>157</v>
      </c>
      <c r="E338" s="595">
        <v>659653</v>
      </c>
      <c r="F338" s="596" t="s">
        <v>8417</v>
      </c>
    </row>
    <row r="339" spans="2:6" ht="15.4">
      <c r="B339" s="594">
        <v>3687</v>
      </c>
      <c r="C339" s="593" t="s">
        <v>554</v>
      </c>
      <c r="D339" s="594" t="s">
        <v>157</v>
      </c>
      <c r="E339" s="595">
        <v>266364</v>
      </c>
      <c r="F339" s="596" t="s">
        <v>8417</v>
      </c>
    </row>
    <row r="340" spans="2:6" ht="15.4">
      <c r="B340" s="594">
        <v>3688</v>
      </c>
      <c r="C340" s="593" t="s">
        <v>555</v>
      </c>
      <c r="D340" s="594" t="s">
        <v>157</v>
      </c>
      <c r="E340" s="597">
        <v>62184</v>
      </c>
      <c r="F340" s="593" t="s">
        <v>8417</v>
      </c>
    </row>
    <row r="341" spans="2:6" ht="15.4">
      <c r="B341" s="594">
        <v>3689</v>
      </c>
      <c r="C341" s="593" t="s">
        <v>556</v>
      </c>
      <c r="D341" s="594" t="s">
        <v>186</v>
      </c>
      <c r="E341" s="595">
        <v>140379</v>
      </c>
      <c r="F341" s="596" t="s">
        <v>8417</v>
      </c>
    </row>
    <row r="342" spans="2:6" ht="15.4">
      <c r="B342" s="594">
        <v>3696</v>
      </c>
      <c r="C342" s="593" t="s">
        <v>558</v>
      </c>
      <c r="D342" s="594" t="s">
        <v>182</v>
      </c>
      <c r="E342" s="595">
        <v>93193</v>
      </c>
      <c r="F342" s="596" t="s">
        <v>8417</v>
      </c>
    </row>
    <row r="343" spans="2:6" ht="15.4">
      <c r="B343" s="594">
        <v>3704</v>
      </c>
      <c r="C343" s="593" t="s">
        <v>8426</v>
      </c>
      <c r="D343" s="594" t="s">
        <v>190</v>
      </c>
      <c r="E343" s="595">
        <v>288727</v>
      </c>
      <c r="F343" s="596" t="s">
        <v>8417</v>
      </c>
    </row>
    <row r="344" spans="2:6" ht="15.4">
      <c r="B344" s="594">
        <v>3708</v>
      </c>
      <c r="C344" s="593" t="s">
        <v>563</v>
      </c>
      <c r="D344" s="594" t="s">
        <v>564</v>
      </c>
      <c r="E344" s="595">
        <v>5626</v>
      </c>
      <c r="F344" s="593" t="s">
        <v>8417</v>
      </c>
    </row>
    <row r="345" spans="2:6" ht="15.4">
      <c r="B345" s="594">
        <v>3710</v>
      </c>
      <c r="C345" s="593" t="s">
        <v>565</v>
      </c>
      <c r="D345" s="594" t="s">
        <v>186</v>
      </c>
      <c r="E345" s="597">
        <v>5783</v>
      </c>
      <c r="F345" s="593" t="s">
        <v>8417</v>
      </c>
    </row>
    <row r="346" spans="2:6" ht="15.4">
      <c r="B346" s="594">
        <v>3712</v>
      </c>
      <c r="C346" s="593" t="s">
        <v>566</v>
      </c>
      <c r="D346" s="594" t="s">
        <v>157</v>
      </c>
      <c r="E346" s="597">
        <v>5078248</v>
      </c>
      <c r="F346" s="593" t="s">
        <v>8417</v>
      </c>
    </row>
    <row r="347" spans="2:6" ht="15.4">
      <c r="B347" s="594">
        <v>3716</v>
      </c>
      <c r="C347" s="593" t="s">
        <v>567</v>
      </c>
      <c r="D347" s="594" t="s">
        <v>157</v>
      </c>
      <c r="E347" s="595">
        <v>1687637</v>
      </c>
      <c r="F347" s="596" t="s">
        <v>8417</v>
      </c>
    </row>
    <row r="348" spans="2:6" ht="15.4">
      <c r="B348" s="594">
        <v>3721</v>
      </c>
      <c r="C348" s="593" t="s">
        <v>568</v>
      </c>
      <c r="D348" s="594" t="s">
        <v>182</v>
      </c>
      <c r="E348" s="597">
        <v>33928</v>
      </c>
      <c r="F348" s="593" t="s">
        <v>8417</v>
      </c>
    </row>
    <row r="349" spans="2:6" ht="15.4">
      <c r="B349" s="594">
        <v>3722</v>
      </c>
      <c r="C349" s="593" t="s">
        <v>569</v>
      </c>
      <c r="D349" s="594" t="s">
        <v>157</v>
      </c>
      <c r="E349" s="597">
        <v>138235</v>
      </c>
      <c r="F349" s="593" t="s">
        <v>8417</v>
      </c>
    </row>
    <row r="350" spans="2:6" ht="15.4">
      <c r="B350" s="594">
        <v>3723</v>
      </c>
      <c r="C350" s="593" t="s">
        <v>570</v>
      </c>
      <c r="D350" s="594" t="s">
        <v>157</v>
      </c>
      <c r="E350" s="597">
        <v>108900</v>
      </c>
      <c r="F350" s="593" t="s">
        <v>8417</v>
      </c>
    </row>
    <row r="351" spans="2:6" ht="15.4">
      <c r="B351" s="594">
        <v>3724</v>
      </c>
      <c r="C351" s="593" t="s">
        <v>571</v>
      </c>
      <c r="D351" s="594" t="s">
        <v>157</v>
      </c>
      <c r="E351" s="597">
        <v>108900</v>
      </c>
      <c r="F351" s="593" t="s">
        <v>8417</v>
      </c>
    </row>
    <row r="352" spans="2:6" ht="15.4">
      <c r="B352" s="594">
        <v>3727</v>
      </c>
      <c r="C352" s="593" t="s">
        <v>572</v>
      </c>
      <c r="D352" s="594" t="s">
        <v>190</v>
      </c>
      <c r="E352" s="595">
        <v>7970</v>
      </c>
      <c r="F352" s="593" t="s">
        <v>8417</v>
      </c>
    </row>
    <row r="353" spans="2:6" ht="15.4">
      <c r="B353" s="594">
        <v>3729</v>
      </c>
      <c r="C353" s="593" t="s">
        <v>573</v>
      </c>
      <c r="D353" s="594" t="s">
        <v>186</v>
      </c>
      <c r="E353" s="595">
        <v>612001</v>
      </c>
      <c r="F353" s="596" t="s">
        <v>8417</v>
      </c>
    </row>
    <row r="354" spans="2:6" ht="15.4">
      <c r="B354" s="594">
        <v>3730</v>
      </c>
      <c r="C354" s="593" t="s">
        <v>574</v>
      </c>
      <c r="D354" s="594" t="s">
        <v>186</v>
      </c>
      <c r="E354" s="597">
        <v>644531</v>
      </c>
      <c r="F354" s="593" t="s">
        <v>8417</v>
      </c>
    </row>
    <row r="355" spans="2:6" ht="15.4">
      <c r="B355" s="594">
        <v>3733</v>
      </c>
      <c r="C355" s="593" t="s">
        <v>575</v>
      </c>
      <c r="D355" s="594" t="s">
        <v>190</v>
      </c>
      <c r="E355" s="597">
        <v>2245616</v>
      </c>
      <c r="F355" s="593" t="s">
        <v>8417</v>
      </c>
    </row>
    <row r="356" spans="2:6" ht="15.4">
      <c r="B356" s="594">
        <v>3735</v>
      </c>
      <c r="C356" s="593" t="s">
        <v>576</v>
      </c>
      <c r="D356" s="594" t="s">
        <v>190</v>
      </c>
      <c r="E356" s="597">
        <v>2580</v>
      </c>
      <c r="F356" s="593" t="s">
        <v>8417</v>
      </c>
    </row>
    <row r="357" spans="2:6" ht="15.4">
      <c r="B357" s="594">
        <v>3745</v>
      </c>
      <c r="C357" s="593" t="s">
        <v>577</v>
      </c>
      <c r="D357" s="594" t="s">
        <v>182</v>
      </c>
      <c r="E357" s="597">
        <v>109905</v>
      </c>
      <c r="F357" s="593" t="s">
        <v>8417</v>
      </c>
    </row>
    <row r="358" spans="2:6" ht="15.4">
      <c r="B358" s="594">
        <v>3748</v>
      </c>
      <c r="C358" s="593" t="s">
        <v>578</v>
      </c>
      <c r="D358" s="594" t="s">
        <v>186</v>
      </c>
      <c r="E358" s="597">
        <v>935806</v>
      </c>
      <c r="F358" s="593" t="s">
        <v>8417</v>
      </c>
    </row>
    <row r="359" spans="2:6" ht="15.4">
      <c r="B359" s="594">
        <v>3749</v>
      </c>
      <c r="C359" s="593" t="s">
        <v>581</v>
      </c>
      <c r="D359" s="594" t="s">
        <v>186</v>
      </c>
      <c r="E359" s="595">
        <v>972472</v>
      </c>
      <c r="F359" s="596" t="s">
        <v>8417</v>
      </c>
    </row>
    <row r="360" spans="2:6" ht="15.4">
      <c r="B360" s="594">
        <v>3751</v>
      </c>
      <c r="C360" s="593" t="s">
        <v>582</v>
      </c>
      <c r="D360" s="594" t="s">
        <v>190</v>
      </c>
      <c r="E360" s="597">
        <v>80161</v>
      </c>
      <c r="F360" s="593" t="s">
        <v>8417</v>
      </c>
    </row>
    <row r="361" spans="2:6" ht="15.4">
      <c r="B361" s="594">
        <v>3753</v>
      </c>
      <c r="C361" s="593" t="s">
        <v>583</v>
      </c>
      <c r="D361" s="594" t="s">
        <v>190</v>
      </c>
      <c r="E361" s="597">
        <v>31568</v>
      </c>
      <c r="F361" s="593" t="s">
        <v>8417</v>
      </c>
    </row>
    <row r="362" spans="2:6" ht="15.4">
      <c r="B362" s="594">
        <v>3758</v>
      </c>
      <c r="C362" s="593" t="s">
        <v>8427</v>
      </c>
      <c r="D362" s="594" t="s">
        <v>190</v>
      </c>
      <c r="E362" s="595">
        <v>445700</v>
      </c>
      <c r="F362" s="596" t="s">
        <v>8417</v>
      </c>
    </row>
    <row r="363" spans="2:6" ht="15.4">
      <c r="B363" s="594">
        <v>3760</v>
      </c>
      <c r="C363" s="593" t="s">
        <v>8428</v>
      </c>
      <c r="D363" s="594" t="s">
        <v>190</v>
      </c>
      <c r="E363" s="595">
        <v>540256</v>
      </c>
      <c r="F363" s="596" t="s">
        <v>8417</v>
      </c>
    </row>
    <row r="364" spans="2:6" ht="15.4">
      <c r="B364" s="594">
        <v>3761</v>
      </c>
      <c r="C364" s="593" t="s">
        <v>8429</v>
      </c>
      <c r="D364" s="594" t="s">
        <v>190</v>
      </c>
      <c r="E364" s="597">
        <v>653430</v>
      </c>
      <c r="F364" s="593" t="s">
        <v>8417</v>
      </c>
    </row>
    <row r="365" spans="2:6" ht="15.4">
      <c r="B365" s="594">
        <v>3770</v>
      </c>
      <c r="C365" s="593" t="s">
        <v>589</v>
      </c>
      <c r="D365" s="594" t="s">
        <v>590</v>
      </c>
      <c r="E365" s="595">
        <v>590226</v>
      </c>
      <c r="F365" s="596" t="s">
        <v>8396</v>
      </c>
    </row>
    <row r="366" spans="2:6" ht="15.4">
      <c r="B366" s="594">
        <v>3776</v>
      </c>
      <c r="C366" s="593" t="s">
        <v>152</v>
      </c>
      <c r="D366" s="594" t="s">
        <v>182</v>
      </c>
      <c r="E366" s="597">
        <v>51622</v>
      </c>
      <c r="F366" s="593" t="s">
        <v>8417</v>
      </c>
    </row>
    <row r="367" spans="2:6" ht="15.4">
      <c r="B367" s="594">
        <v>3777</v>
      </c>
      <c r="C367" s="593" t="s">
        <v>591</v>
      </c>
      <c r="D367" s="594" t="s">
        <v>157</v>
      </c>
      <c r="E367" s="597">
        <v>378097</v>
      </c>
      <c r="F367" s="593" t="s">
        <v>8417</v>
      </c>
    </row>
    <row r="368" spans="2:6" ht="15.4">
      <c r="B368" s="594">
        <v>3779</v>
      </c>
      <c r="C368" s="593" t="s">
        <v>592</v>
      </c>
      <c r="D368" s="594" t="s">
        <v>157</v>
      </c>
      <c r="E368" s="597">
        <v>531832</v>
      </c>
      <c r="F368" s="593" t="s">
        <v>8417</v>
      </c>
    </row>
    <row r="369" spans="2:6" ht="15.4">
      <c r="B369" s="594">
        <v>3780</v>
      </c>
      <c r="C369" s="593" t="s">
        <v>593</v>
      </c>
      <c r="D369" s="594" t="s">
        <v>190</v>
      </c>
      <c r="E369" s="597">
        <v>92302</v>
      </c>
      <c r="F369" s="593" t="s">
        <v>8417</v>
      </c>
    </row>
    <row r="370" spans="2:6" ht="15.4">
      <c r="B370" s="594">
        <v>3784</v>
      </c>
      <c r="C370" s="593" t="s">
        <v>594</v>
      </c>
      <c r="D370" s="594" t="s">
        <v>190</v>
      </c>
      <c r="E370" s="597">
        <v>35911</v>
      </c>
      <c r="F370" s="593" t="s">
        <v>8417</v>
      </c>
    </row>
    <row r="371" spans="2:6" ht="15.4">
      <c r="B371" s="594">
        <v>3787</v>
      </c>
      <c r="C371" s="593" t="s">
        <v>595</v>
      </c>
      <c r="D371" s="594" t="s">
        <v>190</v>
      </c>
      <c r="E371" s="597">
        <v>28532</v>
      </c>
      <c r="F371" s="593" t="s">
        <v>8417</v>
      </c>
    </row>
    <row r="372" spans="2:6" ht="15.4">
      <c r="B372" s="594">
        <v>3795</v>
      </c>
      <c r="C372" s="593" t="s">
        <v>596</v>
      </c>
      <c r="D372" s="594" t="s">
        <v>190</v>
      </c>
      <c r="E372" s="595">
        <v>244268</v>
      </c>
      <c r="F372" s="596" t="s">
        <v>8417</v>
      </c>
    </row>
    <row r="373" spans="2:6" ht="15.4">
      <c r="B373" s="594">
        <v>3796</v>
      </c>
      <c r="C373" s="593" t="s">
        <v>597</v>
      </c>
      <c r="D373" s="594" t="s">
        <v>190</v>
      </c>
      <c r="E373" s="595">
        <v>366736</v>
      </c>
      <c r="F373" s="596" t="s">
        <v>8417</v>
      </c>
    </row>
    <row r="374" spans="2:6" ht="15.4">
      <c r="B374" s="594">
        <v>3797</v>
      </c>
      <c r="C374" s="593" t="s">
        <v>598</v>
      </c>
      <c r="D374" s="594" t="s">
        <v>190</v>
      </c>
      <c r="E374" s="595">
        <v>486788</v>
      </c>
      <c r="F374" s="596" t="s">
        <v>8417</v>
      </c>
    </row>
    <row r="375" spans="2:6" ht="15.4">
      <c r="B375" s="594">
        <v>3798</v>
      </c>
      <c r="C375" s="593" t="s">
        <v>599</v>
      </c>
      <c r="D375" s="594" t="s">
        <v>190</v>
      </c>
      <c r="E375" s="595">
        <v>728752</v>
      </c>
      <c r="F375" s="596" t="s">
        <v>8417</v>
      </c>
    </row>
    <row r="376" spans="2:6" ht="15.4">
      <c r="B376" s="594">
        <v>3800</v>
      </c>
      <c r="C376" s="593" t="s">
        <v>600</v>
      </c>
      <c r="D376" s="594" t="s">
        <v>182</v>
      </c>
      <c r="E376" s="595">
        <v>1765</v>
      </c>
      <c r="F376" s="596" t="s">
        <v>8417</v>
      </c>
    </row>
    <row r="377" spans="2:6" ht="15.4">
      <c r="B377" s="594">
        <v>3806</v>
      </c>
      <c r="C377" s="593" t="s">
        <v>601</v>
      </c>
      <c r="D377" s="594" t="s">
        <v>182</v>
      </c>
      <c r="E377" s="595">
        <v>2816</v>
      </c>
      <c r="F377" s="596" t="s">
        <v>8417</v>
      </c>
    </row>
    <row r="378" spans="2:6" ht="15.4">
      <c r="B378" s="594">
        <v>3811</v>
      </c>
      <c r="C378" s="593" t="s">
        <v>603</v>
      </c>
      <c r="D378" s="594" t="s">
        <v>190</v>
      </c>
      <c r="E378" s="595">
        <v>2768</v>
      </c>
      <c r="F378" s="596" t="s">
        <v>8417</v>
      </c>
    </row>
    <row r="379" spans="2:6" ht="15.4">
      <c r="B379" s="594">
        <v>3819</v>
      </c>
      <c r="C379" s="593" t="s">
        <v>605</v>
      </c>
      <c r="D379" s="594" t="s">
        <v>190</v>
      </c>
      <c r="E379" s="595">
        <v>6197</v>
      </c>
      <c r="F379" s="596" t="s">
        <v>8417</v>
      </c>
    </row>
    <row r="380" spans="2:6" ht="15.4">
      <c r="B380" s="594">
        <v>3837</v>
      </c>
      <c r="C380" s="593" t="s">
        <v>606</v>
      </c>
      <c r="D380" s="594" t="s">
        <v>190</v>
      </c>
      <c r="E380" s="597">
        <v>14815</v>
      </c>
      <c r="F380" s="593" t="s">
        <v>8417</v>
      </c>
    </row>
    <row r="381" spans="2:6" ht="15.4">
      <c r="B381" s="594">
        <v>3841</v>
      </c>
      <c r="C381" s="593" t="s">
        <v>60</v>
      </c>
      <c r="D381" s="594" t="s">
        <v>186</v>
      </c>
      <c r="E381" s="597">
        <v>1342314</v>
      </c>
      <c r="F381" s="593" t="s">
        <v>8417</v>
      </c>
    </row>
    <row r="382" spans="2:6" ht="15.4">
      <c r="B382" s="594">
        <v>3847</v>
      </c>
      <c r="C382" s="593" t="s">
        <v>608</v>
      </c>
      <c r="D382" s="594" t="s">
        <v>186</v>
      </c>
      <c r="E382" s="595">
        <v>157965</v>
      </c>
      <c r="F382" s="596" t="s">
        <v>8417</v>
      </c>
    </row>
    <row r="383" spans="2:6" ht="15.4">
      <c r="B383" s="594">
        <v>3851</v>
      </c>
      <c r="C383" s="593" t="s">
        <v>609</v>
      </c>
      <c r="D383" s="594" t="s">
        <v>186</v>
      </c>
      <c r="E383" s="595">
        <v>113960</v>
      </c>
      <c r="F383" s="596" t="s">
        <v>8417</v>
      </c>
    </row>
    <row r="384" spans="2:6" ht="15.4">
      <c r="B384" s="594">
        <v>3864</v>
      </c>
      <c r="C384" s="593" t="s">
        <v>610</v>
      </c>
      <c r="D384" s="594" t="s">
        <v>182</v>
      </c>
      <c r="E384" s="597">
        <v>3194</v>
      </c>
      <c r="F384" s="593" t="s">
        <v>8417</v>
      </c>
    </row>
    <row r="385" spans="2:6" ht="15.4">
      <c r="B385" s="594">
        <v>3866</v>
      </c>
      <c r="C385" s="593" t="s">
        <v>611</v>
      </c>
      <c r="D385" s="594" t="s">
        <v>182</v>
      </c>
      <c r="E385" s="597">
        <v>3610</v>
      </c>
      <c r="F385" s="593" t="s">
        <v>8417</v>
      </c>
    </row>
    <row r="386" spans="2:6" ht="15.4">
      <c r="B386" s="594">
        <v>3867</v>
      </c>
      <c r="C386" s="593" t="s">
        <v>612</v>
      </c>
      <c r="D386" s="594" t="s">
        <v>182</v>
      </c>
      <c r="E386" s="597">
        <v>3890</v>
      </c>
      <c r="F386" s="593" t="s">
        <v>8417</v>
      </c>
    </row>
    <row r="387" spans="2:6" ht="15.4">
      <c r="B387" s="594">
        <v>3872</v>
      </c>
      <c r="C387" s="593" t="s">
        <v>613</v>
      </c>
      <c r="D387" s="594" t="s">
        <v>190</v>
      </c>
      <c r="E387" s="597">
        <v>2591</v>
      </c>
      <c r="F387" s="596" t="s">
        <v>8417</v>
      </c>
    </row>
    <row r="388" spans="2:6" ht="15.4">
      <c r="B388" s="594">
        <v>3873</v>
      </c>
      <c r="C388" s="593" t="s">
        <v>614</v>
      </c>
      <c r="D388" s="594" t="s">
        <v>186</v>
      </c>
      <c r="E388" s="597">
        <v>358447</v>
      </c>
      <c r="F388" s="593" t="s">
        <v>8417</v>
      </c>
    </row>
    <row r="389" spans="2:6" ht="15.4">
      <c r="B389" s="594">
        <v>3874</v>
      </c>
      <c r="C389" s="593" t="s">
        <v>615</v>
      </c>
      <c r="D389" s="594" t="s">
        <v>186</v>
      </c>
      <c r="E389" s="597">
        <v>368932</v>
      </c>
      <c r="F389" s="593" t="s">
        <v>8417</v>
      </c>
    </row>
    <row r="390" spans="2:6" ht="15.4">
      <c r="B390" s="594">
        <v>3875</v>
      </c>
      <c r="C390" s="593" t="s">
        <v>616</v>
      </c>
      <c r="D390" s="594" t="s">
        <v>186</v>
      </c>
      <c r="E390" s="597">
        <v>561814</v>
      </c>
      <c r="F390" s="593" t="s">
        <v>8417</v>
      </c>
    </row>
    <row r="391" spans="2:6" ht="15.4">
      <c r="B391" s="594">
        <v>3876</v>
      </c>
      <c r="C391" s="593" t="s">
        <v>8430</v>
      </c>
      <c r="D391" s="594" t="s">
        <v>190</v>
      </c>
      <c r="E391" s="597">
        <v>190472</v>
      </c>
      <c r="F391" s="593" t="s">
        <v>8417</v>
      </c>
    </row>
    <row r="392" spans="2:6" ht="15.4">
      <c r="B392" s="594">
        <v>3877</v>
      </c>
      <c r="C392" s="593" t="s">
        <v>8431</v>
      </c>
      <c r="D392" s="594" t="s">
        <v>190</v>
      </c>
      <c r="E392" s="597">
        <v>290625</v>
      </c>
      <c r="F392" s="593" t="s">
        <v>8417</v>
      </c>
    </row>
    <row r="393" spans="2:6" ht="15.4">
      <c r="B393" s="594">
        <v>3878</v>
      </c>
      <c r="C393" s="593" t="s">
        <v>619</v>
      </c>
      <c r="D393" s="594" t="s">
        <v>157</v>
      </c>
      <c r="E393" s="597">
        <v>1896251</v>
      </c>
      <c r="F393" s="593" t="s">
        <v>8417</v>
      </c>
    </row>
    <row r="394" spans="2:6" ht="15.4">
      <c r="B394" s="594">
        <v>3879</v>
      </c>
      <c r="C394" s="593" t="s">
        <v>620</v>
      </c>
      <c r="D394" s="594" t="s">
        <v>157</v>
      </c>
      <c r="E394" s="595">
        <v>1127770</v>
      </c>
      <c r="F394" s="596" t="s">
        <v>8417</v>
      </c>
    </row>
    <row r="395" spans="2:6" ht="15.4">
      <c r="B395" s="594">
        <v>3880</v>
      </c>
      <c r="C395" s="593" t="s">
        <v>621</v>
      </c>
      <c r="D395" s="594" t="s">
        <v>157</v>
      </c>
      <c r="E395" s="595">
        <v>949234</v>
      </c>
      <c r="F395" s="596" t="s">
        <v>8417</v>
      </c>
    </row>
    <row r="396" spans="2:6" ht="15.4">
      <c r="B396" s="594">
        <v>3881</v>
      </c>
      <c r="C396" s="593" t="s">
        <v>622</v>
      </c>
      <c r="D396" s="594" t="s">
        <v>157</v>
      </c>
      <c r="E396" s="595">
        <v>703276</v>
      </c>
      <c r="F396" s="596" t="s">
        <v>8417</v>
      </c>
    </row>
    <row r="397" spans="2:6" ht="15.4">
      <c r="B397" s="594">
        <v>3882</v>
      </c>
      <c r="C397" s="593" t="s">
        <v>623</v>
      </c>
      <c r="D397" s="594" t="s">
        <v>157</v>
      </c>
      <c r="E397" s="597">
        <v>3090396</v>
      </c>
      <c r="F397" s="593" t="s">
        <v>8417</v>
      </c>
    </row>
    <row r="398" spans="2:6" ht="15.4">
      <c r="B398" s="594">
        <v>3883</v>
      </c>
      <c r="C398" s="593" t="s">
        <v>624</v>
      </c>
      <c r="D398" s="594" t="s">
        <v>157</v>
      </c>
      <c r="E398" s="597">
        <v>4221467</v>
      </c>
      <c r="F398" s="593" t="s">
        <v>8417</v>
      </c>
    </row>
    <row r="399" spans="2:6" ht="15.4">
      <c r="B399" s="594">
        <v>3884</v>
      </c>
      <c r="C399" s="593" t="s">
        <v>625</v>
      </c>
      <c r="D399" s="594" t="s">
        <v>157</v>
      </c>
      <c r="E399" s="597">
        <v>3828354</v>
      </c>
      <c r="F399" s="593" t="s">
        <v>8417</v>
      </c>
    </row>
    <row r="400" spans="2:6" ht="15.4">
      <c r="B400" s="594">
        <v>3885</v>
      </c>
      <c r="C400" s="593" t="s">
        <v>626</v>
      </c>
      <c r="D400" s="594" t="s">
        <v>157</v>
      </c>
      <c r="E400" s="597">
        <v>4797811</v>
      </c>
      <c r="F400" s="593" t="s">
        <v>8417</v>
      </c>
    </row>
    <row r="401" spans="2:6" ht="15.4">
      <c r="B401" s="594">
        <v>3886</v>
      </c>
      <c r="C401" s="593" t="s">
        <v>627</v>
      </c>
      <c r="D401" s="594" t="s">
        <v>157</v>
      </c>
      <c r="E401" s="595">
        <v>4716855</v>
      </c>
      <c r="F401" s="596" t="s">
        <v>8417</v>
      </c>
    </row>
    <row r="402" spans="2:6" ht="15.4">
      <c r="B402" s="594">
        <v>3887</v>
      </c>
      <c r="C402" s="593" t="s">
        <v>628</v>
      </c>
      <c r="D402" s="594" t="s">
        <v>157</v>
      </c>
      <c r="E402" s="595">
        <v>5141261</v>
      </c>
      <c r="F402" s="596" t="s">
        <v>8417</v>
      </c>
    </row>
    <row r="403" spans="2:6" ht="15.4">
      <c r="B403" s="594">
        <v>3888</v>
      </c>
      <c r="C403" s="593" t="s">
        <v>629</v>
      </c>
      <c r="D403" s="594" t="s">
        <v>157</v>
      </c>
      <c r="E403" s="595">
        <v>5234264</v>
      </c>
      <c r="F403" s="596" t="s">
        <v>8417</v>
      </c>
    </row>
    <row r="404" spans="2:6" ht="15.4">
      <c r="B404" s="594">
        <v>3889</v>
      </c>
      <c r="C404" s="593" t="s">
        <v>630</v>
      </c>
      <c r="D404" s="594" t="s">
        <v>157</v>
      </c>
      <c r="E404" s="595">
        <v>3202430</v>
      </c>
      <c r="F404" s="596" t="s">
        <v>8417</v>
      </c>
    </row>
    <row r="405" spans="2:6" ht="15.4">
      <c r="B405" s="594">
        <v>3890</v>
      </c>
      <c r="C405" s="593" t="s">
        <v>631</v>
      </c>
      <c r="D405" s="594" t="s">
        <v>157</v>
      </c>
      <c r="E405" s="595">
        <v>3251823</v>
      </c>
      <c r="F405" s="596" t="s">
        <v>8417</v>
      </c>
    </row>
    <row r="406" spans="2:6" ht="15.4">
      <c r="B406" s="594">
        <v>3891</v>
      </c>
      <c r="C406" s="593" t="s">
        <v>632</v>
      </c>
      <c r="D406" s="594" t="s">
        <v>157</v>
      </c>
      <c r="E406" s="595">
        <v>4143884</v>
      </c>
      <c r="F406" s="596" t="s">
        <v>8417</v>
      </c>
    </row>
    <row r="407" spans="2:6" ht="15.4">
      <c r="B407" s="594">
        <v>3892</v>
      </c>
      <c r="C407" s="593" t="s">
        <v>633</v>
      </c>
      <c r="D407" s="594" t="s">
        <v>157</v>
      </c>
      <c r="E407" s="595">
        <v>5076374</v>
      </c>
      <c r="F407" s="596" t="s">
        <v>8417</v>
      </c>
    </row>
    <row r="408" spans="2:6" ht="15.4">
      <c r="B408" s="594">
        <v>3893</v>
      </c>
      <c r="C408" s="593" t="s">
        <v>634</v>
      </c>
      <c r="D408" s="594" t="s">
        <v>157</v>
      </c>
      <c r="E408" s="595">
        <v>5169377</v>
      </c>
      <c r="F408" s="596" t="s">
        <v>8417</v>
      </c>
    </row>
    <row r="409" spans="2:6" ht="15.4">
      <c r="B409" s="594">
        <v>3894</v>
      </c>
      <c r="C409" s="593" t="s">
        <v>635</v>
      </c>
      <c r="D409" s="594" t="s">
        <v>157</v>
      </c>
      <c r="E409" s="595">
        <v>5582632</v>
      </c>
      <c r="F409" s="596" t="s">
        <v>8417</v>
      </c>
    </row>
    <row r="410" spans="2:6" ht="15.4">
      <c r="B410" s="594">
        <v>3895</v>
      </c>
      <c r="C410" s="593" t="s">
        <v>636</v>
      </c>
      <c r="D410" s="594" t="s">
        <v>157</v>
      </c>
      <c r="E410" s="595">
        <v>5687675</v>
      </c>
      <c r="F410" s="596" t="s">
        <v>8417</v>
      </c>
    </row>
    <row r="411" spans="2:6" ht="15.4">
      <c r="B411" s="594">
        <v>3896</v>
      </c>
      <c r="C411" s="593" t="s">
        <v>637</v>
      </c>
      <c r="D411" s="594" t="s">
        <v>157</v>
      </c>
      <c r="E411" s="595">
        <v>3893889</v>
      </c>
      <c r="F411" s="596" t="s">
        <v>8417</v>
      </c>
    </row>
    <row r="412" spans="2:6" ht="15.4">
      <c r="B412" s="594">
        <v>3897</v>
      </c>
      <c r="C412" s="593" t="s">
        <v>638</v>
      </c>
      <c r="D412" s="594" t="s">
        <v>157</v>
      </c>
      <c r="E412" s="595">
        <v>6737731</v>
      </c>
      <c r="F412" s="596" t="s">
        <v>8417</v>
      </c>
    </row>
    <row r="413" spans="2:6" ht="15.4">
      <c r="B413" s="594">
        <v>3898</v>
      </c>
      <c r="C413" s="593" t="s">
        <v>639</v>
      </c>
      <c r="D413" s="594" t="s">
        <v>157</v>
      </c>
      <c r="E413" s="595">
        <v>8011289</v>
      </c>
      <c r="F413" s="596" t="s">
        <v>8417</v>
      </c>
    </row>
    <row r="414" spans="2:6" ht="15.4">
      <c r="B414" s="594">
        <v>3899</v>
      </c>
      <c r="C414" s="593" t="s">
        <v>640</v>
      </c>
      <c r="D414" s="594" t="s">
        <v>157</v>
      </c>
      <c r="E414" s="595">
        <v>9245949</v>
      </c>
      <c r="F414" s="596" t="s">
        <v>8417</v>
      </c>
    </row>
    <row r="415" spans="2:6" ht="15.4">
      <c r="B415" s="594">
        <v>3900</v>
      </c>
      <c r="C415" s="593" t="s">
        <v>641</v>
      </c>
      <c r="D415" s="594" t="s">
        <v>190</v>
      </c>
      <c r="E415" s="595">
        <v>2284051</v>
      </c>
      <c r="F415" s="596" t="s">
        <v>8417</v>
      </c>
    </row>
    <row r="416" spans="2:6" ht="15.4">
      <c r="B416" s="594">
        <v>3901</v>
      </c>
      <c r="C416" s="593" t="s">
        <v>642</v>
      </c>
      <c r="D416" s="594" t="s">
        <v>190</v>
      </c>
      <c r="E416" s="597">
        <v>22805</v>
      </c>
      <c r="F416" s="593" t="s">
        <v>8417</v>
      </c>
    </row>
    <row r="417" spans="2:6" ht="15.4">
      <c r="B417" s="594">
        <v>3902</v>
      </c>
      <c r="C417" s="593" t="s">
        <v>643</v>
      </c>
      <c r="D417" s="594" t="s">
        <v>190</v>
      </c>
      <c r="E417" s="597">
        <v>44201</v>
      </c>
      <c r="F417" s="593" t="s">
        <v>8417</v>
      </c>
    </row>
    <row r="418" spans="2:6" ht="15.4">
      <c r="B418" s="594">
        <v>3903</v>
      </c>
      <c r="C418" s="593" t="s">
        <v>644</v>
      </c>
      <c r="D418" s="594" t="s">
        <v>190</v>
      </c>
      <c r="E418" s="597">
        <v>72178</v>
      </c>
      <c r="F418" s="593" t="s">
        <v>8417</v>
      </c>
    </row>
    <row r="419" spans="2:6" ht="15.4">
      <c r="B419" s="594">
        <v>3904</v>
      </c>
      <c r="C419" s="593" t="s">
        <v>645</v>
      </c>
      <c r="D419" s="594" t="s">
        <v>190</v>
      </c>
      <c r="E419" s="595">
        <v>34683</v>
      </c>
      <c r="F419" s="596" t="s">
        <v>8417</v>
      </c>
    </row>
    <row r="420" spans="2:6" ht="15.4">
      <c r="B420" s="594">
        <v>3905</v>
      </c>
      <c r="C420" s="593" t="s">
        <v>646</v>
      </c>
      <c r="D420" s="594" t="s">
        <v>190</v>
      </c>
      <c r="E420" s="595">
        <v>95679</v>
      </c>
      <c r="F420" s="596" t="s">
        <v>8417</v>
      </c>
    </row>
    <row r="421" spans="2:6" ht="15.4">
      <c r="B421" s="594">
        <v>3906</v>
      </c>
      <c r="C421" s="593" t="s">
        <v>647</v>
      </c>
      <c r="D421" s="594" t="s">
        <v>190</v>
      </c>
      <c r="E421" s="595">
        <v>1851456</v>
      </c>
      <c r="F421" s="596" t="s">
        <v>8417</v>
      </c>
    </row>
    <row r="422" spans="2:6" ht="15.4">
      <c r="B422" s="594">
        <v>3907</v>
      </c>
      <c r="C422" s="593" t="s">
        <v>648</v>
      </c>
      <c r="D422" s="594" t="s">
        <v>190</v>
      </c>
      <c r="E422" s="595">
        <v>1880237</v>
      </c>
      <c r="F422" s="596" t="s">
        <v>8417</v>
      </c>
    </row>
    <row r="423" spans="2:6" ht="15.4">
      <c r="B423" s="594">
        <v>3908</v>
      </c>
      <c r="C423" s="593" t="s">
        <v>649</v>
      </c>
      <c r="D423" s="594" t="s">
        <v>157</v>
      </c>
      <c r="E423" s="595">
        <v>3753492</v>
      </c>
      <c r="F423" s="596" t="s">
        <v>8417</v>
      </c>
    </row>
    <row r="424" spans="2:6" ht="15.4">
      <c r="B424" s="594">
        <v>3909</v>
      </c>
      <c r="C424" s="593" t="s">
        <v>650</v>
      </c>
      <c r="D424" s="594" t="s">
        <v>157</v>
      </c>
      <c r="E424" s="595">
        <v>3799026</v>
      </c>
      <c r="F424" s="596" t="s">
        <v>8417</v>
      </c>
    </row>
    <row r="425" spans="2:6" ht="15.4">
      <c r="B425" s="594">
        <v>3910</v>
      </c>
      <c r="C425" s="593" t="s">
        <v>651</v>
      </c>
      <c r="D425" s="594" t="s">
        <v>186</v>
      </c>
      <c r="E425" s="595">
        <v>721936</v>
      </c>
      <c r="F425" s="596" t="s">
        <v>8417</v>
      </c>
    </row>
    <row r="426" spans="2:6" ht="15.4">
      <c r="B426" s="594">
        <v>3919</v>
      </c>
      <c r="C426" s="593" t="s">
        <v>652</v>
      </c>
      <c r="D426" s="594" t="s">
        <v>190</v>
      </c>
      <c r="E426" s="595">
        <v>730813</v>
      </c>
      <c r="F426" s="596" t="s">
        <v>8417</v>
      </c>
    </row>
    <row r="427" spans="2:6" ht="15.4">
      <c r="B427" s="594">
        <v>3920</v>
      </c>
      <c r="C427" s="593" t="s">
        <v>653</v>
      </c>
      <c r="D427" s="594" t="s">
        <v>190</v>
      </c>
      <c r="E427" s="595">
        <v>872303</v>
      </c>
      <c r="F427" s="596" t="s">
        <v>8417</v>
      </c>
    </row>
    <row r="428" spans="2:6" ht="15.4">
      <c r="B428" s="594">
        <v>3921</v>
      </c>
      <c r="C428" s="593" t="s">
        <v>654</v>
      </c>
      <c r="D428" s="594" t="s">
        <v>190</v>
      </c>
      <c r="E428" s="595">
        <v>1068132</v>
      </c>
      <c r="F428" s="596" t="s">
        <v>8417</v>
      </c>
    </row>
    <row r="429" spans="2:6" ht="15.4">
      <c r="B429" s="594">
        <v>3922</v>
      </c>
      <c r="C429" s="593" t="s">
        <v>655</v>
      </c>
      <c r="D429" s="594" t="s">
        <v>190</v>
      </c>
      <c r="E429" s="597">
        <v>1461631</v>
      </c>
      <c r="F429" s="593" t="s">
        <v>8417</v>
      </c>
    </row>
    <row r="430" spans="2:6" ht="15.4">
      <c r="B430" s="594">
        <v>3923</v>
      </c>
      <c r="C430" s="593" t="s">
        <v>656</v>
      </c>
      <c r="D430" s="594" t="s">
        <v>190</v>
      </c>
      <c r="E430" s="595">
        <v>1948821</v>
      </c>
      <c r="F430" s="596" t="s">
        <v>8417</v>
      </c>
    </row>
    <row r="431" spans="2:6" ht="15.4">
      <c r="B431" s="594">
        <v>3924</v>
      </c>
      <c r="C431" s="593" t="s">
        <v>657</v>
      </c>
      <c r="D431" s="594" t="s">
        <v>190</v>
      </c>
      <c r="E431" s="595">
        <v>2588260</v>
      </c>
      <c r="F431" s="596" t="s">
        <v>8417</v>
      </c>
    </row>
    <row r="432" spans="2:6" ht="15.4">
      <c r="B432" s="594">
        <v>3925</v>
      </c>
      <c r="C432" s="593" t="s">
        <v>658</v>
      </c>
      <c r="D432" s="594" t="s">
        <v>190</v>
      </c>
      <c r="E432" s="595">
        <v>3021414</v>
      </c>
      <c r="F432" s="596" t="s">
        <v>8417</v>
      </c>
    </row>
    <row r="433" spans="2:6" ht="15.4">
      <c r="B433" s="594">
        <v>3932</v>
      </c>
      <c r="C433" s="593" t="s">
        <v>659</v>
      </c>
      <c r="D433" s="594" t="s">
        <v>190</v>
      </c>
      <c r="E433" s="595">
        <v>74944</v>
      </c>
      <c r="F433" s="596" t="s">
        <v>8417</v>
      </c>
    </row>
    <row r="434" spans="2:6" ht="15.4">
      <c r="B434" s="594">
        <v>3933</v>
      </c>
      <c r="C434" s="593" t="s">
        <v>660</v>
      </c>
      <c r="D434" s="594" t="s">
        <v>190</v>
      </c>
      <c r="E434" s="595">
        <v>115309</v>
      </c>
      <c r="F434" s="596" t="s">
        <v>8417</v>
      </c>
    </row>
    <row r="435" spans="2:6" ht="15.4">
      <c r="B435" s="594">
        <v>3934</v>
      </c>
      <c r="C435" s="593" t="s">
        <v>661</v>
      </c>
      <c r="D435" s="594" t="s">
        <v>190</v>
      </c>
      <c r="E435" s="595">
        <v>198547</v>
      </c>
      <c r="F435" s="596" t="s">
        <v>8417</v>
      </c>
    </row>
    <row r="436" spans="2:6" ht="15.4">
      <c r="B436" s="594">
        <v>3935</v>
      </c>
      <c r="C436" s="593" t="s">
        <v>662</v>
      </c>
      <c r="D436" s="594" t="s">
        <v>190</v>
      </c>
      <c r="E436" s="595">
        <v>251171</v>
      </c>
      <c r="F436" s="596" t="s">
        <v>8417</v>
      </c>
    </row>
    <row r="437" spans="2:6" ht="15.4">
      <c r="B437" s="594">
        <v>3936</v>
      </c>
      <c r="C437" s="593" t="s">
        <v>663</v>
      </c>
      <c r="D437" s="594" t="s">
        <v>190</v>
      </c>
      <c r="E437" s="597">
        <v>321441</v>
      </c>
      <c r="F437" s="593" t="s">
        <v>8417</v>
      </c>
    </row>
    <row r="438" spans="2:6" ht="15.4">
      <c r="B438" s="594">
        <v>3937</v>
      </c>
      <c r="C438" s="593" t="s">
        <v>664</v>
      </c>
      <c r="D438" s="594" t="s">
        <v>190</v>
      </c>
      <c r="E438" s="597">
        <v>421821</v>
      </c>
      <c r="F438" s="593" t="s">
        <v>8417</v>
      </c>
    </row>
    <row r="439" spans="2:6" ht="15.4">
      <c r="B439" s="594">
        <v>3938</v>
      </c>
      <c r="C439" s="593" t="s">
        <v>665</v>
      </c>
      <c r="D439" s="594" t="s">
        <v>190</v>
      </c>
      <c r="E439" s="597">
        <v>505882</v>
      </c>
      <c r="F439" s="593" t="s">
        <v>8417</v>
      </c>
    </row>
    <row r="440" spans="2:6" ht="15.4">
      <c r="B440" s="594">
        <v>3939</v>
      </c>
      <c r="C440" s="593" t="s">
        <v>666</v>
      </c>
      <c r="D440" s="594" t="s">
        <v>190</v>
      </c>
      <c r="E440" s="597">
        <v>718350</v>
      </c>
      <c r="F440" s="593" t="s">
        <v>8417</v>
      </c>
    </row>
    <row r="441" spans="2:6" ht="15.4">
      <c r="B441" s="594">
        <v>3944</v>
      </c>
      <c r="C441" s="593" t="s">
        <v>667</v>
      </c>
      <c r="D441" s="594" t="s">
        <v>190</v>
      </c>
      <c r="E441" s="597">
        <v>776607</v>
      </c>
      <c r="F441" s="593" t="s">
        <v>8417</v>
      </c>
    </row>
    <row r="442" spans="2:6" ht="15.4">
      <c r="B442" s="594">
        <v>3945</v>
      </c>
      <c r="C442" s="593" t="s">
        <v>668</v>
      </c>
      <c r="D442" s="594" t="s">
        <v>190</v>
      </c>
      <c r="E442" s="597">
        <v>941784</v>
      </c>
      <c r="F442" s="593" t="s">
        <v>8417</v>
      </c>
    </row>
    <row r="443" spans="2:6" ht="15.4">
      <c r="B443" s="594">
        <v>3946</v>
      </c>
      <c r="C443" s="593" t="s">
        <v>669</v>
      </c>
      <c r="D443" s="594" t="s">
        <v>190</v>
      </c>
      <c r="E443" s="597">
        <v>1142809</v>
      </c>
      <c r="F443" s="593" t="s">
        <v>8417</v>
      </c>
    </row>
    <row r="444" spans="2:6" ht="15.4">
      <c r="B444" s="594">
        <v>3947</v>
      </c>
      <c r="C444" s="593" t="s">
        <v>670</v>
      </c>
      <c r="D444" s="594" t="s">
        <v>190</v>
      </c>
      <c r="E444" s="597">
        <v>1436349</v>
      </c>
      <c r="F444" s="593" t="s">
        <v>8417</v>
      </c>
    </row>
    <row r="445" spans="2:6" ht="15.4">
      <c r="B445" s="594">
        <v>3948</v>
      </c>
      <c r="C445" s="593" t="s">
        <v>671</v>
      </c>
      <c r="D445" s="594" t="s">
        <v>190</v>
      </c>
      <c r="E445" s="597">
        <v>1780157</v>
      </c>
      <c r="F445" s="593" t="s">
        <v>8417</v>
      </c>
    </row>
    <row r="446" spans="2:6" ht="15.4">
      <c r="B446" s="594">
        <v>3949</v>
      </c>
      <c r="C446" s="593" t="s">
        <v>672</v>
      </c>
      <c r="D446" s="594" t="s">
        <v>190</v>
      </c>
      <c r="E446" s="597">
        <v>2014628</v>
      </c>
      <c r="F446" s="593" t="s">
        <v>8417</v>
      </c>
    </row>
    <row r="447" spans="2:6" ht="15.4">
      <c r="B447" s="594">
        <v>3950</v>
      </c>
      <c r="C447" s="593" t="s">
        <v>673</v>
      </c>
      <c r="D447" s="594" t="s">
        <v>190</v>
      </c>
      <c r="E447" s="597">
        <v>2388504</v>
      </c>
      <c r="F447" s="593" t="s">
        <v>8417</v>
      </c>
    </row>
    <row r="448" spans="2:6" ht="15.4">
      <c r="B448" s="594">
        <v>3951</v>
      </c>
      <c r="C448" s="593" t="s">
        <v>674</v>
      </c>
      <c r="D448" s="594" t="s">
        <v>190</v>
      </c>
      <c r="E448" s="597">
        <v>2683356</v>
      </c>
      <c r="F448" s="593" t="s">
        <v>8417</v>
      </c>
    </row>
    <row r="449" spans="2:6" ht="15.4">
      <c r="B449" s="594">
        <v>3952</v>
      </c>
      <c r="C449" s="593" t="s">
        <v>675</v>
      </c>
      <c r="D449" s="594" t="s">
        <v>190</v>
      </c>
      <c r="E449" s="597">
        <v>3038001</v>
      </c>
      <c r="F449" s="593" t="s">
        <v>8417</v>
      </c>
    </row>
    <row r="450" spans="2:6" ht="15.4">
      <c r="B450" s="594">
        <v>3953</v>
      </c>
      <c r="C450" s="593" t="s">
        <v>676</v>
      </c>
      <c r="D450" s="594" t="s">
        <v>190</v>
      </c>
      <c r="E450" s="597">
        <v>3399425</v>
      </c>
      <c r="F450" s="593" t="s">
        <v>8417</v>
      </c>
    </row>
    <row r="451" spans="2:6" ht="15.4">
      <c r="B451" s="594">
        <v>3954</v>
      </c>
      <c r="C451" s="593" t="s">
        <v>677</v>
      </c>
      <c r="D451" s="594" t="s">
        <v>190</v>
      </c>
      <c r="E451" s="597">
        <v>3804727</v>
      </c>
      <c r="F451" s="593" t="s">
        <v>8417</v>
      </c>
    </row>
    <row r="452" spans="2:6" ht="15.4">
      <c r="B452" s="594">
        <v>3955</v>
      </c>
      <c r="C452" s="593" t="s">
        <v>678</v>
      </c>
      <c r="D452" s="594" t="s">
        <v>190</v>
      </c>
      <c r="E452" s="597">
        <v>4256850</v>
      </c>
      <c r="F452" s="593" t="s">
        <v>8417</v>
      </c>
    </row>
    <row r="453" spans="2:6" ht="15.4">
      <c r="B453" s="594">
        <v>3956</v>
      </c>
      <c r="C453" s="593" t="s">
        <v>679</v>
      </c>
      <c r="D453" s="594" t="s">
        <v>190</v>
      </c>
      <c r="E453" s="597">
        <v>4761431</v>
      </c>
      <c r="F453" s="593" t="s">
        <v>8417</v>
      </c>
    </row>
    <row r="454" spans="2:6" ht="15.4">
      <c r="B454" s="594">
        <v>3957</v>
      </c>
      <c r="C454" s="593" t="s">
        <v>680</v>
      </c>
      <c r="D454" s="594" t="s">
        <v>190</v>
      </c>
      <c r="E454" s="597">
        <v>5897852</v>
      </c>
      <c r="F454" s="593" t="s">
        <v>8417</v>
      </c>
    </row>
    <row r="455" spans="2:6" ht="15.4">
      <c r="B455" s="594">
        <v>3958</v>
      </c>
      <c r="C455" s="593" t="s">
        <v>681</v>
      </c>
      <c r="D455" s="594" t="s">
        <v>190</v>
      </c>
      <c r="E455" s="597">
        <v>6619477</v>
      </c>
      <c r="F455" s="593" t="s">
        <v>8417</v>
      </c>
    </row>
    <row r="456" spans="2:6" ht="15.4">
      <c r="B456" s="594">
        <v>3959</v>
      </c>
      <c r="C456" s="593" t="s">
        <v>682</v>
      </c>
      <c r="D456" s="594" t="s">
        <v>190</v>
      </c>
      <c r="E456" s="597">
        <v>7411369</v>
      </c>
      <c r="F456" s="593" t="s">
        <v>8417</v>
      </c>
    </row>
    <row r="457" spans="2:6" ht="15.4">
      <c r="B457" s="594">
        <v>3960</v>
      </c>
      <c r="C457" s="593" t="s">
        <v>683</v>
      </c>
      <c r="D457" s="594" t="s">
        <v>190</v>
      </c>
      <c r="E457" s="597">
        <v>776607</v>
      </c>
      <c r="F457" s="593" t="s">
        <v>8417</v>
      </c>
    </row>
    <row r="458" spans="2:6" ht="15.4">
      <c r="B458" s="594">
        <v>3961</v>
      </c>
      <c r="C458" s="593" t="s">
        <v>684</v>
      </c>
      <c r="D458" s="594" t="s">
        <v>190</v>
      </c>
      <c r="E458" s="597">
        <v>966726</v>
      </c>
      <c r="F458" s="593" t="s">
        <v>8417</v>
      </c>
    </row>
    <row r="459" spans="2:6" ht="15.4">
      <c r="B459" s="594">
        <v>3963</v>
      </c>
      <c r="C459" s="593" t="s">
        <v>685</v>
      </c>
      <c r="D459" s="594" t="s">
        <v>190</v>
      </c>
      <c r="E459" s="597">
        <v>1471002</v>
      </c>
      <c r="F459" s="593" t="s">
        <v>8417</v>
      </c>
    </row>
    <row r="460" spans="2:6" ht="15.4">
      <c r="B460" s="594">
        <v>3964</v>
      </c>
      <c r="C460" s="593" t="s">
        <v>686</v>
      </c>
      <c r="D460" s="594" t="s">
        <v>190</v>
      </c>
      <c r="E460" s="597">
        <v>1824377</v>
      </c>
      <c r="F460" s="593" t="s">
        <v>8417</v>
      </c>
    </row>
    <row r="461" spans="2:6" ht="15.4">
      <c r="B461" s="594">
        <v>3965</v>
      </c>
      <c r="C461" s="593" t="s">
        <v>687</v>
      </c>
      <c r="D461" s="594" t="s">
        <v>190</v>
      </c>
      <c r="E461" s="597">
        <v>2055136</v>
      </c>
      <c r="F461" s="593" t="s">
        <v>8417</v>
      </c>
    </row>
    <row r="462" spans="2:6" ht="15.4">
      <c r="B462" s="594">
        <v>3966</v>
      </c>
      <c r="C462" s="593" t="s">
        <v>688</v>
      </c>
      <c r="D462" s="594" t="s">
        <v>190</v>
      </c>
      <c r="E462" s="597">
        <v>2446243</v>
      </c>
      <c r="F462" s="593" t="s">
        <v>8417</v>
      </c>
    </row>
    <row r="463" spans="2:6" ht="15.4">
      <c r="B463" s="594">
        <v>3967</v>
      </c>
      <c r="C463" s="593" t="s">
        <v>689</v>
      </c>
      <c r="D463" s="594" t="s">
        <v>190</v>
      </c>
      <c r="E463" s="597">
        <v>2752614</v>
      </c>
      <c r="F463" s="593" t="s">
        <v>8417</v>
      </c>
    </row>
    <row r="464" spans="2:6" ht="15.4">
      <c r="B464" s="594">
        <v>3968</v>
      </c>
      <c r="C464" s="593" t="s">
        <v>690</v>
      </c>
      <c r="D464" s="594" t="s">
        <v>190</v>
      </c>
      <c r="E464" s="597">
        <v>3078556</v>
      </c>
      <c r="F464" s="593" t="s">
        <v>8417</v>
      </c>
    </row>
    <row r="465" spans="2:6" ht="15.4">
      <c r="B465" s="594">
        <v>3969</v>
      </c>
      <c r="C465" s="593" t="s">
        <v>691</v>
      </c>
      <c r="D465" s="594" t="s">
        <v>190</v>
      </c>
      <c r="E465" s="597">
        <v>3861431</v>
      </c>
      <c r="F465" s="593" t="s">
        <v>8417</v>
      </c>
    </row>
    <row r="466" spans="2:6" ht="15.4">
      <c r="B466" s="594">
        <v>3970</v>
      </c>
      <c r="C466" s="593" t="s">
        <v>692</v>
      </c>
      <c r="D466" s="594" t="s">
        <v>190</v>
      </c>
      <c r="E466" s="597">
        <v>3893168</v>
      </c>
      <c r="F466" s="593" t="s">
        <v>8417</v>
      </c>
    </row>
    <row r="467" spans="2:6" ht="15.4">
      <c r="B467" s="594">
        <v>3971</v>
      </c>
      <c r="C467" s="593" t="s">
        <v>693</v>
      </c>
      <c r="D467" s="594" t="s">
        <v>190</v>
      </c>
      <c r="E467" s="597">
        <v>4539736</v>
      </c>
      <c r="F467" s="593" t="s">
        <v>8417</v>
      </c>
    </row>
    <row r="468" spans="2:6" ht="15.4">
      <c r="B468" s="594">
        <v>3972</v>
      </c>
      <c r="C468" s="593" t="s">
        <v>694</v>
      </c>
      <c r="D468" s="594" t="s">
        <v>190</v>
      </c>
      <c r="E468" s="597">
        <v>4782518</v>
      </c>
      <c r="F468" s="593" t="s">
        <v>8417</v>
      </c>
    </row>
    <row r="469" spans="2:6" ht="15.4">
      <c r="B469" s="594">
        <v>3973</v>
      </c>
      <c r="C469" s="593" t="s">
        <v>695</v>
      </c>
      <c r="D469" s="594" t="s">
        <v>190</v>
      </c>
      <c r="E469" s="597">
        <v>5924746</v>
      </c>
      <c r="F469" s="593" t="s">
        <v>8417</v>
      </c>
    </row>
    <row r="470" spans="2:6" ht="15.4">
      <c r="B470" s="594">
        <v>3974</v>
      </c>
      <c r="C470" s="593" t="s">
        <v>696</v>
      </c>
      <c r="D470" s="594" t="s">
        <v>190</v>
      </c>
      <c r="E470" s="597">
        <v>6723435</v>
      </c>
      <c r="F470" s="593" t="s">
        <v>8417</v>
      </c>
    </row>
    <row r="471" spans="2:6" ht="15.4">
      <c r="B471" s="594">
        <v>3975</v>
      </c>
      <c r="C471" s="593" t="s">
        <v>697</v>
      </c>
      <c r="D471" s="594" t="s">
        <v>190</v>
      </c>
      <c r="E471" s="597">
        <v>776607</v>
      </c>
      <c r="F471" s="593" t="s">
        <v>8417</v>
      </c>
    </row>
    <row r="472" spans="2:6" ht="15.4">
      <c r="B472" s="594">
        <v>3976</v>
      </c>
      <c r="C472" s="593" t="s">
        <v>698</v>
      </c>
      <c r="D472" s="594" t="s">
        <v>190</v>
      </c>
      <c r="E472" s="597">
        <v>1018944</v>
      </c>
      <c r="F472" s="593" t="s">
        <v>8417</v>
      </c>
    </row>
    <row r="473" spans="2:6" ht="15.4">
      <c r="B473" s="594">
        <v>3978</v>
      </c>
      <c r="C473" s="593" t="s">
        <v>699</v>
      </c>
      <c r="D473" s="594" t="s">
        <v>190</v>
      </c>
      <c r="E473" s="597">
        <v>1549970</v>
      </c>
      <c r="F473" s="593" t="s">
        <v>8417</v>
      </c>
    </row>
    <row r="474" spans="2:6" ht="15.4">
      <c r="B474" s="594">
        <v>3979</v>
      </c>
      <c r="C474" s="593" t="s">
        <v>700</v>
      </c>
      <c r="D474" s="594" t="s">
        <v>190</v>
      </c>
      <c r="E474" s="597">
        <v>1926289</v>
      </c>
      <c r="F474" s="593" t="s">
        <v>8417</v>
      </c>
    </row>
    <row r="475" spans="2:6" ht="15.4">
      <c r="B475" s="594">
        <v>3980</v>
      </c>
      <c r="C475" s="593" t="s">
        <v>701</v>
      </c>
      <c r="D475" s="594" t="s">
        <v>190</v>
      </c>
      <c r="E475" s="597">
        <v>2166520</v>
      </c>
      <c r="F475" s="593" t="s">
        <v>8417</v>
      </c>
    </row>
    <row r="476" spans="2:6" ht="15.4">
      <c r="B476" s="594">
        <v>3981</v>
      </c>
      <c r="C476" s="593" t="s">
        <v>702</v>
      </c>
      <c r="D476" s="594" t="s">
        <v>190</v>
      </c>
      <c r="E476" s="597">
        <v>2579142</v>
      </c>
      <c r="F476" s="593" t="s">
        <v>8417</v>
      </c>
    </row>
    <row r="477" spans="2:6" ht="15.4">
      <c r="B477" s="594">
        <v>3982</v>
      </c>
      <c r="C477" s="593" t="s">
        <v>703</v>
      </c>
      <c r="D477" s="594" t="s">
        <v>190</v>
      </c>
      <c r="E477" s="597">
        <v>2898984</v>
      </c>
      <c r="F477" s="593" t="s">
        <v>8417</v>
      </c>
    </row>
    <row r="478" spans="2:6" ht="15.4">
      <c r="B478" s="594">
        <v>3983</v>
      </c>
      <c r="C478" s="593" t="s">
        <v>704</v>
      </c>
      <c r="D478" s="594" t="s">
        <v>190</v>
      </c>
      <c r="E478" s="597">
        <v>3236398</v>
      </c>
      <c r="F478" s="593" t="s">
        <v>8417</v>
      </c>
    </row>
    <row r="479" spans="2:6" ht="15.4">
      <c r="B479" s="594">
        <v>3984</v>
      </c>
      <c r="C479" s="593" t="s">
        <v>705</v>
      </c>
      <c r="D479" s="594" t="s">
        <v>190</v>
      </c>
      <c r="E479" s="597">
        <v>3463019</v>
      </c>
      <c r="F479" s="593" t="s">
        <v>8417</v>
      </c>
    </row>
    <row r="480" spans="2:6" ht="15.4">
      <c r="B480" s="594">
        <v>3985</v>
      </c>
      <c r="C480" s="593" t="s">
        <v>706</v>
      </c>
      <c r="D480" s="594" t="s">
        <v>190</v>
      </c>
      <c r="E480" s="597">
        <v>4052914</v>
      </c>
      <c r="F480" s="593" t="s">
        <v>8417</v>
      </c>
    </row>
    <row r="481" spans="2:6" ht="15.4">
      <c r="B481" s="594">
        <v>3986</v>
      </c>
      <c r="C481" s="593" t="s">
        <v>707</v>
      </c>
      <c r="D481" s="594" t="s">
        <v>190</v>
      </c>
      <c r="E481" s="597">
        <v>5246428</v>
      </c>
      <c r="F481" s="593" t="s">
        <v>8417</v>
      </c>
    </row>
    <row r="482" spans="2:6" ht="15.4">
      <c r="B482" s="594">
        <v>3987</v>
      </c>
      <c r="C482" s="593" t="s">
        <v>708</v>
      </c>
      <c r="D482" s="594" t="s">
        <v>190</v>
      </c>
      <c r="E482" s="597">
        <v>4356857</v>
      </c>
      <c r="F482" s="593" t="s">
        <v>8417</v>
      </c>
    </row>
    <row r="483" spans="2:6" ht="15.4">
      <c r="B483" s="594">
        <v>3988</v>
      </c>
      <c r="C483" s="593" t="s">
        <v>709</v>
      </c>
      <c r="D483" s="594" t="s">
        <v>190</v>
      </c>
      <c r="E483" s="597">
        <v>6169220</v>
      </c>
      <c r="F483" s="593" t="s">
        <v>8417</v>
      </c>
    </row>
    <row r="484" spans="2:6" ht="15.4">
      <c r="B484" s="594">
        <v>3989</v>
      </c>
      <c r="C484" s="593" t="s">
        <v>710</v>
      </c>
      <c r="D484" s="594" t="s">
        <v>190</v>
      </c>
      <c r="E484" s="597">
        <v>6890845</v>
      </c>
      <c r="F484" s="593" t="s">
        <v>8417</v>
      </c>
    </row>
    <row r="485" spans="2:6" ht="15.4">
      <c r="B485" s="594">
        <v>3990</v>
      </c>
      <c r="C485" s="593" t="s">
        <v>711</v>
      </c>
      <c r="D485" s="594" t="s">
        <v>190</v>
      </c>
      <c r="E485" s="597">
        <v>7526942</v>
      </c>
      <c r="F485" s="593" t="s">
        <v>8417</v>
      </c>
    </row>
    <row r="486" spans="2:6" ht="15.4">
      <c r="B486" s="594">
        <v>3991</v>
      </c>
      <c r="C486" s="593" t="s">
        <v>712</v>
      </c>
      <c r="D486" s="594" t="s">
        <v>190</v>
      </c>
      <c r="E486" s="597">
        <v>7651987</v>
      </c>
      <c r="F486" s="593" t="s">
        <v>8417</v>
      </c>
    </row>
    <row r="487" spans="2:6" ht="15.4">
      <c r="B487" s="594">
        <v>3992</v>
      </c>
      <c r="C487" s="593" t="s">
        <v>713</v>
      </c>
      <c r="D487" s="594" t="s">
        <v>190</v>
      </c>
      <c r="E487" s="597">
        <v>870903</v>
      </c>
      <c r="F487" s="593" t="s">
        <v>8417</v>
      </c>
    </row>
    <row r="488" spans="2:6" ht="15.4">
      <c r="B488" s="594">
        <v>3993</v>
      </c>
      <c r="C488" s="593" t="s">
        <v>714</v>
      </c>
      <c r="D488" s="594" t="s">
        <v>190</v>
      </c>
      <c r="E488" s="597">
        <v>1147702</v>
      </c>
      <c r="F488" s="593" t="s">
        <v>8417</v>
      </c>
    </row>
    <row r="489" spans="2:6" ht="15.4">
      <c r="B489" s="594">
        <v>3994</v>
      </c>
      <c r="C489" s="593" t="s">
        <v>715</v>
      </c>
      <c r="D489" s="594" t="s">
        <v>190</v>
      </c>
      <c r="E489" s="597">
        <v>1404514</v>
      </c>
      <c r="F489" s="593" t="s">
        <v>8417</v>
      </c>
    </row>
    <row r="490" spans="2:6" ht="15.4">
      <c r="B490" s="594">
        <v>3995</v>
      </c>
      <c r="C490" s="593" t="s">
        <v>716</v>
      </c>
      <c r="D490" s="594" t="s">
        <v>190</v>
      </c>
      <c r="E490" s="597">
        <v>1759506</v>
      </c>
      <c r="F490" s="593" t="s">
        <v>8417</v>
      </c>
    </row>
    <row r="491" spans="2:6" ht="15.4">
      <c r="B491" s="594">
        <v>3996</v>
      </c>
      <c r="C491" s="593" t="s">
        <v>717</v>
      </c>
      <c r="D491" s="594" t="s">
        <v>190</v>
      </c>
      <c r="E491" s="597">
        <v>2186232</v>
      </c>
      <c r="F491" s="593" t="s">
        <v>8417</v>
      </c>
    </row>
    <row r="492" spans="2:6" ht="15.4">
      <c r="B492" s="594">
        <v>3997</v>
      </c>
      <c r="C492" s="593" t="s">
        <v>718</v>
      </c>
      <c r="D492" s="594" t="s">
        <v>190</v>
      </c>
      <c r="E492" s="597">
        <v>2459165</v>
      </c>
      <c r="F492" s="593" t="s">
        <v>8417</v>
      </c>
    </row>
    <row r="493" spans="2:6" ht="15.4">
      <c r="B493" s="594">
        <v>3998</v>
      </c>
      <c r="C493" s="593" t="s">
        <v>719</v>
      </c>
      <c r="D493" s="594" t="s">
        <v>190</v>
      </c>
      <c r="E493" s="597">
        <v>2921957</v>
      </c>
      <c r="F493" s="593" t="s">
        <v>8417</v>
      </c>
    </row>
    <row r="494" spans="2:6" ht="15.4">
      <c r="B494" s="594">
        <v>3999</v>
      </c>
      <c r="C494" s="593" t="s">
        <v>720</v>
      </c>
      <c r="D494" s="594" t="s">
        <v>190</v>
      </c>
      <c r="E494" s="597">
        <v>3303108</v>
      </c>
      <c r="F494" s="593" t="s">
        <v>8417</v>
      </c>
    </row>
    <row r="495" spans="2:6" ht="15.4">
      <c r="B495" s="594">
        <v>4000</v>
      </c>
      <c r="C495" s="593" t="s">
        <v>721</v>
      </c>
      <c r="D495" s="594" t="s">
        <v>190</v>
      </c>
      <c r="E495" s="597">
        <v>3540419</v>
      </c>
      <c r="F495" s="593" t="s">
        <v>8417</v>
      </c>
    </row>
    <row r="496" spans="2:6" ht="15.4">
      <c r="B496" s="594">
        <v>4001</v>
      </c>
      <c r="C496" s="593" t="s">
        <v>722</v>
      </c>
      <c r="D496" s="594" t="s">
        <v>190</v>
      </c>
      <c r="E496" s="597">
        <v>4071109</v>
      </c>
      <c r="F496" s="593" t="s">
        <v>8417</v>
      </c>
    </row>
    <row r="497" spans="2:6" ht="15.4">
      <c r="B497" s="594">
        <v>4002</v>
      </c>
      <c r="C497" s="593" t="s">
        <v>723</v>
      </c>
      <c r="D497" s="594" t="s">
        <v>190</v>
      </c>
      <c r="E497" s="597">
        <v>4586081</v>
      </c>
      <c r="F497" s="593" t="s">
        <v>8417</v>
      </c>
    </row>
    <row r="498" spans="2:6" ht="15.4">
      <c r="B498" s="594">
        <v>4004</v>
      </c>
      <c r="C498" s="593" t="s">
        <v>724</v>
      </c>
      <c r="D498" s="594" t="s">
        <v>190</v>
      </c>
      <c r="E498" s="597">
        <v>5146018</v>
      </c>
      <c r="F498" s="593" t="s">
        <v>8417</v>
      </c>
    </row>
    <row r="499" spans="2:6" ht="15.4">
      <c r="B499" s="594">
        <v>4005</v>
      </c>
      <c r="C499" s="593" t="s">
        <v>725</v>
      </c>
      <c r="D499" s="594" t="s">
        <v>190</v>
      </c>
      <c r="E499" s="597">
        <v>5716240</v>
      </c>
      <c r="F499" s="593" t="s">
        <v>8417</v>
      </c>
    </row>
    <row r="500" spans="2:6" ht="15.4">
      <c r="B500" s="594">
        <v>4006</v>
      </c>
      <c r="C500" s="593" t="s">
        <v>726</v>
      </c>
      <c r="D500" s="594" t="s">
        <v>190</v>
      </c>
      <c r="E500" s="597">
        <v>7004648</v>
      </c>
      <c r="F500" s="593" t="s">
        <v>8417</v>
      </c>
    </row>
    <row r="501" spans="2:6" ht="15.4">
      <c r="B501" s="594">
        <v>4007</v>
      </c>
      <c r="C501" s="593" t="s">
        <v>727</v>
      </c>
      <c r="D501" s="594" t="s">
        <v>190</v>
      </c>
      <c r="E501" s="597">
        <v>8338170</v>
      </c>
      <c r="F501" s="593" t="s">
        <v>8417</v>
      </c>
    </row>
    <row r="502" spans="2:6" ht="15.4">
      <c r="B502" s="594">
        <v>4008</v>
      </c>
      <c r="C502" s="593" t="s">
        <v>728</v>
      </c>
      <c r="D502" s="594" t="s">
        <v>190</v>
      </c>
      <c r="E502" s="597">
        <v>9083938</v>
      </c>
      <c r="F502" s="593" t="s">
        <v>8417</v>
      </c>
    </row>
    <row r="503" spans="2:6" ht="15.4">
      <c r="B503" s="594">
        <v>4009</v>
      </c>
      <c r="C503" s="593" t="s">
        <v>8432</v>
      </c>
      <c r="D503" s="594" t="s">
        <v>182</v>
      </c>
      <c r="E503" s="597">
        <v>11959</v>
      </c>
      <c r="F503" s="593" t="s">
        <v>8417</v>
      </c>
    </row>
    <row r="504" spans="2:6" ht="15.4">
      <c r="B504" s="594">
        <v>4010</v>
      </c>
      <c r="C504" s="593" t="s">
        <v>8433</v>
      </c>
      <c r="D504" s="594" t="s">
        <v>182</v>
      </c>
      <c r="E504" s="597">
        <v>22679</v>
      </c>
      <c r="F504" s="593" t="s">
        <v>8417</v>
      </c>
    </row>
    <row r="505" spans="2:6" ht="15.4">
      <c r="B505" s="594">
        <v>4011</v>
      </c>
      <c r="C505" s="593" t="s">
        <v>8434</v>
      </c>
      <c r="D505" s="594" t="s">
        <v>182</v>
      </c>
      <c r="E505" s="597">
        <v>27590</v>
      </c>
      <c r="F505" s="593" t="s">
        <v>8417</v>
      </c>
    </row>
    <row r="506" spans="2:6" ht="15.4">
      <c r="B506" s="594">
        <v>4012</v>
      </c>
      <c r="C506" s="593" t="s">
        <v>8435</v>
      </c>
      <c r="D506" s="594" t="s">
        <v>182</v>
      </c>
      <c r="E506" s="597">
        <v>31217</v>
      </c>
      <c r="F506" s="593" t="s">
        <v>8417</v>
      </c>
    </row>
    <row r="507" spans="2:6" ht="15.4">
      <c r="B507" s="594">
        <v>4013</v>
      </c>
      <c r="C507" s="593" t="s">
        <v>8436</v>
      </c>
      <c r="D507" s="594" t="s">
        <v>182</v>
      </c>
      <c r="E507" s="597">
        <v>38410</v>
      </c>
      <c r="F507" s="593" t="s">
        <v>8417</v>
      </c>
    </row>
    <row r="508" spans="2:6" ht="15.4">
      <c r="B508" s="594">
        <v>4014</v>
      </c>
      <c r="C508" s="593" t="s">
        <v>8437</v>
      </c>
      <c r="D508" s="594" t="s">
        <v>182</v>
      </c>
      <c r="E508" s="597">
        <v>11959</v>
      </c>
      <c r="F508" s="593" t="s">
        <v>8417</v>
      </c>
    </row>
    <row r="509" spans="2:6" ht="15.4">
      <c r="B509" s="594">
        <v>4015</v>
      </c>
      <c r="C509" s="593" t="s">
        <v>8438</v>
      </c>
      <c r="D509" s="594" t="s">
        <v>182</v>
      </c>
      <c r="E509" s="597">
        <v>22679</v>
      </c>
      <c r="F509" s="593" t="s">
        <v>8417</v>
      </c>
    </row>
    <row r="510" spans="2:6" ht="15.4">
      <c r="B510" s="594">
        <v>4016</v>
      </c>
      <c r="C510" s="593" t="s">
        <v>8439</v>
      </c>
      <c r="D510" s="594" t="s">
        <v>182</v>
      </c>
      <c r="E510" s="597">
        <v>27590</v>
      </c>
      <c r="F510" s="593" t="s">
        <v>8417</v>
      </c>
    </row>
    <row r="511" spans="2:6" ht="15.4">
      <c r="B511" s="594">
        <v>4017</v>
      </c>
      <c r="C511" s="593" t="s">
        <v>8440</v>
      </c>
      <c r="D511" s="594" t="s">
        <v>182</v>
      </c>
      <c r="E511" s="597">
        <v>31217</v>
      </c>
      <c r="F511" s="593" t="s">
        <v>8417</v>
      </c>
    </row>
    <row r="512" spans="2:6" ht="15.4">
      <c r="B512" s="594">
        <v>4018</v>
      </c>
      <c r="C512" s="593" t="s">
        <v>8441</v>
      </c>
      <c r="D512" s="594" t="s">
        <v>182</v>
      </c>
      <c r="E512" s="597">
        <v>38410</v>
      </c>
      <c r="F512" s="593" t="s">
        <v>8417</v>
      </c>
    </row>
    <row r="513" spans="2:6" ht="15.4">
      <c r="B513" s="594">
        <v>4019</v>
      </c>
      <c r="C513" s="593" t="s">
        <v>8442</v>
      </c>
      <c r="D513" s="594" t="s">
        <v>182</v>
      </c>
      <c r="E513" s="597">
        <v>10968</v>
      </c>
      <c r="F513" s="593" t="s">
        <v>8417</v>
      </c>
    </row>
    <row r="514" spans="2:6" ht="15.4">
      <c r="B514" s="594">
        <v>4020</v>
      </c>
      <c r="C514" s="593" t="s">
        <v>8443</v>
      </c>
      <c r="D514" s="594" t="s">
        <v>182</v>
      </c>
      <c r="E514" s="597">
        <v>12594</v>
      </c>
      <c r="F514" s="593" t="s">
        <v>8417</v>
      </c>
    </row>
    <row r="515" spans="2:6" ht="15.4">
      <c r="B515" s="594">
        <v>4021</v>
      </c>
      <c r="C515" s="593" t="s">
        <v>8444</v>
      </c>
      <c r="D515" s="594" t="s">
        <v>182</v>
      </c>
      <c r="E515" s="597">
        <v>22679</v>
      </c>
      <c r="F515" s="593" t="s">
        <v>8417</v>
      </c>
    </row>
    <row r="516" spans="2:6" ht="15.4">
      <c r="B516" s="594">
        <v>4022</v>
      </c>
      <c r="C516" s="593" t="s">
        <v>8445</v>
      </c>
      <c r="D516" s="594" t="s">
        <v>182</v>
      </c>
      <c r="E516" s="597">
        <v>27590</v>
      </c>
      <c r="F516" s="593" t="s">
        <v>8417</v>
      </c>
    </row>
    <row r="517" spans="2:6" ht="15.4">
      <c r="B517" s="594">
        <v>4023</v>
      </c>
      <c r="C517" s="593" t="s">
        <v>8446</v>
      </c>
      <c r="D517" s="594" t="s">
        <v>182</v>
      </c>
      <c r="E517" s="597">
        <v>31217</v>
      </c>
      <c r="F517" s="593" t="s">
        <v>8417</v>
      </c>
    </row>
    <row r="518" spans="2:6" ht="15.4">
      <c r="B518" s="594">
        <v>4024</v>
      </c>
      <c r="C518" s="593" t="s">
        <v>8447</v>
      </c>
      <c r="D518" s="594" t="s">
        <v>182</v>
      </c>
      <c r="E518" s="597">
        <v>38410</v>
      </c>
      <c r="F518" s="593" t="s">
        <v>8417</v>
      </c>
    </row>
    <row r="519" spans="2:6" ht="15.4">
      <c r="B519" s="594">
        <v>4026</v>
      </c>
      <c r="C519" s="593" t="s">
        <v>8448</v>
      </c>
      <c r="D519" s="594" t="s">
        <v>182</v>
      </c>
      <c r="E519" s="597">
        <v>11800</v>
      </c>
      <c r="F519" s="593" t="s">
        <v>8417</v>
      </c>
    </row>
    <row r="520" spans="2:6" ht="15.4">
      <c r="B520" s="594">
        <v>4027</v>
      </c>
      <c r="C520" s="593" t="s">
        <v>8449</v>
      </c>
      <c r="D520" s="594" t="s">
        <v>182</v>
      </c>
      <c r="E520" s="597">
        <v>15156</v>
      </c>
      <c r="F520" s="593" t="s">
        <v>8417</v>
      </c>
    </row>
    <row r="521" spans="2:6" ht="15.4">
      <c r="B521" s="594">
        <v>4028</v>
      </c>
      <c r="C521" s="593" t="s">
        <v>8450</v>
      </c>
      <c r="D521" s="594" t="s">
        <v>182</v>
      </c>
      <c r="E521" s="597">
        <v>24923</v>
      </c>
      <c r="F521" s="593" t="s">
        <v>8417</v>
      </c>
    </row>
    <row r="522" spans="2:6" ht="15.4">
      <c r="B522" s="594">
        <v>4029</v>
      </c>
      <c r="C522" s="593" t="s">
        <v>8451</v>
      </c>
      <c r="D522" s="594" t="s">
        <v>182</v>
      </c>
      <c r="E522" s="597">
        <v>33034</v>
      </c>
      <c r="F522" s="593" t="s">
        <v>8417</v>
      </c>
    </row>
    <row r="523" spans="2:6" ht="15.4">
      <c r="B523" s="594">
        <v>4030</v>
      </c>
      <c r="C523" s="593" t="s">
        <v>8452</v>
      </c>
      <c r="D523" s="594" t="s">
        <v>182</v>
      </c>
      <c r="E523" s="597">
        <v>11800</v>
      </c>
      <c r="F523" s="593" t="s">
        <v>8417</v>
      </c>
    </row>
    <row r="524" spans="2:6" ht="15.4">
      <c r="B524" s="594">
        <v>4032</v>
      </c>
      <c r="C524" s="593" t="s">
        <v>8453</v>
      </c>
      <c r="D524" s="594" t="s">
        <v>182</v>
      </c>
      <c r="E524" s="597">
        <v>15156</v>
      </c>
      <c r="F524" s="593" t="s">
        <v>8417</v>
      </c>
    </row>
    <row r="525" spans="2:6" ht="15.4">
      <c r="B525" s="594">
        <v>4033</v>
      </c>
      <c r="C525" s="593" t="s">
        <v>8454</v>
      </c>
      <c r="D525" s="594" t="s">
        <v>182</v>
      </c>
      <c r="E525" s="597">
        <v>24923</v>
      </c>
      <c r="F525" s="593" t="s">
        <v>8417</v>
      </c>
    </row>
    <row r="526" spans="2:6" ht="15.4">
      <c r="B526" s="594">
        <v>4034</v>
      </c>
      <c r="C526" s="593" t="s">
        <v>8455</v>
      </c>
      <c r="D526" s="594" t="s">
        <v>182</v>
      </c>
      <c r="E526" s="597">
        <v>33034</v>
      </c>
      <c r="F526" s="593" t="s">
        <v>8417</v>
      </c>
    </row>
    <row r="527" spans="2:6" ht="15.4">
      <c r="B527" s="594">
        <v>4036</v>
      </c>
      <c r="C527" s="593" t="s">
        <v>8456</v>
      </c>
      <c r="D527" s="594" t="s">
        <v>182</v>
      </c>
      <c r="E527" s="597">
        <v>15156</v>
      </c>
      <c r="F527" s="593" t="s">
        <v>8417</v>
      </c>
    </row>
    <row r="528" spans="2:6" ht="15.4">
      <c r="B528" s="594">
        <v>4037</v>
      </c>
      <c r="C528" s="593" t="s">
        <v>8457</v>
      </c>
      <c r="D528" s="594" t="s">
        <v>182</v>
      </c>
      <c r="E528" s="597">
        <v>24923</v>
      </c>
      <c r="F528" s="593" t="s">
        <v>8417</v>
      </c>
    </row>
    <row r="529" spans="2:6" ht="15.4">
      <c r="B529" s="594">
        <v>4038</v>
      </c>
      <c r="C529" s="593" t="s">
        <v>8458</v>
      </c>
      <c r="D529" s="594" t="s">
        <v>182</v>
      </c>
      <c r="E529" s="597">
        <v>33034</v>
      </c>
      <c r="F529" s="593" t="s">
        <v>8417</v>
      </c>
    </row>
    <row r="530" spans="2:6" ht="15.4">
      <c r="B530" s="594">
        <v>4039</v>
      </c>
      <c r="C530" s="593" t="s">
        <v>758</v>
      </c>
      <c r="D530" s="594" t="s">
        <v>190</v>
      </c>
      <c r="E530" s="597">
        <v>32327</v>
      </c>
      <c r="F530" s="593" t="s">
        <v>8417</v>
      </c>
    </row>
    <row r="531" spans="2:6" ht="15.4">
      <c r="B531" s="594">
        <v>4040</v>
      </c>
      <c r="C531" s="593" t="s">
        <v>759</v>
      </c>
      <c r="D531" s="594" t="s">
        <v>190</v>
      </c>
      <c r="E531" s="597">
        <v>36860</v>
      </c>
      <c r="F531" s="593" t="s">
        <v>8417</v>
      </c>
    </row>
    <row r="532" spans="2:6" ht="15.4">
      <c r="B532" s="594">
        <v>4041</v>
      </c>
      <c r="C532" s="593" t="s">
        <v>760</v>
      </c>
      <c r="D532" s="594" t="s">
        <v>190</v>
      </c>
      <c r="E532" s="597">
        <v>50403</v>
      </c>
      <c r="F532" s="593" t="s">
        <v>8417</v>
      </c>
    </row>
    <row r="533" spans="2:6" ht="15.4">
      <c r="B533" s="594">
        <v>4042</v>
      </c>
      <c r="C533" s="593" t="s">
        <v>761</v>
      </c>
      <c r="D533" s="594" t="s">
        <v>190</v>
      </c>
      <c r="E533" s="597">
        <v>40254</v>
      </c>
      <c r="F533" s="593" t="s">
        <v>8417</v>
      </c>
    </row>
    <row r="534" spans="2:6" ht="15.4">
      <c r="B534" s="594">
        <v>4043</v>
      </c>
      <c r="C534" s="593" t="s">
        <v>762</v>
      </c>
      <c r="D534" s="594" t="s">
        <v>190</v>
      </c>
      <c r="E534" s="595">
        <v>41394</v>
      </c>
      <c r="F534" s="596" t="s">
        <v>8417</v>
      </c>
    </row>
    <row r="535" spans="2:6" ht="15.4">
      <c r="B535" s="594">
        <v>4044</v>
      </c>
      <c r="C535" s="593" t="s">
        <v>763</v>
      </c>
      <c r="D535" s="594" t="s">
        <v>190</v>
      </c>
      <c r="E535" s="595">
        <v>469946</v>
      </c>
      <c r="F535" s="596" t="s">
        <v>8417</v>
      </c>
    </row>
    <row r="536" spans="2:6" ht="15.4">
      <c r="B536" s="594">
        <v>4045</v>
      </c>
      <c r="C536" s="593" t="s">
        <v>764</v>
      </c>
      <c r="D536" s="594" t="s">
        <v>190</v>
      </c>
      <c r="E536" s="595">
        <v>363812</v>
      </c>
      <c r="F536" s="596" t="s">
        <v>8417</v>
      </c>
    </row>
    <row r="537" spans="2:6" ht="15.4">
      <c r="B537" s="594">
        <v>4046</v>
      </c>
      <c r="C537" s="593" t="s">
        <v>765</v>
      </c>
      <c r="D537" s="594" t="s">
        <v>190</v>
      </c>
      <c r="E537" s="595">
        <v>462651</v>
      </c>
      <c r="F537" s="596" t="s">
        <v>8417</v>
      </c>
    </row>
    <row r="538" spans="2:6" ht="15.4">
      <c r="B538" s="594">
        <v>4047</v>
      </c>
      <c r="C538" s="593" t="s">
        <v>766</v>
      </c>
      <c r="D538" s="594" t="s">
        <v>190</v>
      </c>
      <c r="E538" s="595">
        <v>68310</v>
      </c>
      <c r="F538" s="596" t="s">
        <v>8417</v>
      </c>
    </row>
    <row r="539" spans="2:6" ht="15.4">
      <c r="B539" s="594">
        <v>4048</v>
      </c>
      <c r="C539" s="593" t="s">
        <v>767</v>
      </c>
      <c r="D539" s="594" t="s">
        <v>190</v>
      </c>
      <c r="E539" s="597">
        <v>65875</v>
      </c>
      <c r="F539" s="593" t="s">
        <v>8417</v>
      </c>
    </row>
    <row r="540" spans="2:6" ht="15.4">
      <c r="B540" s="594">
        <v>4049</v>
      </c>
      <c r="C540" s="593" t="s">
        <v>768</v>
      </c>
      <c r="D540" s="594" t="s">
        <v>190</v>
      </c>
      <c r="E540" s="595">
        <v>82681</v>
      </c>
      <c r="F540" s="596" t="s">
        <v>8417</v>
      </c>
    </row>
    <row r="541" spans="2:6" ht="15.4">
      <c r="B541" s="594">
        <v>4050</v>
      </c>
      <c r="C541" s="593" t="s">
        <v>769</v>
      </c>
      <c r="D541" s="594" t="s">
        <v>190</v>
      </c>
      <c r="E541" s="597">
        <v>76508</v>
      </c>
      <c r="F541" s="593" t="s">
        <v>8417</v>
      </c>
    </row>
    <row r="542" spans="2:6" ht="15.4">
      <c r="B542" s="594">
        <v>4051</v>
      </c>
      <c r="C542" s="593" t="s">
        <v>770</v>
      </c>
      <c r="D542" s="594" t="s">
        <v>182</v>
      </c>
      <c r="E542" s="597">
        <v>82351</v>
      </c>
      <c r="F542" s="593" t="s">
        <v>8417</v>
      </c>
    </row>
    <row r="543" spans="2:6" ht="15.4">
      <c r="B543" s="594">
        <v>4052</v>
      </c>
      <c r="C543" s="593" t="s">
        <v>771</v>
      </c>
      <c r="D543" s="594" t="s">
        <v>157</v>
      </c>
      <c r="E543" s="597">
        <v>60644</v>
      </c>
      <c r="F543" s="593" t="s">
        <v>8417</v>
      </c>
    </row>
    <row r="544" spans="2:6" ht="15.4">
      <c r="B544" s="594">
        <v>4053</v>
      </c>
      <c r="C544" s="593" t="s">
        <v>772</v>
      </c>
      <c r="D544" s="594" t="s">
        <v>157</v>
      </c>
      <c r="E544" s="597">
        <v>58150</v>
      </c>
      <c r="F544" s="593" t="s">
        <v>8417</v>
      </c>
    </row>
    <row r="545" spans="2:6" ht="15.4">
      <c r="B545" s="594">
        <v>4054</v>
      </c>
      <c r="C545" s="593" t="s">
        <v>773</v>
      </c>
      <c r="D545" s="594" t="s">
        <v>190</v>
      </c>
      <c r="E545" s="597">
        <v>83083</v>
      </c>
      <c r="F545" s="593" t="s">
        <v>8417</v>
      </c>
    </row>
    <row r="546" spans="2:6" ht="15.4">
      <c r="B546" s="594">
        <v>4055</v>
      </c>
      <c r="C546" s="593" t="s">
        <v>774</v>
      </c>
      <c r="D546" s="594" t="s">
        <v>190</v>
      </c>
      <c r="E546" s="595">
        <v>78968</v>
      </c>
      <c r="F546" s="593" t="s">
        <v>8417</v>
      </c>
    </row>
    <row r="547" spans="2:6" ht="15.4">
      <c r="B547" s="594">
        <v>4061</v>
      </c>
      <c r="C547" s="593" t="s">
        <v>776</v>
      </c>
      <c r="D547" s="594" t="s">
        <v>182</v>
      </c>
      <c r="E547" s="597">
        <v>96539</v>
      </c>
      <c r="F547" s="593" t="s">
        <v>8417</v>
      </c>
    </row>
    <row r="548" spans="2:6" ht="15.4">
      <c r="B548" s="594">
        <v>4064</v>
      </c>
      <c r="C548" s="593" t="s">
        <v>777</v>
      </c>
      <c r="D548" s="594" t="s">
        <v>182</v>
      </c>
      <c r="E548" s="597">
        <v>79589</v>
      </c>
      <c r="F548" s="593" t="s">
        <v>8417</v>
      </c>
    </row>
    <row r="549" spans="2:6" ht="15.4">
      <c r="B549" s="594">
        <v>4073</v>
      </c>
      <c r="C549" s="593" t="s">
        <v>780</v>
      </c>
      <c r="D549" s="594" t="s">
        <v>182</v>
      </c>
      <c r="E549" s="597">
        <v>125617</v>
      </c>
      <c r="F549" s="593" t="s">
        <v>8417</v>
      </c>
    </row>
    <row r="550" spans="2:6" ht="15.4">
      <c r="B550" s="594">
        <v>4074</v>
      </c>
      <c r="C550" s="593" t="s">
        <v>781</v>
      </c>
      <c r="D550" s="594" t="s">
        <v>182</v>
      </c>
      <c r="E550" s="597">
        <v>105014</v>
      </c>
      <c r="F550" s="593" t="s">
        <v>8417</v>
      </c>
    </row>
    <row r="551" spans="2:6" ht="15.4">
      <c r="B551" s="594">
        <v>4075</v>
      </c>
      <c r="C551" s="593" t="s">
        <v>782</v>
      </c>
      <c r="D551" s="594" t="s">
        <v>182</v>
      </c>
      <c r="E551" s="597">
        <v>115665</v>
      </c>
      <c r="F551" s="593" t="s">
        <v>8417</v>
      </c>
    </row>
    <row r="552" spans="2:6" ht="15.4">
      <c r="B552" s="594">
        <v>4077</v>
      </c>
      <c r="C552" s="593" t="s">
        <v>783</v>
      </c>
      <c r="D552" s="594" t="s">
        <v>182</v>
      </c>
      <c r="E552" s="597">
        <v>117747</v>
      </c>
      <c r="F552" s="593" t="s">
        <v>8417</v>
      </c>
    </row>
    <row r="553" spans="2:6" ht="15.4">
      <c r="B553" s="594">
        <v>4078</v>
      </c>
      <c r="C553" s="593" t="s">
        <v>784</v>
      </c>
      <c r="D553" s="594" t="s">
        <v>182</v>
      </c>
      <c r="E553" s="597">
        <v>128398</v>
      </c>
      <c r="F553" s="593" t="s">
        <v>8417</v>
      </c>
    </row>
    <row r="554" spans="2:6" ht="15.4">
      <c r="B554" s="594">
        <v>4079</v>
      </c>
      <c r="C554" s="593" t="s">
        <v>785</v>
      </c>
      <c r="D554" s="594" t="s">
        <v>182</v>
      </c>
      <c r="E554" s="597">
        <v>139597</v>
      </c>
      <c r="F554" s="593" t="s">
        <v>8417</v>
      </c>
    </row>
    <row r="555" spans="2:6" ht="15.4">
      <c r="B555" s="594">
        <v>4080</v>
      </c>
      <c r="C555" s="593" t="s">
        <v>786</v>
      </c>
      <c r="D555" s="594" t="s">
        <v>157</v>
      </c>
      <c r="E555" s="597">
        <v>225184</v>
      </c>
      <c r="F555" s="593" t="s">
        <v>8417</v>
      </c>
    </row>
    <row r="556" spans="2:6" ht="15.4">
      <c r="B556" s="594">
        <v>4081</v>
      </c>
      <c r="C556" s="593" t="s">
        <v>787</v>
      </c>
      <c r="D556" s="594" t="s">
        <v>157</v>
      </c>
      <c r="E556" s="597">
        <v>196317</v>
      </c>
      <c r="F556" s="593" t="s">
        <v>8417</v>
      </c>
    </row>
    <row r="557" spans="2:6" ht="15.4">
      <c r="B557" s="594">
        <v>4082</v>
      </c>
      <c r="C557" s="593" t="s">
        <v>788</v>
      </c>
      <c r="D557" s="594" t="s">
        <v>157</v>
      </c>
      <c r="E557" s="597">
        <v>274869</v>
      </c>
      <c r="F557" s="593" t="s">
        <v>8417</v>
      </c>
    </row>
    <row r="558" spans="2:6" ht="15.4">
      <c r="B558" s="594">
        <v>4083</v>
      </c>
      <c r="C558" s="593" t="s">
        <v>789</v>
      </c>
      <c r="D558" s="594" t="s">
        <v>157</v>
      </c>
      <c r="E558" s="597">
        <v>277457</v>
      </c>
      <c r="F558" s="593" t="s">
        <v>8417</v>
      </c>
    </row>
    <row r="559" spans="2:6" ht="15.4">
      <c r="B559" s="594">
        <v>4085</v>
      </c>
      <c r="C559" s="593" t="s">
        <v>790</v>
      </c>
      <c r="D559" s="594" t="s">
        <v>157</v>
      </c>
      <c r="E559" s="597">
        <v>104142</v>
      </c>
      <c r="F559" s="593" t="s">
        <v>8417</v>
      </c>
    </row>
    <row r="560" spans="2:6" ht="15.4">
      <c r="B560" s="594">
        <v>4086</v>
      </c>
      <c r="C560" s="593" t="s">
        <v>791</v>
      </c>
      <c r="D560" s="594" t="s">
        <v>157</v>
      </c>
      <c r="E560" s="597">
        <v>97471</v>
      </c>
      <c r="F560" s="593" t="s">
        <v>8417</v>
      </c>
    </row>
    <row r="561" spans="2:6" ht="15.4">
      <c r="B561" s="594">
        <v>4087</v>
      </c>
      <c r="C561" s="593" t="s">
        <v>792</v>
      </c>
      <c r="D561" s="594" t="s">
        <v>157</v>
      </c>
      <c r="E561" s="597">
        <v>101419</v>
      </c>
      <c r="F561" s="593" t="s">
        <v>8417</v>
      </c>
    </row>
    <row r="562" spans="2:6" ht="15.4">
      <c r="B562" s="594">
        <v>4088</v>
      </c>
      <c r="C562" s="593" t="s">
        <v>793</v>
      </c>
      <c r="D562" s="594" t="s">
        <v>190</v>
      </c>
      <c r="E562" s="597">
        <v>66439</v>
      </c>
      <c r="F562" s="593" t="s">
        <v>8417</v>
      </c>
    </row>
    <row r="563" spans="2:6" ht="15.4">
      <c r="B563" s="594">
        <v>4089</v>
      </c>
      <c r="C563" s="593" t="s">
        <v>794</v>
      </c>
      <c r="D563" s="594" t="s">
        <v>190</v>
      </c>
      <c r="E563" s="597">
        <v>64759</v>
      </c>
      <c r="F563" s="593" t="s">
        <v>8417</v>
      </c>
    </row>
    <row r="564" spans="2:6" ht="15.4">
      <c r="B564" s="594">
        <v>4090</v>
      </c>
      <c r="C564" s="593" t="s">
        <v>795</v>
      </c>
      <c r="D564" s="594" t="s">
        <v>190</v>
      </c>
      <c r="E564" s="597">
        <v>62324</v>
      </c>
      <c r="F564" s="593" t="s">
        <v>8417</v>
      </c>
    </row>
    <row r="565" spans="2:6" ht="15.4">
      <c r="B565" s="594">
        <v>4091</v>
      </c>
      <c r="C565" s="593" t="s">
        <v>796</v>
      </c>
      <c r="D565" s="594" t="s">
        <v>157</v>
      </c>
      <c r="E565" s="597">
        <v>923094</v>
      </c>
      <c r="F565" s="593" t="s">
        <v>8417</v>
      </c>
    </row>
    <row r="566" spans="2:6" ht="15.4">
      <c r="B566" s="594">
        <v>4102</v>
      </c>
      <c r="C566" s="593" t="s">
        <v>799</v>
      </c>
      <c r="D566" s="594" t="s">
        <v>190</v>
      </c>
      <c r="E566" s="597">
        <v>166691</v>
      </c>
      <c r="F566" s="593" t="s">
        <v>8417</v>
      </c>
    </row>
    <row r="567" spans="2:6" ht="15.4">
      <c r="B567" s="594">
        <v>4103</v>
      </c>
      <c r="C567" s="593" t="s">
        <v>800</v>
      </c>
      <c r="D567" s="594" t="s">
        <v>190</v>
      </c>
      <c r="E567" s="597">
        <v>180441</v>
      </c>
      <c r="F567" s="593" t="s">
        <v>8417</v>
      </c>
    </row>
    <row r="568" spans="2:6" ht="15.4">
      <c r="B568" s="594">
        <v>4104</v>
      </c>
      <c r="C568" s="593" t="s">
        <v>801</v>
      </c>
      <c r="D568" s="594" t="s">
        <v>157</v>
      </c>
      <c r="E568" s="597">
        <v>821795</v>
      </c>
      <c r="F568" s="593" t="s">
        <v>8417</v>
      </c>
    </row>
    <row r="569" spans="2:6" ht="15.4">
      <c r="B569" s="594">
        <v>4105</v>
      </c>
      <c r="C569" s="593" t="s">
        <v>802</v>
      </c>
      <c r="D569" s="594" t="s">
        <v>157</v>
      </c>
      <c r="E569" s="597">
        <v>1264219</v>
      </c>
      <c r="F569" s="593" t="s">
        <v>8417</v>
      </c>
    </row>
    <row r="570" spans="2:6" ht="15.4">
      <c r="B570" s="594">
        <v>4106</v>
      </c>
      <c r="C570" s="593" t="s">
        <v>803</v>
      </c>
      <c r="D570" s="594" t="s">
        <v>157</v>
      </c>
      <c r="E570" s="595">
        <v>1230265</v>
      </c>
      <c r="F570" s="596" t="s">
        <v>8417</v>
      </c>
    </row>
    <row r="571" spans="2:6" ht="15.4">
      <c r="B571" s="594">
        <v>4107</v>
      </c>
      <c r="C571" s="593" t="s">
        <v>804</v>
      </c>
      <c r="D571" s="594" t="s">
        <v>157</v>
      </c>
      <c r="E571" s="595">
        <v>1750252</v>
      </c>
      <c r="F571" s="596" t="s">
        <v>8417</v>
      </c>
    </row>
    <row r="572" spans="2:6" ht="15.4">
      <c r="B572" s="594">
        <v>4108</v>
      </c>
      <c r="C572" s="593" t="s">
        <v>805</v>
      </c>
      <c r="D572" s="594" t="s">
        <v>157</v>
      </c>
      <c r="E572" s="595">
        <v>1646908</v>
      </c>
      <c r="F572" s="596" t="s">
        <v>8417</v>
      </c>
    </row>
    <row r="573" spans="2:6" ht="15.4">
      <c r="B573" s="594">
        <v>4110</v>
      </c>
      <c r="C573" s="593" t="s">
        <v>806</v>
      </c>
      <c r="D573" s="594" t="s">
        <v>157</v>
      </c>
      <c r="E573" s="595">
        <v>3113177</v>
      </c>
      <c r="F573" s="596" t="s">
        <v>8417</v>
      </c>
    </row>
    <row r="574" spans="2:6" ht="15.4">
      <c r="B574" s="594">
        <v>4111</v>
      </c>
      <c r="C574" s="593" t="s">
        <v>807</v>
      </c>
      <c r="D574" s="594" t="s">
        <v>186</v>
      </c>
      <c r="E574" s="595">
        <v>624660</v>
      </c>
      <c r="F574" s="596" t="s">
        <v>8417</v>
      </c>
    </row>
    <row r="575" spans="2:6" ht="15.4">
      <c r="B575" s="594">
        <v>4113</v>
      </c>
      <c r="C575" s="593" t="s">
        <v>808</v>
      </c>
      <c r="D575" s="594" t="s">
        <v>157</v>
      </c>
      <c r="E575" s="595">
        <v>481020</v>
      </c>
      <c r="F575" s="596" t="s">
        <v>8417</v>
      </c>
    </row>
    <row r="576" spans="2:6" ht="15.4">
      <c r="B576" s="594">
        <v>4114</v>
      </c>
      <c r="C576" s="593" t="s">
        <v>809</v>
      </c>
      <c r="D576" s="594" t="s">
        <v>157</v>
      </c>
      <c r="E576" s="595">
        <v>390538</v>
      </c>
      <c r="F576" s="596" t="s">
        <v>8417</v>
      </c>
    </row>
    <row r="577" spans="2:6" ht="15.4">
      <c r="B577" s="594">
        <v>4115</v>
      </c>
      <c r="C577" s="593" t="s">
        <v>810</v>
      </c>
      <c r="D577" s="594" t="s">
        <v>157</v>
      </c>
      <c r="E577" s="595">
        <v>425600</v>
      </c>
      <c r="F577" s="596" t="s">
        <v>8417</v>
      </c>
    </row>
    <row r="578" spans="2:6" ht="15.4">
      <c r="B578" s="594">
        <v>4116</v>
      </c>
      <c r="C578" s="593" t="s">
        <v>811</v>
      </c>
      <c r="D578" s="594" t="s">
        <v>157</v>
      </c>
      <c r="E578" s="597">
        <v>497985</v>
      </c>
      <c r="F578" s="593" t="s">
        <v>8417</v>
      </c>
    </row>
    <row r="579" spans="2:6" ht="15.4">
      <c r="B579" s="594">
        <v>4117</v>
      </c>
      <c r="C579" s="593" t="s">
        <v>812</v>
      </c>
      <c r="D579" s="594" t="s">
        <v>157</v>
      </c>
      <c r="E579" s="597">
        <v>534178</v>
      </c>
      <c r="F579" s="593" t="s">
        <v>8417</v>
      </c>
    </row>
    <row r="580" spans="2:6" ht="15.4">
      <c r="B580" s="594">
        <v>4118</v>
      </c>
      <c r="C580" s="593" t="s">
        <v>813</v>
      </c>
      <c r="D580" s="594" t="s">
        <v>157</v>
      </c>
      <c r="E580" s="597">
        <v>434648</v>
      </c>
      <c r="F580" s="593" t="s">
        <v>8417</v>
      </c>
    </row>
    <row r="581" spans="2:6" ht="15.4">
      <c r="B581" s="594">
        <v>4119</v>
      </c>
      <c r="C581" s="593" t="s">
        <v>814</v>
      </c>
      <c r="D581" s="594" t="s">
        <v>157</v>
      </c>
      <c r="E581" s="597">
        <v>516082</v>
      </c>
      <c r="F581" s="593" t="s">
        <v>8417</v>
      </c>
    </row>
    <row r="582" spans="2:6" ht="15.4">
      <c r="B582" s="594">
        <v>4120</v>
      </c>
      <c r="C582" s="593" t="s">
        <v>815</v>
      </c>
      <c r="D582" s="594" t="s">
        <v>157</v>
      </c>
      <c r="E582" s="597">
        <v>555667</v>
      </c>
      <c r="F582" s="593" t="s">
        <v>8417</v>
      </c>
    </row>
    <row r="583" spans="2:6" ht="15.4">
      <c r="B583" s="594">
        <v>4121</v>
      </c>
      <c r="C583" s="593" t="s">
        <v>816</v>
      </c>
      <c r="D583" s="594" t="s">
        <v>157</v>
      </c>
      <c r="E583" s="597">
        <v>414290</v>
      </c>
      <c r="F583" s="593" t="s">
        <v>8417</v>
      </c>
    </row>
    <row r="584" spans="2:6" ht="15.4">
      <c r="B584" s="594">
        <v>4122</v>
      </c>
      <c r="C584" s="593" t="s">
        <v>817</v>
      </c>
      <c r="D584" s="594" t="s">
        <v>157</v>
      </c>
      <c r="E584" s="597">
        <v>384883</v>
      </c>
      <c r="F584" s="593" t="s">
        <v>8417</v>
      </c>
    </row>
    <row r="585" spans="2:6" ht="15.4">
      <c r="B585" s="594">
        <v>4123</v>
      </c>
      <c r="C585" s="593" t="s">
        <v>818</v>
      </c>
      <c r="D585" s="594" t="s">
        <v>157</v>
      </c>
      <c r="E585" s="597">
        <v>404111</v>
      </c>
      <c r="F585" s="593" t="s">
        <v>8417</v>
      </c>
    </row>
    <row r="586" spans="2:6" ht="15.4">
      <c r="B586" s="594">
        <v>4124</v>
      </c>
      <c r="C586" s="593" t="s">
        <v>819</v>
      </c>
      <c r="D586" s="594" t="s">
        <v>157</v>
      </c>
      <c r="E586" s="597">
        <v>462924</v>
      </c>
      <c r="F586" s="593" t="s">
        <v>8417</v>
      </c>
    </row>
    <row r="587" spans="2:6" ht="15.4">
      <c r="B587" s="594">
        <v>4125</v>
      </c>
      <c r="C587" s="593" t="s">
        <v>820</v>
      </c>
      <c r="D587" s="594" t="s">
        <v>157</v>
      </c>
      <c r="E587" s="597">
        <v>351934</v>
      </c>
      <c r="F587" s="593" t="s">
        <v>8417</v>
      </c>
    </row>
    <row r="588" spans="2:6" ht="15.4">
      <c r="B588" s="594">
        <v>4126</v>
      </c>
      <c r="C588" s="593" t="s">
        <v>821</v>
      </c>
      <c r="D588" s="594" t="s">
        <v>157</v>
      </c>
      <c r="E588" s="597">
        <v>315494</v>
      </c>
      <c r="F588" s="593" t="s">
        <v>8417</v>
      </c>
    </row>
    <row r="589" spans="2:6" ht="15.4">
      <c r="B589" s="594">
        <v>4127</v>
      </c>
      <c r="C589" s="593" t="s">
        <v>822</v>
      </c>
      <c r="D589" s="594" t="s">
        <v>157</v>
      </c>
      <c r="E589" s="597">
        <v>466657</v>
      </c>
      <c r="F589" s="593" t="s">
        <v>8417</v>
      </c>
    </row>
    <row r="590" spans="2:6" ht="15.4">
      <c r="B590" s="594">
        <v>4128</v>
      </c>
      <c r="C590" s="593" t="s">
        <v>823</v>
      </c>
      <c r="D590" s="594" t="s">
        <v>190</v>
      </c>
      <c r="E590" s="597">
        <v>121681</v>
      </c>
      <c r="F590" s="593" t="s">
        <v>8417</v>
      </c>
    </row>
    <row r="591" spans="2:6" ht="15.4">
      <c r="B591" s="594">
        <v>4129</v>
      </c>
      <c r="C591" s="593" t="s">
        <v>824</v>
      </c>
      <c r="D591" s="594" t="s">
        <v>190</v>
      </c>
      <c r="E591" s="597">
        <v>246576</v>
      </c>
      <c r="F591" s="593" t="s">
        <v>8417</v>
      </c>
    </row>
    <row r="592" spans="2:6" ht="15.4">
      <c r="B592" s="594">
        <v>4130</v>
      </c>
      <c r="C592" s="593" t="s">
        <v>825</v>
      </c>
      <c r="D592" s="594" t="s">
        <v>157</v>
      </c>
      <c r="E592" s="597">
        <v>834990</v>
      </c>
      <c r="F592" s="593" t="s">
        <v>8417</v>
      </c>
    </row>
    <row r="593" spans="2:6" ht="15.4">
      <c r="B593" s="594">
        <v>4131</v>
      </c>
      <c r="C593" s="593" t="s">
        <v>826</v>
      </c>
      <c r="D593" s="594" t="s">
        <v>157</v>
      </c>
      <c r="E593" s="597">
        <v>1338015</v>
      </c>
      <c r="F593" s="593" t="s">
        <v>8417</v>
      </c>
    </row>
    <row r="594" spans="2:6" ht="15.4">
      <c r="B594" s="594">
        <v>4132</v>
      </c>
      <c r="C594" s="593" t="s">
        <v>827</v>
      </c>
      <c r="D594" s="594" t="s">
        <v>157</v>
      </c>
      <c r="E594" s="595">
        <v>2106422</v>
      </c>
      <c r="F594" s="596" t="s">
        <v>8417</v>
      </c>
    </row>
    <row r="595" spans="2:6" ht="15.4">
      <c r="B595" s="594">
        <v>4133</v>
      </c>
      <c r="C595" s="593" t="s">
        <v>828</v>
      </c>
      <c r="D595" s="594" t="s">
        <v>157</v>
      </c>
      <c r="E595" s="595">
        <v>3047686</v>
      </c>
      <c r="F595" s="596" t="s">
        <v>8417</v>
      </c>
    </row>
    <row r="596" spans="2:6" ht="15.4">
      <c r="B596" s="594">
        <v>4134</v>
      </c>
      <c r="C596" s="593" t="s">
        <v>829</v>
      </c>
      <c r="D596" s="594" t="s">
        <v>186</v>
      </c>
      <c r="E596" s="595">
        <v>665803</v>
      </c>
      <c r="F596" s="593" t="s">
        <v>8417</v>
      </c>
    </row>
    <row r="597" spans="2:6" ht="15.4">
      <c r="B597" s="594">
        <v>4135</v>
      </c>
      <c r="C597" s="593" t="s">
        <v>830</v>
      </c>
      <c r="D597" s="594" t="s">
        <v>186</v>
      </c>
      <c r="E597" s="595">
        <v>687075</v>
      </c>
      <c r="F597" s="593" t="s">
        <v>8417</v>
      </c>
    </row>
    <row r="598" spans="2:6" ht="15.4">
      <c r="B598" s="594">
        <v>4136</v>
      </c>
      <c r="C598" s="593" t="s">
        <v>831</v>
      </c>
      <c r="D598" s="594" t="s">
        <v>157</v>
      </c>
      <c r="E598" s="595">
        <v>6585</v>
      </c>
      <c r="F598" s="596" t="s">
        <v>8417</v>
      </c>
    </row>
    <row r="599" spans="2:6" ht="15.4">
      <c r="B599" s="594">
        <v>4137</v>
      </c>
      <c r="C599" s="593" t="s">
        <v>832</v>
      </c>
      <c r="D599" s="594" t="s">
        <v>182</v>
      </c>
      <c r="E599" s="595">
        <v>145055</v>
      </c>
      <c r="F599" s="596" t="s">
        <v>8417</v>
      </c>
    </row>
    <row r="600" spans="2:6" ht="15.4">
      <c r="B600" s="594">
        <v>4138</v>
      </c>
      <c r="C600" s="593" t="s">
        <v>833</v>
      </c>
      <c r="D600" s="594" t="s">
        <v>157</v>
      </c>
      <c r="E600" s="597">
        <v>194539</v>
      </c>
      <c r="F600" s="593" t="s">
        <v>8417</v>
      </c>
    </row>
    <row r="601" spans="2:6" ht="15.4">
      <c r="B601" s="594">
        <v>4140</v>
      </c>
      <c r="C601" s="593" t="s">
        <v>8459</v>
      </c>
      <c r="D601" s="594" t="s">
        <v>186</v>
      </c>
      <c r="E601" s="597">
        <v>210488</v>
      </c>
      <c r="F601" s="593" t="s">
        <v>8417</v>
      </c>
    </row>
    <row r="602" spans="2:6" ht="15.4">
      <c r="B602" s="594">
        <v>4142</v>
      </c>
      <c r="C602" s="593" t="s">
        <v>835</v>
      </c>
      <c r="D602" s="594" t="s">
        <v>186</v>
      </c>
      <c r="E602" s="595">
        <v>189043</v>
      </c>
      <c r="F602" s="596" t="s">
        <v>8417</v>
      </c>
    </row>
    <row r="603" spans="2:6" ht="15.4">
      <c r="B603" s="594">
        <v>4143</v>
      </c>
      <c r="C603" s="593" t="s">
        <v>836</v>
      </c>
      <c r="D603" s="594" t="s">
        <v>190</v>
      </c>
      <c r="E603" s="597">
        <v>45810</v>
      </c>
      <c r="F603" s="593" t="s">
        <v>8417</v>
      </c>
    </row>
    <row r="604" spans="2:6" ht="15.4">
      <c r="B604" s="594">
        <v>4144</v>
      </c>
      <c r="C604" s="593" t="s">
        <v>837</v>
      </c>
      <c r="D604" s="594" t="s">
        <v>190</v>
      </c>
      <c r="E604" s="595">
        <v>92832</v>
      </c>
      <c r="F604" s="596" t="s">
        <v>8417</v>
      </c>
    </row>
    <row r="605" spans="2:6" ht="15.4">
      <c r="B605" s="594">
        <v>4154</v>
      </c>
      <c r="C605" s="593" t="s">
        <v>838</v>
      </c>
      <c r="D605" s="594" t="s">
        <v>182</v>
      </c>
      <c r="E605" s="595">
        <v>977</v>
      </c>
      <c r="F605" s="596" t="s">
        <v>8417</v>
      </c>
    </row>
    <row r="606" spans="2:6" ht="15.4">
      <c r="B606" s="594">
        <v>4155</v>
      </c>
      <c r="C606" s="593" t="s">
        <v>839</v>
      </c>
      <c r="D606" s="594" t="s">
        <v>186</v>
      </c>
      <c r="E606" s="595">
        <v>100546</v>
      </c>
      <c r="F606" s="596" t="s">
        <v>8417</v>
      </c>
    </row>
    <row r="607" spans="2:6" ht="15.4">
      <c r="B607" s="594">
        <v>4156</v>
      </c>
      <c r="C607" s="593" t="s">
        <v>840</v>
      </c>
      <c r="D607" s="594" t="s">
        <v>186</v>
      </c>
      <c r="E607" s="595">
        <v>178748</v>
      </c>
      <c r="F607" s="596" t="s">
        <v>8417</v>
      </c>
    </row>
    <row r="608" spans="2:6" ht="15.4">
      <c r="B608" s="594">
        <v>4157</v>
      </c>
      <c r="C608" s="593" t="s">
        <v>841</v>
      </c>
      <c r="D608" s="594" t="s">
        <v>186</v>
      </c>
      <c r="E608" s="595">
        <v>187940</v>
      </c>
      <c r="F608" s="596" t="s">
        <v>8417</v>
      </c>
    </row>
    <row r="609" spans="2:6" ht="15.4">
      <c r="B609" s="594">
        <v>4158</v>
      </c>
      <c r="C609" s="593" t="s">
        <v>842</v>
      </c>
      <c r="D609" s="594" t="s">
        <v>186</v>
      </c>
      <c r="E609" s="597">
        <v>192009</v>
      </c>
      <c r="F609" s="593" t="s">
        <v>8417</v>
      </c>
    </row>
    <row r="610" spans="2:6" ht="15.4">
      <c r="B610" s="594">
        <v>4159</v>
      </c>
      <c r="C610" s="593" t="s">
        <v>843</v>
      </c>
      <c r="D610" s="594" t="s">
        <v>186</v>
      </c>
      <c r="E610" s="597">
        <v>167143</v>
      </c>
      <c r="F610" s="593" t="s">
        <v>8417</v>
      </c>
    </row>
    <row r="611" spans="2:6" ht="15.4">
      <c r="B611" s="594">
        <v>4160</v>
      </c>
      <c r="C611" s="593" t="s">
        <v>844</v>
      </c>
      <c r="D611" s="594" t="s">
        <v>186</v>
      </c>
      <c r="E611" s="595">
        <v>170237</v>
      </c>
      <c r="F611" s="596" t="s">
        <v>8417</v>
      </c>
    </row>
    <row r="612" spans="2:6" ht="15.4">
      <c r="B612" s="594">
        <v>4161</v>
      </c>
      <c r="C612" s="593" t="s">
        <v>845</v>
      </c>
      <c r="D612" s="594" t="s">
        <v>186</v>
      </c>
      <c r="E612" s="597">
        <v>175960</v>
      </c>
      <c r="F612" s="593" t="s">
        <v>8417</v>
      </c>
    </row>
    <row r="613" spans="2:6" ht="15.4">
      <c r="B613" s="594">
        <v>4195</v>
      </c>
      <c r="C613" s="593" t="s">
        <v>846</v>
      </c>
      <c r="D613" s="594" t="s">
        <v>182</v>
      </c>
      <c r="E613" s="595">
        <v>570</v>
      </c>
      <c r="F613" s="596" t="s">
        <v>8417</v>
      </c>
    </row>
    <row r="614" spans="2:6" ht="15.4">
      <c r="B614" s="594">
        <v>4197</v>
      </c>
      <c r="C614" s="593" t="s">
        <v>847</v>
      </c>
      <c r="D614" s="594" t="s">
        <v>182</v>
      </c>
      <c r="E614" s="595">
        <v>4650</v>
      </c>
      <c r="F614" s="593" t="s">
        <v>8417</v>
      </c>
    </row>
    <row r="615" spans="2:6" ht="15.4">
      <c r="B615" s="594">
        <v>4198</v>
      </c>
      <c r="C615" s="593" t="s">
        <v>848</v>
      </c>
      <c r="D615" s="594" t="s">
        <v>182</v>
      </c>
      <c r="E615" s="597">
        <v>4873</v>
      </c>
      <c r="F615" s="593" t="s">
        <v>8417</v>
      </c>
    </row>
    <row r="616" spans="2:6" ht="15.4">
      <c r="B616" s="594">
        <v>4200</v>
      </c>
      <c r="C616" s="593" t="s">
        <v>8460</v>
      </c>
      <c r="D616" s="594" t="s">
        <v>186</v>
      </c>
      <c r="E616" s="595">
        <v>1153730</v>
      </c>
      <c r="F616" s="596" t="s">
        <v>8417</v>
      </c>
    </row>
    <row r="617" spans="2:6" ht="15.4">
      <c r="B617" s="594">
        <v>4203</v>
      </c>
      <c r="C617" s="593" t="s">
        <v>8461</v>
      </c>
      <c r="D617" s="594" t="s">
        <v>186</v>
      </c>
      <c r="E617" s="597">
        <v>1370185</v>
      </c>
      <c r="F617" s="593" t="s">
        <v>8417</v>
      </c>
    </row>
    <row r="618" spans="2:6" ht="15.4">
      <c r="B618" s="594">
        <v>4207</v>
      </c>
      <c r="C618" s="593" t="s">
        <v>8462</v>
      </c>
      <c r="D618" s="594" t="s">
        <v>186</v>
      </c>
      <c r="E618" s="597">
        <v>1514499</v>
      </c>
      <c r="F618" s="593" t="s">
        <v>8417</v>
      </c>
    </row>
    <row r="619" spans="2:6" ht="15.4">
      <c r="B619" s="594">
        <v>4229</v>
      </c>
      <c r="C619" s="593" t="s">
        <v>852</v>
      </c>
      <c r="D619" s="594" t="s">
        <v>186</v>
      </c>
      <c r="E619" s="597">
        <v>815797</v>
      </c>
      <c r="F619" s="593" t="s">
        <v>8417</v>
      </c>
    </row>
    <row r="620" spans="2:6" ht="15.4">
      <c r="B620" s="594">
        <v>4230</v>
      </c>
      <c r="C620" s="593" t="s">
        <v>853</v>
      </c>
      <c r="D620" s="594" t="s">
        <v>186</v>
      </c>
      <c r="E620" s="597">
        <v>780613</v>
      </c>
      <c r="F620" s="593" t="s">
        <v>8417</v>
      </c>
    </row>
    <row r="621" spans="2:6" ht="15.4">
      <c r="B621" s="594">
        <v>4232</v>
      </c>
      <c r="C621" s="593" t="s">
        <v>854</v>
      </c>
      <c r="D621" s="594" t="s">
        <v>564</v>
      </c>
      <c r="E621" s="597">
        <v>7402</v>
      </c>
      <c r="F621" s="593" t="s">
        <v>8417</v>
      </c>
    </row>
    <row r="622" spans="2:6" ht="15.4">
      <c r="B622" s="594">
        <v>4233</v>
      </c>
      <c r="C622" s="593" t="s">
        <v>855</v>
      </c>
      <c r="D622" s="594" t="s">
        <v>564</v>
      </c>
      <c r="E622" s="597">
        <v>7402</v>
      </c>
      <c r="F622" s="593" t="s">
        <v>8417</v>
      </c>
    </row>
    <row r="623" spans="2:6" ht="15.4">
      <c r="B623" s="594">
        <v>4234</v>
      </c>
      <c r="C623" s="593" t="s">
        <v>856</v>
      </c>
      <c r="D623" s="594" t="s">
        <v>564</v>
      </c>
      <c r="E623" s="595">
        <v>7402</v>
      </c>
      <c r="F623" s="593" t="s">
        <v>8417</v>
      </c>
    </row>
    <row r="624" spans="2:6" ht="15.4">
      <c r="B624" s="594">
        <v>4235</v>
      </c>
      <c r="C624" s="593" t="s">
        <v>857</v>
      </c>
      <c r="D624" s="594" t="s">
        <v>564</v>
      </c>
      <c r="E624" s="595">
        <v>7402</v>
      </c>
      <c r="F624" s="593" t="s">
        <v>8417</v>
      </c>
    </row>
    <row r="625" spans="2:6" ht="15.4">
      <c r="B625" s="594">
        <v>4236</v>
      </c>
      <c r="C625" s="593" t="s">
        <v>858</v>
      </c>
      <c r="D625" s="594" t="s">
        <v>564</v>
      </c>
      <c r="E625" s="597">
        <v>7402</v>
      </c>
      <c r="F625" s="593" t="s">
        <v>8417</v>
      </c>
    </row>
    <row r="626" spans="2:6" ht="15.4">
      <c r="B626" s="594">
        <v>4237</v>
      </c>
      <c r="C626" s="593" t="s">
        <v>859</v>
      </c>
      <c r="D626" s="594" t="s">
        <v>564</v>
      </c>
      <c r="E626" s="597">
        <v>7402</v>
      </c>
      <c r="F626" s="593" t="s">
        <v>8417</v>
      </c>
    </row>
    <row r="627" spans="2:6" ht="15.4">
      <c r="B627" s="594">
        <v>4238</v>
      </c>
      <c r="C627" s="593" t="s">
        <v>860</v>
      </c>
      <c r="D627" s="594" t="s">
        <v>564</v>
      </c>
      <c r="E627" s="597">
        <v>7402</v>
      </c>
      <c r="F627" s="593" t="s">
        <v>8417</v>
      </c>
    </row>
    <row r="628" spans="2:6" ht="15.4">
      <c r="B628" s="594">
        <v>4239</v>
      </c>
      <c r="C628" s="593" t="s">
        <v>861</v>
      </c>
      <c r="D628" s="594" t="s">
        <v>190</v>
      </c>
      <c r="E628" s="597">
        <v>6944</v>
      </c>
      <c r="F628" s="593" t="s">
        <v>8417</v>
      </c>
    </row>
    <row r="629" spans="2:6" ht="15.4">
      <c r="B629" s="594">
        <v>4240</v>
      </c>
      <c r="C629" s="593" t="s">
        <v>862</v>
      </c>
      <c r="D629" s="594" t="s">
        <v>190</v>
      </c>
      <c r="E629" s="597">
        <v>18379</v>
      </c>
      <c r="F629" s="596" t="s">
        <v>8417</v>
      </c>
    </row>
    <row r="630" spans="2:6" ht="15.4">
      <c r="B630" s="594">
        <v>4241</v>
      </c>
      <c r="C630" s="593" t="s">
        <v>863</v>
      </c>
      <c r="D630" s="594" t="s">
        <v>190</v>
      </c>
      <c r="E630" s="597">
        <v>18379</v>
      </c>
      <c r="F630" s="596" t="s">
        <v>8417</v>
      </c>
    </row>
    <row r="631" spans="2:6" ht="15.4">
      <c r="B631" s="594">
        <v>4242</v>
      </c>
      <c r="C631" s="593" t="s">
        <v>864</v>
      </c>
      <c r="D631" s="594" t="s">
        <v>190</v>
      </c>
      <c r="E631" s="597">
        <v>22973</v>
      </c>
      <c r="F631" s="596" t="s">
        <v>8417</v>
      </c>
    </row>
    <row r="632" spans="2:6" ht="15.4">
      <c r="B632" s="594">
        <v>4243</v>
      </c>
      <c r="C632" s="593" t="s">
        <v>865</v>
      </c>
      <c r="D632" s="594" t="s">
        <v>190</v>
      </c>
      <c r="E632" s="595">
        <v>22973</v>
      </c>
      <c r="F632" s="596" t="s">
        <v>8417</v>
      </c>
    </row>
    <row r="633" spans="2:6" ht="15.4">
      <c r="B633" s="594">
        <v>4244</v>
      </c>
      <c r="C633" s="593" t="s">
        <v>866</v>
      </c>
      <c r="D633" s="594" t="s">
        <v>157</v>
      </c>
      <c r="E633" s="595">
        <v>231260</v>
      </c>
      <c r="F633" s="596" t="s">
        <v>8417</v>
      </c>
    </row>
    <row r="634" spans="2:6" ht="15.4">
      <c r="B634" s="594">
        <v>4245</v>
      </c>
      <c r="C634" s="593" t="s">
        <v>867</v>
      </c>
      <c r="D634" s="594" t="s">
        <v>157</v>
      </c>
      <c r="E634" s="595">
        <v>333872</v>
      </c>
      <c r="F634" s="596" t="s">
        <v>8417</v>
      </c>
    </row>
    <row r="635" spans="2:6" ht="15.4">
      <c r="B635" s="594">
        <v>4246</v>
      </c>
      <c r="C635" s="593" t="s">
        <v>868</v>
      </c>
      <c r="D635" s="594" t="s">
        <v>157</v>
      </c>
      <c r="E635" s="595">
        <v>183783</v>
      </c>
      <c r="F635" s="596" t="s">
        <v>8417</v>
      </c>
    </row>
    <row r="636" spans="2:6" ht="15.4">
      <c r="B636" s="594">
        <v>4247</v>
      </c>
      <c r="C636" s="593" t="s">
        <v>869</v>
      </c>
      <c r="D636" s="594" t="s">
        <v>182</v>
      </c>
      <c r="E636" s="595">
        <v>153152</v>
      </c>
      <c r="F636" s="596" t="s">
        <v>8417</v>
      </c>
    </row>
    <row r="637" spans="2:6" ht="15.4">
      <c r="B637" s="594">
        <v>4248</v>
      </c>
      <c r="C637" s="593" t="s">
        <v>870</v>
      </c>
      <c r="D637" s="594" t="s">
        <v>182</v>
      </c>
      <c r="E637" s="595">
        <v>153152</v>
      </c>
      <c r="F637" s="596" t="s">
        <v>8417</v>
      </c>
    </row>
    <row r="638" spans="2:6" ht="15.4">
      <c r="B638" s="594">
        <v>4249</v>
      </c>
      <c r="C638" s="593" t="s">
        <v>871</v>
      </c>
      <c r="D638" s="594" t="s">
        <v>190</v>
      </c>
      <c r="E638" s="595">
        <v>22973</v>
      </c>
      <c r="F638" s="596" t="s">
        <v>8417</v>
      </c>
    </row>
    <row r="639" spans="2:6" ht="15.4">
      <c r="B639" s="594">
        <v>4252</v>
      </c>
      <c r="C639" s="593" t="s">
        <v>872</v>
      </c>
      <c r="D639" s="594" t="s">
        <v>157</v>
      </c>
      <c r="E639" s="595">
        <v>2186752</v>
      </c>
      <c r="F639" s="593" t="s">
        <v>8417</v>
      </c>
    </row>
    <row r="640" spans="2:6" ht="15.4">
      <c r="B640" s="594">
        <v>4253</v>
      </c>
      <c r="C640" s="593" t="s">
        <v>873</v>
      </c>
      <c r="D640" s="594" t="s">
        <v>157</v>
      </c>
      <c r="E640" s="595">
        <v>912542</v>
      </c>
      <c r="F640" s="596" t="s">
        <v>8417</v>
      </c>
    </row>
    <row r="641" spans="2:6" ht="15.4">
      <c r="B641" s="594">
        <v>4261</v>
      </c>
      <c r="C641" s="593" t="s">
        <v>874</v>
      </c>
      <c r="D641" s="594" t="s">
        <v>186</v>
      </c>
      <c r="E641" s="595">
        <v>727377</v>
      </c>
      <c r="F641" s="596" t="s">
        <v>8417</v>
      </c>
    </row>
    <row r="642" spans="2:6" ht="15.4">
      <c r="B642" s="594">
        <v>4262</v>
      </c>
      <c r="C642" s="593" t="s">
        <v>875</v>
      </c>
      <c r="D642" s="594" t="s">
        <v>186</v>
      </c>
      <c r="E642" s="595">
        <v>5783</v>
      </c>
      <c r="F642" s="596" t="s">
        <v>8417</v>
      </c>
    </row>
    <row r="643" spans="2:6" ht="15.4">
      <c r="B643" s="594">
        <v>4264</v>
      </c>
      <c r="C643" s="593" t="s">
        <v>876</v>
      </c>
      <c r="D643" s="594" t="s">
        <v>190</v>
      </c>
      <c r="E643" s="595">
        <v>64758</v>
      </c>
      <c r="F643" s="596" t="s">
        <v>8417</v>
      </c>
    </row>
    <row r="644" spans="2:6" ht="15.4">
      <c r="B644" s="594">
        <v>4265</v>
      </c>
      <c r="C644" s="593" t="s">
        <v>877</v>
      </c>
      <c r="D644" s="594" t="s">
        <v>190</v>
      </c>
      <c r="E644" s="595">
        <v>145049</v>
      </c>
      <c r="F644" s="596" t="s">
        <v>8417</v>
      </c>
    </row>
    <row r="645" spans="2:6" ht="15.4">
      <c r="B645" s="594">
        <v>4266</v>
      </c>
      <c r="C645" s="593" t="s">
        <v>878</v>
      </c>
      <c r="D645" s="594" t="s">
        <v>186</v>
      </c>
      <c r="E645" s="597">
        <v>64226</v>
      </c>
      <c r="F645" s="593" t="s">
        <v>8417</v>
      </c>
    </row>
    <row r="646" spans="2:6" ht="15.4">
      <c r="B646" s="594">
        <v>4273</v>
      </c>
      <c r="C646" s="593" t="s">
        <v>879</v>
      </c>
      <c r="D646" s="594" t="s">
        <v>590</v>
      </c>
      <c r="E646" s="597">
        <v>193174</v>
      </c>
      <c r="F646" s="593" t="s">
        <v>8396</v>
      </c>
    </row>
    <row r="647" spans="2:6" ht="15.4">
      <c r="B647" s="594">
        <v>4274</v>
      </c>
      <c r="C647" s="593" t="s">
        <v>880</v>
      </c>
      <c r="D647" s="594" t="s">
        <v>590</v>
      </c>
      <c r="E647" s="597">
        <v>272585</v>
      </c>
      <c r="F647" s="593" t="s">
        <v>8396</v>
      </c>
    </row>
    <row r="648" spans="2:6" ht="15.4">
      <c r="B648" s="594">
        <v>4275</v>
      </c>
      <c r="C648" s="593" t="s">
        <v>881</v>
      </c>
      <c r="D648" s="594" t="s">
        <v>590</v>
      </c>
      <c r="E648" s="597">
        <v>210350</v>
      </c>
      <c r="F648" s="593" t="s">
        <v>8396</v>
      </c>
    </row>
    <row r="649" spans="2:6" ht="15.4">
      <c r="B649" s="594">
        <v>4276</v>
      </c>
      <c r="C649" s="593" t="s">
        <v>882</v>
      </c>
      <c r="D649" s="594" t="s">
        <v>590</v>
      </c>
      <c r="E649" s="597">
        <v>289761</v>
      </c>
      <c r="F649" s="593" t="s">
        <v>8396</v>
      </c>
    </row>
    <row r="650" spans="2:6" ht="15.4">
      <c r="B650" s="594">
        <v>4277</v>
      </c>
      <c r="C650" s="593" t="s">
        <v>883</v>
      </c>
      <c r="D650" s="594" t="s">
        <v>590</v>
      </c>
      <c r="E650" s="597">
        <v>210350</v>
      </c>
      <c r="F650" s="593" t="s">
        <v>8396</v>
      </c>
    </row>
    <row r="651" spans="2:6" ht="15.4">
      <c r="B651" s="594">
        <v>4278</v>
      </c>
      <c r="C651" s="593" t="s">
        <v>884</v>
      </c>
      <c r="D651" s="594" t="s">
        <v>885</v>
      </c>
      <c r="E651" s="597">
        <v>26344</v>
      </c>
      <c r="F651" s="593" t="s">
        <v>8417</v>
      </c>
    </row>
    <row r="652" spans="2:6" ht="15.4">
      <c r="B652" s="594">
        <v>4279</v>
      </c>
      <c r="C652" s="593" t="s">
        <v>886</v>
      </c>
      <c r="D652" s="594" t="s">
        <v>885</v>
      </c>
      <c r="E652" s="597">
        <v>37174</v>
      </c>
      <c r="F652" s="593" t="s">
        <v>8417</v>
      </c>
    </row>
    <row r="653" spans="2:6" ht="15.4">
      <c r="B653" s="594">
        <v>4280</v>
      </c>
      <c r="C653" s="593" t="s">
        <v>887</v>
      </c>
      <c r="D653" s="594" t="s">
        <v>885</v>
      </c>
      <c r="E653" s="597">
        <v>28685</v>
      </c>
      <c r="F653" s="593" t="s">
        <v>8417</v>
      </c>
    </row>
    <row r="654" spans="2:6" ht="15.4">
      <c r="B654" s="594">
        <v>4281</v>
      </c>
      <c r="C654" s="593" t="s">
        <v>888</v>
      </c>
      <c r="D654" s="594" t="s">
        <v>885</v>
      </c>
      <c r="E654" s="597">
        <v>39515</v>
      </c>
      <c r="F654" s="593" t="s">
        <v>8417</v>
      </c>
    </row>
    <row r="655" spans="2:6" ht="15.4">
      <c r="B655" s="594">
        <v>4282</v>
      </c>
      <c r="C655" s="593" t="s">
        <v>889</v>
      </c>
      <c r="D655" s="594" t="s">
        <v>885</v>
      </c>
      <c r="E655" s="597">
        <v>28685</v>
      </c>
      <c r="F655" s="593" t="s">
        <v>8417</v>
      </c>
    </row>
    <row r="656" spans="2:6" ht="15.4">
      <c r="B656" s="594">
        <v>4283</v>
      </c>
      <c r="C656" s="593" t="s">
        <v>890</v>
      </c>
      <c r="D656" s="594" t="s">
        <v>590</v>
      </c>
      <c r="E656" s="597">
        <v>289761</v>
      </c>
      <c r="F656" s="593" t="s">
        <v>8396</v>
      </c>
    </row>
    <row r="657" spans="2:6" ht="15.4">
      <c r="B657" s="594">
        <v>4284</v>
      </c>
      <c r="C657" s="593" t="s">
        <v>891</v>
      </c>
      <c r="D657" s="594" t="s">
        <v>885</v>
      </c>
      <c r="E657" s="597">
        <v>58831</v>
      </c>
      <c r="F657" s="593" t="s">
        <v>8417</v>
      </c>
    </row>
    <row r="658" spans="2:6" ht="15.4">
      <c r="B658" s="594">
        <v>4285</v>
      </c>
      <c r="C658" s="593" t="s">
        <v>892</v>
      </c>
      <c r="D658" s="594" t="s">
        <v>590</v>
      </c>
      <c r="E658" s="597">
        <v>431407</v>
      </c>
      <c r="F658" s="593" t="s">
        <v>8396</v>
      </c>
    </row>
    <row r="659" spans="2:6" ht="15.4">
      <c r="B659" s="594">
        <v>4286</v>
      </c>
      <c r="C659" s="593" t="s">
        <v>893</v>
      </c>
      <c r="D659" s="594" t="s">
        <v>590</v>
      </c>
      <c r="E659" s="597">
        <v>817752</v>
      </c>
      <c r="F659" s="593" t="s">
        <v>8396</v>
      </c>
    </row>
    <row r="660" spans="2:6" ht="15.4">
      <c r="B660" s="594">
        <v>4287</v>
      </c>
      <c r="C660" s="593" t="s">
        <v>894</v>
      </c>
      <c r="D660" s="594" t="s">
        <v>885</v>
      </c>
      <c r="E660" s="597">
        <v>48004</v>
      </c>
      <c r="F660" s="593" t="s">
        <v>8417</v>
      </c>
    </row>
    <row r="661" spans="2:6" ht="15.4">
      <c r="B661" s="594">
        <v>4288</v>
      </c>
      <c r="C661" s="593" t="s">
        <v>895</v>
      </c>
      <c r="D661" s="594" t="s">
        <v>590</v>
      </c>
      <c r="E661" s="597">
        <v>351996</v>
      </c>
      <c r="F661" s="593" t="s">
        <v>8396</v>
      </c>
    </row>
    <row r="662" spans="2:6" ht="15.4">
      <c r="B662" s="594">
        <v>4289</v>
      </c>
      <c r="C662" s="593" t="s">
        <v>896</v>
      </c>
      <c r="D662" s="594" t="s">
        <v>182</v>
      </c>
      <c r="E662" s="597">
        <v>30670</v>
      </c>
      <c r="F662" s="593" t="s">
        <v>8417</v>
      </c>
    </row>
    <row r="663" spans="2:6" ht="15.4">
      <c r="B663" s="594">
        <v>4290</v>
      </c>
      <c r="C663" s="593" t="s">
        <v>897</v>
      </c>
      <c r="D663" s="594" t="s">
        <v>182</v>
      </c>
      <c r="E663" s="597">
        <v>43398</v>
      </c>
      <c r="F663" s="593" t="s">
        <v>8417</v>
      </c>
    </row>
    <row r="664" spans="2:6" ht="15.4">
      <c r="B664" s="594">
        <v>4305</v>
      </c>
      <c r="C664" s="593" t="s">
        <v>912</v>
      </c>
      <c r="D664" s="594" t="s">
        <v>157</v>
      </c>
      <c r="E664" s="597">
        <v>445587</v>
      </c>
      <c r="F664" s="593" t="s">
        <v>8417</v>
      </c>
    </row>
    <row r="665" spans="2:6" ht="15.4">
      <c r="B665" s="594">
        <v>4306</v>
      </c>
      <c r="C665" s="593" t="s">
        <v>913</v>
      </c>
      <c r="D665" s="594" t="s">
        <v>157</v>
      </c>
      <c r="E665" s="597">
        <v>1038690</v>
      </c>
      <c r="F665" s="593" t="s">
        <v>8417</v>
      </c>
    </row>
    <row r="666" spans="2:6" ht="15.4">
      <c r="B666" s="594">
        <v>4307</v>
      </c>
      <c r="C666" s="593" t="s">
        <v>914</v>
      </c>
      <c r="D666" s="594" t="s">
        <v>157</v>
      </c>
      <c r="E666" s="597">
        <v>636122</v>
      </c>
      <c r="F666" s="593" t="s">
        <v>8417</v>
      </c>
    </row>
    <row r="667" spans="2:6" ht="15.4">
      <c r="B667" s="594">
        <v>4308</v>
      </c>
      <c r="C667" s="593" t="s">
        <v>915</v>
      </c>
      <c r="D667" s="594" t="s">
        <v>157</v>
      </c>
      <c r="E667" s="597">
        <v>5865951</v>
      </c>
      <c r="F667" s="593" t="s">
        <v>8417</v>
      </c>
    </row>
    <row r="668" spans="2:6" ht="15.4">
      <c r="B668" s="594">
        <v>4309</v>
      </c>
      <c r="C668" s="593" t="s">
        <v>916</v>
      </c>
      <c r="D668" s="594" t="s">
        <v>157</v>
      </c>
      <c r="E668" s="597">
        <v>5865951</v>
      </c>
      <c r="F668" s="593" t="s">
        <v>8417</v>
      </c>
    </row>
    <row r="669" spans="2:6" ht="15.4">
      <c r="B669" s="594">
        <v>4310</v>
      </c>
      <c r="C669" s="593" t="s">
        <v>917</v>
      </c>
      <c r="D669" s="594" t="s">
        <v>157</v>
      </c>
      <c r="E669" s="597">
        <v>6383858</v>
      </c>
      <c r="F669" s="593" t="s">
        <v>8417</v>
      </c>
    </row>
    <row r="670" spans="2:6" ht="15.4">
      <c r="B670" s="594">
        <v>4311</v>
      </c>
      <c r="C670" s="593" t="s">
        <v>918</v>
      </c>
      <c r="D670" s="594" t="s">
        <v>157</v>
      </c>
      <c r="E670" s="597">
        <v>5862531</v>
      </c>
      <c r="F670" s="593" t="s">
        <v>8417</v>
      </c>
    </row>
    <row r="671" spans="2:6" ht="15.4">
      <c r="B671" s="594">
        <v>4312</v>
      </c>
      <c r="C671" s="593" t="s">
        <v>919</v>
      </c>
      <c r="D671" s="594" t="s">
        <v>157</v>
      </c>
      <c r="E671" s="597">
        <v>5862531</v>
      </c>
      <c r="F671" s="593" t="s">
        <v>8417</v>
      </c>
    </row>
    <row r="672" spans="2:6" ht="15.4">
      <c r="B672" s="594">
        <v>4313</v>
      </c>
      <c r="C672" s="593" t="s">
        <v>920</v>
      </c>
      <c r="D672" s="594" t="s">
        <v>157</v>
      </c>
      <c r="E672" s="597">
        <v>5859111</v>
      </c>
      <c r="F672" s="593" t="s">
        <v>8417</v>
      </c>
    </row>
    <row r="673" spans="2:6" ht="15.4">
      <c r="B673" s="594">
        <v>4314</v>
      </c>
      <c r="C673" s="593" t="s">
        <v>921</v>
      </c>
      <c r="D673" s="594" t="s">
        <v>157</v>
      </c>
      <c r="E673" s="597">
        <v>5331163</v>
      </c>
      <c r="F673" s="593" t="s">
        <v>8417</v>
      </c>
    </row>
    <row r="674" spans="2:6" ht="15.4">
      <c r="B674" s="594">
        <v>4315</v>
      </c>
      <c r="C674" s="593" t="s">
        <v>922</v>
      </c>
      <c r="D674" s="594" t="s">
        <v>157</v>
      </c>
      <c r="E674" s="597">
        <v>5331163</v>
      </c>
      <c r="F674" s="593" t="s">
        <v>8417</v>
      </c>
    </row>
    <row r="675" spans="2:6" ht="15.4">
      <c r="B675" s="594">
        <v>4316</v>
      </c>
      <c r="C675" s="593" t="s">
        <v>923</v>
      </c>
      <c r="D675" s="594" t="s">
        <v>157</v>
      </c>
      <c r="E675" s="597">
        <v>5888620</v>
      </c>
      <c r="F675" s="593" t="s">
        <v>8417</v>
      </c>
    </row>
    <row r="676" spans="2:6" ht="15.4">
      <c r="B676" s="594">
        <v>4317</v>
      </c>
      <c r="C676" s="593" t="s">
        <v>924</v>
      </c>
      <c r="D676" s="594" t="s">
        <v>157</v>
      </c>
      <c r="E676" s="595">
        <v>5315829</v>
      </c>
      <c r="F676" s="596" t="s">
        <v>8417</v>
      </c>
    </row>
    <row r="677" spans="2:6" ht="15.4">
      <c r="B677" s="594">
        <v>4318</v>
      </c>
      <c r="C677" s="593" t="s">
        <v>925</v>
      </c>
      <c r="D677" s="594" t="s">
        <v>157</v>
      </c>
      <c r="E677" s="595">
        <v>5315829</v>
      </c>
      <c r="F677" s="596" t="s">
        <v>8417</v>
      </c>
    </row>
    <row r="678" spans="2:6" ht="15.4">
      <c r="B678" s="594">
        <v>4319</v>
      </c>
      <c r="C678" s="593" t="s">
        <v>926</v>
      </c>
      <c r="D678" s="594" t="s">
        <v>157</v>
      </c>
      <c r="E678" s="595">
        <v>5310898</v>
      </c>
      <c r="F678" s="596" t="s">
        <v>8417</v>
      </c>
    </row>
    <row r="679" spans="2:6" ht="15.4">
      <c r="B679" s="594">
        <v>4320</v>
      </c>
      <c r="C679" s="593" t="s">
        <v>927</v>
      </c>
      <c r="D679" s="594" t="s">
        <v>157</v>
      </c>
      <c r="E679" s="595">
        <v>4502235</v>
      </c>
      <c r="F679" s="596" t="s">
        <v>8417</v>
      </c>
    </row>
    <row r="680" spans="2:6" ht="15.4">
      <c r="B680" s="594">
        <v>4321</v>
      </c>
      <c r="C680" s="593" t="s">
        <v>928</v>
      </c>
      <c r="D680" s="594" t="s">
        <v>157</v>
      </c>
      <c r="E680" s="595">
        <v>4502235</v>
      </c>
      <c r="F680" s="596" t="s">
        <v>8417</v>
      </c>
    </row>
    <row r="681" spans="2:6" ht="15.4">
      <c r="B681" s="594">
        <v>4322</v>
      </c>
      <c r="C681" s="593" t="s">
        <v>929</v>
      </c>
      <c r="D681" s="594" t="s">
        <v>157</v>
      </c>
      <c r="E681" s="595">
        <v>4502235</v>
      </c>
      <c r="F681" s="596" t="s">
        <v>8417</v>
      </c>
    </row>
    <row r="682" spans="2:6" ht="15.4">
      <c r="B682" s="594">
        <v>4323</v>
      </c>
      <c r="C682" s="593" t="s">
        <v>930</v>
      </c>
      <c r="D682" s="594" t="s">
        <v>157</v>
      </c>
      <c r="E682" s="595">
        <v>4481163</v>
      </c>
      <c r="F682" s="596" t="s">
        <v>8417</v>
      </c>
    </row>
    <row r="683" spans="2:6" ht="15.4">
      <c r="B683" s="594">
        <v>4324</v>
      </c>
      <c r="C683" s="593" t="s">
        <v>931</v>
      </c>
      <c r="D683" s="594" t="s">
        <v>157</v>
      </c>
      <c r="E683" s="595">
        <v>4481163</v>
      </c>
      <c r="F683" s="596" t="s">
        <v>8417</v>
      </c>
    </row>
    <row r="684" spans="2:6" ht="15.4">
      <c r="B684" s="594">
        <v>4325</v>
      </c>
      <c r="C684" s="593" t="s">
        <v>932</v>
      </c>
      <c r="D684" s="594" t="s">
        <v>157</v>
      </c>
      <c r="E684" s="595">
        <v>4476232</v>
      </c>
      <c r="F684" s="596" t="s">
        <v>8417</v>
      </c>
    </row>
    <row r="685" spans="2:6" ht="15.4">
      <c r="B685" s="594">
        <v>4326</v>
      </c>
      <c r="C685" s="593" t="s">
        <v>933</v>
      </c>
      <c r="D685" s="594" t="s">
        <v>157</v>
      </c>
      <c r="E685" s="595">
        <v>7432423</v>
      </c>
      <c r="F685" s="596" t="s">
        <v>8417</v>
      </c>
    </row>
    <row r="686" spans="2:6" ht="15.4">
      <c r="B686" s="594">
        <v>4327</v>
      </c>
      <c r="C686" s="593" t="s">
        <v>934</v>
      </c>
      <c r="D686" s="594" t="s">
        <v>157</v>
      </c>
      <c r="E686" s="595">
        <v>7380980</v>
      </c>
      <c r="F686" s="596" t="s">
        <v>8417</v>
      </c>
    </row>
    <row r="687" spans="2:6" ht="15.4">
      <c r="B687" s="594">
        <v>4328</v>
      </c>
      <c r="C687" s="593" t="s">
        <v>935</v>
      </c>
      <c r="D687" s="594" t="s">
        <v>157</v>
      </c>
      <c r="E687" s="595">
        <v>4100235</v>
      </c>
      <c r="F687" s="596" t="s">
        <v>8417</v>
      </c>
    </row>
    <row r="688" spans="2:6" ht="15.4">
      <c r="B688" s="594">
        <v>4329</v>
      </c>
      <c r="C688" s="593" t="s">
        <v>936</v>
      </c>
      <c r="D688" s="594" t="s">
        <v>157</v>
      </c>
      <c r="E688" s="595">
        <v>856293</v>
      </c>
      <c r="F688" s="596" t="s">
        <v>8417</v>
      </c>
    </row>
    <row r="689" spans="2:6" ht="15.4">
      <c r="B689" s="594">
        <v>4330</v>
      </c>
      <c r="C689" s="593" t="s">
        <v>937</v>
      </c>
      <c r="D689" s="594" t="s">
        <v>157</v>
      </c>
      <c r="E689" s="595">
        <v>1110460</v>
      </c>
      <c r="F689" s="596" t="s">
        <v>8417</v>
      </c>
    </row>
    <row r="690" spans="2:6" ht="15.4">
      <c r="B690" s="594">
        <v>4331</v>
      </c>
      <c r="C690" s="593" t="s">
        <v>938</v>
      </c>
      <c r="D690" s="594" t="s">
        <v>157</v>
      </c>
      <c r="E690" s="595">
        <v>1155878</v>
      </c>
      <c r="F690" s="596" t="s">
        <v>8417</v>
      </c>
    </row>
    <row r="691" spans="2:6" ht="15.4">
      <c r="B691" s="594">
        <v>4332</v>
      </c>
      <c r="C691" s="593" t="s">
        <v>939</v>
      </c>
      <c r="D691" s="594" t="s">
        <v>157</v>
      </c>
      <c r="E691" s="595">
        <v>3878996</v>
      </c>
      <c r="F691" s="596" t="s">
        <v>8417</v>
      </c>
    </row>
    <row r="692" spans="2:6" ht="15.4">
      <c r="B692" s="594">
        <v>4333</v>
      </c>
      <c r="C692" s="593" t="s">
        <v>940</v>
      </c>
      <c r="D692" s="594" t="s">
        <v>157</v>
      </c>
      <c r="E692" s="595">
        <v>3860336</v>
      </c>
      <c r="F692" s="596" t="s">
        <v>8417</v>
      </c>
    </row>
    <row r="693" spans="2:6" ht="15.4">
      <c r="B693" s="594">
        <v>4334</v>
      </c>
      <c r="C693" s="593" t="s">
        <v>941</v>
      </c>
      <c r="D693" s="594" t="s">
        <v>157</v>
      </c>
      <c r="E693" s="595">
        <v>3880241</v>
      </c>
      <c r="F693" s="596" t="s">
        <v>8417</v>
      </c>
    </row>
    <row r="694" spans="2:6" ht="15.4">
      <c r="B694" s="594">
        <v>4335</v>
      </c>
      <c r="C694" s="593" t="s">
        <v>942</v>
      </c>
      <c r="D694" s="594" t="s">
        <v>157</v>
      </c>
      <c r="E694" s="595">
        <v>3867956</v>
      </c>
      <c r="F694" s="596" t="s">
        <v>8417</v>
      </c>
    </row>
    <row r="695" spans="2:6" ht="15.4">
      <c r="B695" s="594">
        <v>4336</v>
      </c>
      <c r="C695" s="593" t="s">
        <v>943</v>
      </c>
      <c r="D695" s="594" t="s">
        <v>157</v>
      </c>
      <c r="E695" s="595">
        <v>2461052</v>
      </c>
      <c r="F695" s="596" t="s">
        <v>8417</v>
      </c>
    </row>
    <row r="696" spans="2:6" ht="15.4">
      <c r="B696" s="594">
        <v>4337</v>
      </c>
      <c r="C696" s="593" t="s">
        <v>944</v>
      </c>
      <c r="D696" s="594" t="s">
        <v>157</v>
      </c>
      <c r="E696" s="595">
        <v>445853</v>
      </c>
      <c r="F696" s="596" t="s">
        <v>8417</v>
      </c>
    </row>
    <row r="697" spans="2:6" ht="15.4">
      <c r="B697" s="594">
        <v>4338</v>
      </c>
      <c r="C697" s="593" t="s">
        <v>945</v>
      </c>
      <c r="D697" s="594" t="s">
        <v>157</v>
      </c>
      <c r="E697" s="595">
        <v>3860336</v>
      </c>
      <c r="F697" s="596" t="s">
        <v>8417</v>
      </c>
    </row>
    <row r="698" spans="2:6" ht="15.4">
      <c r="B698" s="594">
        <v>4340</v>
      </c>
      <c r="C698" s="593" t="s">
        <v>946</v>
      </c>
      <c r="D698" s="594" t="s">
        <v>190</v>
      </c>
      <c r="E698" s="595">
        <v>4294</v>
      </c>
      <c r="F698" s="596" t="s">
        <v>8417</v>
      </c>
    </row>
    <row r="699" spans="2:6" ht="15.4">
      <c r="B699" s="594">
        <v>4341</v>
      </c>
      <c r="C699" s="593" t="s">
        <v>948</v>
      </c>
      <c r="D699" s="594" t="s">
        <v>190</v>
      </c>
      <c r="E699" s="595">
        <v>255627</v>
      </c>
      <c r="F699" s="596" t="s">
        <v>8417</v>
      </c>
    </row>
    <row r="700" spans="2:6" ht="15.4">
      <c r="B700" s="594">
        <v>4342</v>
      </c>
      <c r="C700" s="593" t="s">
        <v>949</v>
      </c>
      <c r="D700" s="594" t="s">
        <v>190</v>
      </c>
      <c r="E700" s="595">
        <v>343475</v>
      </c>
      <c r="F700" s="596" t="s">
        <v>8417</v>
      </c>
    </row>
    <row r="701" spans="2:6" ht="15.4">
      <c r="B701" s="594">
        <v>4343</v>
      </c>
      <c r="C701" s="593" t="s">
        <v>950</v>
      </c>
      <c r="D701" s="594" t="s">
        <v>190</v>
      </c>
      <c r="E701" s="595">
        <v>561410</v>
      </c>
      <c r="F701" s="596" t="s">
        <v>8417</v>
      </c>
    </row>
    <row r="702" spans="2:6" ht="15.4">
      <c r="B702" s="594">
        <v>4344</v>
      </c>
      <c r="C702" s="593" t="s">
        <v>951</v>
      </c>
      <c r="D702" s="594" t="s">
        <v>190</v>
      </c>
      <c r="E702" s="595">
        <v>631592</v>
      </c>
      <c r="F702" s="596" t="s">
        <v>8417</v>
      </c>
    </row>
    <row r="703" spans="2:6" ht="15.4">
      <c r="B703" s="594">
        <v>4345</v>
      </c>
      <c r="C703" s="593" t="s">
        <v>952</v>
      </c>
      <c r="D703" s="594" t="s">
        <v>190</v>
      </c>
      <c r="E703" s="595">
        <v>658627</v>
      </c>
      <c r="F703" s="596" t="s">
        <v>8417</v>
      </c>
    </row>
    <row r="704" spans="2:6" ht="15.4">
      <c r="B704" s="594">
        <v>4346</v>
      </c>
      <c r="C704" s="593" t="s">
        <v>953</v>
      </c>
      <c r="D704" s="594" t="s">
        <v>190</v>
      </c>
      <c r="E704" s="595">
        <v>896291</v>
      </c>
      <c r="F704" s="596" t="s">
        <v>8417</v>
      </c>
    </row>
    <row r="705" spans="2:6" ht="15.4">
      <c r="B705" s="594">
        <v>4347</v>
      </c>
      <c r="C705" s="593" t="s">
        <v>954</v>
      </c>
      <c r="D705" s="594" t="s">
        <v>190</v>
      </c>
      <c r="E705" s="595">
        <v>1172233</v>
      </c>
      <c r="F705" s="596" t="s">
        <v>8417</v>
      </c>
    </row>
    <row r="706" spans="2:6" ht="15.4">
      <c r="B706" s="594">
        <v>4348</v>
      </c>
      <c r="C706" s="593" t="s">
        <v>955</v>
      </c>
      <c r="D706" s="594" t="s">
        <v>190</v>
      </c>
      <c r="E706" s="595">
        <v>1244077</v>
      </c>
      <c r="F706" s="596" t="s">
        <v>8417</v>
      </c>
    </row>
    <row r="707" spans="2:6" ht="15.4">
      <c r="B707" s="594">
        <v>4349</v>
      </c>
      <c r="C707" s="593" t="s">
        <v>956</v>
      </c>
      <c r="D707" s="594" t="s">
        <v>190</v>
      </c>
      <c r="E707" s="597">
        <v>1466232</v>
      </c>
      <c r="F707" s="593" t="s">
        <v>8417</v>
      </c>
    </row>
    <row r="708" spans="2:6" ht="15.4">
      <c r="B708" s="594">
        <v>4350</v>
      </c>
      <c r="C708" s="593" t="s">
        <v>957</v>
      </c>
      <c r="D708" s="594" t="s">
        <v>190</v>
      </c>
      <c r="E708" s="595">
        <v>2088393</v>
      </c>
      <c r="F708" s="596" t="s">
        <v>8417</v>
      </c>
    </row>
    <row r="709" spans="2:6" ht="15.4">
      <c r="B709" s="594">
        <v>4351</v>
      </c>
      <c r="C709" s="593" t="s">
        <v>958</v>
      </c>
      <c r="D709" s="594" t="s">
        <v>190</v>
      </c>
      <c r="E709" s="595">
        <v>361659</v>
      </c>
      <c r="F709" s="596" t="s">
        <v>8417</v>
      </c>
    </row>
    <row r="710" spans="2:6" ht="15.4">
      <c r="B710" s="594">
        <v>4352</v>
      </c>
      <c r="C710" s="593" t="s">
        <v>959</v>
      </c>
      <c r="D710" s="594" t="s">
        <v>190</v>
      </c>
      <c r="E710" s="595">
        <v>389940</v>
      </c>
      <c r="F710" s="596" t="s">
        <v>8417</v>
      </c>
    </row>
    <row r="711" spans="2:6" ht="15.4">
      <c r="B711" s="594">
        <v>4353</v>
      </c>
      <c r="C711" s="593" t="s">
        <v>960</v>
      </c>
      <c r="D711" s="594" t="s">
        <v>190</v>
      </c>
      <c r="E711" s="595">
        <v>540147</v>
      </c>
      <c r="F711" s="596" t="s">
        <v>8417</v>
      </c>
    </row>
    <row r="712" spans="2:6" ht="15.4">
      <c r="B712" s="594">
        <v>4354</v>
      </c>
      <c r="C712" s="593" t="s">
        <v>961</v>
      </c>
      <c r="D712" s="594" t="s">
        <v>190</v>
      </c>
      <c r="E712" s="595">
        <v>719791</v>
      </c>
      <c r="F712" s="596" t="s">
        <v>8417</v>
      </c>
    </row>
    <row r="713" spans="2:6" ht="15.4">
      <c r="B713" s="594">
        <v>4355</v>
      </c>
      <c r="C713" s="593" t="s">
        <v>962</v>
      </c>
      <c r="D713" s="594" t="s">
        <v>190</v>
      </c>
      <c r="E713" s="595">
        <v>687937</v>
      </c>
      <c r="F713" s="596" t="s">
        <v>8417</v>
      </c>
    </row>
    <row r="714" spans="2:6" ht="15.4">
      <c r="B714" s="594">
        <v>4356</v>
      </c>
      <c r="C714" s="593" t="s">
        <v>963</v>
      </c>
      <c r="D714" s="594" t="s">
        <v>190</v>
      </c>
      <c r="E714" s="595">
        <v>910998</v>
      </c>
      <c r="F714" s="596" t="s">
        <v>8417</v>
      </c>
    </row>
    <row r="715" spans="2:6" ht="15.4">
      <c r="B715" s="594">
        <v>4357</v>
      </c>
      <c r="C715" s="593" t="s">
        <v>964</v>
      </c>
      <c r="D715" s="594" t="s">
        <v>190</v>
      </c>
      <c r="E715" s="595">
        <v>511195</v>
      </c>
      <c r="F715" s="596" t="s">
        <v>8417</v>
      </c>
    </row>
    <row r="716" spans="2:6" ht="15.4">
      <c r="B716" s="594">
        <v>4358</v>
      </c>
      <c r="C716" s="593" t="s">
        <v>965</v>
      </c>
      <c r="D716" s="594" t="s">
        <v>190</v>
      </c>
      <c r="E716" s="595">
        <v>690729</v>
      </c>
      <c r="F716" s="596" t="s">
        <v>8417</v>
      </c>
    </row>
    <row r="717" spans="2:6" ht="15.4">
      <c r="B717" s="594">
        <v>4359</v>
      </c>
      <c r="C717" s="593" t="s">
        <v>966</v>
      </c>
      <c r="D717" s="594" t="s">
        <v>190</v>
      </c>
      <c r="E717" s="595">
        <v>542763</v>
      </c>
      <c r="F717" s="596" t="s">
        <v>8417</v>
      </c>
    </row>
    <row r="718" spans="2:6" ht="15.4">
      <c r="B718" s="594">
        <v>4360</v>
      </c>
      <c r="C718" s="593" t="s">
        <v>967</v>
      </c>
      <c r="D718" s="594" t="s">
        <v>190</v>
      </c>
      <c r="E718" s="595">
        <v>785970</v>
      </c>
      <c r="F718" s="596" t="s">
        <v>8417</v>
      </c>
    </row>
    <row r="719" spans="2:6" ht="15.4">
      <c r="B719" s="594">
        <v>4361</v>
      </c>
      <c r="C719" s="593" t="s">
        <v>968</v>
      </c>
      <c r="D719" s="594" t="s">
        <v>190</v>
      </c>
      <c r="E719" s="595">
        <v>810518</v>
      </c>
      <c r="F719" s="596" t="s">
        <v>8417</v>
      </c>
    </row>
    <row r="720" spans="2:6" ht="15.4">
      <c r="B720" s="594">
        <v>4362</v>
      </c>
      <c r="C720" s="593" t="s">
        <v>969</v>
      </c>
      <c r="D720" s="594" t="s">
        <v>190</v>
      </c>
      <c r="E720" s="595">
        <v>1045856</v>
      </c>
      <c r="F720" s="596" t="s">
        <v>8417</v>
      </c>
    </row>
    <row r="721" spans="2:6" ht="15.4">
      <c r="B721" s="594">
        <v>4363</v>
      </c>
      <c r="C721" s="593" t="s">
        <v>970</v>
      </c>
      <c r="D721" s="594" t="s">
        <v>190</v>
      </c>
      <c r="E721" s="595">
        <v>843538</v>
      </c>
      <c r="F721" s="596" t="s">
        <v>8417</v>
      </c>
    </row>
    <row r="722" spans="2:6" ht="15.4">
      <c r="B722" s="594">
        <v>4384</v>
      </c>
      <c r="C722" s="593" t="s">
        <v>971</v>
      </c>
      <c r="D722" s="594" t="s">
        <v>157</v>
      </c>
      <c r="E722" s="595">
        <v>215325</v>
      </c>
      <c r="F722" s="596" t="s">
        <v>8417</v>
      </c>
    </row>
    <row r="723" spans="2:6" ht="15.4">
      <c r="B723" s="594">
        <v>4385</v>
      </c>
      <c r="C723" s="593" t="s">
        <v>972</v>
      </c>
      <c r="D723" s="594" t="s">
        <v>157</v>
      </c>
      <c r="E723" s="595">
        <v>229605</v>
      </c>
      <c r="F723" s="596" t="s">
        <v>8417</v>
      </c>
    </row>
    <row r="724" spans="2:6" ht="15.4">
      <c r="B724" s="594">
        <v>4386</v>
      </c>
      <c r="C724" s="593" t="s">
        <v>973</v>
      </c>
      <c r="D724" s="594" t="s">
        <v>157</v>
      </c>
      <c r="E724" s="595">
        <v>423638</v>
      </c>
      <c r="F724" s="596" t="s">
        <v>8417</v>
      </c>
    </row>
    <row r="725" spans="2:6" ht="15.4">
      <c r="B725" s="594">
        <v>4387</v>
      </c>
      <c r="C725" s="593" t="s">
        <v>974</v>
      </c>
      <c r="D725" s="594" t="s">
        <v>157</v>
      </c>
      <c r="E725" s="595">
        <v>598630</v>
      </c>
      <c r="F725" s="596" t="s">
        <v>8417</v>
      </c>
    </row>
    <row r="726" spans="2:6" ht="15.4">
      <c r="B726" s="594">
        <v>4388</v>
      </c>
      <c r="C726" s="593" t="s">
        <v>975</v>
      </c>
      <c r="D726" s="594" t="s">
        <v>157</v>
      </c>
      <c r="E726" s="595">
        <v>841857</v>
      </c>
      <c r="F726" s="596" t="s">
        <v>8417</v>
      </c>
    </row>
    <row r="727" spans="2:6" ht="15.4">
      <c r="B727" s="594">
        <v>4389</v>
      </c>
      <c r="C727" s="593" t="s">
        <v>976</v>
      </c>
      <c r="D727" s="594" t="s">
        <v>157</v>
      </c>
      <c r="E727" s="595">
        <v>1210133</v>
      </c>
      <c r="F727" s="596" t="s">
        <v>8417</v>
      </c>
    </row>
    <row r="728" spans="2:6" ht="15.4">
      <c r="B728" s="594">
        <v>4390</v>
      </c>
      <c r="C728" s="593" t="s">
        <v>977</v>
      </c>
      <c r="D728" s="594" t="s">
        <v>186</v>
      </c>
      <c r="E728" s="595">
        <v>108753</v>
      </c>
      <c r="F728" s="596" t="s">
        <v>8417</v>
      </c>
    </row>
    <row r="729" spans="2:6" ht="15.4">
      <c r="B729" s="594">
        <v>4391</v>
      </c>
      <c r="C729" s="593" t="s">
        <v>978</v>
      </c>
      <c r="D729" s="594" t="s">
        <v>186</v>
      </c>
      <c r="E729" s="595">
        <v>157081</v>
      </c>
      <c r="F729" s="596" t="s">
        <v>8417</v>
      </c>
    </row>
    <row r="730" spans="2:6" ht="15.4">
      <c r="B730" s="594">
        <v>4392</v>
      </c>
      <c r="C730" s="593" t="s">
        <v>979</v>
      </c>
      <c r="D730" s="594" t="s">
        <v>885</v>
      </c>
      <c r="E730" s="595">
        <v>80489</v>
      </c>
      <c r="F730" s="596" t="s">
        <v>8417</v>
      </c>
    </row>
    <row r="731" spans="2:6" ht="15.4">
      <c r="B731" s="594">
        <v>4393</v>
      </c>
      <c r="C731" s="593" t="s">
        <v>980</v>
      </c>
      <c r="D731" s="594" t="s">
        <v>885</v>
      </c>
      <c r="E731" s="595">
        <v>111519</v>
      </c>
      <c r="F731" s="596" t="s">
        <v>8417</v>
      </c>
    </row>
    <row r="732" spans="2:6" ht="15.4">
      <c r="B732" s="594">
        <v>4394</v>
      </c>
      <c r="C732" s="593" t="s">
        <v>981</v>
      </c>
      <c r="D732" s="594" t="s">
        <v>182</v>
      </c>
      <c r="E732" s="595">
        <v>140999</v>
      </c>
      <c r="F732" s="596" t="s">
        <v>8417</v>
      </c>
    </row>
    <row r="733" spans="2:6" ht="15.4">
      <c r="B733" s="594">
        <v>4395</v>
      </c>
      <c r="C733" s="593" t="s">
        <v>982</v>
      </c>
      <c r="D733" s="594" t="s">
        <v>182</v>
      </c>
      <c r="E733" s="595">
        <v>110995</v>
      </c>
      <c r="F733" s="596" t="s">
        <v>8417</v>
      </c>
    </row>
    <row r="734" spans="2:6" ht="15.4">
      <c r="B734" s="594">
        <v>4396</v>
      </c>
      <c r="C734" s="593" t="s">
        <v>983</v>
      </c>
      <c r="D734" s="594" t="s">
        <v>182</v>
      </c>
      <c r="E734" s="595">
        <v>80679</v>
      </c>
      <c r="F734" s="596" t="s">
        <v>8417</v>
      </c>
    </row>
    <row r="735" spans="2:6" ht="15.4">
      <c r="B735" s="594">
        <v>4402</v>
      </c>
      <c r="C735" s="593" t="s">
        <v>984</v>
      </c>
      <c r="D735" s="594" t="s">
        <v>157</v>
      </c>
      <c r="E735" s="595">
        <v>1187868</v>
      </c>
      <c r="F735" s="596" t="s">
        <v>8417</v>
      </c>
    </row>
    <row r="736" spans="2:6" ht="15.4">
      <c r="B736" s="594">
        <v>4403</v>
      </c>
      <c r="C736" s="593" t="s">
        <v>985</v>
      </c>
      <c r="D736" s="594" t="s">
        <v>157</v>
      </c>
      <c r="E736" s="595">
        <v>7587734</v>
      </c>
      <c r="F736" s="596" t="s">
        <v>8417</v>
      </c>
    </row>
    <row r="737" spans="2:6" ht="15.4">
      <c r="B737" s="594">
        <v>4404</v>
      </c>
      <c r="C737" s="593" t="s">
        <v>986</v>
      </c>
      <c r="D737" s="594" t="s">
        <v>157</v>
      </c>
      <c r="E737" s="597">
        <v>143296</v>
      </c>
      <c r="F737" s="593" t="s">
        <v>8417</v>
      </c>
    </row>
    <row r="738" spans="2:6" ht="15.4">
      <c r="B738" s="594">
        <v>4405</v>
      </c>
      <c r="C738" s="593" t="s">
        <v>987</v>
      </c>
      <c r="D738" s="594" t="s">
        <v>157</v>
      </c>
      <c r="E738" s="597">
        <v>206411</v>
      </c>
      <c r="F738" s="593" t="s">
        <v>8417</v>
      </c>
    </row>
    <row r="739" spans="2:6" ht="15.4">
      <c r="B739" s="594">
        <v>4406</v>
      </c>
      <c r="C739" s="593" t="s">
        <v>988</v>
      </c>
      <c r="D739" s="594" t="s">
        <v>157</v>
      </c>
      <c r="E739" s="597">
        <v>485603</v>
      </c>
      <c r="F739" s="593" t="s">
        <v>8417</v>
      </c>
    </row>
    <row r="740" spans="2:6" ht="15.4">
      <c r="B740" s="594">
        <v>4407</v>
      </c>
      <c r="C740" s="593" t="s">
        <v>989</v>
      </c>
      <c r="D740" s="594" t="s">
        <v>157</v>
      </c>
      <c r="E740" s="597">
        <v>282759</v>
      </c>
      <c r="F740" s="593" t="s">
        <v>8417</v>
      </c>
    </row>
    <row r="741" spans="2:6" ht="15.4">
      <c r="B741" s="594">
        <v>4408</v>
      </c>
      <c r="C741" s="593" t="s">
        <v>990</v>
      </c>
      <c r="D741" s="594" t="s">
        <v>157</v>
      </c>
      <c r="E741" s="597">
        <v>686624</v>
      </c>
      <c r="F741" s="593" t="s">
        <v>8417</v>
      </c>
    </row>
    <row r="742" spans="2:6" ht="15.4">
      <c r="B742" s="594">
        <v>4409</v>
      </c>
      <c r="C742" s="593" t="s">
        <v>991</v>
      </c>
      <c r="D742" s="594" t="s">
        <v>157</v>
      </c>
      <c r="E742" s="597">
        <v>139602</v>
      </c>
      <c r="F742" s="593" t="s">
        <v>8417</v>
      </c>
    </row>
    <row r="743" spans="2:6" ht="15.4">
      <c r="B743" s="594">
        <v>4410</v>
      </c>
      <c r="C743" s="593" t="s">
        <v>992</v>
      </c>
      <c r="D743" s="594" t="s">
        <v>157</v>
      </c>
      <c r="E743" s="597">
        <v>146863</v>
      </c>
      <c r="F743" s="593" t="s">
        <v>8417</v>
      </c>
    </row>
    <row r="744" spans="2:6" ht="15.4">
      <c r="B744" s="594">
        <v>4412</v>
      </c>
      <c r="C744" s="593" t="s">
        <v>994</v>
      </c>
      <c r="D744" s="594" t="s">
        <v>157</v>
      </c>
      <c r="E744" s="595">
        <v>400984</v>
      </c>
      <c r="F744" s="596" t="s">
        <v>8417</v>
      </c>
    </row>
    <row r="745" spans="2:6" ht="15.4">
      <c r="B745" s="594">
        <v>4413</v>
      </c>
      <c r="C745" s="593" t="s">
        <v>995</v>
      </c>
      <c r="D745" s="594" t="s">
        <v>157</v>
      </c>
      <c r="E745" s="595">
        <v>1436420</v>
      </c>
      <c r="F745" s="596" t="s">
        <v>8417</v>
      </c>
    </row>
    <row r="746" spans="2:6" ht="15.4">
      <c r="B746" s="594">
        <v>4414</v>
      </c>
      <c r="C746" s="593" t="s">
        <v>996</v>
      </c>
      <c r="D746" s="594" t="s">
        <v>157</v>
      </c>
      <c r="E746" s="595">
        <v>1436420</v>
      </c>
      <c r="F746" s="596" t="s">
        <v>8417</v>
      </c>
    </row>
    <row r="747" spans="2:6" ht="15.4">
      <c r="B747" s="594">
        <v>4415</v>
      </c>
      <c r="C747" s="593" t="s">
        <v>997</v>
      </c>
      <c r="D747" s="594" t="s">
        <v>157</v>
      </c>
      <c r="E747" s="595">
        <v>84831</v>
      </c>
      <c r="F747" s="596" t="s">
        <v>8417</v>
      </c>
    </row>
    <row r="748" spans="2:6" ht="15.4">
      <c r="B748" s="594">
        <v>4416</v>
      </c>
      <c r="C748" s="593" t="s">
        <v>998</v>
      </c>
      <c r="D748" s="594" t="s">
        <v>157</v>
      </c>
      <c r="E748" s="595">
        <v>108192</v>
      </c>
      <c r="F748" s="596" t="s">
        <v>8417</v>
      </c>
    </row>
    <row r="749" spans="2:6" ht="15.4">
      <c r="B749" s="594">
        <v>4417</v>
      </c>
      <c r="C749" s="593" t="s">
        <v>999</v>
      </c>
      <c r="D749" s="594" t="s">
        <v>157</v>
      </c>
      <c r="E749" s="595">
        <v>241287</v>
      </c>
      <c r="F749" s="596" t="s">
        <v>8417</v>
      </c>
    </row>
    <row r="750" spans="2:6" ht="15.4">
      <c r="B750" s="594">
        <v>4418</v>
      </c>
      <c r="C750" s="593" t="s">
        <v>1000</v>
      </c>
      <c r="D750" s="594" t="s">
        <v>157</v>
      </c>
      <c r="E750" s="595">
        <v>53138</v>
      </c>
      <c r="F750" s="596" t="s">
        <v>8417</v>
      </c>
    </row>
    <row r="751" spans="2:6" ht="15.4">
      <c r="B751" s="594">
        <v>4419</v>
      </c>
      <c r="C751" s="593" t="s">
        <v>1001</v>
      </c>
      <c r="D751" s="594" t="s">
        <v>157</v>
      </c>
      <c r="E751" s="595">
        <v>81588</v>
      </c>
      <c r="F751" s="596" t="s">
        <v>8417</v>
      </c>
    </row>
    <row r="752" spans="2:6" ht="15.4">
      <c r="B752" s="594">
        <v>4420</v>
      </c>
      <c r="C752" s="593" t="s">
        <v>1002</v>
      </c>
      <c r="D752" s="594" t="s">
        <v>157</v>
      </c>
      <c r="E752" s="595">
        <v>123986</v>
      </c>
      <c r="F752" s="596" t="s">
        <v>8417</v>
      </c>
    </row>
    <row r="753" spans="2:6" ht="15.4">
      <c r="B753" s="594">
        <v>4421</v>
      </c>
      <c r="C753" s="593" t="s">
        <v>1003</v>
      </c>
      <c r="D753" s="594" t="s">
        <v>157</v>
      </c>
      <c r="E753" s="595">
        <v>196182</v>
      </c>
      <c r="F753" s="596" t="s">
        <v>8417</v>
      </c>
    </row>
    <row r="754" spans="2:6" ht="15.4">
      <c r="B754" s="594">
        <v>4422</v>
      </c>
      <c r="C754" s="593" t="s">
        <v>1004</v>
      </c>
      <c r="D754" s="594" t="s">
        <v>157</v>
      </c>
      <c r="E754" s="595">
        <v>217368</v>
      </c>
      <c r="F754" s="596" t="s">
        <v>8417</v>
      </c>
    </row>
    <row r="755" spans="2:6" ht="15.4">
      <c r="B755" s="594">
        <v>4423</v>
      </c>
      <c r="C755" s="593" t="s">
        <v>1005</v>
      </c>
      <c r="D755" s="594" t="s">
        <v>157</v>
      </c>
      <c r="E755" s="595">
        <v>443712</v>
      </c>
      <c r="F755" s="596" t="s">
        <v>8417</v>
      </c>
    </row>
    <row r="756" spans="2:6" ht="15.4">
      <c r="B756" s="594">
        <v>4424</v>
      </c>
      <c r="C756" s="593" t="s">
        <v>1006</v>
      </c>
      <c r="D756" s="594" t="s">
        <v>157</v>
      </c>
      <c r="E756" s="595">
        <v>656731</v>
      </c>
      <c r="F756" s="596" t="s">
        <v>8417</v>
      </c>
    </row>
    <row r="757" spans="2:6" ht="15.4">
      <c r="B757" s="594">
        <v>4425</v>
      </c>
      <c r="C757" s="593" t="s">
        <v>1007</v>
      </c>
      <c r="D757" s="594" t="s">
        <v>157</v>
      </c>
      <c r="E757" s="595">
        <v>1071527</v>
      </c>
      <c r="F757" s="596" t="s">
        <v>8417</v>
      </c>
    </row>
    <row r="758" spans="2:6" ht="15.4">
      <c r="B758" s="594">
        <v>4426</v>
      </c>
      <c r="C758" s="593" t="s">
        <v>1008</v>
      </c>
      <c r="D758" s="594" t="s">
        <v>157</v>
      </c>
      <c r="E758" s="595">
        <v>1241418</v>
      </c>
      <c r="F758" s="596" t="s">
        <v>8417</v>
      </c>
    </row>
    <row r="759" spans="2:6" ht="15.4">
      <c r="B759" s="594">
        <v>4428</v>
      </c>
      <c r="C759" s="593" t="s">
        <v>1010</v>
      </c>
      <c r="D759" s="594" t="s">
        <v>190</v>
      </c>
      <c r="E759" s="595">
        <v>50743</v>
      </c>
      <c r="F759" s="596" t="s">
        <v>8417</v>
      </c>
    </row>
    <row r="760" spans="2:6" ht="15.4">
      <c r="B760" s="594">
        <v>4429</v>
      </c>
      <c r="C760" s="593" t="s">
        <v>1011</v>
      </c>
      <c r="D760" s="594" t="s">
        <v>190</v>
      </c>
      <c r="E760" s="595">
        <v>60801</v>
      </c>
      <c r="F760" s="596" t="s">
        <v>8417</v>
      </c>
    </row>
    <row r="761" spans="2:6" ht="15.4">
      <c r="B761" s="594">
        <v>4431</v>
      </c>
      <c r="C761" s="593" t="s">
        <v>1012</v>
      </c>
      <c r="D761" s="594" t="s">
        <v>182</v>
      </c>
      <c r="E761" s="595">
        <v>31708</v>
      </c>
      <c r="F761" s="596" t="s">
        <v>8417</v>
      </c>
    </row>
    <row r="762" spans="2:6" ht="15.4">
      <c r="B762" s="594">
        <v>4433</v>
      </c>
      <c r="C762" s="593" t="s">
        <v>1013</v>
      </c>
      <c r="D762" s="594" t="s">
        <v>190</v>
      </c>
      <c r="E762" s="595">
        <v>1032453</v>
      </c>
      <c r="F762" s="596" t="s">
        <v>8417</v>
      </c>
    </row>
    <row r="763" spans="2:6" ht="15.4">
      <c r="B763" s="594">
        <v>4434</v>
      </c>
      <c r="C763" s="593" t="s">
        <v>1014</v>
      </c>
      <c r="D763" s="594" t="s">
        <v>190</v>
      </c>
      <c r="E763" s="595">
        <v>1031720</v>
      </c>
      <c r="F763" s="596" t="s">
        <v>8417</v>
      </c>
    </row>
    <row r="764" spans="2:6" ht="15.4">
      <c r="B764" s="594">
        <v>4435</v>
      </c>
      <c r="C764" s="593" t="s">
        <v>1015</v>
      </c>
      <c r="D764" s="594" t="s">
        <v>190</v>
      </c>
      <c r="E764" s="595">
        <v>1324599</v>
      </c>
      <c r="F764" s="596" t="s">
        <v>8417</v>
      </c>
    </row>
    <row r="765" spans="2:6" ht="15.4">
      <c r="B765" s="594">
        <v>4436</v>
      </c>
      <c r="C765" s="593" t="s">
        <v>1016</v>
      </c>
      <c r="D765" s="594" t="s">
        <v>190</v>
      </c>
      <c r="E765" s="595">
        <v>1153285</v>
      </c>
      <c r="F765" s="596" t="s">
        <v>8417</v>
      </c>
    </row>
    <row r="766" spans="2:6" ht="15.4">
      <c r="B766" s="594">
        <v>4437</v>
      </c>
      <c r="C766" s="593" t="s">
        <v>1017</v>
      </c>
      <c r="D766" s="594" t="s">
        <v>190</v>
      </c>
      <c r="E766" s="595">
        <v>1399732</v>
      </c>
      <c r="F766" s="596" t="s">
        <v>8417</v>
      </c>
    </row>
    <row r="767" spans="2:6" ht="15.4">
      <c r="B767" s="594">
        <v>4438</v>
      </c>
      <c r="C767" s="593" t="s">
        <v>1018</v>
      </c>
      <c r="D767" s="594" t="s">
        <v>190</v>
      </c>
      <c r="E767" s="597">
        <v>1483003</v>
      </c>
      <c r="F767" s="593" t="s">
        <v>8417</v>
      </c>
    </row>
    <row r="768" spans="2:6" ht="15.4">
      <c r="B768" s="594">
        <v>4439</v>
      </c>
      <c r="C768" s="593" t="s">
        <v>1019</v>
      </c>
      <c r="D768" s="594" t="s">
        <v>190</v>
      </c>
      <c r="E768" s="595">
        <v>1790430</v>
      </c>
      <c r="F768" s="596" t="s">
        <v>8417</v>
      </c>
    </row>
    <row r="769" spans="2:6" ht="15.4">
      <c r="B769" s="594">
        <v>4440</v>
      </c>
      <c r="C769" s="593" t="s">
        <v>1020</v>
      </c>
      <c r="D769" s="594" t="s">
        <v>190</v>
      </c>
      <c r="E769" s="597">
        <v>1494881</v>
      </c>
      <c r="F769" s="593" t="s">
        <v>8417</v>
      </c>
    </row>
    <row r="770" spans="2:6" ht="15.4">
      <c r="B770" s="594">
        <v>4441</v>
      </c>
      <c r="C770" s="593" t="s">
        <v>1021</v>
      </c>
      <c r="D770" s="594" t="s">
        <v>190</v>
      </c>
      <c r="E770" s="597">
        <v>1932902</v>
      </c>
      <c r="F770" s="593" t="s">
        <v>8417</v>
      </c>
    </row>
    <row r="771" spans="2:6" ht="15.4">
      <c r="B771" s="594">
        <v>4442</v>
      </c>
      <c r="C771" s="593" t="s">
        <v>1022</v>
      </c>
      <c r="D771" s="594" t="s">
        <v>190</v>
      </c>
      <c r="E771" s="597">
        <v>455417</v>
      </c>
      <c r="F771" s="593" t="s">
        <v>8417</v>
      </c>
    </row>
    <row r="772" spans="2:6" ht="15.4">
      <c r="B772" s="594">
        <v>4447</v>
      </c>
      <c r="C772" s="593" t="s">
        <v>1023</v>
      </c>
      <c r="D772" s="594" t="s">
        <v>190</v>
      </c>
      <c r="E772" s="597">
        <v>660513</v>
      </c>
      <c r="F772" s="593" t="s">
        <v>8417</v>
      </c>
    </row>
    <row r="773" spans="2:6" ht="15.4">
      <c r="B773" s="594">
        <v>4461</v>
      </c>
      <c r="C773" s="593" t="s">
        <v>1024</v>
      </c>
      <c r="D773" s="594" t="s">
        <v>190</v>
      </c>
      <c r="E773" s="595">
        <v>554074</v>
      </c>
      <c r="F773" s="596" t="s">
        <v>8417</v>
      </c>
    </row>
    <row r="774" spans="2:6" ht="15.4">
      <c r="B774" s="594">
        <v>4477</v>
      </c>
      <c r="C774" s="593" t="s">
        <v>1025</v>
      </c>
      <c r="D774" s="594" t="s">
        <v>186</v>
      </c>
      <c r="E774" s="595">
        <v>106345</v>
      </c>
      <c r="F774" s="596" t="s">
        <v>8417</v>
      </c>
    </row>
    <row r="775" spans="2:6" ht="15.4">
      <c r="B775" s="594">
        <v>4478</v>
      </c>
      <c r="C775" s="593" t="s">
        <v>1026</v>
      </c>
      <c r="D775" s="594" t="s">
        <v>590</v>
      </c>
      <c r="E775" s="595">
        <v>158822</v>
      </c>
      <c r="F775" s="596" t="s">
        <v>8396</v>
      </c>
    </row>
    <row r="776" spans="2:6" ht="15.4">
      <c r="B776" s="594">
        <v>4479</v>
      </c>
      <c r="C776" s="593" t="s">
        <v>1027</v>
      </c>
      <c r="D776" s="594" t="s">
        <v>885</v>
      </c>
      <c r="E776" s="595">
        <v>21660</v>
      </c>
      <c r="F776" s="596" t="s">
        <v>8417</v>
      </c>
    </row>
    <row r="777" spans="2:6" ht="15.4">
      <c r="B777" s="594">
        <v>4485</v>
      </c>
      <c r="C777" s="593" t="s">
        <v>8463</v>
      </c>
      <c r="D777" s="594" t="s">
        <v>186</v>
      </c>
      <c r="E777" s="595">
        <v>1402562</v>
      </c>
      <c r="F777" s="596" t="s">
        <v>8417</v>
      </c>
    </row>
    <row r="778" spans="2:6" ht="15.4">
      <c r="B778" s="594">
        <v>4486</v>
      </c>
      <c r="C778" s="593" t="s">
        <v>8464</v>
      </c>
      <c r="D778" s="594" t="s">
        <v>186</v>
      </c>
      <c r="E778" s="595">
        <v>1536311</v>
      </c>
      <c r="F778" s="596" t="s">
        <v>8417</v>
      </c>
    </row>
    <row r="779" spans="2:6" ht="15.4">
      <c r="B779" s="594">
        <v>4487</v>
      </c>
      <c r="C779" s="593" t="s">
        <v>1031</v>
      </c>
      <c r="D779" s="594" t="s">
        <v>186</v>
      </c>
      <c r="E779" s="595">
        <v>199624</v>
      </c>
      <c r="F779" s="596" t="s">
        <v>8417</v>
      </c>
    </row>
    <row r="780" spans="2:6" ht="15.4">
      <c r="B780" s="594">
        <v>4488</v>
      </c>
      <c r="C780" s="593" t="s">
        <v>1032</v>
      </c>
      <c r="D780" s="594" t="s">
        <v>186</v>
      </c>
      <c r="E780" s="595">
        <v>195555</v>
      </c>
      <c r="F780" s="596" t="s">
        <v>8417</v>
      </c>
    </row>
    <row r="781" spans="2:6" ht="15.4">
      <c r="B781" s="594">
        <v>4489</v>
      </c>
      <c r="C781" s="593" t="s">
        <v>1033</v>
      </c>
      <c r="D781" s="594" t="s">
        <v>186</v>
      </c>
      <c r="E781" s="595">
        <v>177852</v>
      </c>
      <c r="F781" s="596" t="s">
        <v>8417</v>
      </c>
    </row>
    <row r="782" spans="2:6" ht="15.4">
      <c r="B782" s="594">
        <v>4490</v>
      </c>
      <c r="C782" s="593" t="s">
        <v>1035</v>
      </c>
      <c r="D782" s="594" t="s">
        <v>182</v>
      </c>
      <c r="E782" s="595">
        <v>266567</v>
      </c>
      <c r="F782" s="596" t="s">
        <v>8417</v>
      </c>
    </row>
    <row r="783" spans="2:6" ht="15.4">
      <c r="B783" s="594">
        <v>4491</v>
      </c>
      <c r="C783" s="593" t="s">
        <v>7959</v>
      </c>
      <c r="D783" s="594" t="s">
        <v>182</v>
      </c>
      <c r="E783" s="595">
        <v>322126</v>
      </c>
      <c r="F783" s="596" t="s">
        <v>8417</v>
      </c>
    </row>
    <row r="784" spans="2:6" ht="15.4">
      <c r="B784" s="594">
        <v>4501</v>
      </c>
      <c r="C784" s="593" t="s">
        <v>1036</v>
      </c>
      <c r="D784" s="594" t="s">
        <v>182</v>
      </c>
      <c r="E784" s="595">
        <v>183506</v>
      </c>
      <c r="F784" s="596" t="s">
        <v>8417</v>
      </c>
    </row>
    <row r="785" spans="2:6" ht="15.4">
      <c r="B785" s="594">
        <v>4502</v>
      </c>
      <c r="C785" s="593" t="s">
        <v>1037</v>
      </c>
      <c r="D785" s="594" t="s">
        <v>182</v>
      </c>
      <c r="E785" s="597">
        <v>299444</v>
      </c>
      <c r="F785" s="593" t="s">
        <v>8417</v>
      </c>
    </row>
    <row r="786" spans="2:6" ht="15.4">
      <c r="B786" s="594">
        <v>4503</v>
      </c>
      <c r="C786" s="593" t="s">
        <v>7960</v>
      </c>
      <c r="D786" s="594" t="s">
        <v>182</v>
      </c>
      <c r="E786" s="597">
        <v>325065</v>
      </c>
      <c r="F786" s="593" t="s">
        <v>8417</v>
      </c>
    </row>
    <row r="787" spans="2:6" ht="15.4">
      <c r="B787" s="594">
        <v>4504</v>
      </c>
      <c r="C787" s="593" t="s">
        <v>7961</v>
      </c>
      <c r="D787" s="594" t="s">
        <v>182</v>
      </c>
      <c r="E787" s="597">
        <v>371733</v>
      </c>
      <c r="F787" s="593" t="s">
        <v>8417</v>
      </c>
    </row>
    <row r="788" spans="2:6" ht="15.4">
      <c r="B788" s="594">
        <v>4505</v>
      </c>
      <c r="C788" s="593" t="s">
        <v>1039</v>
      </c>
      <c r="D788" s="594" t="s">
        <v>182</v>
      </c>
      <c r="E788" s="597">
        <v>174139</v>
      </c>
      <c r="F788" s="593" t="s">
        <v>8417</v>
      </c>
    </row>
    <row r="789" spans="2:6" ht="15.4">
      <c r="B789" s="594">
        <v>4506</v>
      </c>
      <c r="C789" s="593" t="s">
        <v>1040</v>
      </c>
      <c r="D789" s="594" t="s">
        <v>182</v>
      </c>
      <c r="E789" s="597">
        <v>249189</v>
      </c>
      <c r="F789" s="593" t="s">
        <v>8417</v>
      </c>
    </row>
    <row r="790" spans="2:6" ht="15.4">
      <c r="B790" s="594">
        <v>4507</v>
      </c>
      <c r="C790" s="593" t="s">
        <v>7962</v>
      </c>
      <c r="D790" s="594" t="s">
        <v>182</v>
      </c>
      <c r="E790" s="597">
        <v>288646</v>
      </c>
      <c r="F790" s="593" t="s">
        <v>8417</v>
      </c>
    </row>
    <row r="791" spans="2:6" ht="15.4">
      <c r="B791" s="594">
        <v>4508</v>
      </c>
      <c r="C791" s="593" t="s">
        <v>7963</v>
      </c>
      <c r="D791" s="594" t="s">
        <v>182</v>
      </c>
      <c r="E791" s="595">
        <v>282764</v>
      </c>
      <c r="F791" s="596" t="s">
        <v>8417</v>
      </c>
    </row>
    <row r="792" spans="2:6" ht="15.4">
      <c r="B792" s="594">
        <v>4509</v>
      </c>
      <c r="C792" s="593" t="s">
        <v>7964</v>
      </c>
      <c r="D792" s="594" t="s">
        <v>182</v>
      </c>
      <c r="E792" s="597">
        <v>339739</v>
      </c>
      <c r="F792" s="593" t="s">
        <v>8417</v>
      </c>
    </row>
    <row r="793" spans="2:6" ht="15.4">
      <c r="B793" s="594">
        <v>4510</v>
      </c>
      <c r="C793" s="593" t="s">
        <v>1041</v>
      </c>
      <c r="D793" s="594" t="s">
        <v>182</v>
      </c>
      <c r="E793" s="597">
        <v>156620</v>
      </c>
      <c r="F793" s="593" t="s">
        <v>8417</v>
      </c>
    </row>
    <row r="794" spans="2:6" ht="15.4">
      <c r="B794" s="594">
        <v>4511</v>
      </c>
      <c r="C794" s="593" t="s">
        <v>7965</v>
      </c>
      <c r="D794" s="594" t="s">
        <v>182</v>
      </c>
      <c r="E794" s="595">
        <v>346151</v>
      </c>
      <c r="F794" s="596" t="s">
        <v>8417</v>
      </c>
    </row>
    <row r="795" spans="2:6" ht="15.4">
      <c r="B795" s="594">
        <v>4512</v>
      </c>
      <c r="C795" s="593" t="s">
        <v>7966</v>
      </c>
      <c r="D795" s="594" t="s">
        <v>182</v>
      </c>
      <c r="E795" s="595">
        <v>374301</v>
      </c>
      <c r="F795" s="596" t="s">
        <v>8417</v>
      </c>
    </row>
    <row r="796" spans="2:6" ht="15.4">
      <c r="B796" s="594">
        <v>4513</v>
      </c>
      <c r="C796" s="593" t="s">
        <v>1042</v>
      </c>
      <c r="D796" s="594" t="s">
        <v>186</v>
      </c>
      <c r="E796" s="595">
        <v>186360</v>
      </c>
      <c r="F796" s="596" t="s">
        <v>8417</v>
      </c>
    </row>
    <row r="797" spans="2:6" ht="15.4">
      <c r="B797" s="594">
        <v>4514</v>
      </c>
      <c r="C797" s="593" t="s">
        <v>1043</v>
      </c>
      <c r="D797" s="594" t="s">
        <v>182</v>
      </c>
      <c r="E797" s="595">
        <v>232614</v>
      </c>
      <c r="F797" s="596" t="s">
        <v>8417</v>
      </c>
    </row>
    <row r="798" spans="2:6" ht="15.4">
      <c r="B798" s="594">
        <v>4515</v>
      </c>
      <c r="C798" s="593" t="s">
        <v>1044</v>
      </c>
      <c r="D798" s="594" t="s">
        <v>182</v>
      </c>
      <c r="E798" s="595">
        <v>298525</v>
      </c>
      <c r="F798" s="596" t="s">
        <v>8417</v>
      </c>
    </row>
    <row r="799" spans="2:6" ht="15.4">
      <c r="B799" s="594">
        <v>4516</v>
      </c>
      <c r="C799" s="593" t="s">
        <v>1045</v>
      </c>
      <c r="D799" s="594" t="s">
        <v>182</v>
      </c>
      <c r="E799" s="595">
        <v>210393</v>
      </c>
      <c r="F799" s="596" t="s">
        <v>8417</v>
      </c>
    </row>
    <row r="800" spans="2:6" ht="15.4">
      <c r="B800" s="594">
        <v>4517</v>
      </c>
      <c r="C800" s="593" t="s">
        <v>7967</v>
      </c>
      <c r="D800" s="594" t="s">
        <v>182</v>
      </c>
      <c r="E800" s="595">
        <v>323505</v>
      </c>
      <c r="F800" s="596" t="s">
        <v>8417</v>
      </c>
    </row>
    <row r="801" spans="2:6" ht="15.4">
      <c r="B801" s="594">
        <v>4518</v>
      </c>
      <c r="C801" s="593" t="s">
        <v>1047</v>
      </c>
      <c r="D801" s="594" t="s">
        <v>182</v>
      </c>
      <c r="E801" s="595">
        <v>65145</v>
      </c>
      <c r="F801" s="596" t="s">
        <v>8417</v>
      </c>
    </row>
    <row r="802" spans="2:6" ht="15.4">
      <c r="B802" s="594">
        <v>4519</v>
      </c>
      <c r="C802" s="593" t="s">
        <v>1048</v>
      </c>
      <c r="D802" s="594" t="s">
        <v>182</v>
      </c>
      <c r="E802" s="595">
        <v>86777</v>
      </c>
      <c r="F802" s="596" t="s">
        <v>8417</v>
      </c>
    </row>
    <row r="803" spans="2:6" ht="15.4">
      <c r="B803" s="594">
        <v>4520</v>
      </c>
      <c r="C803" s="593" t="s">
        <v>1049</v>
      </c>
      <c r="D803" s="594" t="s">
        <v>182</v>
      </c>
      <c r="E803" s="595">
        <v>96864</v>
      </c>
      <c r="F803" s="596" t="s">
        <v>8417</v>
      </c>
    </row>
    <row r="804" spans="2:6" ht="15.4">
      <c r="B804" s="594">
        <v>4522</v>
      </c>
      <c r="C804" s="593" t="s">
        <v>1050</v>
      </c>
      <c r="D804" s="594" t="s">
        <v>182</v>
      </c>
      <c r="E804" s="595">
        <v>274758</v>
      </c>
      <c r="F804" s="596" t="s">
        <v>8417</v>
      </c>
    </row>
    <row r="805" spans="2:6" ht="15.4">
      <c r="B805" s="594">
        <v>4523</v>
      </c>
      <c r="C805" s="593" t="s">
        <v>7968</v>
      </c>
      <c r="D805" s="594" t="s">
        <v>182</v>
      </c>
      <c r="E805" s="595">
        <v>254810</v>
      </c>
      <c r="F805" s="596" t="s">
        <v>8417</v>
      </c>
    </row>
    <row r="806" spans="2:6" ht="15.4">
      <c r="B806" s="594">
        <v>4524</v>
      </c>
      <c r="C806" s="593" t="s">
        <v>7969</v>
      </c>
      <c r="D806" s="594" t="s">
        <v>182</v>
      </c>
      <c r="E806" s="595">
        <v>270786</v>
      </c>
      <c r="F806" s="596" t="s">
        <v>8417</v>
      </c>
    </row>
    <row r="807" spans="2:6" ht="15.4">
      <c r="B807" s="594">
        <v>4525</v>
      </c>
      <c r="C807" s="593" t="s">
        <v>1051</v>
      </c>
      <c r="D807" s="594" t="s">
        <v>190</v>
      </c>
      <c r="E807" s="595">
        <v>7519</v>
      </c>
      <c r="F807" s="596" t="s">
        <v>8417</v>
      </c>
    </row>
    <row r="808" spans="2:6" ht="15.4">
      <c r="B808" s="594">
        <v>4541</v>
      </c>
      <c r="C808" s="593" t="s">
        <v>1052</v>
      </c>
      <c r="D808" s="594" t="s">
        <v>186</v>
      </c>
      <c r="E808" s="595">
        <v>1603554</v>
      </c>
      <c r="F808" s="596" t="s">
        <v>8417</v>
      </c>
    </row>
    <row r="809" spans="2:6" ht="15.4">
      <c r="B809" s="594">
        <v>4542</v>
      </c>
      <c r="C809" s="593" t="s">
        <v>1053</v>
      </c>
      <c r="D809" s="594" t="s">
        <v>186</v>
      </c>
      <c r="E809" s="595">
        <v>1603543</v>
      </c>
      <c r="F809" s="596" t="s">
        <v>8417</v>
      </c>
    </row>
    <row r="810" spans="2:6" ht="15.4">
      <c r="B810" s="594">
        <v>4543</v>
      </c>
      <c r="C810" s="593" t="s">
        <v>1054</v>
      </c>
      <c r="D810" s="594" t="s">
        <v>190</v>
      </c>
      <c r="E810" s="595">
        <v>64759</v>
      </c>
      <c r="F810" s="596" t="s">
        <v>8417</v>
      </c>
    </row>
    <row r="811" spans="2:6" ht="15.4">
      <c r="B811" s="594">
        <v>4544</v>
      </c>
      <c r="C811" s="593" t="s">
        <v>1055</v>
      </c>
      <c r="D811" s="594" t="s">
        <v>190</v>
      </c>
      <c r="E811" s="595">
        <v>66439</v>
      </c>
      <c r="F811" s="596" t="s">
        <v>8417</v>
      </c>
    </row>
    <row r="812" spans="2:6" ht="15.4">
      <c r="B812" s="594">
        <v>4545</v>
      </c>
      <c r="C812" s="593" t="s">
        <v>1056</v>
      </c>
      <c r="D812" s="594" t="s">
        <v>190</v>
      </c>
      <c r="E812" s="595">
        <v>62324</v>
      </c>
      <c r="F812" s="593" t="s">
        <v>8417</v>
      </c>
    </row>
    <row r="813" spans="2:6" ht="15.4">
      <c r="B813" s="594">
        <v>4549</v>
      </c>
      <c r="C813" s="593" t="s">
        <v>1057</v>
      </c>
      <c r="D813" s="594" t="s">
        <v>157</v>
      </c>
      <c r="E813" s="595">
        <v>7702484</v>
      </c>
      <c r="F813" s="596" t="s">
        <v>8417</v>
      </c>
    </row>
    <row r="814" spans="2:6" ht="15.4">
      <c r="B814" s="594">
        <v>4550</v>
      </c>
      <c r="C814" s="593" t="s">
        <v>1058</v>
      </c>
      <c r="D814" s="594" t="s">
        <v>157</v>
      </c>
      <c r="E814" s="595">
        <v>5470110</v>
      </c>
      <c r="F814" s="596" t="s">
        <v>8417</v>
      </c>
    </row>
    <row r="815" spans="2:6" ht="15.4">
      <c r="B815" s="594">
        <v>4551</v>
      </c>
      <c r="C815" s="593" t="s">
        <v>1059</v>
      </c>
      <c r="D815" s="594" t="s">
        <v>157</v>
      </c>
      <c r="E815" s="595">
        <v>6060458</v>
      </c>
      <c r="F815" s="596" t="s">
        <v>8417</v>
      </c>
    </row>
    <row r="816" spans="2:6" ht="15.4">
      <c r="B816" s="594">
        <v>4553</v>
      </c>
      <c r="C816" s="593" t="s">
        <v>1060</v>
      </c>
      <c r="D816" s="594" t="s">
        <v>157</v>
      </c>
      <c r="E816" s="595">
        <v>3959394</v>
      </c>
      <c r="F816" s="596" t="s">
        <v>8417</v>
      </c>
    </row>
    <row r="817" spans="2:6" ht="15.4">
      <c r="B817" s="594">
        <v>4555</v>
      </c>
      <c r="C817" s="593" t="s">
        <v>1061</v>
      </c>
      <c r="D817" s="594" t="s">
        <v>186</v>
      </c>
      <c r="E817" s="595">
        <v>1041007</v>
      </c>
      <c r="F817" s="596" t="s">
        <v>8417</v>
      </c>
    </row>
    <row r="818" spans="2:6" ht="15.4">
      <c r="B818" s="594">
        <v>4556</v>
      </c>
      <c r="C818" s="593" t="s">
        <v>1062</v>
      </c>
      <c r="D818" s="594" t="s">
        <v>186</v>
      </c>
      <c r="E818" s="595">
        <v>183575</v>
      </c>
      <c r="F818" s="596" t="s">
        <v>8417</v>
      </c>
    </row>
    <row r="819" spans="2:6" ht="15.4">
      <c r="B819" s="594">
        <v>4557</v>
      </c>
      <c r="C819" s="593" t="s">
        <v>1063</v>
      </c>
      <c r="D819" s="594" t="s">
        <v>186</v>
      </c>
      <c r="E819" s="597">
        <v>174758</v>
      </c>
      <c r="F819" s="593" t="s">
        <v>8417</v>
      </c>
    </row>
    <row r="820" spans="2:6" ht="15.4">
      <c r="B820" s="594">
        <v>4558</v>
      </c>
      <c r="C820" s="593" t="s">
        <v>1064</v>
      </c>
      <c r="D820" s="594" t="s">
        <v>157</v>
      </c>
      <c r="E820" s="595">
        <v>7661449</v>
      </c>
      <c r="F820" s="596" t="s">
        <v>8417</v>
      </c>
    </row>
    <row r="821" spans="2:6" ht="15.4">
      <c r="B821" s="594">
        <v>4559</v>
      </c>
      <c r="C821" s="593" t="s">
        <v>1065</v>
      </c>
      <c r="D821" s="594" t="s">
        <v>186</v>
      </c>
      <c r="E821" s="595">
        <v>434851</v>
      </c>
      <c r="F821" s="596" t="s">
        <v>8417</v>
      </c>
    </row>
    <row r="822" spans="2:6" ht="15.4">
      <c r="B822" s="594">
        <v>4560</v>
      </c>
      <c r="C822" s="593" t="s">
        <v>1066</v>
      </c>
      <c r="D822" s="594" t="s">
        <v>186</v>
      </c>
      <c r="E822" s="597">
        <v>473556</v>
      </c>
      <c r="F822" s="593" t="s">
        <v>8417</v>
      </c>
    </row>
    <row r="823" spans="2:6" ht="15.4">
      <c r="B823" s="594">
        <v>4561</v>
      </c>
      <c r="C823" s="593" t="s">
        <v>1067</v>
      </c>
      <c r="D823" s="594" t="s">
        <v>186</v>
      </c>
      <c r="E823" s="597">
        <v>552069</v>
      </c>
      <c r="F823" s="593" t="s">
        <v>8417</v>
      </c>
    </row>
    <row r="824" spans="2:6" ht="15.4">
      <c r="B824" s="594">
        <v>4562</v>
      </c>
      <c r="C824" s="593" t="s">
        <v>1068</v>
      </c>
      <c r="D824" s="594" t="s">
        <v>186</v>
      </c>
      <c r="E824" s="597">
        <v>147994</v>
      </c>
      <c r="F824" s="593" t="s">
        <v>8417</v>
      </c>
    </row>
    <row r="825" spans="2:6" ht="15.4">
      <c r="B825" s="594">
        <v>4563</v>
      </c>
      <c r="C825" s="593" t="s">
        <v>1069</v>
      </c>
      <c r="D825" s="594" t="s">
        <v>186</v>
      </c>
      <c r="E825" s="595">
        <v>103131</v>
      </c>
      <c r="F825" s="596" t="s">
        <v>8417</v>
      </c>
    </row>
    <row r="826" spans="2:6" ht="15.4">
      <c r="B826" s="594">
        <v>4564</v>
      </c>
      <c r="C826" s="593" t="s">
        <v>1070</v>
      </c>
      <c r="D826" s="594" t="s">
        <v>186</v>
      </c>
      <c r="E826" s="595">
        <v>482759</v>
      </c>
      <c r="F826" s="596" t="s">
        <v>8417</v>
      </c>
    </row>
    <row r="827" spans="2:6" ht="15.4">
      <c r="B827" s="594">
        <v>4565</v>
      </c>
      <c r="C827" s="593" t="s">
        <v>1071</v>
      </c>
      <c r="D827" s="594" t="s">
        <v>186</v>
      </c>
      <c r="E827" s="595">
        <v>551576</v>
      </c>
      <c r="F827" s="596" t="s">
        <v>8417</v>
      </c>
    </row>
    <row r="828" spans="2:6" ht="15.4">
      <c r="B828" s="594">
        <v>4566</v>
      </c>
      <c r="C828" s="593" t="s">
        <v>1072</v>
      </c>
      <c r="D828" s="594" t="s">
        <v>186</v>
      </c>
      <c r="E828" s="595">
        <v>568188</v>
      </c>
      <c r="F828" s="596" t="s">
        <v>8417</v>
      </c>
    </row>
    <row r="829" spans="2:6" ht="15.4">
      <c r="B829" s="594">
        <v>4567</v>
      </c>
      <c r="C829" s="593" t="s">
        <v>8465</v>
      </c>
      <c r="D829" s="594" t="s">
        <v>186</v>
      </c>
      <c r="E829" s="595">
        <v>1430433</v>
      </c>
      <c r="F829" s="596" t="s">
        <v>8417</v>
      </c>
    </row>
    <row r="830" spans="2:6" ht="15.4">
      <c r="B830" s="594">
        <v>4568</v>
      </c>
      <c r="C830" s="593" t="s">
        <v>8466</v>
      </c>
      <c r="D830" s="594" t="s">
        <v>186</v>
      </c>
      <c r="E830" s="595">
        <v>1430433</v>
      </c>
      <c r="F830" s="596" t="s">
        <v>8417</v>
      </c>
    </row>
    <row r="831" spans="2:6" ht="15.4">
      <c r="B831" s="594">
        <v>4569</v>
      </c>
      <c r="C831" s="593" t="s">
        <v>1075</v>
      </c>
      <c r="D831" s="594" t="s">
        <v>157</v>
      </c>
      <c r="E831" s="595">
        <v>11383</v>
      </c>
      <c r="F831" s="596" t="s">
        <v>8417</v>
      </c>
    </row>
    <row r="832" spans="2:6" ht="15.4">
      <c r="B832" s="594">
        <v>4577</v>
      </c>
      <c r="C832" s="593" t="s">
        <v>7970</v>
      </c>
      <c r="D832" s="594" t="s">
        <v>182</v>
      </c>
      <c r="E832" s="595">
        <v>188643</v>
      </c>
      <c r="F832" s="596" t="s">
        <v>8417</v>
      </c>
    </row>
    <row r="833" spans="2:6" ht="15.4">
      <c r="B833" s="594">
        <v>4578</v>
      </c>
      <c r="C833" s="593" t="s">
        <v>1078</v>
      </c>
      <c r="D833" s="594" t="s">
        <v>190</v>
      </c>
      <c r="E833" s="597">
        <v>96966</v>
      </c>
      <c r="F833" s="593" t="s">
        <v>8417</v>
      </c>
    </row>
    <row r="834" spans="2:6" ht="15.4">
      <c r="B834" s="594">
        <v>4581</v>
      </c>
      <c r="C834" s="593" t="s">
        <v>81</v>
      </c>
      <c r="D834" s="594" t="s">
        <v>182</v>
      </c>
      <c r="E834" s="597">
        <v>3081</v>
      </c>
      <c r="F834" s="593" t="s">
        <v>8417</v>
      </c>
    </row>
    <row r="835" spans="2:6" ht="15.4">
      <c r="B835" s="594">
        <v>4585</v>
      </c>
      <c r="C835" s="593" t="s">
        <v>7976</v>
      </c>
      <c r="D835" s="594" t="s">
        <v>182</v>
      </c>
      <c r="E835" s="597">
        <v>265735</v>
      </c>
      <c r="F835" s="593" t="s">
        <v>8417</v>
      </c>
    </row>
    <row r="836" spans="2:6" ht="15.4">
      <c r="B836" s="594">
        <v>4586</v>
      </c>
      <c r="C836" s="593" t="s">
        <v>7977</v>
      </c>
      <c r="D836" s="594" t="s">
        <v>182</v>
      </c>
      <c r="E836" s="597">
        <v>138305</v>
      </c>
      <c r="F836" s="593" t="s">
        <v>8417</v>
      </c>
    </row>
    <row r="837" spans="2:6" ht="15.4">
      <c r="B837" s="594">
        <v>4588</v>
      </c>
      <c r="C837" s="593" t="s">
        <v>1080</v>
      </c>
      <c r="D837" s="594" t="s">
        <v>182</v>
      </c>
      <c r="E837" s="597">
        <v>450221</v>
      </c>
      <c r="F837" s="593" t="s">
        <v>8417</v>
      </c>
    </row>
    <row r="838" spans="2:6" ht="15.4">
      <c r="B838" s="594">
        <v>4592</v>
      </c>
      <c r="C838" s="593" t="s">
        <v>82</v>
      </c>
      <c r="D838" s="594" t="s">
        <v>182</v>
      </c>
      <c r="E838" s="597">
        <v>1839</v>
      </c>
      <c r="F838" s="593" t="s">
        <v>8417</v>
      </c>
    </row>
    <row r="839" spans="2:6" ht="15.4">
      <c r="B839" s="594">
        <v>4593</v>
      </c>
      <c r="C839" s="593" t="s">
        <v>1081</v>
      </c>
      <c r="D839" s="594" t="s">
        <v>182</v>
      </c>
      <c r="E839" s="597">
        <v>107400</v>
      </c>
      <c r="F839" s="593" t="s">
        <v>8417</v>
      </c>
    </row>
    <row r="840" spans="2:6" ht="15.4">
      <c r="B840" s="594">
        <v>4598</v>
      </c>
      <c r="C840" s="593" t="s">
        <v>65</v>
      </c>
      <c r="D840" s="594" t="s">
        <v>190</v>
      </c>
      <c r="E840" s="597">
        <v>11079</v>
      </c>
      <c r="F840" s="593" t="s">
        <v>8417</v>
      </c>
    </row>
    <row r="841" spans="2:6" ht="15.4">
      <c r="B841" s="594">
        <v>4599</v>
      </c>
      <c r="C841" s="593" t="s">
        <v>1083</v>
      </c>
      <c r="D841" s="594" t="s">
        <v>182</v>
      </c>
      <c r="E841" s="597">
        <v>60090</v>
      </c>
      <c r="F841" s="593" t="s">
        <v>8417</v>
      </c>
    </row>
    <row r="842" spans="2:6" ht="15.4">
      <c r="B842" s="594">
        <v>4600</v>
      </c>
      <c r="C842" s="593" t="s">
        <v>1084</v>
      </c>
      <c r="D842" s="594" t="s">
        <v>182</v>
      </c>
      <c r="E842" s="597">
        <v>131197</v>
      </c>
      <c r="F842" s="593" t="s">
        <v>8417</v>
      </c>
    </row>
    <row r="843" spans="2:6" ht="15.4">
      <c r="B843" s="594">
        <v>4601</v>
      </c>
      <c r="C843" s="593" t="s">
        <v>1085</v>
      </c>
      <c r="D843" s="594" t="s">
        <v>182</v>
      </c>
      <c r="E843" s="595">
        <v>73075</v>
      </c>
      <c r="F843" s="596" t="s">
        <v>8417</v>
      </c>
    </row>
    <row r="844" spans="2:6" ht="15.4">
      <c r="B844" s="594">
        <v>4602</v>
      </c>
      <c r="C844" s="593" t="s">
        <v>1086</v>
      </c>
      <c r="D844" s="594" t="s">
        <v>182</v>
      </c>
      <c r="E844" s="597">
        <v>155578</v>
      </c>
      <c r="F844" s="593" t="s">
        <v>8417</v>
      </c>
    </row>
    <row r="845" spans="2:6" ht="15.4">
      <c r="B845" s="594">
        <v>4603</v>
      </c>
      <c r="C845" s="593" t="s">
        <v>7983</v>
      </c>
      <c r="D845" s="594" t="s">
        <v>182</v>
      </c>
      <c r="E845" s="595">
        <v>1765</v>
      </c>
      <c r="F845" s="596" t="s">
        <v>8417</v>
      </c>
    </row>
    <row r="846" spans="2:6" ht="15.4">
      <c r="B846" s="594">
        <v>4604</v>
      </c>
      <c r="C846" s="593" t="s">
        <v>1087</v>
      </c>
      <c r="D846" s="594" t="s">
        <v>182</v>
      </c>
      <c r="E846" s="597">
        <v>6905</v>
      </c>
      <c r="F846" s="593" t="s">
        <v>8417</v>
      </c>
    </row>
    <row r="847" spans="2:6" ht="15.4">
      <c r="B847" s="594">
        <v>4605</v>
      </c>
      <c r="C847" s="593" t="s">
        <v>7984</v>
      </c>
      <c r="D847" s="594" t="s">
        <v>182</v>
      </c>
      <c r="E847" s="597">
        <v>301891</v>
      </c>
      <c r="F847" s="593" t="s">
        <v>8417</v>
      </c>
    </row>
    <row r="848" spans="2:6" ht="15.4">
      <c r="B848" s="594">
        <v>4606</v>
      </c>
      <c r="C848" s="593" t="s">
        <v>1088</v>
      </c>
      <c r="D848" s="594" t="s">
        <v>182</v>
      </c>
      <c r="E848" s="597">
        <v>29247</v>
      </c>
      <c r="F848" s="593" t="s">
        <v>8417</v>
      </c>
    </row>
    <row r="849" spans="2:6" ht="15.4">
      <c r="B849" s="594">
        <v>4607</v>
      </c>
      <c r="C849" s="593" t="s">
        <v>7985</v>
      </c>
      <c r="D849" s="594" t="s">
        <v>182</v>
      </c>
      <c r="E849" s="597">
        <v>69662</v>
      </c>
      <c r="F849" s="593" t="s">
        <v>8417</v>
      </c>
    </row>
    <row r="850" spans="2:6" ht="15.4">
      <c r="B850" s="594">
        <v>4608</v>
      </c>
      <c r="C850" s="593" t="s">
        <v>7986</v>
      </c>
      <c r="D850" s="594" t="s">
        <v>182</v>
      </c>
      <c r="E850" s="595">
        <v>34832</v>
      </c>
      <c r="F850" s="596" t="s">
        <v>8417</v>
      </c>
    </row>
    <row r="851" spans="2:6" ht="15.4">
      <c r="B851" s="594">
        <v>4609</v>
      </c>
      <c r="C851" s="593" t="s">
        <v>7987</v>
      </c>
      <c r="D851" s="594" t="s">
        <v>182</v>
      </c>
      <c r="E851" s="595">
        <v>131054</v>
      </c>
      <c r="F851" s="596" t="s">
        <v>8417</v>
      </c>
    </row>
    <row r="852" spans="2:6" ht="15.4">
      <c r="B852" s="594">
        <v>4610</v>
      </c>
      <c r="C852" s="593" t="s">
        <v>7988</v>
      </c>
      <c r="D852" s="594" t="s">
        <v>182</v>
      </c>
      <c r="E852" s="597">
        <v>75525</v>
      </c>
      <c r="F852" s="593" t="s">
        <v>8417</v>
      </c>
    </row>
    <row r="853" spans="2:6" ht="15.4">
      <c r="B853" s="594">
        <v>4611</v>
      </c>
      <c r="C853" s="593" t="s">
        <v>8467</v>
      </c>
      <c r="D853" s="594" t="s">
        <v>190</v>
      </c>
      <c r="E853" s="595">
        <v>238849</v>
      </c>
      <c r="F853" s="596" t="s">
        <v>8417</v>
      </c>
    </row>
    <row r="854" spans="2:6" ht="15.4">
      <c r="B854" s="594">
        <v>4612</v>
      </c>
      <c r="C854" s="593" t="s">
        <v>8468</v>
      </c>
      <c r="D854" s="594" t="s">
        <v>190</v>
      </c>
      <c r="E854" s="595">
        <v>238849</v>
      </c>
      <c r="F854" s="596" t="s">
        <v>8417</v>
      </c>
    </row>
    <row r="855" spans="2:6" ht="15.4">
      <c r="B855" s="594">
        <v>4613</v>
      </c>
      <c r="C855" s="593" t="s">
        <v>1091</v>
      </c>
      <c r="D855" s="594" t="s">
        <v>186</v>
      </c>
      <c r="E855" s="595">
        <v>58200</v>
      </c>
      <c r="F855" s="596" t="s">
        <v>8397</v>
      </c>
    </row>
    <row r="856" spans="2:6" ht="15.4">
      <c r="B856" s="594">
        <v>4614</v>
      </c>
      <c r="C856" s="593" t="s">
        <v>8469</v>
      </c>
      <c r="D856" s="594" t="s">
        <v>190</v>
      </c>
      <c r="E856" s="597">
        <v>241233</v>
      </c>
      <c r="F856" s="593" t="s">
        <v>8417</v>
      </c>
    </row>
    <row r="857" spans="2:6" ht="15.4">
      <c r="B857" s="594">
        <v>4615</v>
      </c>
      <c r="C857" s="593" t="s">
        <v>8470</v>
      </c>
      <c r="D857" s="594" t="s">
        <v>190</v>
      </c>
      <c r="E857" s="597">
        <v>302400</v>
      </c>
      <c r="F857" s="593" t="s">
        <v>8417</v>
      </c>
    </row>
    <row r="858" spans="2:6" ht="15.4">
      <c r="B858" s="594">
        <v>4616</v>
      </c>
      <c r="C858" s="593" t="s">
        <v>8471</v>
      </c>
      <c r="D858" s="594" t="s">
        <v>190</v>
      </c>
      <c r="E858" s="597">
        <v>302400</v>
      </c>
      <c r="F858" s="593" t="s">
        <v>8417</v>
      </c>
    </row>
    <row r="859" spans="2:6" ht="15.4">
      <c r="B859" s="594">
        <v>4617</v>
      </c>
      <c r="C859" s="593" t="s">
        <v>8472</v>
      </c>
      <c r="D859" s="594" t="s">
        <v>190</v>
      </c>
      <c r="E859" s="597">
        <v>313481</v>
      </c>
      <c r="F859" s="593" t="s">
        <v>8417</v>
      </c>
    </row>
    <row r="860" spans="2:6" ht="15.4">
      <c r="B860" s="594">
        <v>4618</v>
      </c>
      <c r="C860" s="593" t="s">
        <v>8473</v>
      </c>
      <c r="D860" s="594" t="s">
        <v>190</v>
      </c>
      <c r="E860" s="597">
        <v>372362</v>
      </c>
      <c r="F860" s="593" t="s">
        <v>8417</v>
      </c>
    </row>
    <row r="861" spans="2:6" ht="15.4">
      <c r="B861" s="594">
        <v>4619</v>
      </c>
      <c r="C861" s="593" t="s">
        <v>8474</v>
      </c>
      <c r="D861" s="594" t="s">
        <v>190</v>
      </c>
      <c r="E861" s="597">
        <v>412303</v>
      </c>
      <c r="F861" s="593" t="s">
        <v>8417</v>
      </c>
    </row>
    <row r="862" spans="2:6" ht="15.4">
      <c r="B862" s="594">
        <v>4620</v>
      </c>
      <c r="C862" s="593" t="s">
        <v>8475</v>
      </c>
      <c r="D862" s="594" t="s">
        <v>190</v>
      </c>
      <c r="E862" s="597">
        <v>473671</v>
      </c>
      <c r="F862" s="593" t="s">
        <v>8417</v>
      </c>
    </row>
    <row r="863" spans="2:6" ht="15.4">
      <c r="B863" s="594">
        <v>4621</v>
      </c>
      <c r="C863" s="593" t="s">
        <v>1099</v>
      </c>
      <c r="D863" s="594" t="s">
        <v>190</v>
      </c>
      <c r="E863" s="595">
        <v>417783</v>
      </c>
      <c r="F863" s="596" t="s">
        <v>8417</v>
      </c>
    </row>
    <row r="864" spans="2:6" ht="15.4">
      <c r="B864" s="594">
        <v>4622</v>
      </c>
      <c r="C864" s="593" t="s">
        <v>8476</v>
      </c>
      <c r="D864" s="594" t="s">
        <v>190</v>
      </c>
      <c r="E864" s="597">
        <v>526887</v>
      </c>
      <c r="F864" s="593" t="s">
        <v>8417</v>
      </c>
    </row>
    <row r="865" spans="2:6" ht="15.4">
      <c r="B865" s="594">
        <v>4624</v>
      </c>
      <c r="C865" s="593" t="s">
        <v>1101</v>
      </c>
      <c r="D865" s="594" t="s">
        <v>190</v>
      </c>
      <c r="E865" s="597">
        <v>424980</v>
      </c>
      <c r="F865" s="593" t="s">
        <v>8417</v>
      </c>
    </row>
    <row r="866" spans="2:6" ht="15.4">
      <c r="B866" s="594">
        <v>4625</v>
      </c>
      <c r="C866" s="593" t="s">
        <v>1102</v>
      </c>
      <c r="D866" s="594" t="s">
        <v>190</v>
      </c>
      <c r="E866" s="595">
        <v>522667</v>
      </c>
      <c r="F866" s="596" t="s">
        <v>8417</v>
      </c>
    </row>
    <row r="867" spans="2:6" ht="15.4">
      <c r="B867" s="594">
        <v>4626</v>
      </c>
      <c r="C867" s="593" t="s">
        <v>1103</v>
      </c>
      <c r="D867" s="594" t="s">
        <v>190</v>
      </c>
      <c r="E867" s="597">
        <v>665949</v>
      </c>
      <c r="F867" s="593" t="s">
        <v>8417</v>
      </c>
    </row>
    <row r="868" spans="2:6" ht="15.4">
      <c r="B868" s="594">
        <v>4627</v>
      </c>
      <c r="C868" s="593" t="s">
        <v>1104</v>
      </c>
      <c r="D868" s="594" t="s">
        <v>190</v>
      </c>
      <c r="E868" s="597">
        <v>732063</v>
      </c>
      <c r="F868" s="593" t="s">
        <v>8417</v>
      </c>
    </row>
    <row r="869" spans="2:6" ht="15.4">
      <c r="B869" s="594">
        <v>4628</v>
      </c>
      <c r="C869" s="593" t="s">
        <v>1105</v>
      </c>
      <c r="D869" s="594" t="s">
        <v>190</v>
      </c>
      <c r="E869" s="597">
        <v>905138</v>
      </c>
      <c r="F869" s="593" t="s">
        <v>8417</v>
      </c>
    </row>
    <row r="870" spans="2:6" ht="15.4">
      <c r="B870" s="594">
        <v>4629</v>
      </c>
      <c r="C870" s="593" t="s">
        <v>1106</v>
      </c>
      <c r="D870" s="594" t="s">
        <v>190</v>
      </c>
      <c r="E870" s="595">
        <v>1053383</v>
      </c>
      <c r="F870" s="596" t="s">
        <v>8417</v>
      </c>
    </row>
    <row r="871" spans="2:6" ht="15.4">
      <c r="B871" s="594">
        <v>4630</v>
      </c>
      <c r="C871" s="593" t="s">
        <v>1107</v>
      </c>
      <c r="D871" s="594" t="s">
        <v>190</v>
      </c>
      <c r="E871" s="597">
        <v>1318322</v>
      </c>
      <c r="F871" s="593" t="s">
        <v>8417</v>
      </c>
    </row>
    <row r="872" spans="2:6" ht="15.4">
      <c r="B872" s="594">
        <v>4631</v>
      </c>
      <c r="C872" s="593" t="s">
        <v>1108</v>
      </c>
      <c r="D872" s="594" t="s">
        <v>190</v>
      </c>
      <c r="E872" s="595">
        <v>1647242</v>
      </c>
      <c r="F872" s="596" t="s">
        <v>8417</v>
      </c>
    </row>
    <row r="873" spans="2:6" ht="15.4">
      <c r="B873" s="594">
        <v>4632</v>
      </c>
      <c r="C873" s="593" t="s">
        <v>1109</v>
      </c>
      <c r="D873" s="594" t="s">
        <v>190</v>
      </c>
      <c r="E873" s="595">
        <v>1866385</v>
      </c>
      <c r="F873" s="596" t="s">
        <v>8417</v>
      </c>
    </row>
    <row r="874" spans="2:6" ht="15.4">
      <c r="B874" s="594">
        <v>4633</v>
      </c>
      <c r="C874" s="593" t="s">
        <v>1110</v>
      </c>
      <c r="D874" s="594" t="s">
        <v>190</v>
      </c>
      <c r="E874" s="595">
        <v>2056975</v>
      </c>
      <c r="F874" s="596" t="s">
        <v>8417</v>
      </c>
    </row>
    <row r="875" spans="2:6" ht="15.4">
      <c r="B875" s="594">
        <v>4634</v>
      </c>
      <c r="C875" s="593" t="s">
        <v>1111</v>
      </c>
      <c r="D875" s="594" t="s">
        <v>190</v>
      </c>
      <c r="E875" s="595">
        <v>2309511</v>
      </c>
      <c r="F875" s="596" t="s">
        <v>8417</v>
      </c>
    </row>
    <row r="876" spans="2:6" ht="15.4">
      <c r="B876" s="594">
        <v>4635</v>
      </c>
      <c r="C876" s="593" t="s">
        <v>1112</v>
      </c>
      <c r="D876" s="594" t="s">
        <v>190</v>
      </c>
      <c r="E876" s="595">
        <v>2926069</v>
      </c>
      <c r="F876" s="596" t="s">
        <v>8417</v>
      </c>
    </row>
    <row r="877" spans="2:6" ht="15.4">
      <c r="B877" s="594">
        <v>4636</v>
      </c>
      <c r="C877" s="593" t="s">
        <v>1113</v>
      </c>
      <c r="D877" s="594" t="s">
        <v>190</v>
      </c>
      <c r="E877" s="595">
        <v>3242832</v>
      </c>
      <c r="F877" s="596" t="s">
        <v>8417</v>
      </c>
    </row>
    <row r="878" spans="2:6" ht="15.4">
      <c r="B878" s="594">
        <v>4637</v>
      </c>
      <c r="C878" s="593" t="s">
        <v>1114</v>
      </c>
      <c r="D878" s="594" t="s">
        <v>190</v>
      </c>
      <c r="E878" s="597">
        <v>3576509</v>
      </c>
      <c r="F878" s="593" t="s">
        <v>8417</v>
      </c>
    </row>
    <row r="879" spans="2:6" ht="15.4">
      <c r="B879" s="594">
        <v>4638</v>
      </c>
      <c r="C879" s="593" t="s">
        <v>1115</v>
      </c>
      <c r="D879" s="594" t="s">
        <v>190</v>
      </c>
      <c r="E879" s="595">
        <v>3921445</v>
      </c>
      <c r="F879" s="596" t="s">
        <v>8417</v>
      </c>
    </row>
    <row r="880" spans="2:6" ht="15.4">
      <c r="B880" s="594">
        <v>4639</v>
      </c>
      <c r="C880" s="593" t="s">
        <v>1116</v>
      </c>
      <c r="D880" s="594" t="s">
        <v>182</v>
      </c>
      <c r="E880" s="595">
        <v>487544</v>
      </c>
      <c r="F880" s="596" t="s">
        <v>8417</v>
      </c>
    </row>
    <row r="881" spans="2:6" ht="15.4">
      <c r="B881" s="594">
        <v>4640</v>
      </c>
      <c r="C881" s="593" t="s">
        <v>1117</v>
      </c>
      <c r="D881" s="594" t="s">
        <v>182</v>
      </c>
      <c r="E881" s="595">
        <v>452573</v>
      </c>
      <c r="F881" s="596" t="s">
        <v>8417</v>
      </c>
    </row>
    <row r="882" spans="2:6" ht="15.4">
      <c r="B882" s="594">
        <v>4641</v>
      </c>
      <c r="C882" s="593" t="s">
        <v>8477</v>
      </c>
      <c r="D882" s="594" t="s">
        <v>157</v>
      </c>
      <c r="E882" s="595">
        <v>629401</v>
      </c>
      <c r="F882" s="596" t="s">
        <v>8417</v>
      </c>
    </row>
    <row r="883" spans="2:6" ht="15.4">
      <c r="B883" s="594">
        <v>4642</v>
      </c>
      <c r="C883" s="593" t="s">
        <v>8478</v>
      </c>
      <c r="D883" s="594" t="s">
        <v>157</v>
      </c>
      <c r="E883" s="595">
        <v>653271</v>
      </c>
      <c r="F883" s="596" t="s">
        <v>8417</v>
      </c>
    </row>
    <row r="884" spans="2:6" ht="15.4">
      <c r="B884" s="594">
        <v>4643</v>
      </c>
      <c r="C884" s="593" t="s">
        <v>8479</v>
      </c>
      <c r="D884" s="594" t="s">
        <v>157</v>
      </c>
      <c r="E884" s="595">
        <v>676154</v>
      </c>
      <c r="F884" s="596" t="s">
        <v>8417</v>
      </c>
    </row>
    <row r="885" spans="2:6" ht="15.4">
      <c r="B885" s="594">
        <v>4644</v>
      </c>
      <c r="C885" s="593" t="s">
        <v>8480</v>
      </c>
      <c r="D885" s="594" t="s">
        <v>157</v>
      </c>
      <c r="E885" s="595">
        <v>713249</v>
      </c>
      <c r="F885" s="596" t="s">
        <v>8417</v>
      </c>
    </row>
    <row r="886" spans="2:6" ht="15.4">
      <c r="B886" s="594">
        <v>4645</v>
      </c>
      <c r="C886" s="593" t="s">
        <v>8481</v>
      </c>
      <c r="D886" s="594" t="s">
        <v>157</v>
      </c>
      <c r="E886" s="595">
        <v>914775</v>
      </c>
      <c r="F886" s="596" t="s">
        <v>8417</v>
      </c>
    </row>
    <row r="887" spans="2:6" ht="15.4">
      <c r="B887" s="594">
        <v>4646</v>
      </c>
      <c r="C887" s="593" t="s">
        <v>8482</v>
      </c>
      <c r="D887" s="594" t="s">
        <v>157</v>
      </c>
      <c r="E887" s="595">
        <v>977849</v>
      </c>
      <c r="F887" s="596" t="s">
        <v>8417</v>
      </c>
    </row>
    <row r="888" spans="2:6" ht="15.4">
      <c r="B888" s="594">
        <v>4647</v>
      </c>
      <c r="C888" s="593" t="s">
        <v>8483</v>
      </c>
      <c r="D888" s="594" t="s">
        <v>157</v>
      </c>
      <c r="E888" s="597">
        <v>1056007</v>
      </c>
      <c r="F888" s="593" t="s">
        <v>8417</v>
      </c>
    </row>
    <row r="889" spans="2:6" ht="15.4">
      <c r="B889" s="594">
        <v>4648</v>
      </c>
      <c r="C889" s="593" t="s">
        <v>8484</v>
      </c>
      <c r="D889" s="594" t="s">
        <v>157</v>
      </c>
      <c r="E889" s="597">
        <v>1136099</v>
      </c>
      <c r="F889" s="593" t="s">
        <v>8417</v>
      </c>
    </row>
    <row r="890" spans="2:6" ht="15.4">
      <c r="B890" s="594">
        <v>4649</v>
      </c>
      <c r="C890" s="593" t="s">
        <v>8485</v>
      </c>
      <c r="D890" s="594" t="s">
        <v>157</v>
      </c>
      <c r="E890" s="597">
        <v>930577</v>
      </c>
      <c r="F890" s="593" t="s">
        <v>8417</v>
      </c>
    </row>
    <row r="891" spans="2:6" ht="15.4">
      <c r="B891" s="594">
        <v>4650</v>
      </c>
      <c r="C891" s="593" t="s">
        <v>8486</v>
      </c>
      <c r="D891" s="594" t="s">
        <v>157</v>
      </c>
      <c r="E891" s="597">
        <v>971692</v>
      </c>
      <c r="F891" s="593" t="s">
        <v>8417</v>
      </c>
    </row>
    <row r="892" spans="2:6" ht="15.4">
      <c r="B892" s="594">
        <v>4651</v>
      </c>
      <c r="C892" s="593" t="s">
        <v>8487</v>
      </c>
      <c r="D892" s="594" t="s">
        <v>157</v>
      </c>
      <c r="E892" s="597">
        <v>1084283</v>
      </c>
      <c r="F892" s="593" t="s">
        <v>8417</v>
      </c>
    </row>
    <row r="893" spans="2:6" ht="15.4">
      <c r="B893" s="594">
        <v>4652</v>
      </c>
      <c r="C893" s="593" t="s">
        <v>8488</v>
      </c>
      <c r="D893" s="594" t="s">
        <v>157</v>
      </c>
      <c r="E893" s="597">
        <v>1312636</v>
      </c>
      <c r="F893" s="593" t="s">
        <v>8417</v>
      </c>
    </row>
    <row r="894" spans="2:6" ht="15.4">
      <c r="B894" s="594">
        <v>4653</v>
      </c>
      <c r="C894" s="593" t="s">
        <v>8489</v>
      </c>
      <c r="D894" s="594" t="s">
        <v>157</v>
      </c>
      <c r="E894" s="597">
        <v>1374308</v>
      </c>
      <c r="F894" s="593" t="s">
        <v>8417</v>
      </c>
    </row>
    <row r="895" spans="2:6" ht="15.4">
      <c r="B895" s="594">
        <v>4654</v>
      </c>
      <c r="C895" s="593" t="s">
        <v>8490</v>
      </c>
      <c r="D895" s="594" t="s">
        <v>157</v>
      </c>
      <c r="E895" s="597">
        <v>1472033</v>
      </c>
      <c r="F895" s="593" t="s">
        <v>8417</v>
      </c>
    </row>
    <row r="896" spans="2:6" ht="15.4">
      <c r="B896" s="594">
        <v>4655</v>
      </c>
      <c r="C896" s="593" t="s">
        <v>8491</v>
      </c>
      <c r="D896" s="594" t="s">
        <v>157</v>
      </c>
      <c r="E896" s="597">
        <v>1659271</v>
      </c>
      <c r="F896" s="593" t="s">
        <v>8417</v>
      </c>
    </row>
    <row r="897" spans="2:6" ht="15.4">
      <c r="B897" s="594">
        <v>4656</v>
      </c>
      <c r="C897" s="593" t="s">
        <v>8492</v>
      </c>
      <c r="D897" s="594" t="s">
        <v>157</v>
      </c>
      <c r="E897" s="597">
        <v>1720312</v>
      </c>
      <c r="F897" s="593" t="s">
        <v>8417</v>
      </c>
    </row>
    <row r="898" spans="2:6" ht="15.4">
      <c r="B898" s="594">
        <v>4657</v>
      </c>
      <c r="C898" s="593" t="s">
        <v>8493</v>
      </c>
      <c r="D898" s="594" t="s">
        <v>157</v>
      </c>
      <c r="E898" s="597">
        <v>1994525</v>
      </c>
      <c r="F898" s="593" t="s">
        <v>8417</v>
      </c>
    </row>
    <row r="899" spans="2:6" ht="15.4">
      <c r="B899" s="594">
        <v>4658</v>
      </c>
      <c r="C899" s="593" t="s">
        <v>8494</v>
      </c>
      <c r="D899" s="594" t="s">
        <v>157</v>
      </c>
      <c r="E899" s="597">
        <v>2122296</v>
      </c>
      <c r="F899" s="593" t="s">
        <v>8417</v>
      </c>
    </row>
    <row r="900" spans="2:6" ht="15.4">
      <c r="B900" s="594">
        <v>4659</v>
      </c>
      <c r="C900" s="593" t="s">
        <v>1136</v>
      </c>
      <c r="D900" s="594" t="s">
        <v>190</v>
      </c>
      <c r="E900" s="597">
        <v>4311810</v>
      </c>
      <c r="F900" s="593" t="s">
        <v>8417</v>
      </c>
    </row>
    <row r="901" spans="2:6" ht="15.4">
      <c r="B901" s="594">
        <v>4660</v>
      </c>
      <c r="C901" s="593" t="s">
        <v>1137</v>
      </c>
      <c r="D901" s="594" t="s">
        <v>190</v>
      </c>
      <c r="E901" s="597">
        <v>5076733</v>
      </c>
      <c r="F901" s="593" t="s">
        <v>8417</v>
      </c>
    </row>
    <row r="902" spans="2:6" ht="15.4">
      <c r="B902" s="594">
        <v>4661</v>
      </c>
      <c r="C902" s="593" t="s">
        <v>1138</v>
      </c>
      <c r="D902" s="594" t="s">
        <v>190</v>
      </c>
      <c r="E902" s="597">
        <v>6864194</v>
      </c>
      <c r="F902" s="593" t="s">
        <v>8417</v>
      </c>
    </row>
    <row r="903" spans="2:6" ht="15.4">
      <c r="B903" s="594">
        <v>4662</v>
      </c>
      <c r="C903" s="593" t="s">
        <v>8495</v>
      </c>
      <c r="D903" s="594" t="s">
        <v>157</v>
      </c>
      <c r="E903" s="595">
        <v>2443631</v>
      </c>
      <c r="F903" s="596" t="s">
        <v>8417</v>
      </c>
    </row>
    <row r="904" spans="2:6" ht="15.4">
      <c r="B904" s="594">
        <v>4663</v>
      </c>
      <c r="C904" s="593" t="s">
        <v>1140</v>
      </c>
      <c r="D904" s="594" t="s">
        <v>182</v>
      </c>
      <c r="E904" s="595">
        <v>203376</v>
      </c>
      <c r="F904" s="596" t="s">
        <v>8417</v>
      </c>
    </row>
    <row r="905" spans="2:6" ht="15.4">
      <c r="B905" s="594">
        <v>4664</v>
      </c>
      <c r="C905" s="593" t="s">
        <v>7989</v>
      </c>
      <c r="D905" s="594" t="s">
        <v>182</v>
      </c>
      <c r="E905" s="597">
        <v>383439</v>
      </c>
      <c r="F905" s="593" t="s">
        <v>8417</v>
      </c>
    </row>
    <row r="906" spans="2:6" ht="15.4">
      <c r="B906" s="594">
        <v>4665</v>
      </c>
      <c r="C906" s="593" t="s">
        <v>7990</v>
      </c>
      <c r="D906" s="594" t="s">
        <v>182</v>
      </c>
      <c r="E906" s="597">
        <v>433909</v>
      </c>
      <c r="F906" s="593" t="s">
        <v>8417</v>
      </c>
    </row>
    <row r="907" spans="2:6" ht="15.4">
      <c r="B907" s="594">
        <v>4666</v>
      </c>
      <c r="C907" s="593" t="s">
        <v>7991</v>
      </c>
      <c r="D907" s="594" t="s">
        <v>182</v>
      </c>
      <c r="E907" s="597">
        <v>334555</v>
      </c>
      <c r="F907" s="593" t="s">
        <v>8417</v>
      </c>
    </row>
    <row r="908" spans="2:6" ht="15.4">
      <c r="B908" s="594">
        <v>4667</v>
      </c>
      <c r="C908" s="593" t="s">
        <v>7992</v>
      </c>
      <c r="D908" s="594" t="s">
        <v>182</v>
      </c>
      <c r="E908" s="597">
        <v>391229</v>
      </c>
      <c r="F908" s="593" t="s">
        <v>8417</v>
      </c>
    </row>
    <row r="909" spans="2:6" ht="15.4">
      <c r="B909" s="594">
        <v>4671</v>
      </c>
      <c r="C909" s="593" t="s">
        <v>8496</v>
      </c>
      <c r="D909" s="594" t="s">
        <v>182</v>
      </c>
      <c r="E909" s="597">
        <v>10021</v>
      </c>
      <c r="F909" s="593" t="s">
        <v>8417</v>
      </c>
    </row>
    <row r="910" spans="2:6" ht="15.4">
      <c r="B910" s="594">
        <v>4672</v>
      </c>
      <c r="C910" s="593" t="s">
        <v>8497</v>
      </c>
      <c r="D910" s="594" t="s">
        <v>182</v>
      </c>
      <c r="E910" s="597">
        <v>8200</v>
      </c>
      <c r="F910" s="593" t="s">
        <v>8417</v>
      </c>
    </row>
    <row r="911" spans="2:6" ht="15.4">
      <c r="B911" s="594">
        <v>4674</v>
      </c>
      <c r="C911" s="593" t="s">
        <v>8498</v>
      </c>
      <c r="D911" s="594" t="s">
        <v>182</v>
      </c>
      <c r="E911" s="597">
        <v>9164</v>
      </c>
      <c r="F911" s="593" t="s">
        <v>8417</v>
      </c>
    </row>
    <row r="912" spans="2:6" ht="15.4">
      <c r="B912" s="594">
        <v>4675</v>
      </c>
      <c r="C912" s="593" t="s">
        <v>1148</v>
      </c>
      <c r="D912" s="594" t="s">
        <v>157</v>
      </c>
      <c r="E912" s="597">
        <v>463114</v>
      </c>
      <c r="F912" s="593" t="s">
        <v>8417</v>
      </c>
    </row>
    <row r="913" spans="2:6" ht="15.4">
      <c r="B913" s="594">
        <v>4676</v>
      </c>
      <c r="C913" s="593" t="s">
        <v>8499</v>
      </c>
      <c r="D913" s="594" t="s">
        <v>182</v>
      </c>
      <c r="E913" s="597">
        <v>10021</v>
      </c>
      <c r="F913" s="593" t="s">
        <v>8417</v>
      </c>
    </row>
    <row r="914" spans="2:6" ht="15.4">
      <c r="B914" s="594">
        <v>4678</v>
      </c>
      <c r="C914" s="593" t="s">
        <v>1150</v>
      </c>
      <c r="D914" s="594" t="s">
        <v>182</v>
      </c>
      <c r="E914" s="597">
        <v>123260</v>
      </c>
      <c r="F914" s="593" t="s">
        <v>8417</v>
      </c>
    </row>
    <row r="915" spans="2:6" ht="15.4">
      <c r="B915" s="594">
        <v>4686</v>
      </c>
      <c r="C915" s="593" t="s">
        <v>1151</v>
      </c>
      <c r="D915" s="594" t="s">
        <v>157</v>
      </c>
      <c r="E915" s="597">
        <v>296498</v>
      </c>
      <c r="F915" s="593" t="s">
        <v>8417</v>
      </c>
    </row>
    <row r="916" spans="2:6" ht="15.4">
      <c r="B916" s="594">
        <v>4687</v>
      </c>
      <c r="C916" s="593" t="s">
        <v>1152</v>
      </c>
      <c r="D916" s="594" t="s">
        <v>157</v>
      </c>
      <c r="E916" s="597">
        <v>161578</v>
      </c>
      <c r="F916" s="593" t="s">
        <v>8417</v>
      </c>
    </row>
    <row r="917" spans="2:6" ht="15.4">
      <c r="B917" s="594">
        <v>4688</v>
      </c>
      <c r="C917" s="593" t="s">
        <v>1153</v>
      </c>
      <c r="D917" s="594" t="s">
        <v>157</v>
      </c>
      <c r="E917" s="597">
        <v>274647</v>
      </c>
      <c r="F917" s="593" t="s">
        <v>8417</v>
      </c>
    </row>
    <row r="918" spans="2:6" ht="15.4">
      <c r="B918" s="594">
        <v>4689</v>
      </c>
      <c r="C918" s="593" t="s">
        <v>1154</v>
      </c>
      <c r="D918" s="594" t="s">
        <v>157</v>
      </c>
      <c r="E918" s="597">
        <v>234286</v>
      </c>
      <c r="F918" s="593" t="s">
        <v>8417</v>
      </c>
    </row>
    <row r="919" spans="2:6" ht="15.4">
      <c r="B919" s="594">
        <v>4690</v>
      </c>
      <c r="C919" s="593" t="s">
        <v>1155</v>
      </c>
      <c r="D919" s="594" t="s">
        <v>157</v>
      </c>
      <c r="E919" s="597">
        <v>235933</v>
      </c>
      <c r="F919" s="593" t="s">
        <v>8417</v>
      </c>
    </row>
    <row r="920" spans="2:6" ht="15.4">
      <c r="B920" s="594">
        <v>4691</v>
      </c>
      <c r="C920" s="593" t="s">
        <v>1156</v>
      </c>
      <c r="D920" s="594" t="s">
        <v>157</v>
      </c>
      <c r="E920" s="597">
        <v>184646</v>
      </c>
      <c r="F920" s="593" t="s">
        <v>8417</v>
      </c>
    </row>
    <row r="921" spans="2:6" ht="15.4">
      <c r="B921" s="594">
        <v>4692</v>
      </c>
      <c r="C921" s="593" t="s">
        <v>1157</v>
      </c>
      <c r="D921" s="594" t="s">
        <v>157</v>
      </c>
      <c r="E921" s="597">
        <v>205419</v>
      </c>
      <c r="F921" s="593" t="s">
        <v>8417</v>
      </c>
    </row>
    <row r="922" spans="2:6" ht="15.4">
      <c r="B922" s="594">
        <v>4693</v>
      </c>
      <c r="C922" s="593" t="s">
        <v>1158</v>
      </c>
      <c r="D922" s="594" t="s">
        <v>157</v>
      </c>
      <c r="E922" s="597">
        <v>207066</v>
      </c>
      <c r="F922" s="593" t="s">
        <v>8417</v>
      </c>
    </row>
    <row r="923" spans="2:6" ht="15.4">
      <c r="B923" s="594">
        <v>4694</v>
      </c>
      <c r="C923" s="593" t="s">
        <v>1159</v>
      </c>
      <c r="D923" s="594" t="s">
        <v>157</v>
      </c>
      <c r="E923" s="597">
        <v>163682</v>
      </c>
      <c r="F923" s="593" t="s">
        <v>8417</v>
      </c>
    </row>
    <row r="924" spans="2:6" ht="15.4">
      <c r="B924" s="594">
        <v>4695</v>
      </c>
      <c r="C924" s="593" t="s">
        <v>1160</v>
      </c>
      <c r="D924" s="594" t="s">
        <v>564</v>
      </c>
      <c r="E924" s="597">
        <v>3250</v>
      </c>
      <c r="F924" s="593" t="s">
        <v>8417</v>
      </c>
    </row>
    <row r="925" spans="2:6" ht="15.4">
      <c r="B925" s="594">
        <v>4696</v>
      </c>
      <c r="C925" s="593" t="s">
        <v>1161</v>
      </c>
      <c r="D925" s="594" t="s">
        <v>564</v>
      </c>
      <c r="E925" s="597">
        <v>3483</v>
      </c>
      <c r="F925" s="593" t="s">
        <v>8417</v>
      </c>
    </row>
    <row r="926" spans="2:6" ht="15.4">
      <c r="B926" s="594">
        <v>4697</v>
      </c>
      <c r="C926" s="593" t="s">
        <v>1162</v>
      </c>
      <c r="D926" s="594" t="s">
        <v>157</v>
      </c>
      <c r="E926" s="597">
        <v>277257</v>
      </c>
      <c r="F926" s="593" t="s">
        <v>8417</v>
      </c>
    </row>
    <row r="927" spans="2:6" ht="15.4">
      <c r="B927" s="594">
        <v>4698</v>
      </c>
      <c r="C927" s="593" t="s">
        <v>1163</v>
      </c>
      <c r="D927" s="594" t="s">
        <v>157</v>
      </c>
      <c r="E927" s="595">
        <v>276852</v>
      </c>
      <c r="F927" s="596" t="s">
        <v>8417</v>
      </c>
    </row>
    <row r="928" spans="2:6" ht="15.4">
      <c r="B928" s="594">
        <v>4699</v>
      </c>
      <c r="C928" s="593" t="s">
        <v>1164</v>
      </c>
      <c r="D928" s="594" t="s">
        <v>157</v>
      </c>
      <c r="E928" s="595">
        <v>284316</v>
      </c>
      <c r="F928" s="596" t="s">
        <v>8417</v>
      </c>
    </row>
    <row r="929" spans="2:6" ht="15.4">
      <c r="B929" s="594">
        <v>4700</v>
      </c>
      <c r="C929" s="593" t="s">
        <v>1165</v>
      </c>
      <c r="D929" s="594" t="s">
        <v>157</v>
      </c>
      <c r="E929" s="595">
        <v>278051</v>
      </c>
      <c r="F929" s="596" t="s">
        <v>8417</v>
      </c>
    </row>
    <row r="930" spans="2:6" ht="15.4">
      <c r="B930" s="594">
        <v>4702</v>
      </c>
      <c r="C930" s="593" t="s">
        <v>8001</v>
      </c>
      <c r="D930" s="594" t="s">
        <v>182</v>
      </c>
      <c r="E930" s="595">
        <v>3520</v>
      </c>
      <c r="F930" s="593" t="s">
        <v>8417</v>
      </c>
    </row>
    <row r="931" spans="2:6" ht="15.4">
      <c r="B931" s="594">
        <v>4703</v>
      </c>
      <c r="C931" s="593" t="s">
        <v>83</v>
      </c>
      <c r="D931" s="594" t="s">
        <v>182</v>
      </c>
      <c r="E931" s="595">
        <v>2532</v>
      </c>
      <c r="F931" s="596" t="s">
        <v>8417</v>
      </c>
    </row>
    <row r="932" spans="2:6" ht="15.4">
      <c r="B932" s="594">
        <v>4704</v>
      </c>
      <c r="C932" s="593" t="s">
        <v>84</v>
      </c>
      <c r="D932" s="594" t="s">
        <v>182</v>
      </c>
      <c r="E932" s="597">
        <v>2744</v>
      </c>
      <c r="F932" s="593" t="s">
        <v>8417</v>
      </c>
    </row>
    <row r="933" spans="2:6" ht="15.4">
      <c r="B933" s="594">
        <v>4708</v>
      </c>
      <c r="C933" s="593" t="s">
        <v>8004</v>
      </c>
      <c r="D933" s="594" t="s">
        <v>182</v>
      </c>
      <c r="E933" s="597">
        <v>534957</v>
      </c>
      <c r="F933" s="593" t="s">
        <v>8417</v>
      </c>
    </row>
    <row r="934" spans="2:6" ht="15.4">
      <c r="B934" s="594">
        <v>4709</v>
      </c>
      <c r="C934" s="593" t="s">
        <v>1166</v>
      </c>
      <c r="D934" s="594" t="s">
        <v>182</v>
      </c>
      <c r="E934" s="597">
        <v>172201</v>
      </c>
      <c r="F934" s="593" t="s">
        <v>8417</v>
      </c>
    </row>
    <row r="935" spans="2:6" ht="15.4">
      <c r="B935" s="594">
        <v>4710</v>
      </c>
      <c r="C935" s="593" t="s">
        <v>1167</v>
      </c>
      <c r="D935" s="594" t="s">
        <v>190</v>
      </c>
      <c r="E935" s="597">
        <v>15316</v>
      </c>
      <c r="F935" s="593" t="s">
        <v>8417</v>
      </c>
    </row>
    <row r="936" spans="2:6" ht="15.4">
      <c r="B936" s="594">
        <v>4711</v>
      </c>
      <c r="C936" s="593" t="s">
        <v>1168</v>
      </c>
      <c r="D936" s="594" t="s">
        <v>157</v>
      </c>
      <c r="E936" s="597">
        <v>45027</v>
      </c>
      <c r="F936" s="596" t="s">
        <v>8417</v>
      </c>
    </row>
    <row r="937" spans="2:6" ht="15.4">
      <c r="B937" s="594">
        <v>4712</v>
      </c>
      <c r="C937" s="593" t="s">
        <v>1169</v>
      </c>
      <c r="D937" s="594" t="s">
        <v>186</v>
      </c>
      <c r="E937" s="597">
        <v>1556558</v>
      </c>
      <c r="F937" s="596" t="s">
        <v>8417</v>
      </c>
    </row>
    <row r="938" spans="2:6" ht="15.4">
      <c r="B938" s="594">
        <v>4737</v>
      </c>
      <c r="C938" s="593" t="s">
        <v>8500</v>
      </c>
      <c r="D938" s="594" t="s">
        <v>190</v>
      </c>
      <c r="E938" s="597">
        <v>987767</v>
      </c>
      <c r="F938" s="593" t="s">
        <v>8417</v>
      </c>
    </row>
    <row r="939" spans="2:6" ht="15.4">
      <c r="B939" s="594">
        <v>4738</v>
      </c>
      <c r="C939" s="593" t="s">
        <v>8501</v>
      </c>
      <c r="D939" s="594" t="s">
        <v>190</v>
      </c>
      <c r="E939" s="597">
        <v>820389</v>
      </c>
      <c r="F939" s="593" t="s">
        <v>8417</v>
      </c>
    </row>
    <row r="940" spans="2:6" ht="15.4">
      <c r="B940" s="594">
        <v>4739</v>
      </c>
      <c r="C940" s="593" t="s">
        <v>8502</v>
      </c>
      <c r="D940" s="594" t="s">
        <v>190</v>
      </c>
      <c r="E940" s="597">
        <v>1275473</v>
      </c>
      <c r="F940" s="593" t="s">
        <v>8417</v>
      </c>
    </row>
    <row r="941" spans="2:6" ht="15.4">
      <c r="B941" s="594">
        <v>4740</v>
      </c>
      <c r="C941" s="593" t="s">
        <v>8503</v>
      </c>
      <c r="D941" s="594" t="s">
        <v>190</v>
      </c>
      <c r="E941" s="597">
        <v>1359430</v>
      </c>
      <c r="F941" s="593" t="s">
        <v>8417</v>
      </c>
    </row>
    <row r="942" spans="2:6" ht="15.4">
      <c r="B942" s="594">
        <v>4741</v>
      </c>
      <c r="C942" s="593" t="s">
        <v>8504</v>
      </c>
      <c r="D942" s="594" t="s">
        <v>190</v>
      </c>
      <c r="E942" s="597">
        <v>1563714</v>
      </c>
      <c r="F942" s="593" t="s">
        <v>8417</v>
      </c>
    </row>
    <row r="943" spans="2:6" ht="15.4">
      <c r="B943" s="594">
        <v>4742</v>
      </c>
      <c r="C943" s="593" t="s">
        <v>8505</v>
      </c>
      <c r="D943" s="594" t="s">
        <v>190</v>
      </c>
      <c r="E943" s="597">
        <v>1780302</v>
      </c>
      <c r="F943" s="593" t="s">
        <v>8417</v>
      </c>
    </row>
    <row r="944" spans="2:6" ht="15.4">
      <c r="B944" s="594">
        <v>4743</v>
      </c>
      <c r="C944" s="593" t="s">
        <v>1176</v>
      </c>
      <c r="D944" s="594" t="s">
        <v>186</v>
      </c>
      <c r="E944" s="597">
        <v>176066</v>
      </c>
      <c r="F944" s="593" t="s">
        <v>8417</v>
      </c>
    </row>
    <row r="945" spans="2:6" ht="15.4">
      <c r="B945" s="594">
        <v>4744</v>
      </c>
      <c r="C945" s="593" t="s">
        <v>1177</v>
      </c>
      <c r="D945" s="594" t="s">
        <v>186</v>
      </c>
      <c r="E945" s="597">
        <v>192977</v>
      </c>
      <c r="F945" s="593" t="s">
        <v>8417</v>
      </c>
    </row>
    <row r="946" spans="2:6" ht="15.4">
      <c r="B946" s="594">
        <v>4745</v>
      </c>
      <c r="C946" s="593" t="s">
        <v>1178</v>
      </c>
      <c r="D946" s="594" t="s">
        <v>186</v>
      </c>
      <c r="E946" s="597">
        <v>168063</v>
      </c>
      <c r="F946" s="593" t="s">
        <v>8417</v>
      </c>
    </row>
    <row r="947" spans="2:6" ht="15.4">
      <c r="B947" s="594">
        <v>4746</v>
      </c>
      <c r="C947" s="593" t="s">
        <v>1179</v>
      </c>
      <c r="D947" s="594" t="s">
        <v>186</v>
      </c>
      <c r="E947" s="597">
        <v>166439</v>
      </c>
      <c r="F947" s="593" t="s">
        <v>8417</v>
      </c>
    </row>
    <row r="948" spans="2:6" ht="15.4">
      <c r="B948" s="594">
        <v>4747</v>
      </c>
      <c r="C948" s="593" t="s">
        <v>1180</v>
      </c>
      <c r="D948" s="594" t="s">
        <v>186</v>
      </c>
      <c r="E948" s="597">
        <v>163584</v>
      </c>
      <c r="F948" s="593" t="s">
        <v>8417</v>
      </c>
    </row>
    <row r="949" spans="2:6" ht="15.4">
      <c r="B949" s="594">
        <v>4748</v>
      </c>
      <c r="C949" s="593" t="s">
        <v>1181</v>
      </c>
      <c r="D949" s="594" t="s">
        <v>186</v>
      </c>
      <c r="E949" s="597">
        <v>155849</v>
      </c>
      <c r="F949" s="593" t="s">
        <v>8417</v>
      </c>
    </row>
    <row r="950" spans="2:6" ht="15.4">
      <c r="B950" s="594">
        <v>4749</v>
      </c>
      <c r="C950" s="593" t="s">
        <v>1182</v>
      </c>
      <c r="D950" s="594" t="s">
        <v>186</v>
      </c>
      <c r="E950" s="597">
        <v>173581</v>
      </c>
      <c r="F950" s="593" t="s">
        <v>8417</v>
      </c>
    </row>
    <row r="951" spans="2:6" ht="15.4">
      <c r="B951" s="594">
        <v>4750</v>
      </c>
      <c r="C951" s="593" t="s">
        <v>8005</v>
      </c>
      <c r="D951" s="594" t="s">
        <v>186</v>
      </c>
      <c r="E951" s="597">
        <v>558978</v>
      </c>
      <c r="F951" s="593" t="s">
        <v>8417</v>
      </c>
    </row>
    <row r="952" spans="2:6" ht="15.4">
      <c r="B952" s="594">
        <v>4751</v>
      </c>
      <c r="C952" s="593" t="s">
        <v>1183</v>
      </c>
      <c r="D952" s="594" t="s">
        <v>190</v>
      </c>
      <c r="E952" s="597">
        <v>15283</v>
      </c>
      <c r="F952" s="593" t="s">
        <v>8417</v>
      </c>
    </row>
    <row r="953" spans="2:6" ht="15.4">
      <c r="B953" s="594">
        <v>4753</v>
      </c>
      <c r="C953" s="593" t="s">
        <v>1184</v>
      </c>
      <c r="D953" s="594" t="s">
        <v>186</v>
      </c>
      <c r="E953" s="597">
        <v>174054</v>
      </c>
      <c r="F953" s="593" t="s">
        <v>8417</v>
      </c>
    </row>
    <row r="954" spans="2:6" ht="15.4">
      <c r="B954" s="594">
        <v>4754</v>
      </c>
      <c r="C954" s="593" t="s">
        <v>1185</v>
      </c>
      <c r="D954" s="594" t="s">
        <v>186</v>
      </c>
      <c r="E954" s="597">
        <v>171199</v>
      </c>
      <c r="F954" s="593" t="s">
        <v>8417</v>
      </c>
    </row>
    <row r="955" spans="2:6" ht="15.4">
      <c r="B955" s="594">
        <v>4755</v>
      </c>
      <c r="C955" s="593" t="s">
        <v>1186</v>
      </c>
      <c r="D955" s="594" t="s">
        <v>186</v>
      </c>
      <c r="E955" s="597">
        <v>163464</v>
      </c>
      <c r="F955" s="593" t="s">
        <v>8417</v>
      </c>
    </row>
    <row r="956" spans="2:6" ht="15.4">
      <c r="B956" s="594">
        <v>4758</v>
      </c>
      <c r="C956" s="593" t="s">
        <v>66</v>
      </c>
      <c r="D956" s="594" t="s">
        <v>190</v>
      </c>
      <c r="E956" s="597">
        <v>9560</v>
      </c>
      <c r="F956" s="593" t="s">
        <v>8417</v>
      </c>
    </row>
    <row r="957" spans="2:6" ht="15.4">
      <c r="B957" s="594">
        <v>4759</v>
      </c>
      <c r="C957" s="593" t="s">
        <v>1189</v>
      </c>
      <c r="D957" s="594" t="s">
        <v>190</v>
      </c>
      <c r="E957" s="597">
        <v>55222</v>
      </c>
      <c r="F957" s="593" t="s">
        <v>8417</v>
      </c>
    </row>
    <row r="958" spans="2:6" ht="15.4">
      <c r="B958" s="594">
        <v>4762</v>
      </c>
      <c r="C958" s="593" t="s">
        <v>1192</v>
      </c>
      <c r="D958" s="594" t="s">
        <v>190</v>
      </c>
      <c r="E958" s="597">
        <v>48957</v>
      </c>
      <c r="F958" s="593" t="s">
        <v>8417</v>
      </c>
    </row>
    <row r="959" spans="2:6" ht="15.4">
      <c r="B959" s="594">
        <v>4764</v>
      </c>
      <c r="C959" s="593" t="s">
        <v>1193</v>
      </c>
      <c r="D959" s="594" t="s">
        <v>157</v>
      </c>
      <c r="E959" s="595">
        <v>2026</v>
      </c>
      <c r="F959" s="596" t="s">
        <v>8417</v>
      </c>
    </row>
    <row r="960" spans="2:6" ht="15.4">
      <c r="B960" s="594">
        <v>4765</v>
      </c>
      <c r="C960" s="593" t="s">
        <v>1194</v>
      </c>
      <c r="D960" s="594" t="s">
        <v>157</v>
      </c>
      <c r="E960" s="595">
        <v>2351</v>
      </c>
      <c r="F960" s="593" t="s">
        <v>8417</v>
      </c>
    </row>
    <row r="961" spans="2:6" ht="15.4">
      <c r="B961" s="594">
        <v>4776</v>
      </c>
      <c r="C961" s="593" t="s">
        <v>1197</v>
      </c>
      <c r="D961" s="594" t="s">
        <v>182</v>
      </c>
      <c r="E961" s="597">
        <v>2733</v>
      </c>
      <c r="F961" s="593" t="s">
        <v>8417</v>
      </c>
    </row>
    <row r="962" spans="2:6" ht="15.4">
      <c r="B962" s="594">
        <v>4777</v>
      </c>
      <c r="C962" s="593" t="s">
        <v>1198</v>
      </c>
      <c r="D962" s="594" t="s">
        <v>182</v>
      </c>
      <c r="E962" s="597">
        <v>10597</v>
      </c>
      <c r="F962" s="593" t="s">
        <v>8417</v>
      </c>
    </row>
    <row r="963" spans="2:6" ht="15.4">
      <c r="B963" s="594">
        <v>4778</v>
      </c>
      <c r="C963" s="593" t="s">
        <v>1199</v>
      </c>
      <c r="D963" s="594" t="s">
        <v>157</v>
      </c>
      <c r="E963" s="597">
        <v>76805</v>
      </c>
      <c r="F963" s="593" t="s">
        <v>8417</v>
      </c>
    </row>
    <row r="964" spans="2:6" ht="15.4">
      <c r="B964" s="594">
        <v>4779</v>
      </c>
      <c r="C964" s="593" t="s">
        <v>1200</v>
      </c>
      <c r="D964" s="594" t="s">
        <v>157</v>
      </c>
      <c r="E964" s="597">
        <v>173868</v>
      </c>
      <c r="F964" s="593" t="s">
        <v>8417</v>
      </c>
    </row>
    <row r="965" spans="2:6" ht="15.4">
      <c r="B965" s="594">
        <v>4780</v>
      </c>
      <c r="C965" s="593" t="s">
        <v>1201</v>
      </c>
      <c r="D965" s="594" t="s">
        <v>1202</v>
      </c>
      <c r="E965" s="597">
        <v>457119</v>
      </c>
      <c r="F965" s="593" t="s">
        <v>8417</v>
      </c>
    </row>
    <row r="966" spans="2:6" ht="15.4">
      <c r="B966" s="594">
        <v>4781</v>
      </c>
      <c r="C966" s="593" t="s">
        <v>1203</v>
      </c>
      <c r="D966" s="594" t="s">
        <v>186</v>
      </c>
      <c r="E966" s="597">
        <v>17244</v>
      </c>
      <c r="F966" s="593" t="s">
        <v>8417</v>
      </c>
    </row>
    <row r="967" spans="2:6" ht="15.4">
      <c r="B967" s="594">
        <v>4782</v>
      </c>
      <c r="C967" s="593" t="s">
        <v>1204</v>
      </c>
      <c r="D967" s="594" t="s">
        <v>182</v>
      </c>
      <c r="E967" s="597">
        <v>1219</v>
      </c>
      <c r="F967" s="593" t="s">
        <v>8417</v>
      </c>
    </row>
    <row r="968" spans="2:6" ht="15.4">
      <c r="B968" s="594">
        <v>4783</v>
      </c>
      <c r="C968" s="593" t="s">
        <v>1205</v>
      </c>
      <c r="D968" s="594" t="s">
        <v>186</v>
      </c>
      <c r="E968" s="597">
        <v>758551</v>
      </c>
      <c r="F968" s="593" t="s">
        <v>8417</v>
      </c>
    </row>
    <row r="969" spans="2:6" ht="15.4">
      <c r="B969" s="594">
        <v>4784</v>
      </c>
      <c r="C969" s="593" t="s">
        <v>1206</v>
      </c>
      <c r="D969" s="594" t="s">
        <v>186</v>
      </c>
      <c r="E969" s="597">
        <v>23346</v>
      </c>
      <c r="F969" s="593" t="s">
        <v>8417</v>
      </c>
    </row>
    <row r="970" spans="2:6" ht="15.4">
      <c r="B970" s="594">
        <v>4786</v>
      </c>
      <c r="C970" s="593" t="s">
        <v>1207</v>
      </c>
      <c r="D970" s="594" t="s">
        <v>190</v>
      </c>
      <c r="E970" s="595">
        <v>349482</v>
      </c>
      <c r="F970" s="596" t="s">
        <v>8417</v>
      </c>
    </row>
    <row r="971" spans="2:6" ht="15.4">
      <c r="B971" s="594">
        <v>4787</v>
      </c>
      <c r="C971" s="593" t="s">
        <v>1208</v>
      </c>
      <c r="D971" s="594" t="s">
        <v>157</v>
      </c>
      <c r="E971" s="595">
        <v>19142</v>
      </c>
      <c r="F971" s="596" t="s">
        <v>8417</v>
      </c>
    </row>
    <row r="972" spans="2:6" ht="15.4">
      <c r="B972" s="594">
        <v>4788</v>
      </c>
      <c r="C972" s="593" t="s">
        <v>8506</v>
      </c>
      <c r="D972" s="594" t="s">
        <v>190</v>
      </c>
      <c r="E972" s="595">
        <v>56597</v>
      </c>
      <c r="F972" s="596" t="s">
        <v>8417</v>
      </c>
    </row>
    <row r="973" spans="2:6" ht="15.4">
      <c r="B973" s="594">
        <v>4789</v>
      </c>
      <c r="C973" s="593" t="s">
        <v>1210</v>
      </c>
      <c r="D973" s="594" t="s">
        <v>190</v>
      </c>
      <c r="E973" s="595">
        <v>13870</v>
      </c>
      <c r="F973" s="596" t="s">
        <v>8417</v>
      </c>
    </row>
    <row r="974" spans="2:6" ht="15.4">
      <c r="B974" s="594">
        <v>4790</v>
      </c>
      <c r="C974" s="593" t="s">
        <v>1211</v>
      </c>
      <c r="D974" s="594" t="s">
        <v>190</v>
      </c>
      <c r="E974" s="597">
        <v>13982</v>
      </c>
      <c r="F974" s="593" t="s">
        <v>8417</v>
      </c>
    </row>
    <row r="975" spans="2:6" ht="15.4">
      <c r="B975" s="594">
        <v>4791</v>
      </c>
      <c r="C975" s="593" t="s">
        <v>1212</v>
      </c>
      <c r="D975" s="594" t="s">
        <v>190</v>
      </c>
      <c r="E975" s="597">
        <v>33068</v>
      </c>
      <c r="F975" s="593" t="s">
        <v>8417</v>
      </c>
    </row>
    <row r="976" spans="2:6" ht="15.4">
      <c r="B976" s="594">
        <v>4792</v>
      </c>
      <c r="C976" s="593" t="s">
        <v>1213</v>
      </c>
      <c r="D976" s="594" t="s">
        <v>186</v>
      </c>
      <c r="E976" s="597">
        <v>101727</v>
      </c>
      <c r="F976" s="593" t="s">
        <v>8417</v>
      </c>
    </row>
    <row r="977" spans="2:6" ht="15.4">
      <c r="B977" s="594">
        <v>4794</v>
      </c>
      <c r="C977" s="593" t="s">
        <v>8507</v>
      </c>
      <c r="D977" s="594" t="s">
        <v>182</v>
      </c>
      <c r="E977" s="597">
        <v>73547</v>
      </c>
      <c r="F977" s="593" t="s">
        <v>8417</v>
      </c>
    </row>
    <row r="978" spans="2:6" ht="15.4">
      <c r="B978" s="594">
        <v>4795</v>
      </c>
      <c r="C978" s="593" t="s">
        <v>8508</v>
      </c>
      <c r="D978" s="594" t="s">
        <v>182</v>
      </c>
      <c r="E978" s="597">
        <v>67406</v>
      </c>
      <c r="F978" s="596" t="s">
        <v>8417</v>
      </c>
    </row>
    <row r="979" spans="2:6" ht="15.4">
      <c r="B979" s="594">
        <v>4797</v>
      </c>
      <c r="C979" s="593" t="s">
        <v>8509</v>
      </c>
      <c r="D979" s="594" t="s">
        <v>157</v>
      </c>
      <c r="E979" s="597">
        <v>244921</v>
      </c>
      <c r="F979" s="596" t="s">
        <v>8417</v>
      </c>
    </row>
    <row r="980" spans="2:6" ht="15.4">
      <c r="B980" s="594">
        <v>4798</v>
      </c>
      <c r="C980" s="593" t="s">
        <v>8510</v>
      </c>
      <c r="D980" s="594" t="s">
        <v>157</v>
      </c>
      <c r="E980" s="597">
        <v>183533</v>
      </c>
      <c r="F980" s="596" t="s">
        <v>8417</v>
      </c>
    </row>
    <row r="981" spans="2:6" ht="15.4">
      <c r="B981" s="594">
        <v>4800</v>
      </c>
      <c r="C981" s="593" t="s">
        <v>8511</v>
      </c>
      <c r="D981" s="594" t="s">
        <v>157</v>
      </c>
      <c r="E981" s="597">
        <v>244843</v>
      </c>
      <c r="F981" s="596" t="s">
        <v>8417</v>
      </c>
    </row>
    <row r="982" spans="2:6" ht="15.4">
      <c r="B982" s="594">
        <v>4801</v>
      </c>
      <c r="C982" s="593" t="s">
        <v>1219</v>
      </c>
      <c r="D982" s="594" t="s">
        <v>190</v>
      </c>
      <c r="E982" s="597">
        <v>20292</v>
      </c>
      <c r="F982" s="596" t="s">
        <v>8417</v>
      </c>
    </row>
    <row r="983" spans="2:6" ht="15.4">
      <c r="B983" s="594">
        <v>4802</v>
      </c>
      <c r="C983" s="593" t="s">
        <v>1220</v>
      </c>
      <c r="D983" s="594" t="s">
        <v>157</v>
      </c>
      <c r="E983" s="597">
        <v>1052900</v>
      </c>
      <c r="F983" s="593" t="s">
        <v>8417</v>
      </c>
    </row>
    <row r="984" spans="2:6" ht="15.4">
      <c r="B984" s="594">
        <v>4803</v>
      </c>
      <c r="C984" s="593" t="s">
        <v>1221</v>
      </c>
      <c r="D984" s="594" t="s">
        <v>157</v>
      </c>
      <c r="E984" s="597">
        <v>1579350</v>
      </c>
      <c r="F984" s="596" t="s">
        <v>8417</v>
      </c>
    </row>
    <row r="985" spans="2:6" ht="15.4">
      <c r="B985" s="594">
        <v>4804</v>
      </c>
      <c r="C985" s="593" t="s">
        <v>1222</v>
      </c>
      <c r="D985" s="594" t="s">
        <v>157</v>
      </c>
      <c r="E985" s="597">
        <v>2105800</v>
      </c>
      <c r="F985" s="596" t="s">
        <v>8417</v>
      </c>
    </row>
    <row r="986" spans="2:6" ht="15.4">
      <c r="B986" s="594">
        <v>4805</v>
      </c>
      <c r="C986" s="593" t="s">
        <v>1223</v>
      </c>
      <c r="D986" s="594" t="s">
        <v>190</v>
      </c>
      <c r="E986" s="597">
        <v>154465</v>
      </c>
      <c r="F986" s="596" t="s">
        <v>8417</v>
      </c>
    </row>
    <row r="987" spans="2:6" ht="15.4">
      <c r="B987" s="594">
        <v>4806</v>
      </c>
      <c r="C987" s="593" t="s">
        <v>1224</v>
      </c>
      <c r="D987" s="594" t="s">
        <v>590</v>
      </c>
      <c r="E987" s="597">
        <v>448583</v>
      </c>
      <c r="F987" s="593" t="s">
        <v>8396</v>
      </c>
    </row>
    <row r="988" spans="2:6" ht="15.4">
      <c r="B988" s="594">
        <v>4807</v>
      </c>
      <c r="C988" s="593" t="s">
        <v>1225</v>
      </c>
      <c r="D988" s="594" t="s">
        <v>885</v>
      </c>
      <c r="E988" s="597">
        <v>61172</v>
      </c>
      <c r="F988" s="593" t="s">
        <v>8417</v>
      </c>
    </row>
    <row r="989" spans="2:6" ht="15.4">
      <c r="B989" s="594">
        <v>4809</v>
      </c>
      <c r="C989" s="593" t="s">
        <v>1227</v>
      </c>
      <c r="D989" s="594" t="s">
        <v>190</v>
      </c>
      <c r="E989" s="597">
        <v>381798</v>
      </c>
      <c r="F989" s="593" t="s">
        <v>8417</v>
      </c>
    </row>
    <row r="990" spans="2:6" ht="15.4">
      <c r="B990" s="594">
        <v>4810</v>
      </c>
      <c r="C990" s="593" t="s">
        <v>1228</v>
      </c>
      <c r="D990" s="594" t="s">
        <v>190</v>
      </c>
      <c r="E990" s="597">
        <v>643405</v>
      </c>
      <c r="F990" s="593" t="s">
        <v>8417</v>
      </c>
    </row>
    <row r="991" spans="2:6" ht="15.4">
      <c r="B991" s="594">
        <v>4812</v>
      </c>
      <c r="C991" s="593" t="s">
        <v>1229</v>
      </c>
      <c r="D991" s="594" t="s">
        <v>190</v>
      </c>
      <c r="E991" s="597">
        <v>154101</v>
      </c>
      <c r="F991" s="593" t="s">
        <v>8417</v>
      </c>
    </row>
    <row r="992" spans="2:6" ht="15.4">
      <c r="B992" s="594">
        <v>4813</v>
      </c>
      <c r="C992" s="593" t="s">
        <v>1230</v>
      </c>
      <c r="D992" s="594" t="s">
        <v>157</v>
      </c>
      <c r="E992" s="597">
        <v>32587</v>
      </c>
      <c r="F992" s="593" t="s">
        <v>8417</v>
      </c>
    </row>
    <row r="993" spans="2:6" ht="15.4">
      <c r="B993" s="594">
        <v>4814</v>
      </c>
      <c r="C993" s="593" t="s">
        <v>1231</v>
      </c>
      <c r="D993" s="594" t="s">
        <v>190</v>
      </c>
      <c r="E993" s="597">
        <v>12753</v>
      </c>
      <c r="F993" s="593" t="s">
        <v>8417</v>
      </c>
    </row>
    <row r="994" spans="2:6" ht="15.4">
      <c r="B994" s="594">
        <v>4826</v>
      </c>
      <c r="C994" s="593" t="s">
        <v>1232</v>
      </c>
      <c r="D994" s="594" t="s">
        <v>157</v>
      </c>
      <c r="E994" s="597">
        <v>147026</v>
      </c>
      <c r="F994" s="593" t="s">
        <v>8417</v>
      </c>
    </row>
    <row r="995" spans="2:6" ht="15.4">
      <c r="B995" s="594">
        <v>4827</v>
      </c>
      <c r="C995" s="593" t="s">
        <v>1233</v>
      </c>
      <c r="D995" s="594" t="s">
        <v>157</v>
      </c>
      <c r="E995" s="595">
        <v>6532</v>
      </c>
      <c r="F995" s="596" t="s">
        <v>8417</v>
      </c>
    </row>
    <row r="996" spans="2:6" ht="15.4">
      <c r="B996" s="594">
        <v>4828</v>
      </c>
      <c r="C996" s="593" t="s">
        <v>1234</v>
      </c>
      <c r="D996" s="594" t="s">
        <v>190</v>
      </c>
      <c r="E996" s="597">
        <v>37175</v>
      </c>
      <c r="F996" s="596" t="s">
        <v>8417</v>
      </c>
    </row>
    <row r="997" spans="2:6" ht="15.4">
      <c r="B997" s="594">
        <v>4829</v>
      </c>
      <c r="C997" s="593" t="s">
        <v>1235</v>
      </c>
      <c r="D997" s="594" t="s">
        <v>186</v>
      </c>
      <c r="E997" s="595">
        <v>1177198</v>
      </c>
      <c r="F997" s="596" t="s">
        <v>8417</v>
      </c>
    </row>
    <row r="998" spans="2:6" ht="15.4">
      <c r="B998" s="594">
        <v>4830</v>
      </c>
      <c r="C998" s="593" t="s">
        <v>8020</v>
      </c>
      <c r="D998" s="594" t="s">
        <v>182</v>
      </c>
      <c r="E998" s="597">
        <v>10564</v>
      </c>
      <c r="F998" s="593" t="s">
        <v>8417</v>
      </c>
    </row>
    <row r="999" spans="2:6" ht="15.4">
      <c r="B999" s="594">
        <v>4831</v>
      </c>
      <c r="C999" s="593" t="s">
        <v>8021</v>
      </c>
      <c r="D999" s="594" t="s">
        <v>182</v>
      </c>
      <c r="E999" s="597">
        <v>190391</v>
      </c>
      <c r="F999" s="593" t="s">
        <v>8417</v>
      </c>
    </row>
    <row r="1000" spans="2:6" ht="15.4">
      <c r="B1000" s="594">
        <v>4832</v>
      </c>
      <c r="C1000" s="593" t="s">
        <v>1236</v>
      </c>
      <c r="D1000" s="594" t="s">
        <v>157</v>
      </c>
      <c r="E1000" s="597">
        <v>73416</v>
      </c>
      <c r="F1000" s="593" t="s">
        <v>8417</v>
      </c>
    </row>
    <row r="1001" spans="2:6" ht="15.4">
      <c r="B1001" s="594">
        <v>4833</v>
      </c>
      <c r="C1001" s="593" t="s">
        <v>1237</v>
      </c>
      <c r="D1001" s="594" t="s">
        <v>157</v>
      </c>
      <c r="E1001" s="597">
        <v>14036</v>
      </c>
      <c r="F1001" s="593" t="s">
        <v>8417</v>
      </c>
    </row>
    <row r="1002" spans="2:6" ht="15.4">
      <c r="B1002" s="594">
        <v>4834</v>
      </c>
      <c r="C1002" s="593" t="s">
        <v>1238</v>
      </c>
      <c r="D1002" s="594" t="s">
        <v>157</v>
      </c>
      <c r="E1002" s="595">
        <v>155042</v>
      </c>
      <c r="F1002" s="596" t="s">
        <v>8417</v>
      </c>
    </row>
    <row r="1003" spans="2:6" ht="15.4">
      <c r="B1003" s="594">
        <v>4835</v>
      </c>
      <c r="C1003" s="593" t="s">
        <v>1239</v>
      </c>
      <c r="D1003" s="594" t="s">
        <v>186</v>
      </c>
      <c r="E1003" s="597">
        <v>314386</v>
      </c>
      <c r="F1003" s="593" t="s">
        <v>8417</v>
      </c>
    </row>
    <row r="1004" spans="2:6" ht="15.4">
      <c r="B1004" s="594">
        <v>4836</v>
      </c>
      <c r="C1004" s="593" t="s">
        <v>1240</v>
      </c>
      <c r="D1004" s="594" t="s">
        <v>186</v>
      </c>
      <c r="E1004" s="597">
        <v>471391</v>
      </c>
      <c r="F1004" s="593" t="s">
        <v>8417</v>
      </c>
    </row>
    <row r="1005" spans="2:6" ht="15.4">
      <c r="B1005" s="594">
        <v>4837</v>
      </c>
      <c r="C1005" s="593" t="s">
        <v>105</v>
      </c>
      <c r="D1005" s="594" t="s">
        <v>186</v>
      </c>
      <c r="E1005" s="597">
        <v>214724</v>
      </c>
      <c r="F1005" s="593" t="s">
        <v>8417</v>
      </c>
    </row>
    <row r="1006" spans="2:6" ht="15.4">
      <c r="B1006" s="594">
        <v>4838</v>
      </c>
      <c r="C1006" s="593" t="s">
        <v>1241</v>
      </c>
      <c r="D1006" s="594" t="s">
        <v>186</v>
      </c>
      <c r="E1006" s="597">
        <v>189436</v>
      </c>
      <c r="F1006" s="593" t="s">
        <v>8417</v>
      </c>
    </row>
    <row r="1007" spans="2:6" ht="15.4">
      <c r="B1007" s="594">
        <v>4839</v>
      </c>
      <c r="C1007" s="593" t="s">
        <v>1242</v>
      </c>
      <c r="D1007" s="594" t="s">
        <v>157</v>
      </c>
      <c r="E1007" s="597">
        <v>661218</v>
      </c>
      <c r="F1007" s="593" t="s">
        <v>8417</v>
      </c>
    </row>
    <row r="1008" spans="2:6" ht="15.4">
      <c r="B1008" s="594">
        <v>4840</v>
      </c>
      <c r="C1008" s="593" t="s">
        <v>1243</v>
      </c>
      <c r="D1008" s="594" t="s">
        <v>157</v>
      </c>
      <c r="E1008" s="595">
        <v>204645</v>
      </c>
      <c r="F1008" s="596" t="s">
        <v>8417</v>
      </c>
    </row>
    <row r="1009" spans="2:6" ht="15.4">
      <c r="B1009" s="594">
        <v>4841</v>
      </c>
      <c r="C1009" s="593" t="s">
        <v>1244</v>
      </c>
      <c r="D1009" s="594" t="s">
        <v>157</v>
      </c>
      <c r="E1009" s="597">
        <v>291451</v>
      </c>
      <c r="F1009" s="593" t="s">
        <v>8417</v>
      </c>
    </row>
    <row r="1010" spans="2:6" ht="15.4">
      <c r="B1010" s="594">
        <v>4842</v>
      </c>
      <c r="C1010" s="593" t="s">
        <v>1245</v>
      </c>
      <c r="D1010" s="594" t="s">
        <v>157</v>
      </c>
      <c r="E1010" s="595">
        <v>443829</v>
      </c>
      <c r="F1010" s="596" t="s">
        <v>8417</v>
      </c>
    </row>
    <row r="1011" spans="2:6" ht="15.4">
      <c r="B1011" s="594">
        <v>4843</v>
      </c>
      <c r="C1011" s="593" t="s">
        <v>1246</v>
      </c>
      <c r="D1011" s="594" t="s">
        <v>157</v>
      </c>
      <c r="E1011" s="595">
        <v>329187</v>
      </c>
      <c r="F1011" s="596" t="s">
        <v>8417</v>
      </c>
    </row>
    <row r="1012" spans="2:6" ht="15.4">
      <c r="B1012" s="594">
        <v>4844</v>
      </c>
      <c r="C1012" s="593" t="s">
        <v>1247</v>
      </c>
      <c r="D1012" s="594" t="s">
        <v>157</v>
      </c>
      <c r="E1012" s="597">
        <v>3380720</v>
      </c>
      <c r="F1012" s="593" t="s">
        <v>8417</v>
      </c>
    </row>
    <row r="1013" spans="2:6" ht="15.4">
      <c r="B1013" s="594">
        <v>4845</v>
      </c>
      <c r="C1013" s="593" t="s">
        <v>1248</v>
      </c>
      <c r="D1013" s="594" t="s">
        <v>157</v>
      </c>
      <c r="E1013" s="595">
        <v>1200640</v>
      </c>
      <c r="F1013" s="596" t="s">
        <v>8417</v>
      </c>
    </row>
    <row r="1014" spans="2:6" ht="15.4">
      <c r="B1014" s="594">
        <v>4846</v>
      </c>
      <c r="C1014" s="593" t="s">
        <v>1249</v>
      </c>
      <c r="D1014" s="594" t="s">
        <v>157</v>
      </c>
      <c r="E1014" s="595">
        <v>176270</v>
      </c>
      <c r="F1014" s="596" t="s">
        <v>8417</v>
      </c>
    </row>
    <row r="1015" spans="2:6" ht="15.4">
      <c r="B1015" s="594">
        <v>4848</v>
      </c>
      <c r="C1015" s="593" t="s">
        <v>17</v>
      </c>
      <c r="D1015" s="594" t="s">
        <v>190</v>
      </c>
      <c r="E1015" s="595">
        <v>11196</v>
      </c>
      <c r="F1015" s="596" t="s">
        <v>8417</v>
      </c>
    </row>
    <row r="1016" spans="2:6" ht="15.4">
      <c r="B1016" s="594">
        <v>4849</v>
      </c>
      <c r="C1016" s="593" t="s">
        <v>19</v>
      </c>
      <c r="D1016" s="594" t="s">
        <v>190</v>
      </c>
      <c r="E1016" s="597">
        <v>3527</v>
      </c>
      <c r="F1016" s="593" t="s">
        <v>8417</v>
      </c>
    </row>
    <row r="1017" spans="2:6" ht="15.4">
      <c r="B1017" s="594">
        <v>4850</v>
      </c>
      <c r="C1017" s="593" t="s">
        <v>20</v>
      </c>
      <c r="D1017" s="594" t="s">
        <v>186</v>
      </c>
      <c r="E1017" s="595">
        <v>329588</v>
      </c>
      <c r="F1017" s="596" t="s">
        <v>8417</v>
      </c>
    </row>
    <row r="1018" spans="2:6" ht="15.4">
      <c r="B1018" s="594">
        <v>4851</v>
      </c>
      <c r="C1018" s="593" t="s">
        <v>1250</v>
      </c>
      <c r="D1018" s="594" t="s">
        <v>157</v>
      </c>
      <c r="E1018" s="595">
        <v>33061</v>
      </c>
      <c r="F1018" s="596" t="s">
        <v>8417</v>
      </c>
    </row>
    <row r="1019" spans="2:6" ht="15.4">
      <c r="B1019" s="594">
        <v>4853</v>
      </c>
      <c r="C1019" s="593" t="s">
        <v>8512</v>
      </c>
      <c r="D1019" s="594" t="s">
        <v>186</v>
      </c>
      <c r="E1019" s="595">
        <v>731807</v>
      </c>
      <c r="F1019" s="596" t="s">
        <v>8417</v>
      </c>
    </row>
    <row r="1020" spans="2:6" ht="15.4">
      <c r="B1020" s="594">
        <v>4854</v>
      </c>
      <c r="C1020" s="593" t="s">
        <v>8513</v>
      </c>
      <c r="D1020" s="594" t="s">
        <v>186</v>
      </c>
      <c r="E1020" s="595">
        <v>753945</v>
      </c>
      <c r="F1020" s="596" t="s">
        <v>8417</v>
      </c>
    </row>
    <row r="1021" spans="2:6" ht="15.4">
      <c r="B1021" s="594">
        <v>4855</v>
      </c>
      <c r="C1021" s="593" t="s">
        <v>1253</v>
      </c>
      <c r="D1021" s="594" t="s">
        <v>182</v>
      </c>
      <c r="E1021" s="595">
        <v>61252</v>
      </c>
      <c r="F1021" s="596" t="s">
        <v>8417</v>
      </c>
    </row>
    <row r="1022" spans="2:6" ht="15.4">
      <c r="B1022" s="594">
        <v>4856</v>
      </c>
      <c r="C1022" s="593" t="s">
        <v>1254</v>
      </c>
      <c r="D1022" s="594" t="s">
        <v>182</v>
      </c>
      <c r="E1022" s="595">
        <v>116256</v>
      </c>
      <c r="F1022" s="596" t="s">
        <v>8417</v>
      </c>
    </row>
    <row r="1023" spans="2:6" ht="15.4">
      <c r="B1023" s="594">
        <v>4857</v>
      </c>
      <c r="C1023" s="593" t="s">
        <v>1255</v>
      </c>
      <c r="D1023" s="594" t="s">
        <v>182</v>
      </c>
      <c r="E1023" s="597">
        <v>3512</v>
      </c>
      <c r="F1023" s="593" t="s">
        <v>8417</v>
      </c>
    </row>
    <row r="1024" spans="2:6" ht="15.4">
      <c r="B1024" s="594">
        <v>4858</v>
      </c>
      <c r="C1024" s="593" t="s">
        <v>1256</v>
      </c>
      <c r="D1024" s="594" t="s">
        <v>157</v>
      </c>
      <c r="E1024" s="597">
        <v>1414686</v>
      </c>
      <c r="F1024" s="593" t="s">
        <v>8417</v>
      </c>
    </row>
    <row r="1025" spans="2:6" ht="15.4">
      <c r="B1025" s="594">
        <v>4859</v>
      </c>
      <c r="C1025" s="593" t="s">
        <v>1257</v>
      </c>
      <c r="D1025" s="594" t="s">
        <v>190</v>
      </c>
      <c r="E1025" s="597">
        <v>44821</v>
      </c>
      <c r="F1025" s="593" t="s">
        <v>8417</v>
      </c>
    </row>
    <row r="1026" spans="2:6" ht="15.4">
      <c r="B1026" s="594">
        <v>4860</v>
      </c>
      <c r="C1026" s="593" t="s">
        <v>1258</v>
      </c>
      <c r="D1026" s="594" t="s">
        <v>157</v>
      </c>
      <c r="E1026" s="595">
        <v>219620</v>
      </c>
      <c r="F1026" s="596" t="s">
        <v>8417</v>
      </c>
    </row>
    <row r="1027" spans="2:6" ht="15.4">
      <c r="B1027" s="594">
        <v>4861</v>
      </c>
      <c r="C1027" s="593" t="s">
        <v>1259</v>
      </c>
      <c r="D1027" s="594" t="s">
        <v>182</v>
      </c>
      <c r="E1027" s="597">
        <v>143759</v>
      </c>
      <c r="F1027" s="593" t="s">
        <v>8417</v>
      </c>
    </row>
    <row r="1028" spans="2:6" ht="15.4">
      <c r="B1028" s="594">
        <v>4862</v>
      </c>
      <c r="C1028" s="593" t="s">
        <v>1260</v>
      </c>
      <c r="D1028" s="594" t="s">
        <v>190</v>
      </c>
      <c r="E1028" s="597">
        <v>1283472</v>
      </c>
      <c r="F1028" s="596" t="s">
        <v>8417</v>
      </c>
    </row>
    <row r="1029" spans="2:6" ht="15.4">
      <c r="B1029" s="594">
        <v>4863</v>
      </c>
      <c r="C1029" s="593" t="s">
        <v>1261</v>
      </c>
      <c r="D1029" s="594" t="s">
        <v>190</v>
      </c>
      <c r="E1029" s="595">
        <v>45946</v>
      </c>
      <c r="F1029" s="596" t="s">
        <v>8417</v>
      </c>
    </row>
    <row r="1030" spans="2:6" ht="15.4">
      <c r="B1030" s="594">
        <v>4864</v>
      </c>
      <c r="C1030" s="593" t="s">
        <v>1262</v>
      </c>
      <c r="D1030" s="594" t="s">
        <v>190</v>
      </c>
      <c r="E1030" s="595">
        <v>61261</v>
      </c>
      <c r="F1030" s="596" t="s">
        <v>8417</v>
      </c>
    </row>
    <row r="1031" spans="2:6" ht="15.4">
      <c r="B1031" s="594">
        <v>4865</v>
      </c>
      <c r="C1031" s="593" t="s">
        <v>1263</v>
      </c>
      <c r="D1031" s="594" t="s">
        <v>190</v>
      </c>
      <c r="E1031" s="595">
        <v>30631</v>
      </c>
      <c r="F1031" s="596" t="s">
        <v>8417</v>
      </c>
    </row>
    <row r="1032" spans="2:6" ht="15.4">
      <c r="B1032" s="594">
        <v>4866</v>
      </c>
      <c r="C1032" s="593" t="s">
        <v>1264</v>
      </c>
      <c r="D1032" s="594" t="s">
        <v>190</v>
      </c>
      <c r="E1032" s="597">
        <v>61261</v>
      </c>
      <c r="F1032" s="596" t="s">
        <v>8417</v>
      </c>
    </row>
    <row r="1033" spans="2:6" ht="15.4">
      <c r="B1033" s="594">
        <v>4867</v>
      </c>
      <c r="C1033" s="593" t="s">
        <v>1265</v>
      </c>
      <c r="D1033" s="594" t="s">
        <v>190</v>
      </c>
      <c r="E1033" s="597">
        <v>91892</v>
      </c>
      <c r="F1033" s="596" t="s">
        <v>8417</v>
      </c>
    </row>
    <row r="1034" spans="2:6" ht="15.4">
      <c r="B1034" s="594">
        <v>4869</v>
      </c>
      <c r="C1034" s="593" t="s">
        <v>1266</v>
      </c>
      <c r="D1034" s="594" t="s">
        <v>157</v>
      </c>
      <c r="E1034" s="597">
        <v>88136</v>
      </c>
      <c r="F1034" s="596" t="s">
        <v>8417</v>
      </c>
    </row>
    <row r="1035" spans="2:6" ht="15.4">
      <c r="B1035" s="594">
        <v>4870</v>
      </c>
      <c r="C1035" s="593" t="s">
        <v>1267</v>
      </c>
      <c r="D1035" s="594" t="s">
        <v>157</v>
      </c>
      <c r="E1035" s="597">
        <v>88136</v>
      </c>
      <c r="F1035" s="596" t="s">
        <v>8417</v>
      </c>
    </row>
    <row r="1036" spans="2:6" ht="15.4">
      <c r="B1036" s="594">
        <v>4871</v>
      </c>
      <c r="C1036" s="593" t="s">
        <v>1268</v>
      </c>
      <c r="D1036" s="594" t="s">
        <v>157</v>
      </c>
      <c r="E1036" s="597">
        <v>44069</v>
      </c>
      <c r="F1036" s="593" t="s">
        <v>8417</v>
      </c>
    </row>
    <row r="1037" spans="2:6" ht="15.4">
      <c r="B1037" s="594">
        <v>4872</v>
      </c>
      <c r="C1037" s="593" t="s">
        <v>1269</v>
      </c>
      <c r="D1037" s="594" t="s">
        <v>157</v>
      </c>
      <c r="E1037" s="597">
        <v>210920</v>
      </c>
      <c r="F1037" s="593" t="s">
        <v>8417</v>
      </c>
    </row>
    <row r="1038" spans="2:6" ht="15.4">
      <c r="B1038" s="594">
        <v>4873</v>
      </c>
      <c r="C1038" s="593" t="s">
        <v>1270</v>
      </c>
      <c r="D1038" s="594" t="s">
        <v>157</v>
      </c>
      <c r="E1038" s="595">
        <v>698285</v>
      </c>
      <c r="F1038" s="596" t="s">
        <v>8417</v>
      </c>
    </row>
    <row r="1039" spans="2:6" ht="15.4">
      <c r="B1039" s="594">
        <v>4874</v>
      </c>
      <c r="C1039" s="593" t="s">
        <v>1271</v>
      </c>
      <c r="D1039" s="594" t="s">
        <v>157</v>
      </c>
      <c r="E1039" s="595">
        <v>484926</v>
      </c>
      <c r="F1039" s="596" t="s">
        <v>8417</v>
      </c>
    </row>
    <row r="1040" spans="2:6" ht="15.4">
      <c r="B1040" s="594">
        <v>4875</v>
      </c>
      <c r="C1040" s="593" t="s">
        <v>1272</v>
      </c>
      <c r="D1040" s="594" t="s">
        <v>157</v>
      </c>
      <c r="E1040" s="597">
        <v>180585</v>
      </c>
      <c r="F1040" s="593" t="s">
        <v>8417</v>
      </c>
    </row>
    <row r="1041" spans="2:6" ht="15.4">
      <c r="B1041" s="594">
        <v>4876</v>
      </c>
      <c r="C1041" s="593" t="s">
        <v>1273</v>
      </c>
      <c r="D1041" s="594" t="s">
        <v>157</v>
      </c>
      <c r="E1041" s="597">
        <v>455662</v>
      </c>
      <c r="F1041" s="593" t="s">
        <v>8417</v>
      </c>
    </row>
    <row r="1042" spans="2:6" ht="15.4">
      <c r="B1042" s="594">
        <v>4877</v>
      </c>
      <c r="C1042" s="593" t="s">
        <v>1274</v>
      </c>
      <c r="D1042" s="594" t="s">
        <v>157</v>
      </c>
      <c r="E1042" s="597">
        <v>407744</v>
      </c>
      <c r="F1042" s="593" t="s">
        <v>8417</v>
      </c>
    </row>
    <row r="1043" spans="2:6" ht="15.4">
      <c r="B1043" s="594">
        <v>4878</v>
      </c>
      <c r="C1043" s="593" t="s">
        <v>1275</v>
      </c>
      <c r="D1043" s="594" t="s">
        <v>157</v>
      </c>
      <c r="E1043" s="597">
        <v>222191</v>
      </c>
      <c r="F1043" s="593" t="s">
        <v>8417</v>
      </c>
    </row>
    <row r="1044" spans="2:6" ht="15.4">
      <c r="B1044" s="594">
        <v>4879</v>
      </c>
      <c r="C1044" s="593" t="s">
        <v>1276</v>
      </c>
      <c r="D1044" s="594" t="s">
        <v>157</v>
      </c>
      <c r="E1044" s="595">
        <v>374680</v>
      </c>
      <c r="F1044" s="596" t="s">
        <v>8417</v>
      </c>
    </row>
    <row r="1045" spans="2:6" ht="15.4">
      <c r="B1045" s="594">
        <v>4880</v>
      </c>
      <c r="C1045" s="593" t="s">
        <v>1277</v>
      </c>
      <c r="D1045" s="594" t="s">
        <v>190</v>
      </c>
      <c r="E1045" s="595">
        <v>808087</v>
      </c>
      <c r="F1045" s="596" t="s">
        <v>8417</v>
      </c>
    </row>
    <row r="1046" spans="2:6" ht="15.4">
      <c r="B1046" s="594">
        <v>4882</v>
      </c>
      <c r="C1046" s="593" t="s">
        <v>1278</v>
      </c>
      <c r="D1046" s="594" t="s">
        <v>157</v>
      </c>
      <c r="E1046" s="595">
        <v>261301</v>
      </c>
      <c r="F1046" s="596" t="s">
        <v>8417</v>
      </c>
    </row>
    <row r="1047" spans="2:6" ht="15.4">
      <c r="B1047" s="594">
        <v>4883</v>
      </c>
      <c r="C1047" s="593" t="s">
        <v>1279</v>
      </c>
      <c r="D1047" s="594" t="s">
        <v>182</v>
      </c>
      <c r="E1047" s="595">
        <v>11617</v>
      </c>
      <c r="F1047" s="596" t="s">
        <v>8417</v>
      </c>
    </row>
    <row r="1048" spans="2:6" ht="15.4">
      <c r="B1048" s="594">
        <v>4884</v>
      </c>
      <c r="C1048" s="593" t="s">
        <v>8514</v>
      </c>
      <c r="D1048" s="594" t="s">
        <v>157</v>
      </c>
      <c r="E1048" s="597">
        <v>218273</v>
      </c>
      <c r="F1048" s="596" t="s">
        <v>8417</v>
      </c>
    </row>
    <row r="1049" spans="2:6" ht="15.4">
      <c r="B1049" s="594">
        <v>4885</v>
      </c>
      <c r="C1049" s="593" t="s">
        <v>8515</v>
      </c>
      <c r="D1049" s="594" t="s">
        <v>157</v>
      </c>
      <c r="E1049" s="595">
        <v>225575</v>
      </c>
      <c r="F1049" s="596" t="s">
        <v>8417</v>
      </c>
    </row>
    <row r="1050" spans="2:6" ht="15.4">
      <c r="B1050" s="594">
        <v>4886</v>
      </c>
      <c r="C1050" s="593" t="s">
        <v>8516</v>
      </c>
      <c r="D1050" s="594" t="s">
        <v>157</v>
      </c>
      <c r="E1050" s="595">
        <v>257351</v>
      </c>
      <c r="F1050" s="596" t="s">
        <v>8417</v>
      </c>
    </row>
    <row r="1051" spans="2:6" ht="15.4">
      <c r="B1051" s="594">
        <v>4887</v>
      </c>
      <c r="C1051" s="593" t="s">
        <v>8517</v>
      </c>
      <c r="D1051" s="594" t="s">
        <v>157</v>
      </c>
      <c r="E1051" s="595">
        <v>545875</v>
      </c>
      <c r="F1051" s="596" t="s">
        <v>8417</v>
      </c>
    </row>
    <row r="1052" spans="2:6" ht="15.4">
      <c r="B1052" s="594">
        <v>4888</v>
      </c>
      <c r="C1052" s="593" t="s">
        <v>8518</v>
      </c>
      <c r="D1052" s="594" t="s">
        <v>157</v>
      </c>
      <c r="E1052" s="595">
        <v>247476</v>
      </c>
      <c r="F1052" s="596" t="s">
        <v>8417</v>
      </c>
    </row>
    <row r="1053" spans="2:6" ht="15.4">
      <c r="B1053" s="594">
        <v>4889</v>
      </c>
      <c r="C1053" s="593" t="s">
        <v>1285</v>
      </c>
      <c r="D1053" s="594" t="s">
        <v>157</v>
      </c>
      <c r="E1053" s="597">
        <v>1628189</v>
      </c>
      <c r="F1053" s="596" t="s">
        <v>8417</v>
      </c>
    </row>
    <row r="1054" spans="2:6" ht="15.4">
      <c r="B1054" s="594">
        <v>4890</v>
      </c>
      <c r="C1054" s="593" t="s">
        <v>1286</v>
      </c>
      <c r="D1054" s="594" t="s">
        <v>157</v>
      </c>
      <c r="E1054" s="595">
        <v>641335</v>
      </c>
      <c r="F1054" s="596" t="s">
        <v>8417</v>
      </c>
    </row>
    <row r="1055" spans="2:6" ht="15.4">
      <c r="B1055" s="594">
        <v>4891</v>
      </c>
      <c r="C1055" s="593" t="s">
        <v>1287</v>
      </c>
      <c r="D1055" s="594" t="s">
        <v>157</v>
      </c>
      <c r="E1055" s="595">
        <v>838886</v>
      </c>
      <c r="F1055" s="596" t="s">
        <v>8417</v>
      </c>
    </row>
    <row r="1056" spans="2:6" ht="15.4">
      <c r="B1056" s="594">
        <v>4892</v>
      </c>
      <c r="C1056" s="593" t="s">
        <v>1288</v>
      </c>
      <c r="D1056" s="594" t="s">
        <v>190</v>
      </c>
      <c r="E1056" s="595">
        <v>362076</v>
      </c>
      <c r="F1056" s="596" t="s">
        <v>8417</v>
      </c>
    </row>
    <row r="1057" spans="2:6" ht="15.4">
      <c r="B1057" s="594">
        <v>4894</v>
      </c>
      <c r="C1057" s="593" t="s">
        <v>1289</v>
      </c>
      <c r="D1057" s="594" t="s">
        <v>590</v>
      </c>
      <c r="E1057" s="597">
        <v>369172</v>
      </c>
      <c r="F1057" s="593" t="s">
        <v>8396</v>
      </c>
    </row>
    <row r="1058" spans="2:6" ht="15.4">
      <c r="B1058" s="594">
        <v>4895</v>
      </c>
      <c r="C1058" s="593" t="s">
        <v>1290</v>
      </c>
      <c r="D1058" s="594" t="s">
        <v>885</v>
      </c>
      <c r="E1058" s="597">
        <v>50345</v>
      </c>
      <c r="F1058" s="593" t="s">
        <v>8417</v>
      </c>
    </row>
    <row r="1059" spans="2:6" ht="15.4">
      <c r="B1059" s="594">
        <v>4896</v>
      </c>
      <c r="C1059" s="593" t="s">
        <v>1291</v>
      </c>
      <c r="D1059" s="594" t="s">
        <v>190</v>
      </c>
      <c r="E1059" s="595">
        <v>450882</v>
      </c>
      <c r="F1059" s="596" t="s">
        <v>8417</v>
      </c>
    </row>
    <row r="1060" spans="2:6" ht="15.4">
      <c r="B1060" s="594">
        <v>4898</v>
      </c>
      <c r="C1060" s="593" t="s">
        <v>1292</v>
      </c>
      <c r="D1060" s="594" t="s">
        <v>157</v>
      </c>
      <c r="E1060" s="595">
        <v>172865</v>
      </c>
      <c r="F1060" s="596" t="s">
        <v>8417</v>
      </c>
    </row>
    <row r="1061" spans="2:6" ht="15.4">
      <c r="B1061" s="594">
        <v>4899</v>
      </c>
      <c r="C1061" s="593" t="s">
        <v>1293</v>
      </c>
      <c r="D1061" s="594" t="s">
        <v>157</v>
      </c>
      <c r="E1061" s="595">
        <v>197855</v>
      </c>
      <c r="F1061" s="596" t="s">
        <v>8417</v>
      </c>
    </row>
    <row r="1062" spans="2:6" ht="15.4">
      <c r="B1062" s="594">
        <v>4900</v>
      </c>
      <c r="C1062" s="593" t="s">
        <v>1294</v>
      </c>
      <c r="D1062" s="594" t="s">
        <v>157</v>
      </c>
      <c r="E1062" s="595">
        <v>607215</v>
      </c>
      <c r="F1062" s="596" t="s">
        <v>8417</v>
      </c>
    </row>
    <row r="1063" spans="2:6" ht="15.4">
      <c r="B1063" s="594">
        <v>4901</v>
      </c>
      <c r="C1063" s="593" t="s">
        <v>1295</v>
      </c>
      <c r="D1063" s="594" t="s">
        <v>157</v>
      </c>
      <c r="E1063" s="595">
        <v>1288207</v>
      </c>
      <c r="F1063" s="596" t="s">
        <v>8417</v>
      </c>
    </row>
    <row r="1064" spans="2:6" ht="15.4">
      <c r="B1064" s="594">
        <v>4902</v>
      </c>
      <c r="C1064" s="593" t="s">
        <v>1296</v>
      </c>
      <c r="D1064" s="594" t="s">
        <v>157</v>
      </c>
      <c r="E1064" s="595">
        <v>1271655</v>
      </c>
      <c r="F1064" s="596" t="s">
        <v>8417</v>
      </c>
    </row>
    <row r="1065" spans="2:6" ht="15.4">
      <c r="B1065" s="594">
        <v>4903</v>
      </c>
      <c r="C1065" s="593" t="s">
        <v>1297</v>
      </c>
      <c r="D1065" s="594" t="s">
        <v>157</v>
      </c>
      <c r="E1065" s="595">
        <v>139255</v>
      </c>
      <c r="F1065" s="596" t="s">
        <v>8417</v>
      </c>
    </row>
    <row r="1066" spans="2:6" ht="15.4">
      <c r="B1066" s="594">
        <v>4905</v>
      </c>
      <c r="C1066" s="593" t="s">
        <v>8519</v>
      </c>
      <c r="D1066" s="594" t="s">
        <v>190</v>
      </c>
      <c r="E1066" s="597">
        <v>134787</v>
      </c>
      <c r="F1066" s="593" t="s">
        <v>8417</v>
      </c>
    </row>
    <row r="1067" spans="2:6" ht="15.4">
      <c r="B1067" s="594">
        <v>4907</v>
      </c>
      <c r="C1067" s="593" t="s">
        <v>1300</v>
      </c>
      <c r="D1067" s="594" t="s">
        <v>186</v>
      </c>
      <c r="E1067" s="597">
        <v>168105</v>
      </c>
      <c r="F1067" s="593" t="s">
        <v>8417</v>
      </c>
    </row>
    <row r="1068" spans="2:6" ht="15.4">
      <c r="B1068" s="594">
        <v>4908</v>
      </c>
      <c r="C1068" s="593" t="s">
        <v>1301</v>
      </c>
      <c r="D1068" s="594" t="s">
        <v>186</v>
      </c>
      <c r="E1068" s="597">
        <v>115079</v>
      </c>
      <c r="F1068" s="593" t="s">
        <v>8417</v>
      </c>
    </row>
    <row r="1069" spans="2:6" ht="15.4">
      <c r="B1069" s="594">
        <v>4909</v>
      </c>
      <c r="C1069" s="593" t="s">
        <v>1302</v>
      </c>
      <c r="D1069" s="594" t="s">
        <v>182</v>
      </c>
      <c r="E1069" s="597">
        <v>203033</v>
      </c>
      <c r="F1069" s="593" t="s">
        <v>8417</v>
      </c>
    </row>
    <row r="1070" spans="2:6" ht="15.4">
      <c r="B1070" s="594">
        <v>4910</v>
      </c>
      <c r="C1070" s="593" t="s">
        <v>8520</v>
      </c>
      <c r="D1070" s="594" t="s">
        <v>182</v>
      </c>
      <c r="E1070" s="595">
        <v>169445</v>
      </c>
      <c r="F1070" s="596" t="s">
        <v>8417</v>
      </c>
    </row>
    <row r="1071" spans="2:6" ht="15.4">
      <c r="B1071" s="594">
        <v>4911</v>
      </c>
      <c r="C1071" s="593" t="s">
        <v>1304</v>
      </c>
      <c r="D1071" s="594" t="s">
        <v>190</v>
      </c>
      <c r="E1071" s="595">
        <v>68837</v>
      </c>
      <c r="F1071" s="596" t="s">
        <v>8417</v>
      </c>
    </row>
    <row r="1072" spans="2:6" ht="15.4">
      <c r="B1072" s="594">
        <v>4912</v>
      </c>
      <c r="C1072" s="593" t="s">
        <v>1305</v>
      </c>
      <c r="D1072" s="594" t="s">
        <v>157</v>
      </c>
      <c r="E1072" s="595">
        <v>2635055</v>
      </c>
      <c r="F1072" s="596" t="s">
        <v>8417</v>
      </c>
    </row>
    <row r="1073" spans="2:6" ht="15.4">
      <c r="B1073" s="594">
        <v>4914</v>
      </c>
      <c r="C1073" s="593" t="s">
        <v>1307</v>
      </c>
      <c r="D1073" s="594" t="s">
        <v>157</v>
      </c>
      <c r="E1073" s="597">
        <v>1225274</v>
      </c>
      <c r="F1073" s="593" t="s">
        <v>8417</v>
      </c>
    </row>
    <row r="1074" spans="2:6" ht="15.4">
      <c r="B1074" s="594">
        <v>4915</v>
      </c>
      <c r="C1074" s="593" t="s">
        <v>1308</v>
      </c>
      <c r="D1074" s="594" t="s">
        <v>190</v>
      </c>
      <c r="E1074" s="597">
        <v>62695</v>
      </c>
      <c r="F1074" s="593" t="s">
        <v>8417</v>
      </c>
    </row>
    <row r="1075" spans="2:6" ht="15.4">
      <c r="B1075" s="594">
        <v>4919</v>
      </c>
      <c r="C1075" s="593" t="s">
        <v>1310</v>
      </c>
      <c r="D1075" s="594" t="s">
        <v>182</v>
      </c>
      <c r="E1075" s="597">
        <v>129715</v>
      </c>
      <c r="F1075" s="593" t="s">
        <v>8417</v>
      </c>
    </row>
    <row r="1076" spans="2:6" ht="15.4">
      <c r="B1076" s="594">
        <v>4920</v>
      </c>
      <c r="C1076" s="593" t="s">
        <v>1311</v>
      </c>
      <c r="D1076" s="594" t="s">
        <v>157</v>
      </c>
      <c r="E1076" s="595">
        <v>866178</v>
      </c>
      <c r="F1076" s="596" t="s">
        <v>8417</v>
      </c>
    </row>
    <row r="1077" spans="2:6" ht="15.4">
      <c r="B1077" s="594">
        <v>4921</v>
      </c>
      <c r="C1077" s="593" t="s">
        <v>1312</v>
      </c>
      <c r="D1077" s="594" t="s">
        <v>157</v>
      </c>
      <c r="E1077" s="597">
        <v>145992</v>
      </c>
      <c r="F1077" s="593" t="s">
        <v>8417</v>
      </c>
    </row>
    <row r="1078" spans="2:6" ht="15.4">
      <c r="B1078" s="594">
        <v>4922</v>
      </c>
      <c r="C1078" s="593" t="s">
        <v>1313</v>
      </c>
      <c r="D1078" s="594" t="s">
        <v>590</v>
      </c>
      <c r="E1078" s="595">
        <v>238233</v>
      </c>
      <c r="F1078" s="596" t="s">
        <v>8396</v>
      </c>
    </row>
    <row r="1079" spans="2:6" ht="15.4">
      <c r="B1079" s="594">
        <v>4923</v>
      </c>
      <c r="C1079" s="593" t="s">
        <v>1314</v>
      </c>
      <c r="D1079" s="594" t="s">
        <v>885</v>
      </c>
      <c r="E1079" s="597">
        <v>32490</v>
      </c>
      <c r="F1079" s="593" t="s">
        <v>8417</v>
      </c>
    </row>
    <row r="1080" spans="2:6" ht="15.4">
      <c r="B1080" s="594">
        <v>4925</v>
      </c>
      <c r="C1080" s="593" t="s">
        <v>1315</v>
      </c>
      <c r="D1080" s="594" t="s">
        <v>186</v>
      </c>
      <c r="E1080" s="597">
        <v>326194</v>
      </c>
      <c r="F1080" s="593" t="s">
        <v>8417</v>
      </c>
    </row>
    <row r="1081" spans="2:6" ht="15.4">
      <c r="B1081" s="594">
        <v>4926</v>
      </c>
      <c r="C1081" s="593" t="s">
        <v>1316</v>
      </c>
      <c r="D1081" s="594" t="s">
        <v>186</v>
      </c>
      <c r="E1081" s="595">
        <v>272194</v>
      </c>
      <c r="F1081" s="596" t="s">
        <v>8417</v>
      </c>
    </row>
    <row r="1082" spans="2:6" ht="15.4">
      <c r="B1082" s="594">
        <v>4928</v>
      </c>
      <c r="C1082" s="593" t="s">
        <v>1318</v>
      </c>
      <c r="D1082" s="594" t="s">
        <v>1319</v>
      </c>
      <c r="E1082" s="595">
        <v>9251</v>
      </c>
      <c r="F1082" s="596" t="s">
        <v>8417</v>
      </c>
    </row>
    <row r="1083" spans="2:6" ht="15.4">
      <c r="B1083" s="594">
        <v>4930</v>
      </c>
      <c r="C1083" s="593" t="s">
        <v>1320</v>
      </c>
      <c r="D1083" s="594" t="s">
        <v>1321</v>
      </c>
      <c r="E1083" s="595">
        <v>2593307</v>
      </c>
      <c r="F1083" s="596" t="s">
        <v>8417</v>
      </c>
    </row>
    <row r="1084" spans="2:6" ht="15.4">
      <c r="B1084" s="594">
        <v>4931</v>
      </c>
      <c r="C1084" s="593" t="s">
        <v>8521</v>
      </c>
      <c r="D1084" s="594" t="s">
        <v>1319</v>
      </c>
      <c r="E1084" s="595">
        <v>31529</v>
      </c>
      <c r="F1084" s="596" t="s">
        <v>8417</v>
      </c>
    </row>
    <row r="1085" spans="2:6" ht="15.4">
      <c r="B1085" s="594">
        <v>4934</v>
      </c>
      <c r="C1085" s="593" t="s">
        <v>1325</v>
      </c>
      <c r="D1085" s="594" t="s">
        <v>1319</v>
      </c>
      <c r="E1085" s="595">
        <v>170207</v>
      </c>
      <c r="F1085" s="596" t="s">
        <v>8417</v>
      </c>
    </row>
    <row r="1086" spans="2:6" ht="15.4">
      <c r="B1086" s="594">
        <v>4936</v>
      </c>
      <c r="C1086" s="593" t="s">
        <v>142</v>
      </c>
      <c r="D1086" s="594" t="s">
        <v>157</v>
      </c>
      <c r="E1086" s="597">
        <v>41461</v>
      </c>
      <c r="F1086" s="596" t="s">
        <v>8417</v>
      </c>
    </row>
    <row r="1087" spans="2:6" ht="15.4">
      <c r="B1087" s="594">
        <v>4937</v>
      </c>
      <c r="C1087" s="593" t="s">
        <v>1326</v>
      </c>
      <c r="D1087" s="594" t="s">
        <v>182</v>
      </c>
      <c r="E1087" s="597">
        <v>12206</v>
      </c>
      <c r="F1087" s="596" t="s">
        <v>8417</v>
      </c>
    </row>
    <row r="1088" spans="2:6" ht="15.4">
      <c r="B1088" s="594">
        <v>4945</v>
      </c>
      <c r="C1088" s="593" t="s">
        <v>144</v>
      </c>
      <c r="D1088" s="594" t="s">
        <v>1327</v>
      </c>
      <c r="E1088" s="597">
        <v>12409</v>
      </c>
      <c r="F1088" s="593" t="s">
        <v>8417</v>
      </c>
    </row>
    <row r="1089" spans="2:6" ht="15.4">
      <c r="B1089" s="594">
        <v>4946</v>
      </c>
      <c r="C1089" s="593" t="s">
        <v>1328</v>
      </c>
      <c r="D1089" s="594" t="s">
        <v>1327</v>
      </c>
      <c r="E1089" s="595">
        <v>32796</v>
      </c>
      <c r="F1089" s="593" t="s">
        <v>8417</v>
      </c>
    </row>
    <row r="1090" spans="2:6" ht="15.4">
      <c r="B1090" s="594">
        <v>4949</v>
      </c>
      <c r="C1090" s="593" t="s">
        <v>1330</v>
      </c>
      <c r="D1090" s="594" t="s">
        <v>157</v>
      </c>
      <c r="E1090" s="595">
        <v>1057676</v>
      </c>
      <c r="F1090" s="596" t="s">
        <v>8417</v>
      </c>
    </row>
    <row r="1091" spans="2:6" ht="15.4">
      <c r="B1091" s="594">
        <v>4951</v>
      </c>
      <c r="C1091" s="593" t="s">
        <v>1332</v>
      </c>
      <c r="D1091" s="594" t="s">
        <v>157</v>
      </c>
      <c r="E1091" s="595">
        <v>3163370</v>
      </c>
      <c r="F1091" s="596" t="s">
        <v>8417</v>
      </c>
    </row>
    <row r="1092" spans="2:6" ht="15.4">
      <c r="B1092" s="594">
        <v>4952</v>
      </c>
      <c r="C1092" s="593" t="s">
        <v>1333</v>
      </c>
      <c r="D1092" s="594" t="s">
        <v>157</v>
      </c>
      <c r="E1092" s="595">
        <v>3469618</v>
      </c>
      <c r="F1092" s="596" t="s">
        <v>8417</v>
      </c>
    </row>
    <row r="1093" spans="2:6" ht="15.4">
      <c r="B1093" s="594">
        <v>4953</v>
      </c>
      <c r="C1093" s="593" t="s">
        <v>1334</v>
      </c>
      <c r="D1093" s="594" t="s">
        <v>157</v>
      </c>
      <c r="E1093" s="595">
        <v>7712628</v>
      </c>
      <c r="F1093" s="596" t="s">
        <v>8417</v>
      </c>
    </row>
    <row r="1094" spans="2:6" ht="15.4">
      <c r="B1094" s="594">
        <v>4959</v>
      </c>
      <c r="C1094" s="593" t="s">
        <v>68</v>
      </c>
      <c r="D1094" s="594" t="s">
        <v>564</v>
      </c>
      <c r="E1094" s="595">
        <v>8440</v>
      </c>
      <c r="F1094" s="593" t="s">
        <v>8417</v>
      </c>
    </row>
    <row r="1095" spans="2:6" ht="15.4">
      <c r="B1095" s="594">
        <v>4960</v>
      </c>
      <c r="C1095" s="593" t="s">
        <v>1335</v>
      </c>
      <c r="D1095" s="594" t="s">
        <v>157</v>
      </c>
      <c r="E1095" s="595">
        <v>333872</v>
      </c>
      <c r="F1095" s="593" t="s">
        <v>8417</v>
      </c>
    </row>
    <row r="1096" spans="2:6" ht="15.4">
      <c r="B1096" s="594">
        <v>4961</v>
      </c>
      <c r="C1096" s="593" t="s">
        <v>1336</v>
      </c>
      <c r="D1096" s="594" t="s">
        <v>190</v>
      </c>
      <c r="E1096" s="595">
        <v>61261</v>
      </c>
      <c r="F1096" s="593" t="s">
        <v>8417</v>
      </c>
    </row>
    <row r="1097" spans="2:6" ht="15.4">
      <c r="B1097" s="594">
        <v>4962</v>
      </c>
      <c r="C1097" s="593" t="s">
        <v>1337</v>
      </c>
      <c r="D1097" s="594" t="s">
        <v>190</v>
      </c>
      <c r="E1097" s="595">
        <v>15316</v>
      </c>
      <c r="F1097" s="596" t="s">
        <v>8417</v>
      </c>
    </row>
    <row r="1098" spans="2:6" ht="15.4">
      <c r="B1098" s="594">
        <v>4963</v>
      </c>
      <c r="C1098" s="593" t="s">
        <v>1338</v>
      </c>
      <c r="D1098" s="594" t="s">
        <v>190</v>
      </c>
      <c r="E1098" s="595">
        <v>15316</v>
      </c>
      <c r="F1098" s="596" t="s">
        <v>8417</v>
      </c>
    </row>
    <row r="1099" spans="2:6" ht="15.4">
      <c r="B1099" s="594">
        <v>4964</v>
      </c>
      <c r="C1099" s="593" t="s">
        <v>1339</v>
      </c>
      <c r="D1099" s="594" t="s">
        <v>190</v>
      </c>
      <c r="E1099" s="595">
        <v>15316</v>
      </c>
      <c r="F1099" s="596" t="s">
        <v>8417</v>
      </c>
    </row>
    <row r="1100" spans="2:6" ht="15.4">
      <c r="B1100" s="594">
        <v>4966</v>
      </c>
      <c r="C1100" s="593" t="s">
        <v>1342</v>
      </c>
      <c r="D1100" s="594" t="s">
        <v>157</v>
      </c>
      <c r="E1100" s="595">
        <v>5380</v>
      </c>
      <c r="F1100" s="596" t="s">
        <v>8417</v>
      </c>
    </row>
    <row r="1101" spans="2:6" ht="15.4">
      <c r="B1101" s="594">
        <v>4967</v>
      </c>
      <c r="C1101" s="593" t="s">
        <v>1343</v>
      </c>
      <c r="D1101" s="594" t="s">
        <v>157</v>
      </c>
      <c r="E1101" s="595">
        <v>1264177</v>
      </c>
      <c r="F1101" s="596" t="s">
        <v>8417</v>
      </c>
    </row>
    <row r="1102" spans="2:6" ht="15.4">
      <c r="B1102" s="594">
        <v>4968</v>
      </c>
      <c r="C1102" s="593" t="s">
        <v>1344</v>
      </c>
      <c r="D1102" s="594" t="s">
        <v>157</v>
      </c>
      <c r="E1102" s="595">
        <v>411450</v>
      </c>
      <c r="F1102" s="596" t="s">
        <v>8417</v>
      </c>
    </row>
    <row r="1103" spans="2:6" ht="15.4">
      <c r="B1103" s="594">
        <v>4969</v>
      </c>
      <c r="C1103" s="593" t="s">
        <v>1345</v>
      </c>
      <c r="D1103" s="594" t="s">
        <v>157</v>
      </c>
      <c r="E1103" s="595">
        <v>335328</v>
      </c>
      <c r="F1103" s="596" t="s">
        <v>8417</v>
      </c>
    </row>
    <row r="1104" spans="2:6" ht="15.4">
      <c r="B1104" s="594">
        <v>4970</v>
      </c>
      <c r="C1104" s="593" t="s">
        <v>1346</v>
      </c>
      <c r="D1104" s="594" t="s">
        <v>157</v>
      </c>
      <c r="E1104" s="595">
        <v>758508</v>
      </c>
      <c r="F1104" s="596" t="s">
        <v>8417</v>
      </c>
    </row>
    <row r="1105" spans="2:6" ht="15.4">
      <c r="B1105" s="594">
        <v>4971</v>
      </c>
      <c r="C1105" s="593" t="s">
        <v>1347</v>
      </c>
      <c r="D1105" s="594" t="s">
        <v>157</v>
      </c>
      <c r="E1105" s="595">
        <v>3255121</v>
      </c>
      <c r="F1105" s="596" t="s">
        <v>8417</v>
      </c>
    </row>
    <row r="1106" spans="2:6" ht="15.4">
      <c r="B1106" s="594">
        <v>4972</v>
      </c>
      <c r="C1106" s="593" t="s">
        <v>1348</v>
      </c>
      <c r="D1106" s="594" t="s">
        <v>157</v>
      </c>
      <c r="E1106" s="595">
        <v>1386013</v>
      </c>
      <c r="F1106" s="596" t="s">
        <v>8417</v>
      </c>
    </row>
    <row r="1107" spans="2:6" ht="15.4">
      <c r="B1107" s="594">
        <v>4973</v>
      </c>
      <c r="C1107" s="593" t="s">
        <v>1349</v>
      </c>
      <c r="D1107" s="594" t="s">
        <v>157</v>
      </c>
      <c r="E1107" s="595">
        <v>2137588</v>
      </c>
      <c r="F1107" s="596" t="s">
        <v>8417</v>
      </c>
    </row>
    <row r="1108" spans="2:6" ht="15.4">
      <c r="B1108" s="594">
        <v>4974</v>
      </c>
      <c r="C1108" s="593" t="s">
        <v>1350</v>
      </c>
      <c r="D1108" s="594" t="s">
        <v>157</v>
      </c>
      <c r="E1108" s="597">
        <v>5411145</v>
      </c>
      <c r="F1108" s="593" t="s">
        <v>8417</v>
      </c>
    </row>
    <row r="1109" spans="2:6" ht="15.4">
      <c r="B1109" s="594">
        <v>4975</v>
      </c>
      <c r="C1109" s="593" t="s">
        <v>1351</v>
      </c>
      <c r="D1109" s="594" t="s">
        <v>157</v>
      </c>
      <c r="E1109" s="597">
        <v>458845</v>
      </c>
      <c r="F1109" s="593" t="s">
        <v>8417</v>
      </c>
    </row>
    <row r="1110" spans="2:6" ht="15.4">
      <c r="B1110" s="594">
        <v>4976</v>
      </c>
      <c r="C1110" s="593" t="s">
        <v>1352</v>
      </c>
      <c r="D1110" s="594" t="s">
        <v>157</v>
      </c>
      <c r="E1110" s="597">
        <v>952971</v>
      </c>
      <c r="F1110" s="593" t="s">
        <v>8417</v>
      </c>
    </row>
    <row r="1111" spans="2:6" ht="15.4">
      <c r="B1111" s="594">
        <v>4977</v>
      </c>
      <c r="C1111" s="593" t="s">
        <v>1353</v>
      </c>
      <c r="D1111" s="594" t="s">
        <v>157</v>
      </c>
      <c r="E1111" s="597">
        <v>458845</v>
      </c>
      <c r="F1111" s="593" t="s">
        <v>8417</v>
      </c>
    </row>
    <row r="1112" spans="2:6" ht="15.4">
      <c r="B1112" s="594">
        <v>4978</v>
      </c>
      <c r="C1112" s="593" t="s">
        <v>1354</v>
      </c>
      <c r="D1112" s="594" t="s">
        <v>157</v>
      </c>
      <c r="E1112" s="597">
        <v>732948</v>
      </c>
      <c r="F1112" s="593" t="s">
        <v>8417</v>
      </c>
    </row>
    <row r="1113" spans="2:6" ht="15.4">
      <c r="B1113" s="594">
        <v>4979</v>
      </c>
      <c r="C1113" s="593" t="s">
        <v>1355</v>
      </c>
      <c r="D1113" s="594" t="s">
        <v>157</v>
      </c>
      <c r="E1113" s="597">
        <v>1047870</v>
      </c>
      <c r="F1113" s="593" t="s">
        <v>8417</v>
      </c>
    </row>
    <row r="1114" spans="2:6" ht="15.4">
      <c r="B1114" s="594">
        <v>4980</v>
      </c>
      <c r="C1114" s="593" t="s">
        <v>1356</v>
      </c>
      <c r="D1114" s="594" t="s">
        <v>190</v>
      </c>
      <c r="E1114" s="597">
        <v>668432</v>
      </c>
      <c r="F1114" s="593" t="s">
        <v>8417</v>
      </c>
    </row>
    <row r="1115" spans="2:6" ht="15.4">
      <c r="B1115" s="594">
        <v>4981</v>
      </c>
      <c r="C1115" s="593" t="s">
        <v>1358</v>
      </c>
      <c r="D1115" s="594" t="s">
        <v>182</v>
      </c>
      <c r="E1115" s="595">
        <v>91275</v>
      </c>
      <c r="F1115" s="596" t="s">
        <v>8417</v>
      </c>
    </row>
    <row r="1116" spans="2:6" ht="15.4">
      <c r="B1116" s="594">
        <v>4982</v>
      </c>
      <c r="C1116" s="593" t="s">
        <v>1359</v>
      </c>
      <c r="D1116" s="594" t="s">
        <v>157</v>
      </c>
      <c r="E1116" s="595">
        <v>190120</v>
      </c>
      <c r="F1116" s="596" t="s">
        <v>8417</v>
      </c>
    </row>
    <row r="1117" spans="2:6" ht="15.4">
      <c r="B1117" s="594">
        <v>4983</v>
      </c>
      <c r="C1117" s="593" t="s">
        <v>8522</v>
      </c>
      <c r="D1117" s="594" t="s">
        <v>157</v>
      </c>
      <c r="E1117" s="595">
        <v>65645</v>
      </c>
      <c r="F1117" s="596" t="s">
        <v>8417</v>
      </c>
    </row>
    <row r="1118" spans="2:6" ht="15.4">
      <c r="B1118" s="594">
        <v>4984</v>
      </c>
      <c r="C1118" s="593" t="s">
        <v>1361</v>
      </c>
      <c r="D1118" s="594" t="s">
        <v>157</v>
      </c>
      <c r="E1118" s="597">
        <v>395407</v>
      </c>
      <c r="F1118" s="593" t="s">
        <v>8417</v>
      </c>
    </row>
    <row r="1119" spans="2:6" ht="15.4">
      <c r="B1119" s="594">
        <v>4985</v>
      </c>
      <c r="C1119" s="593" t="s">
        <v>8523</v>
      </c>
      <c r="D1119" s="594" t="s">
        <v>186</v>
      </c>
      <c r="E1119" s="597">
        <v>801297</v>
      </c>
      <c r="F1119" s="593" t="s">
        <v>8417</v>
      </c>
    </row>
    <row r="1120" spans="2:6" ht="15.4">
      <c r="B1120" s="594">
        <v>4987</v>
      </c>
      <c r="C1120" s="593" t="s">
        <v>1364</v>
      </c>
      <c r="D1120" s="594" t="s">
        <v>157</v>
      </c>
      <c r="E1120" s="597">
        <v>1794710</v>
      </c>
      <c r="F1120" s="593" t="s">
        <v>8417</v>
      </c>
    </row>
    <row r="1121" spans="2:6" ht="15.4">
      <c r="B1121" s="594">
        <v>4988</v>
      </c>
      <c r="C1121" s="593" t="s">
        <v>1365</v>
      </c>
      <c r="D1121" s="594" t="s">
        <v>1366</v>
      </c>
      <c r="E1121" s="595">
        <v>1840000</v>
      </c>
      <c r="F1121" s="596" t="s">
        <v>8397</v>
      </c>
    </row>
    <row r="1122" spans="2:6" ht="15.4">
      <c r="B1122" s="594">
        <v>4989</v>
      </c>
      <c r="C1122" s="593" t="s">
        <v>1367</v>
      </c>
      <c r="D1122" s="594" t="s">
        <v>190</v>
      </c>
      <c r="E1122" s="595">
        <v>157461</v>
      </c>
      <c r="F1122" s="596" t="s">
        <v>8417</v>
      </c>
    </row>
    <row r="1123" spans="2:6" ht="15.4">
      <c r="B1123" s="594">
        <v>4990</v>
      </c>
      <c r="C1123" s="593" t="s">
        <v>1368</v>
      </c>
      <c r="D1123" s="594" t="s">
        <v>157</v>
      </c>
      <c r="E1123" s="595">
        <v>472383</v>
      </c>
      <c r="F1123" s="596" t="s">
        <v>8417</v>
      </c>
    </row>
    <row r="1124" spans="2:6" ht="15.4">
      <c r="B1124" s="594">
        <v>4991</v>
      </c>
      <c r="C1124" s="593" t="s">
        <v>1369</v>
      </c>
      <c r="D1124" s="594" t="s">
        <v>190</v>
      </c>
      <c r="E1124" s="595">
        <v>149231</v>
      </c>
      <c r="F1124" s="596" t="s">
        <v>8417</v>
      </c>
    </row>
    <row r="1125" spans="2:6" ht="15.4">
      <c r="B1125" s="594">
        <v>4992</v>
      </c>
      <c r="C1125" s="593" t="s">
        <v>1370</v>
      </c>
      <c r="D1125" s="594" t="s">
        <v>157</v>
      </c>
      <c r="E1125" s="595">
        <v>462303</v>
      </c>
      <c r="F1125" s="596" t="s">
        <v>8417</v>
      </c>
    </row>
    <row r="1126" spans="2:6" ht="15.4">
      <c r="B1126" s="594">
        <v>4993</v>
      </c>
      <c r="C1126" s="593" t="s">
        <v>1371</v>
      </c>
      <c r="D1126" s="594" t="s">
        <v>157</v>
      </c>
      <c r="E1126" s="595">
        <v>447693</v>
      </c>
      <c r="F1126" s="593" t="s">
        <v>8417</v>
      </c>
    </row>
    <row r="1127" spans="2:6" ht="15.4">
      <c r="B1127" s="594">
        <v>4994</v>
      </c>
      <c r="C1127" s="593" t="s">
        <v>1372</v>
      </c>
      <c r="D1127" s="594" t="s">
        <v>186</v>
      </c>
      <c r="E1127" s="595">
        <v>175960</v>
      </c>
      <c r="F1127" s="596" t="s">
        <v>8417</v>
      </c>
    </row>
    <row r="1128" spans="2:6" ht="15.4">
      <c r="B1128" s="594">
        <v>4995</v>
      </c>
      <c r="C1128" s="593" t="s">
        <v>1373</v>
      </c>
      <c r="D1128" s="594" t="s">
        <v>186</v>
      </c>
      <c r="E1128" s="595">
        <v>257847</v>
      </c>
      <c r="F1128" s="596" t="s">
        <v>8417</v>
      </c>
    </row>
    <row r="1129" spans="2:6" ht="15.4">
      <c r="B1129" s="594">
        <v>4996</v>
      </c>
      <c r="C1129" s="593" t="s">
        <v>1374</v>
      </c>
      <c r="D1129" s="594" t="s">
        <v>157</v>
      </c>
      <c r="E1129" s="597">
        <v>663314</v>
      </c>
      <c r="F1129" s="593" t="s">
        <v>8417</v>
      </c>
    </row>
    <row r="1130" spans="2:6" ht="15.4">
      <c r="B1130" s="594">
        <v>4997</v>
      </c>
      <c r="C1130" s="593" t="s">
        <v>1375</v>
      </c>
      <c r="D1130" s="594" t="s">
        <v>190</v>
      </c>
      <c r="E1130" s="597">
        <v>35076</v>
      </c>
      <c r="F1130" s="593" t="s">
        <v>8417</v>
      </c>
    </row>
    <row r="1131" spans="2:6" ht="15.4">
      <c r="B1131" s="594">
        <v>5000</v>
      </c>
      <c r="C1131" s="593" t="s">
        <v>1376</v>
      </c>
      <c r="D1131" s="594" t="s">
        <v>190</v>
      </c>
      <c r="E1131" s="595">
        <v>151052</v>
      </c>
      <c r="F1131" s="596" t="s">
        <v>8417</v>
      </c>
    </row>
    <row r="1132" spans="2:6" ht="15.4">
      <c r="B1132" s="594">
        <v>5001</v>
      </c>
      <c r="C1132" s="593" t="s">
        <v>1377</v>
      </c>
      <c r="D1132" s="594" t="s">
        <v>157</v>
      </c>
      <c r="E1132" s="597">
        <v>1253002</v>
      </c>
      <c r="F1132" s="593" t="s">
        <v>8417</v>
      </c>
    </row>
    <row r="1133" spans="2:6" ht="15.4">
      <c r="B1133" s="594">
        <v>5002</v>
      </c>
      <c r="C1133" s="593" t="s">
        <v>1378</v>
      </c>
      <c r="D1133" s="594" t="s">
        <v>190</v>
      </c>
      <c r="E1133" s="597">
        <v>120540</v>
      </c>
      <c r="F1133" s="593" t="s">
        <v>8417</v>
      </c>
    </row>
    <row r="1134" spans="2:6" ht="15.4">
      <c r="B1134" s="594">
        <v>5003</v>
      </c>
      <c r="C1134" s="593" t="s">
        <v>1380</v>
      </c>
      <c r="D1134" s="594" t="s">
        <v>157</v>
      </c>
      <c r="E1134" s="597">
        <v>60685</v>
      </c>
      <c r="F1134" s="593" t="s">
        <v>8417</v>
      </c>
    </row>
    <row r="1135" spans="2:6" ht="15.4">
      <c r="B1135" s="594">
        <v>5004</v>
      </c>
      <c r="C1135" s="593" t="s">
        <v>1381</v>
      </c>
      <c r="D1135" s="594" t="s">
        <v>885</v>
      </c>
      <c r="E1135" s="597">
        <v>123806</v>
      </c>
      <c r="F1135" s="593" t="s">
        <v>8417</v>
      </c>
    </row>
    <row r="1136" spans="2:6" ht="15.4">
      <c r="B1136" s="594">
        <v>5005</v>
      </c>
      <c r="C1136" s="593" t="s">
        <v>1382</v>
      </c>
      <c r="D1136" s="594" t="s">
        <v>590</v>
      </c>
      <c r="E1136" s="595">
        <v>907867</v>
      </c>
      <c r="F1136" s="596" t="s">
        <v>8396</v>
      </c>
    </row>
    <row r="1137" spans="2:6" ht="15.4">
      <c r="B1137" s="594">
        <v>5010</v>
      </c>
      <c r="C1137" s="593" t="s">
        <v>1383</v>
      </c>
      <c r="D1137" s="594" t="s">
        <v>157</v>
      </c>
      <c r="E1137" s="595">
        <v>403552</v>
      </c>
      <c r="F1137" s="596" t="s">
        <v>8417</v>
      </c>
    </row>
    <row r="1138" spans="2:6" ht="15.4">
      <c r="B1138" s="594">
        <v>5015</v>
      </c>
      <c r="C1138" s="593" t="s">
        <v>1384</v>
      </c>
      <c r="D1138" s="594" t="s">
        <v>157</v>
      </c>
      <c r="E1138" s="595">
        <v>629290</v>
      </c>
      <c r="F1138" s="596" t="s">
        <v>8417</v>
      </c>
    </row>
    <row r="1139" spans="2:6" ht="15.4">
      <c r="B1139" s="594">
        <v>5017</v>
      </c>
      <c r="C1139" s="593" t="s">
        <v>1385</v>
      </c>
      <c r="D1139" s="594" t="s">
        <v>157</v>
      </c>
      <c r="E1139" s="597">
        <v>531366</v>
      </c>
      <c r="F1139" s="593" t="s">
        <v>8417</v>
      </c>
    </row>
    <row r="1140" spans="2:6" ht="15.4">
      <c r="B1140" s="594">
        <v>5019</v>
      </c>
      <c r="C1140" s="593" t="s">
        <v>1386</v>
      </c>
      <c r="D1140" s="594" t="s">
        <v>157</v>
      </c>
      <c r="E1140" s="597">
        <v>294177</v>
      </c>
      <c r="F1140" s="593" t="s">
        <v>8417</v>
      </c>
    </row>
    <row r="1141" spans="2:6" ht="15.4">
      <c r="B1141" s="594">
        <v>5023</v>
      </c>
      <c r="C1141" s="593" t="s">
        <v>1388</v>
      </c>
      <c r="D1141" s="594" t="s">
        <v>190</v>
      </c>
      <c r="E1141" s="597">
        <v>28921</v>
      </c>
      <c r="F1141" s="593" t="s">
        <v>8417</v>
      </c>
    </row>
    <row r="1142" spans="2:6" ht="15.4">
      <c r="B1142" s="594">
        <v>5024</v>
      </c>
      <c r="C1142" s="593" t="s">
        <v>1389</v>
      </c>
      <c r="D1142" s="594" t="s">
        <v>157</v>
      </c>
      <c r="E1142" s="595">
        <v>1693372</v>
      </c>
      <c r="F1142" s="596" t="s">
        <v>8417</v>
      </c>
    </row>
    <row r="1143" spans="2:6" ht="15.4">
      <c r="B1143" s="594">
        <v>5025</v>
      </c>
      <c r="C1143" s="593" t="s">
        <v>1390</v>
      </c>
      <c r="D1143" s="594" t="s">
        <v>182</v>
      </c>
      <c r="E1143" s="595">
        <v>282923</v>
      </c>
      <c r="F1143" s="596" t="s">
        <v>8417</v>
      </c>
    </row>
    <row r="1144" spans="2:6" ht="15.4">
      <c r="B1144" s="594">
        <v>5026</v>
      </c>
      <c r="C1144" s="593" t="s">
        <v>1391</v>
      </c>
      <c r="D1144" s="594" t="s">
        <v>157</v>
      </c>
      <c r="E1144" s="595">
        <v>6498849</v>
      </c>
      <c r="F1144" s="596" t="s">
        <v>8417</v>
      </c>
    </row>
    <row r="1145" spans="2:6" ht="15.4">
      <c r="B1145" s="594">
        <v>5028</v>
      </c>
      <c r="C1145" s="593" t="s">
        <v>1392</v>
      </c>
      <c r="D1145" s="594" t="s">
        <v>157</v>
      </c>
      <c r="E1145" s="595">
        <v>5608128</v>
      </c>
      <c r="F1145" s="596" t="s">
        <v>8417</v>
      </c>
    </row>
    <row r="1146" spans="2:6" ht="15.4">
      <c r="B1146" s="594">
        <v>5032</v>
      </c>
      <c r="C1146" s="593" t="s">
        <v>1393</v>
      </c>
      <c r="D1146" s="594" t="s">
        <v>157</v>
      </c>
      <c r="E1146" s="595">
        <v>217277</v>
      </c>
      <c r="F1146" s="596" t="s">
        <v>8417</v>
      </c>
    </row>
    <row r="1147" spans="2:6" ht="15.4">
      <c r="B1147" s="594">
        <v>5033</v>
      </c>
      <c r="C1147" s="593" t="s">
        <v>1394</v>
      </c>
      <c r="D1147" s="594" t="s">
        <v>157</v>
      </c>
      <c r="E1147" s="597">
        <v>239405</v>
      </c>
      <c r="F1147" s="593" t="s">
        <v>8417</v>
      </c>
    </row>
    <row r="1148" spans="2:6" ht="15.4">
      <c r="B1148" s="594">
        <v>5036</v>
      </c>
      <c r="C1148" s="593" t="s">
        <v>1395</v>
      </c>
      <c r="D1148" s="594" t="s">
        <v>157</v>
      </c>
      <c r="E1148" s="597">
        <v>229448</v>
      </c>
      <c r="F1148" s="593" t="s">
        <v>8417</v>
      </c>
    </row>
    <row r="1149" spans="2:6" ht="15.4">
      <c r="B1149" s="594">
        <v>5037</v>
      </c>
      <c r="C1149" s="593" t="s">
        <v>1396</v>
      </c>
      <c r="D1149" s="594" t="s">
        <v>157</v>
      </c>
      <c r="E1149" s="597">
        <v>166384</v>
      </c>
      <c r="F1149" s="593" t="s">
        <v>8417</v>
      </c>
    </row>
    <row r="1150" spans="2:6" ht="15.4">
      <c r="B1150" s="594">
        <v>5038</v>
      </c>
      <c r="C1150" s="593" t="s">
        <v>1397</v>
      </c>
      <c r="D1150" s="594" t="s">
        <v>157</v>
      </c>
      <c r="E1150" s="597">
        <v>221704</v>
      </c>
      <c r="F1150" s="593" t="s">
        <v>8417</v>
      </c>
    </row>
    <row r="1151" spans="2:6" ht="15.4">
      <c r="B1151" s="594">
        <v>5044</v>
      </c>
      <c r="C1151" s="593" t="s">
        <v>1398</v>
      </c>
      <c r="D1151" s="594" t="s">
        <v>182</v>
      </c>
      <c r="E1151" s="597">
        <v>78813</v>
      </c>
      <c r="F1151" s="593" t="s">
        <v>8417</v>
      </c>
    </row>
    <row r="1152" spans="2:6" ht="15.4">
      <c r="B1152" s="594">
        <v>5045</v>
      </c>
      <c r="C1152" s="593" t="s">
        <v>1399</v>
      </c>
      <c r="D1152" s="594" t="s">
        <v>157</v>
      </c>
      <c r="E1152" s="595">
        <v>217831</v>
      </c>
      <c r="F1152" s="596" t="s">
        <v>8417</v>
      </c>
    </row>
    <row r="1153" spans="2:6" ht="15.4">
      <c r="B1153" s="594">
        <v>5046</v>
      </c>
      <c r="C1153" s="593" t="s">
        <v>1400</v>
      </c>
      <c r="D1153" s="594" t="s">
        <v>182</v>
      </c>
      <c r="E1153" s="595">
        <v>78813</v>
      </c>
      <c r="F1153" s="596" t="s">
        <v>8417</v>
      </c>
    </row>
    <row r="1154" spans="2:6" ht="15.4">
      <c r="B1154" s="594">
        <v>5047</v>
      </c>
      <c r="C1154" s="593" t="s">
        <v>1401</v>
      </c>
      <c r="D1154" s="594" t="s">
        <v>182</v>
      </c>
      <c r="E1154" s="595">
        <v>145202</v>
      </c>
      <c r="F1154" s="596" t="s">
        <v>8417</v>
      </c>
    </row>
    <row r="1155" spans="2:6" ht="15.4">
      <c r="B1155" s="594">
        <v>5048</v>
      </c>
      <c r="C1155" s="593" t="s">
        <v>1402</v>
      </c>
      <c r="D1155" s="594" t="s">
        <v>182</v>
      </c>
      <c r="E1155" s="595">
        <v>138196</v>
      </c>
      <c r="F1155" s="596" t="s">
        <v>8417</v>
      </c>
    </row>
    <row r="1156" spans="2:6" ht="15.4">
      <c r="B1156" s="594">
        <v>5049</v>
      </c>
      <c r="C1156" s="593" t="s">
        <v>1403</v>
      </c>
      <c r="D1156" s="594" t="s">
        <v>182</v>
      </c>
      <c r="E1156" s="595">
        <v>400910</v>
      </c>
      <c r="F1156" s="596" t="s">
        <v>8417</v>
      </c>
    </row>
    <row r="1157" spans="2:6" ht="15.4">
      <c r="B1157" s="594">
        <v>5050</v>
      </c>
      <c r="C1157" s="593" t="s">
        <v>1404</v>
      </c>
      <c r="D1157" s="594" t="s">
        <v>157</v>
      </c>
      <c r="E1157" s="595">
        <v>176270</v>
      </c>
      <c r="F1157" s="596" t="s">
        <v>8417</v>
      </c>
    </row>
    <row r="1158" spans="2:6" ht="15.4">
      <c r="B1158" s="594">
        <v>5051</v>
      </c>
      <c r="C1158" s="593" t="s">
        <v>1405</v>
      </c>
      <c r="D1158" s="594" t="s">
        <v>186</v>
      </c>
      <c r="E1158" s="597">
        <v>1892526</v>
      </c>
      <c r="F1158" s="596" t="s">
        <v>8417</v>
      </c>
    </row>
    <row r="1159" spans="2:6" ht="15.4">
      <c r="B1159" s="594">
        <v>5052</v>
      </c>
      <c r="C1159" s="593" t="s">
        <v>1406</v>
      </c>
      <c r="D1159" s="594" t="s">
        <v>186</v>
      </c>
      <c r="E1159" s="595">
        <v>985981</v>
      </c>
      <c r="F1159" s="596" t="s">
        <v>8417</v>
      </c>
    </row>
    <row r="1160" spans="2:6" ht="15.4">
      <c r="B1160" s="594">
        <v>5053</v>
      </c>
      <c r="C1160" s="593" t="s">
        <v>1407</v>
      </c>
      <c r="D1160" s="594" t="s">
        <v>157</v>
      </c>
      <c r="E1160" s="595">
        <v>7779174</v>
      </c>
      <c r="F1160" s="596" t="s">
        <v>8417</v>
      </c>
    </row>
    <row r="1161" spans="2:6" ht="15.4">
      <c r="B1161" s="594">
        <v>5054</v>
      </c>
      <c r="C1161" s="593" t="s">
        <v>1408</v>
      </c>
      <c r="D1161" s="594" t="s">
        <v>590</v>
      </c>
      <c r="E1161" s="595">
        <v>545170</v>
      </c>
      <c r="F1161" s="596" t="s">
        <v>8396</v>
      </c>
    </row>
    <row r="1162" spans="2:6" ht="15.4">
      <c r="B1162" s="594">
        <v>5055</v>
      </c>
      <c r="C1162" s="593" t="s">
        <v>8524</v>
      </c>
      <c r="D1162" s="594" t="s">
        <v>186</v>
      </c>
      <c r="E1162" s="595">
        <v>316115</v>
      </c>
      <c r="F1162" s="596" t="s">
        <v>8417</v>
      </c>
    </row>
    <row r="1163" spans="2:6" ht="15.4">
      <c r="B1163" s="594">
        <v>5056</v>
      </c>
      <c r="C1163" s="593" t="s">
        <v>1410</v>
      </c>
      <c r="D1163" s="594" t="s">
        <v>182</v>
      </c>
      <c r="E1163" s="595">
        <v>320326</v>
      </c>
      <c r="F1163" s="596" t="s">
        <v>8417</v>
      </c>
    </row>
    <row r="1164" spans="2:6" ht="15.4">
      <c r="B1164" s="594">
        <v>5058</v>
      </c>
      <c r="C1164" s="593" t="s">
        <v>1414</v>
      </c>
      <c r="D1164" s="594" t="s">
        <v>190</v>
      </c>
      <c r="E1164" s="595">
        <v>10525</v>
      </c>
      <c r="F1164" s="596" t="s">
        <v>8417</v>
      </c>
    </row>
    <row r="1165" spans="2:6" ht="15.4">
      <c r="B1165" s="594">
        <v>5060</v>
      </c>
      <c r="C1165" s="593" t="s">
        <v>1416</v>
      </c>
      <c r="D1165" s="594" t="s">
        <v>182</v>
      </c>
      <c r="E1165" s="595">
        <v>12048</v>
      </c>
      <c r="F1165" s="596" t="s">
        <v>8417</v>
      </c>
    </row>
    <row r="1166" spans="2:6" ht="15.4">
      <c r="B1166" s="594">
        <v>5061</v>
      </c>
      <c r="C1166" s="593" t="s">
        <v>1417</v>
      </c>
      <c r="D1166" s="594" t="s">
        <v>182</v>
      </c>
      <c r="E1166" s="595">
        <v>110260</v>
      </c>
      <c r="F1166" s="596" t="s">
        <v>8417</v>
      </c>
    </row>
    <row r="1167" spans="2:6" ht="15.4">
      <c r="B1167" s="594">
        <v>5062</v>
      </c>
      <c r="C1167" s="593" t="s">
        <v>1418</v>
      </c>
      <c r="D1167" s="594" t="s">
        <v>190</v>
      </c>
      <c r="E1167" s="595">
        <v>40346</v>
      </c>
      <c r="F1167" s="596" t="s">
        <v>8417</v>
      </c>
    </row>
    <row r="1168" spans="2:6" ht="15.4">
      <c r="B1168" s="594">
        <v>5063</v>
      </c>
      <c r="C1168" s="593" t="s">
        <v>1419</v>
      </c>
      <c r="D1168" s="594" t="s">
        <v>182</v>
      </c>
      <c r="E1168" s="595">
        <v>89298</v>
      </c>
      <c r="F1168" s="593" t="s">
        <v>8417</v>
      </c>
    </row>
    <row r="1169" spans="2:6" ht="15.4">
      <c r="B1169" s="594">
        <v>5064</v>
      </c>
      <c r="C1169" s="593" t="s">
        <v>1420</v>
      </c>
      <c r="D1169" s="594" t="s">
        <v>190</v>
      </c>
      <c r="E1169" s="595">
        <v>14309</v>
      </c>
      <c r="F1169" s="596" t="s">
        <v>8417</v>
      </c>
    </row>
    <row r="1170" spans="2:6" ht="15.4">
      <c r="B1170" s="594">
        <v>5066</v>
      </c>
      <c r="C1170" s="593" t="s">
        <v>1421</v>
      </c>
      <c r="D1170" s="594" t="s">
        <v>190</v>
      </c>
      <c r="E1170" s="595">
        <v>45781</v>
      </c>
      <c r="F1170" s="596" t="s">
        <v>8417</v>
      </c>
    </row>
    <row r="1171" spans="2:6" ht="15.4">
      <c r="B1171" s="594">
        <v>5067</v>
      </c>
      <c r="C1171" s="593" t="s">
        <v>1422</v>
      </c>
      <c r="D1171" s="594" t="s">
        <v>190</v>
      </c>
      <c r="E1171" s="597">
        <v>34114</v>
      </c>
      <c r="F1171" s="593" t="s">
        <v>8417</v>
      </c>
    </row>
    <row r="1172" spans="2:6" ht="15.4">
      <c r="B1172" s="594">
        <v>5068</v>
      </c>
      <c r="C1172" s="593" t="s">
        <v>1423</v>
      </c>
      <c r="D1172" s="594" t="s">
        <v>157</v>
      </c>
      <c r="E1172" s="595">
        <v>115073</v>
      </c>
      <c r="F1172" s="596" t="s">
        <v>8417</v>
      </c>
    </row>
    <row r="1173" spans="2:6" ht="15.4">
      <c r="B1173" s="594">
        <v>5070</v>
      </c>
      <c r="C1173" s="593" t="s">
        <v>1425</v>
      </c>
      <c r="D1173" s="594" t="s">
        <v>157</v>
      </c>
      <c r="E1173" s="595">
        <v>208564</v>
      </c>
      <c r="F1173" s="593" t="s">
        <v>8417</v>
      </c>
    </row>
    <row r="1174" spans="2:6" ht="15.4">
      <c r="B1174" s="594">
        <v>5071</v>
      </c>
      <c r="C1174" s="593" t="s">
        <v>1426</v>
      </c>
      <c r="D1174" s="594" t="s">
        <v>186</v>
      </c>
      <c r="E1174" s="595">
        <v>1078517</v>
      </c>
      <c r="F1174" s="593" t="s">
        <v>8417</v>
      </c>
    </row>
    <row r="1175" spans="2:6" ht="15.4">
      <c r="B1175" s="594">
        <v>5073</v>
      </c>
      <c r="C1175" s="593" t="s">
        <v>1427</v>
      </c>
      <c r="D1175" s="594" t="s">
        <v>190</v>
      </c>
      <c r="E1175" s="595">
        <v>22660</v>
      </c>
      <c r="F1175" s="596" t="s">
        <v>8417</v>
      </c>
    </row>
    <row r="1176" spans="2:6" ht="15.4">
      <c r="B1176" s="594">
        <v>5074</v>
      </c>
      <c r="C1176" s="593" t="s">
        <v>1428</v>
      </c>
      <c r="D1176" s="594" t="s">
        <v>157</v>
      </c>
      <c r="E1176" s="595">
        <v>5631</v>
      </c>
      <c r="F1176" s="596" t="s">
        <v>8417</v>
      </c>
    </row>
    <row r="1177" spans="2:6" ht="15.4">
      <c r="B1177" s="594">
        <v>5075</v>
      </c>
      <c r="C1177" s="593" t="s">
        <v>1429</v>
      </c>
      <c r="D1177" s="594" t="s">
        <v>157</v>
      </c>
      <c r="E1177" s="595">
        <v>9747</v>
      </c>
      <c r="F1177" s="596" t="s">
        <v>8417</v>
      </c>
    </row>
    <row r="1178" spans="2:6" ht="15.4">
      <c r="B1178" s="594">
        <v>5076</v>
      </c>
      <c r="C1178" s="593" t="s">
        <v>1430</v>
      </c>
      <c r="D1178" s="594" t="s">
        <v>157</v>
      </c>
      <c r="E1178" s="595">
        <v>27295</v>
      </c>
      <c r="F1178" s="596" t="s">
        <v>8417</v>
      </c>
    </row>
    <row r="1179" spans="2:6" ht="15.4">
      <c r="B1179" s="594">
        <v>5077</v>
      </c>
      <c r="C1179" s="593" t="s">
        <v>1431</v>
      </c>
      <c r="D1179" s="594" t="s">
        <v>157</v>
      </c>
      <c r="E1179" s="595">
        <v>9659</v>
      </c>
      <c r="F1179" s="596" t="s">
        <v>8417</v>
      </c>
    </row>
    <row r="1180" spans="2:6" ht="15.4">
      <c r="B1180" s="594">
        <v>5078</v>
      </c>
      <c r="C1180" s="593" t="s">
        <v>1432</v>
      </c>
      <c r="D1180" s="594" t="s">
        <v>157</v>
      </c>
      <c r="E1180" s="597">
        <v>29411</v>
      </c>
      <c r="F1180" s="593" t="s">
        <v>8417</v>
      </c>
    </row>
    <row r="1181" spans="2:6" ht="15.4">
      <c r="B1181" s="594">
        <v>5079</v>
      </c>
      <c r="C1181" s="593" t="s">
        <v>1433</v>
      </c>
      <c r="D1181" s="594" t="s">
        <v>157</v>
      </c>
      <c r="E1181" s="597">
        <v>15008</v>
      </c>
      <c r="F1181" s="593" t="s">
        <v>8417</v>
      </c>
    </row>
    <row r="1182" spans="2:6" ht="15.4">
      <c r="B1182" s="594">
        <v>5080</v>
      </c>
      <c r="C1182" s="593" t="s">
        <v>1434</v>
      </c>
      <c r="D1182" s="594" t="s">
        <v>157</v>
      </c>
      <c r="E1182" s="597">
        <v>45192</v>
      </c>
      <c r="F1182" s="593" t="s">
        <v>8417</v>
      </c>
    </row>
    <row r="1183" spans="2:6" ht="15.4">
      <c r="B1183" s="594">
        <v>5081</v>
      </c>
      <c r="C1183" s="593" t="s">
        <v>1435</v>
      </c>
      <c r="D1183" s="594" t="s">
        <v>157</v>
      </c>
      <c r="E1183" s="597">
        <v>75676</v>
      </c>
      <c r="F1183" s="593" t="s">
        <v>8417</v>
      </c>
    </row>
    <row r="1184" spans="2:6" ht="15.4">
      <c r="B1184" s="594">
        <v>5082</v>
      </c>
      <c r="C1184" s="593" t="s">
        <v>1436</v>
      </c>
      <c r="D1184" s="594" t="s">
        <v>157</v>
      </c>
      <c r="E1184" s="597">
        <v>121947</v>
      </c>
      <c r="F1184" s="593" t="s">
        <v>8417</v>
      </c>
    </row>
    <row r="1185" spans="2:6" ht="15.4">
      <c r="B1185" s="594">
        <v>5083</v>
      </c>
      <c r="C1185" s="593" t="s">
        <v>1437</v>
      </c>
      <c r="D1185" s="594" t="s">
        <v>190</v>
      </c>
      <c r="E1185" s="597">
        <v>18121</v>
      </c>
      <c r="F1185" s="593" t="s">
        <v>8417</v>
      </c>
    </row>
    <row r="1186" spans="2:6" ht="15.4">
      <c r="B1186" s="594">
        <v>5084</v>
      </c>
      <c r="C1186" s="593" t="s">
        <v>1438</v>
      </c>
      <c r="D1186" s="594" t="s">
        <v>190</v>
      </c>
      <c r="E1186" s="595">
        <v>15359</v>
      </c>
      <c r="F1186" s="596" t="s">
        <v>8417</v>
      </c>
    </row>
    <row r="1187" spans="2:6" ht="15.4">
      <c r="B1187" s="594">
        <v>5085</v>
      </c>
      <c r="C1187" s="593" t="s">
        <v>1439</v>
      </c>
      <c r="D1187" s="594" t="s">
        <v>157</v>
      </c>
      <c r="E1187" s="595">
        <v>20029</v>
      </c>
      <c r="F1187" s="596" t="s">
        <v>8417</v>
      </c>
    </row>
    <row r="1188" spans="2:6" ht="15.4">
      <c r="B1188" s="594">
        <v>5086</v>
      </c>
      <c r="C1188" s="593" t="s">
        <v>1440</v>
      </c>
      <c r="D1188" s="594" t="s">
        <v>157</v>
      </c>
      <c r="E1188" s="595">
        <v>15645</v>
      </c>
      <c r="F1188" s="596" t="s">
        <v>8417</v>
      </c>
    </row>
    <row r="1189" spans="2:6" ht="15.4">
      <c r="B1189" s="594">
        <v>5087</v>
      </c>
      <c r="C1189" s="593" t="s">
        <v>1441</v>
      </c>
      <c r="D1189" s="594" t="s">
        <v>157</v>
      </c>
      <c r="E1189" s="597">
        <v>8887</v>
      </c>
      <c r="F1189" s="593" t="s">
        <v>8417</v>
      </c>
    </row>
    <row r="1190" spans="2:6" ht="15.4">
      <c r="B1190" s="594">
        <v>5088</v>
      </c>
      <c r="C1190" s="593" t="s">
        <v>1442</v>
      </c>
      <c r="D1190" s="594" t="s">
        <v>157</v>
      </c>
      <c r="E1190" s="595">
        <v>10644</v>
      </c>
      <c r="F1190" s="596" t="s">
        <v>8417</v>
      </c>
    </row>
    <row r="1191" spans="2:6" ht="15.4">
      <c r="B1191" s="594">
        <v>5089</v>
      </c>
      <c r="C1191" s="593" t="s">
        <v>1443</v>
      </c>
      <c r="D1191" s="594" t="s">
        <v>157</v>
      </c>
      <c r="E1191" s="597">
        <v>7731</v>
      </c>
      <c r="F1191" s="593" t="s">
        <v>8417</v>
      </c>
    </row>
    <row r="1192" spans="2:6" ht="15.4">
      <c r="B1192" s="594">
        <v>5090</v>
      </c>
      <c r="C1192" s="593" t="s">
        <v>1444</v>
      </c>
      <c r="D1192" s="594" t="s">
        <v>157</v>
      </c>
      <c r="E1192" s="595">
        <v>16604</v>
      </c>
      <c r="F1192" s="596" t="s">
        <v>8417</v>
      </c>
    </row>
    <row r="1193" spans="2:6" ht="15.4">
      <c r="B1193" s="594">
        <v>5091</v>
      </c>
      <c r="C1193" s="593" t="s">
        <v>1445</v>
      </c>
      <c r="D1193" s="594" t="s">
        <v>157</v>
      </c>
      <c r="E1193" s="597">
        <v>11382</v>
      </c>
      <c r="F1193" s="593" t="s">
        <v>8417</v>
      </c>
    </row>
    <row r="1194" spans="2:6" ht="15.4">
      <c r="B1194" s="594">
        <v>5092</v>
      </c>
      <c r="C1194" s="593" t="s">
        <v>1446</v>
      </c>
      <c r="D1194" s="594" t="s">
        <v>157</v>
      </c>
      <c r="E1194" s="597">
        <v>8455</v>
      </c>
      <c r="F1194" s="593" t="s">
        <v>8417</v>
      </c>
    </row>
    <row r="1195" spans="2:6" ht="15.4">
      <c r="B1195" s="594">
        <v>5093</v>
      </c>
      <c r="C1195" s="593" t="s">
        <v>1447</v>
      </c>
      <c r="D1195" s="594" t="s">
        <v>157</v>
      </c>
      <c r="E1195" s="597">
        <v>6591</v>
      </c>
      <c r="F1195" s="593" t="s">
        <v>8417</v>
      </c>
    </row>
    <row r="1196" spans="2:6" ht="15.4">
      <c r="B1196" s="594">
        <v>5094</v>
      </c>
      <c r="C1196" s="593" t="s">
        <v>1448</v>
      </c>
      <c r="D1196" s="594" t="s">
        <v>157</v>
      </c>
      <c r="E1196" s="597">
        <v>5558</v>
      </c>
      <c r="F1196" s="593" t="s">
        <v>8417</v>
      </c>
    </row>
    <row r="1197" spans="2:6" ht="15.4">
      <c r="B1197" s="594">
        <v>5095</v>
      </c>
      <c r="C1197" s="593" t="s">
        <v>1449</v>
      </c>
      <c r="D1197" s="594" t="s">
        <v>157</v>
      </c>
      <c r="E1197" s="595">
        <v>41792</v>
      </c>
      <c r="F1197" s="596" t="s">
        <v>8417</v>
      </c>
    </row>
    <row r="1198" spans="2:6" ht="15.4">
      <c r="B1198" s="594">
        <v>5096</v>
      </c>
      <c r="C1198" s="593" t="s">
        <v>1450</v>
      </c>
      <c r="D1198" s="594" t="s">
        <v>157</v>
      </c>
      <c r="E1198" s="595">
        <v>40372</v>
      </c>
      <c r="F1198" s="596" t="s">
        <v>8417</v>
      </c>
    </row>
    <row r="1199" spans="2:6" ht="15.4">
      <c r="B1199" s="594">
        <v>5097</v>
      </c>
      <c r="C1199" s="593" t="s">
        <v>1451</v>
      </c>
      <c r="D1199" s="594" t="s">
        <v>157</v>
      </c>
      <c r="E1199" s="595">
        <v>49953</v>
      </c>
      <c r="F1199" s="596" t="s">
        <v>8417</v>
      </c>
    </row>
    <row r="1200" spans="2:6" ht="15.4">
      <c r="B1200" s="594">
        <v>5098</v>
      </c>
      <c r="C1200" s="593" t="s">
        <v>1452</v>
      </c>
      <c r="D1200" s="594" t="s">
        <v>157</v>
      </c>
      <c r="E1200" s="597">
        <v>68811</v>
      </c>
      <c r="F1200" s="593" t="s">
        <v>8417</v>
      </c>
    </row>
    <row r="1201" spans="2:6" ht="15.4">
      <c r="B1201" s="594">
        <v>5099</v>
      </c>
      <c r="C1201" s="593" t="s">
        <v>1453</v>
      </c>
      <c r="D1201" s="594" t="s">
        <v>157</v>
      </c>
      <c r="E1201" s="595">
        <v>63228</v>
      </c>
      <c r="F1201" s="596" t="s">
        <v>8417</v>
      </c>
    </row>
    <row r="1202" spans="2:6" ht="15.4">
      <c r="B1202" s="594">
        <v>5101</v>
      </c>
      <c r="C1202" s="593" t="s">
        <v>1454</v>
      </c>
      <c r="D1202" s="594" t="s">
        <v>190</v>
      </c>
      <c r="E1202" s="595">
        <v>200103</v>
      </c>
      <c r="F1202" s="596" t="s">
        <v>8417</v>
      </c>
    </row>
    <row r="1203" spans="2:6" ht="15.4">
      <c r="B1203" s="594">
        <v>5102</v>
      </c>
      <c r="C1203" s="593" t="s">
        <v>1455</v>
      </c>
      <c r="D1203" s="594" t="s">
        <v>190</v>
      </c>
      <c r="E1203" s="595">
        <v>61900</v>
      </c>
      <c r="F1203" s="596" t="s">
        <v>8417</v>
      </c>
    </row>
    <row r="1204" spans="2:6" ht="15.4">
      <c r="B1204" s="594">
        <v>5103</v>
      </c>
      <c r="C1204" s="593" t="s">
        <v>1456</v>
      </c>
      <c r="D1204" s="594" t="s">
        <v>190</v>
      </c>
      <c r="E1204" s="595">
        <v>236743</v>
      </c>
      <c r="F1204" s="596" t="s">
        <v>8417</v>
      </c>
    </row>
    <row r="1205" spans="2:6" ht="15.4">
      <c r="B1205" s="594">
        <v>5105</v>
      </c>
      <c r="C1205" s="593" t="s">
        <v>1457</v>
      </c>
      <c r="D1205" s="594" t="s">
        <v>157</v>
      </c>
      <c r="E1205" s="595">
        <v>122794</v>
      </c>
      <c r="F1205" s="596" t="s">
        <v>8417</v>
      </c>
    </row>
    <row r="1206" spans="2:6" ht="15.4">
      <c r="B1206" s="594">
        <v>5106</v>
      </c>
      <c r="C1206" s="593" t="s">
        <v>1458</v>
      </c>
      <c r="D1206" s="594" t="s">
        <v>157</v>
      </c>
      <c r="E1206" s="595">
        <v>387536</v>
      </c>
      <c r="F1206" s="596" t="s">
        <v>8417</v>
      </c>
    </row>
    <row r="1207" spans="2:6" ht="15.4">
      <c r="B1207" s="594">
        <v>5107</v>
      </c>
      <c r="C1207" s="593" t="s">
        <v>1459</v>
      </c>
      <c r="D1207" s="594" t="s">
        <v>190</v>
      </c>
      <c r="E1207" s="595">
        <v>53844</v>
      </c>
      <c r="F1207" s="596" t="s">
        <v>8417</v>
      </c>
    </row>
    <row r="1208" spans="2:6" ht="15.4">
      <c r="B1208" s="594">
        <v>5108</v>
      </c>
      <c r="C1208" s="593" t="s">
        <v>1460</v>
      </c>
      <c r="D1208" s="594" t="s">
        <v>157</v>
      </c>
      <c r="E1208" s="595">
        <v>441097</v>
      </c>
      <c r="F1208" s="596" t="s">
        <v>8417</v>
      </c>
    </row>
    <row r="1209" spans="2:6" ht="15.4">
      <c r="B1209" s="594">
        <v>5109</v>
      </c>
      <c r="C1209" s="593" t="s">
        <v>1461</v>
      </c>
      <c r="D1209" s="594" t="s">
        <v>157</v>
      </c>
      <c r="E1209" s="595">
        <v>193141</v>
      </c>
      <c r="F1209" s="596" t="s">
        <v>8417</v>
      </c>
    </row>
    <row r="1210" spans="2:6" ht="15.4">
      <c r="B1210" s="594">
        <v>5110</v>
      </c>
      <c r="C1210" s="593" t="s">
        <v>1462</v>
      </c>
      <c r="D1210" s="594" t="s">
        <v>190</v>
      </c>
      <c r="E1210" s="595">
        <v>58087</v>
      </c>
      <c r="F1210" s="596" t="s">
        <v>8417</v>
      </c>
    </row>
    <row r="1211" spans="2:6" ht="15.4">
      <c r="B1211" s="594">
        <v>5111</v>
      </c>
      <c r="C1211" s="593" t="s">
        <v>1463</v>
      </c>
      <c r="D1211" s="594" t="s">
        <v>190</v>
      </c>
      <c r="E1211" s="595">
        <v>17020</v>
      </c>
      <c r="F1211" s="596" t="s">
        <v>8417</v>
      </c>
    </row>
    <row r="1212" spans="2:6" ht="15.4">
      <c r="B1212" s="594">
        <v>5112</v>
      </c>
      <c r="C1212" s="593" t="s">
        <v>1464</v>
      </c>
      <c r="D1212" s="594" t="s">
        <v>190</v>
      </c>
      <c r="E1212" s="595">
        <v>30496</v>
      </c>
      <c r="F1212" s="596" t="s">
        <v>8417</v>
      </c>
    </row>
    <row r="1213" spans="2:6" ht="15.4">
      <c r="B1213" s="594">
        <v>5113</v>
      </c>
      <c r="C1213" s="593" t="s">
        <v>1465</v>
      </c>
      <c r="D1213" s="594" t="s">
        <v>157</v>
      </c>
      <c r="E1213" s="595">
        <v>287593</v>
      </c>
      <c r="F1213" s="596" t="s">
        <v>8417</v>
      </c>
    </row>
    <row r="1214" spans="2:6" ht="15.4">
      <c r="B1214" s="594">
        <v>5122</v>
      </c>
      <c r="C1214" s="593" t="s">
        <v>1466</v>
      </c>
      <c r="D1214" s="594" t="s">
        <v>157</v>
      </c>
      <c r="E1214" s="597">
        <v>442012</v>
      </c>
      <c r="F1214" s="593" t="s">
        <v>8417</v>
      </c>
    </row>
    <row r="1215" spans="2:6" ht="15.4">
      <c r="B1215" s="594">
        <v>5123</v>
      </c>
      <c r="C1215" s="593" t="s">
        <v>1467</v>
      </c>
      <c r="D1215" s="594" t="s">
        <v>157</v>
      </c>
      <c r="E1215" s="595">
        <v>1112755</v>
      </c>
      <c r="F1215" s="596" t="s">
        <v>8417</v>
      </c>
    </row>
    <row r="1216" spans="2:6" ht="15.4">
      <c r="B1216" s="594">
        <v>5124</v>
      </c>
      <c r="C1216" s="593" t="s">
        <v>1468</v>
      </c>
      <c r="D1216" s="594" t="s">
        <v>157</v>
      </c>
      <c r="E1216" s="595">
        <v>371400</v>
      </c>
      <c r="F1216" s="596" t="s">
        <v>8417</v>
      </c>
    </row>
    <row r="1217" spans="2:6" ht="15.4">
      <c r="B1217" s="594">
        <v>5125</v>
      </c>
      <c r="C1217" s="593" t="s">
        <v>1469</v>
      </c>
      <c r="D1217" s="594" t="s">
        <v>157</v>
      </c>
      <c r="E1217" s="597">
        <v>90616</v>
      </c>
      <c r="F1217" s="593" t="s">
        <v>8417</v>
      </c>
    </row>
    <row r="1218" spans="2:6" ht="15.4">
      <c r="B1218" s="594">
        <v>5126</v>
      </c>
      <c r="C1218" s="593" t="s">
        <v>1470</v>
      </c>
      <c r="D1218" s="594" t="s">
        <v>157</v>
      </c>
      <c r="E1218" s="597">
        <v>292643</v>
      </c>
      <c r="F1218" s="593" t="s">
        <v>8417</v>
      </c>
    </row>
    <row r="1219" spans="2:6" ht="15.4">
      <c r="B1219" s="594">
        <v>5127</v>
      </c>
      <c r="C1219" s="593" t="s">
        <v>1471</v>
      </c>
      <c r="D1219" s="594" t="s">
        <v>157</v>
      </c>
      <c r="E1219" s="595">
        <v>569541</v>
      </c>
      <c r="F1219" s="596" t="s">
        <v>8417</v>
      </c>
    </row>
    <row r="1220" spans="2:6" ht="15.4">
      <c r="B1220" s="594">
        <v>5128</v>
      </c>
      <c r="C1220" s="593" t="s">
        <v>1472</v>
      </c>
      <c r="D1220" s="594" t="s">
        <v>157</v>
      </c>
      <c r="E1220" s="597">
        <v>461859</v>
      </c>
      <c r="F1220" s="593" t="s">
        <v>8417</v>
      </c>
    </row>
    <row r="1221" spans="2:6" ht="15.4">
      <c r="B1221" s="594">
        <v>5129</v>
      </c>
      <c r="C1221" s="593" t="s">
        <v>1474</v>
      </c>
      <c r="D1221" s="594" t="s">
        <v>190</v>
      </c>
      <c r="E1221" s="597">
        <v>305655</v>
      </c>
      <c r="F1221" s="593" t="s">
        <v>8417</v>
      </c>
    </row>
    <row r="1222" spans="2:6" ht="15.4">
      <c r="B1222" s="594">
        <v>5131</v>
      </c>
      <c r="C1222" s="593" t="s">
        <v>1475</v>
      </c>
      <c r="D1222" s="594" t="s">
        <v>190</v>
      </c>
      <c r="E1222" s="597">
        <v>215545</v>
      </c>
      <c r="F1222" s="593" t="s">
        <v>8417</v>
      </c>
    </row>
    <row r="1223" spans="2:6" ht="15.4">
      <c r="B1223" s="594">
        <v>5132</v>
      </c>
      <c r="C1223" s="593" t="s">
        <v>1476</v>
      </c>
      <c r="D1223" s="594" t="s">
        <v>190</v>
      </c>
      <c r="E1223" s="595">
        <v>68875</v>
      </c>
      <c r="F1223" s="596" t="s">
        <v>8417</v>
      </c>
    </row>
    <row r="1224" spans="2:6" ht="15.4">
      <c r="B1224" s="594">
        <v>5135</v>
      </c>
      <c r="C1224" s="593" t="s">
        <v>1477</v>
      </c>
      <c r="D1224" s="594" t="s">
        <v>190</v>
      </c>
      <c r="E1224" s="597">
        <v>8246</v>
      </c>
      <c r="F1224" s="593" t="s">
        <v>8417</v>
      </c>
    </row>
    <row r="1225" spans="2:6" ht="15.4">
      <c r="B1225" s="594">
        <v>5136</v>
      </c>
      <c r="C1225" s="593" t="s">
        <v>1478</v>
      </c>
      <c r="D1225" s="594" t="s">
        <v>182</v>
      </c>
      <c r="E1225" s="595">
        <v>11484</v>
      </c>
      <c r="F1225" s="596" t="s">
        <v>8417</v>
      </c>
    </row>
    <row r="1226" spans="2:6" ht="15.4">
      <c r="B1226" s="594">
        <v>5143</v>
      </c>
      <c r="C1226" s="593" t="s">
        <v>1480</v>
      </c>
      <c r="D1226" s="594" t="s">
        <v>157</v>
      </c>
      <c r="E1226" s="595">
        <v>87406</v>
      </c>
      <c r="F1226" s="596" t="s">
        <v>8417</v>
      </c>
    </row>
    <row r="1227" spans="2:6" ht="15.4">
      <c r="B1227" s="594">
        <v>5144</v>
      </c>
      <c r="C1227" s="593" t="s">
        <v>1481</v>
      </c>
      <c r="D1227" s="594" t="s">
        <v>157</v>
      </c>
      <c r="E1227" s="595">
        <v>25158</v>
      </c>
      <c r="F1227" s="596" t="s">
        <v>8417</v>
      </c>
    </row>
    <row r="1228" spans="2:6" ht="15.4">
      <c r="B1228" s="594">
        <v>5145</v>
      </c>
      <c r="C1228" s="593" t="s">
        <v>1482</v>
      </c>
      <c r="D1228" s="594" t="s">
        <v>157</v>
      </c>
      <c r="E1228" s="595">
        <v>20171</v>
      </c>
      <c r="F1228" s="596" t="s">
        <v>8417</v>
      </c>
    </row>
    <row r="1229" spans="2:6" ht="15.4">
      <c r="B1229" s="594">
        <v>5159</v>
      </c>
      <c r="C1229" s="593" t="s">
        <v>1483</v>
      </c>
      <c r="D1229" s="594" t="s">
        <v>157</v>
      </c>
      <c r="E1229" s="595">
        <v>39524</v>
      </c>
      <c r="F1229" s="596" t="s">
        <v>8417</v>
      </c>
    </row>
    <row r="1230" spans="2:6" ht="15.4">
      <c r="B1230" s="594">
        <v>5160</v>
      </c>
      <c r="C1230" s="593" t="s">
        <v>1484</v>
      </c>
      <c r="D1230" s="594" t="s">
        <v>157</v>
      </c>
      <c r="E1230" s="595">
        <v>84501</v>
      </c>
      <c r="F1230" s="596" t="s">
        <v>8417</v>
      </c>
    </row>
    <row r="1231" spans="2:6" ht="15.4">
      <c r="B1231" s="594">
        <v>5161</v>
      </c>
      <c r="C1231" s="593" t="s">
        <v>1486</v>
      </c>
      <c r="D1231" s="594" t="s">
        <v>182</v>
      </c>
      <c r="E1231" s="595">
        <v>263</v>
      </c>
      <c r="F1231" s="596" t="s">
        <v>8417</v>
      </c>
    </row>
    <row r="1232" spans="2:6" ht="15.4">
      <c r="B1232" s="594">
        <v>5162</v>
      </c>
      <c r="C1232" s="593" t="s">
        <v>1487</v>
      </c>
      <c r="D1232" s="594" t="s">
        <v>186</v>
      </c>
      <c r="E1232" s="595">
        <v>357386</v>
      </c>
      <c r="F1232" s="593" t="s">
        <v>8417</v>
      </c>
    </row>
    <row r="1233" spans="2:6" ht="15.4">
      <c r="B1233" s="594">
        <v>5163</v>
      </c>
      <c r="C1233" s="593" t="s">
        <v>1488</v>
      </c>
      <c r="D1233" s="594" t="s">
        <v>186</v>
      </c>
      <c r="E1233" s="595">
        <v>380785</v>
      </c>
      <c r="F1233" s="593" t="s">
        <v>8417</v>
      </c>
    </row>
    <row r="1234" spans="2:6" ht="15.4">
      <c r="B1234" s="594">
        <v>5164</v>
      </c>
      <c r="C1234" s="593" t="s">
        <v>1489</v>
      </c>
      <c r="D1234" s="594" t="s">
        <v>186</v>
      </c>
      <c r="E1234" s="595">
        <v>191860</v>
      </c>
      <c r="F1234" s="593" t="s">
        <v>8417</v>
      </c>
    </row>
    <row r="1235" spans="2:6" ht="15.4">
      <c r="B1235" s="594">
        <v>5165</v>
      </c>
      <c r="C1235" s="593" t="s">
        <v>1490</v>
      </c>
      <c r="D1235" s="594" t="s">
        <v>186</v>
      </c>
      <c r="E1235" s="595">
        <v>277544</v>
      </c>
      <c r="F1235" s="596" t="s">
        <v>8417</v>
      </c>
    </row>
    <row r="1236" spans="2:6" ht="15.4">
      <c r="B1236" s="594">
        <v>5166</v>
      </c>
      <c r="C1236" s="593" t="s">
        <v>1491</v>
      </c>
      <c r="D1236" s="594" t="s">
        <v>1492</v>
      </c>
      <c r="E1236" s="595">
        <v>6482</v>
      </c>
      <c r="F1236" s="596" t="s">
        <v>8417</v>
      </c>
    </row>
    <row r="1237" spans="2:6" ht="15.4">
      <c r="B1237" s="594">
        <v>5167</v>
      </c>
      <c r="C1237" s="593" t="s">
        <v>1493</v>
      </c>
      <c r="D1237" s="594" t="s">
        <v>1321</v>
      </c>
      <c r="E1237" s="595">
        <v>2605519</v>
      </c>
      <c r="F1237" s="596" t="s">
        <v>8417</v>
      </c>
    </row>
    <row r="1238" spans="2:6" ht="15.4">
      <c r="B1238" s="594">
        <v>5168</v>
      </c>
      <c r="C1238" s="593" t="s">
        <v>8525</v>
      </c>
      <c r="D1238" s="594" t="s">
        <v>1319</v>
      </c>
      <c r="E1238" s="595">
        <v>20169</v>
      </c>
      <c r="F1238" s="596" t="s">
        <v>8417</v>
      </c>
    </row>
    <row r="1239" spans="2:6" ht="15.4">
      <c r="B1239" s="594">
        <v>5169</v>
      </c>
      <c r="C1239" s="593" t="s">
        <v>1495</v>
      </c>
      <c r="D1239" s="594" t="s">
        <v>157</v>
      </c>
      <c r="E1239" s="595">
        <v>209513</v>
      </c>
      <c r="F1239" s="596" t="s">
        <v>8417</v>
      </c>
    </row>
    <row r="1240" spans="2:6" ht="15.4">
      <c r="B1240" s="594">
        <v>5170</v>
      </c>
      <c r="C1240" s="593" t="s">
        <v>1496</v>
      </c>
      <c r="D1240" s="594" t="s">
        <v>1319</v>
      </c>
      <c r="E1240" s="595">
        <v>440446</v>
      </c>
      <c r="F1240" s="596" t="s">
        <v>8417</v>
      </c>
    </row>
    <row r="1241" spans="2:6" ht="15.4">
      <c r="B1241" s="594">
        <v>5171</v>
      </c>
      <c r="C1241" s="593" t="s">
        <v>1497</v>
      </c>
      <c r="D1241" s="594" t="s">
        <v>157</v>
      </c>
      <c r="E1241" s="595">
        <v>517814</v>
      </c>
      <c r="F1241" s="596" t="s">
        <v>8417</v>
      </c>
    </row>
    <row r="1242" spans="2:6" ht="15.4">
      <c r="B1242" s="594">
        <v>5172</v>
      </c>
      <c r="C1242" s="593" t="s">
        <v>1498</v>
      </c>
      <c r="D1242" s="594" t="s">
        <v>157</v>
      </c>
      <c r="E1242" s="595">
        <v>483509</v>
      </c>
      <c r="F1242" s="596" t="s">
        <v>8417</v>
      </c>
    </row>
    <row r="1243" spans="2:6" ht="15.4">
      <c r="B1243" s="594">
        <v>5173</v>
      </c>
      <c r="C1243" s="593" t="s">
        <v>1499</v>
      </c>
      <c r="D1243" s="594" t="s">
        <v>157</v>
      </c>
      <c r="E1243" s="595">
        <v>491613</v>
      </c>
      <c r="F1243" s="596" t="s">
        <v>8417</v>
      </c>
    </row>
    <row r="1244" spans="2:6" ht="15.4">
      <c r="B1244" s="594">
        <v>5175</v>
      </c>
      <c r="C1244" s="593" t="s">
        <v>8526</v>
      </c>
      <c r="D1244" s="594" t="s">
        <v>190</v>
      </c>
      <c r="E1244" s="595">
        <v>230753</v>
      </c>
      <c r="F1244" s="596" t="s">
        <v>8417</v>
      </c>
    </row>
    <row r="1245" spans="2:6" ht="15.4">
      <c r="B1245" s="594">
        <v>5176</v>
      </c>
      <c r="C1245" s="593" t="s">
        <v>1502</v>
      </c>
      <c r="D1245" s="594" t="s">
        <v>190</v>
      </c>
      <c r="E1245" s="595">
        <v>188544</v>
      </c>
      <c r="F1245" s="596" t="s">
        <v>8417</v>
      </c>
    </row>
    <row r="1246" spans="2:6" ht="15.4">
      <c r="B1246" s="594">
        <v>5177</v>
      </c>
      <c r="C1246" s="593" t="s">
        <v>1503</v>
      </c>
      <c r="D1246" s="594" t="s">
        <v>186</v>
      </c>
      <c r="E1246" s="595">
        <v>1992114</v>
      </c>
      <c r="F1246" s="593" t="s">
        <v>8417</v>
      </c>
    </row>
    <row r="1247" spans="2:6" ht="15.4">
      <c r="B1247" s="594">
        <v>5178</v>
      </c>
      <c r="C1247" s="593" t="s">
        <v>1504</v>
      </c>
      <c r="D1247" s="594" t="s">
        <v>590</v>
      </c>
      <c r="E1247" s="595">
        <v>796821</v>
      </c>
      <c r="F1247" s="596" t="s">
        <v>8396</v>
      </c>
    </row>
    <row r="1248" spans="2:6" ht="15.4">
      <c r="B1248" s="594">
        <v>5180</v>
      </c>
      <c r="C1248" s="593" t="s">
        <v>8527</v>
      </c>
      <c r="D1248" s="594" t="s">
        <v>190</v>
      </c>
      <c r="E1248" s="595">
        <v>322728</v>
      </c>
      <c r="F1248" s="596" t="s">
        <v>8417</v>
      </c>
    </row>
    <row r="1249" spans="2:6" ht="15.4">
      <c r="B1249" s="594">
        <v>5181</v>
      </c>
      <c r="C1249" s="593" t="s">
        <v>1506</v>
      </c>
      <c r="D1249" s="594" t="s">
        <v>190</v>
      </c>
      <c r="E1249" s="595">
        <v>62703</v>
      </c>
      <c r="F1249" s="596" t="s">
        <v>8417</v>
      </c>
    </row>
    <row r="1250" spans="2:6" ht="15.4">
      <c r="B1250" s="594">
        <v>5182</v>
      </c>
      <c r="C1250" s="593" t="s">
        <v>1507</v>
      </c>
      <c r="D1250" s="594" t="s">
        <v>190</v>
      </c>
      <c r="E1250" s="595">
        <v>460467</v>
      </c>
      <c r="F1250" s="596" t="s">
        <v>8417</v>
      </c>
    </row>
    <row r="1251" spans="2:6" ht="15.4">
      <c r="B1251" s="594">
        <v>5183</v>
      </c>
      <c r="C1251" s="593" t="s">
        <v>1508</v>
      </c>
      <c r="D1251" s="594" t="s">
        <v>190</v>
      </c>
      <c r="E1251" s="595">
        <v>219497</v>
      </c>
      <c r="F1251" s="596" t="s">
        <v>8417</v>
      </c>
    </row>
    <row r="1252" spans="2:6" ht="15.4">
      <c r="B1252" s="594">
        <v>5184</v>
      </c>
      <c r="C1252" s="593" t="s">
        <v>1509</v>
      </c>
      <c r="D1252" s="594" t="s">
        <v>190</v>
      </c>
      <c r="E1252" s="595">
        <v>79672</v>
      </c>
      <c r="F1252" s="596" t="s">
        <v>8417</v>
      </c>
    </row>
    <row r="1253" spans="2:6" ht="15.4">
      <c r="B1253" s="594">
        <v>5186</v>
      </c>
      <c r="C1253" s="593" t="s">
        <v>1511</v>
      </c>
      <c r="D1253" s="594" t="s">
        <v>157</v>
      </c>
      <c r="E1253" s="595">
        <v>464663</v>
      </c>
      <c r="F1253" s="596" t="s">
        <v>8417</v>
      </c>
    </row>
    <row r="1254" spans="2:6" ht="15.4">
      <c r="B1254" s="594">
        <v>5187</v>
      </c>
      <c r="C1254" s="593" t="s">
        <v>1512</v>
      </c>
      <c r="D1254" s="594" t="s">
        <v>157</v>
      </c>
      <c r="E1254" s="595">
        <v>502026</v>
      </c>
      <c r="F1254" s="596" t="s">
        <v>8417</v>
      </c>
    </row>
    <row r="1255" spans="2:6" ht="15.4">
      <c r="B1255" s="594">
        <v>5188</v>
      </c>
      <c r="C1255" s="593" t="s">
        <v>1513</v>
      </c>
      <c r="D1255" s="594" t="s">
        <v>157</v>
      </c>
      <c r="E1255" s="595">
        <v>55724</v>
      </c>
      <c r="F1255" s="596" t="s">
        <v>8417</v>
      </c>
    </row>
    <row r="1256" spans="2:6" ht="15.4">
      <c r="B1256" s="594">
        <v>5189</v>
      </c>
      <c r="C1256" s="593" t="s">
        <v>1514</v>
      </c>
      <c r="D1256" s="594" t="s">
        <v>157</v>
      </c>
      <c r="E1256" s="595">
        <v>87849</v>
      </c>
      <c r="F1256" s="596" t="s">
        <v>8417</v>
      </c>
    </row>
    <row r="1257" spans="2:6" ht="15.4">
      <c r="B1257" s="594">
        <v>5190</v>
      </c>
      <c r="C1257" s="593" t="s">
        <v>1515</v>
      </c>
      <c r="D1257" s="594" t="s">
        <v>190</v>
      </c>
      <c r="E1257" s="595">
        <v>12269</v>
      </c>
      <c r="F1257" s="596" t="s">
        <v>8417</v>
      </c>
    </row>
    <row r="1258" spans="2:6" ht="15.4">
      <c r="B1258" s="594">
        <v>5191</v>
      </c>
      <c r="C1258" s="593" t="s">
        <v>1516</v>
      </c>
      <c r="D1258" s="594" t="s">
        <v>157</v>
      </c>
      <c r="E1258" s="595">
        <v>306304</v>
      </c>
      <c r="F1258" s="596" t="s">
        <v>8417</v>
      </c>
    </row>
    <row r="1259" spans="2:6" ht="15.4">
      <c r="B1259" s="594">
        <v>5195</v>
      </c>
      <c r="C1259" s="593" t="s">
        <v>1517</v>
      </c>
      <c r="D1259" s="594" t="s">
        <v>190</v>
      </c>
      <c r="E1259" s="595">
        <v>53425</v>
      </c>
      <c r="F1259" s="596" t="s">
        <v>8417</v>
      </c>
    </row>
    <row r="1260" spans="2:6" ht="15.4">
      <c r="B1260" s="594">
        <v>5196</v>
      </c>
      <c r="C1260" s="593" t="s">
        <v>1518</v>
      </c>
      <c r="D1260" s="594" t="s">
        <v>186</v>
      </c>
      <c r="E1260" s="595">
        <v>113462</v>
      </c>
      <c r="F1260" s="596" t="s">
        <v>8417</v>
      </c>
    </row>
    <row r="1261" spans="2:6" ht="15.4">
      <c r="B1261" s="594">
        <v>5197</v>
      </c>
      <c r="C1261" s="593" t="s">
        <v>1519</v>
      </c>
      <c r="D1261" s="594" t="s">
        <v>186</v>
      </c>
      <c r="E1261" s="595">
        <v>121127</v>
      </c>
      <c r="F1261" s="596" t="s">
        <v>8417</v>
      </c>
    </row>
    <row r="1262" spans="2:6" ht="15.4">
      <c r="B1262" s="594">
        <v>5202</v>
      </c>
      <c r="C1262" s="593" t="s">
        <v>1523</v>
      </c>
      <c r="D1262" s="594" t="s">
        <v>190</v>
      </c>
      <c r="E1262" s="595">
        <v>97191</v>
      </c>
      <c r="F1262" s="596" t="s">
        <v>8417</v>
      </c>
    </row>
    <row r="1263" spans="2:6" ht="15.4">
      <c r="B1263" s="594">
        <v>5204</v>
      </c>
      <c r="C1263" s="593" t="s">
        <v>1524</v>
      </c>
      <c r="D1263" s="594" t="s">
        <v>190</v>
      </c>
      <c r="E1263" s="597">
        <v>10173</v>
      </c>
      <c r="F1263" s="593" t="s">
        <v>8417</v>
      </c>
    </row>
    <row r="1264" spans="2:6" ht="15.4">
      <c r="B1264" s="594">
        <v>5205</v>
      </c>
      <c r="C1264" s="593" t="s">
        <v>8528</v>
      </c>
      <c r="D1264" s="594" t="s">
        <v>190</v>
      </c>
      <c r="E1264" s="595">
        <v>48197</v>
      </c>
      <c r="F1264" s="596" t="s">
        <v>8417</v>
      </c>
    </row>
    <row r="1265" spans="2:6" ht="15.4">
      <c r="B1265" s="594">
        <v>5207</v>
      </c>
      <c r="C1265" s="593" t="s">
        <v>1526</v>
      </c>
      <c r="D1265" s="594" t="s">
        <v>182</v>
      </c>
      <c r="E1265" s="595">
        <v>244968</v>
      </c>
      <c r="F1265" s="596" t="s">
        <v>8417</v>
      </c>
    </row>
    <row r="1266" spans="2:6" ht="15.4">
      <c r="B1266" s="594">
        <v>5208</v>
      </c>
      <c r="C1266" s="593" t="s">
        <v>1527</v>
      </c>
      <c r="D1266" s="594" t="s">
        <v>190</v>
      </c>
      <c r="E1266" s="597">
        <v>116220</v>
      </c>
      <c r="F1266" s="593" t="s">
        <v>8417</v>
      </c>
    </row>
    <row r="1267" spans="2:6" ht="15.4">
      <c r="B1267" s="594">
        <v>5209</v>
      </c>
      <c r="C1267" s="593" t="s">
        <v>1528</v>
      </c>
      <c r="D1267" s="594" t="s">
        <v>182</v>
      </c>
      <c r="E1267" s="595">
        <v>80208</v>
      </c>
      <c r="F1267" s="596" t="s">
        <v>8417</v>
      </c>
    </row>
    <row r="1268" spans="2:6" ht="15.4">
      <c r="B1268" s="594">
        <v>5210</v>
      </c>
      <c r="C1268" s="593" t="s">
        <v>1529</v>
      </c>
      <c r="D1268" s="594" t="s">
        <v>182</v>
      </c>
      <c r="E1268" s="595">
        <v>81374</v>
      </c>
      <c r="F1268" s="596" t="s">
        <v>8417</v>
      </c>
    </row>
    <row r="1269" spans="2:6" ht="15.4">
      <c r="B1269" s="594">
        <v>5211</v>
      </c>
      <c r="C1269" s="593" t="s">
        <v>1530</v>
      </c>
      <c r="D1269" s="594" t="s">
        <v>182</v>
      </c>
      <c r="E1269" s="595">
        <v>58205</v>
      </c>
      <c r="F1269" s="596" t="s">
        <v>8417</v>
      </c>
    </row>
    <row r="1270" spans="2:6" ht="15.4">
      <c r="B1270" s="594">
        <v>5212</v>
      </c>
      <c r="C1270" s="593" t="s">
        <v>42</v>
      </c>
      <c r="D1270" s="594" t="s">
        <v>190</v>
      </c>
      <c r="E1270" s="595">
        <v>23972</v>
      </c>
      <c r="F1270" s="596" t="s">
        <v>8417</v>
      </c>
    </row>
    <row r="1271" spans="2:6" ht="15.4">
      <c r="B1271" s="594">
        <v>5214</v>
      </c>
      <c r="C1271" s="593" t="s">
        <v>1531</v>
      </c>
      <c r="D1271" s="594" t="s">
        <v>182</v>
      </c>
      <c r="E1271" s="597">
        <v>308142</v>
      </c>
      <c r="F1271" s="593" t="s">
        <v>8417</v>
      </c>
    </row>
    <row r="1272" spans="2:6" ht="15.4">
      <c r="B1272" s="594">
        <v>5216</v>
      </c>
      <c r="C1272" s="593" t="s">
        <v>1532</v>
      </c>
      <c r="D1272" s="594" t="s">
        <v>182</v>
      </c>
      <c r="E1272" s="595">
        <v>24716</v>
      </c>
      <c r="F1272" s="596" t="s">
        <v>8417</v>
      </c>
    </row>
    <row r="1273" spans="2:6" ht="15.4">
      <c r="B1273" s="594">
        <v>5217</v>
      </c>
      <c r="C1273" s="593" t="s">
        <v>1533</v>
      </c>
      <c r="D1273" s="594" t="s">
        <v>190</v>
      </c>
      <c r="E1273" s="595">
        <v>3906</v>
      </c>
      <c r="F1273" s="596" t="s">
        <v>8417</v>
      </c>
    </row>
    <row r="1274" spans="2:6" ht="15.4">
      <c r="B1274" s="594">
        <v>5218</v>
      </c>
      <c r="C1274" s="593" t="s">
        <v>1534</v>
      </c>
      <c r="D1274" s="594" t="s">
        <v>190</v>
      </c>
      <c r="E1274" s="595">
        <v>4092</v>
      </c>
      <c r="F1274" s="596" t="s">
        <v>8417</v>
      </c>
    </row>
    <row r="1275" spans="2:6" ht="15.4">
      <c r="B1275" s="594">
        <v>5220</v>
      </c>
      <c r="C1275" s="593" t="s">
        <v>1535</v>
      </c>
      <c r="D1275" s="594" t="s">
        <v>190</v>
      </c>
      <c r="E1275" s="595">
        <v>19052</v>
      </c>
      <c r="F1275" s="593" t="s">
        <v>8417</v>
      </c>
    </row>
    <row r="1276" spans="2:6" ht="15.4">
      <c r="B1276" s="594">
        <v>5221</v>
      </c>
      <c r="C1276" s="593" t="s">
        <v>1536</v>
      </c>
      <c r="D1276" s="594" t="s">
        <v>190</v>
      </c>
      <c r="E1276" s="595">
        <v>21923</v>
      </c>
      <c r="F1276" s="596" t="s">
        <v>8417</v>
      </c>
    </row>
    <row r="1277" spans="2:6" ht="15.4">
      <c r="B1277" s="594">
        <v>5225</v>
      </c>
      <c r="C1277" s="593" t="s">
        <v>1537</v>
      </c>
      <c r="D1277" s="594" t="s">
        <v>190</v>
      </c>
      <c r="E1277" s="595">
        <v>4579</v>
      </c>
      <c r="F1277" s="596" t="s">
        <v>8417</v>
      </c>
    </row>
    <row r="1278" spans="2:6" ht="15.4">
      <c r="B1278" s="594">
        <v>5226</v>
      </c>
      <c r="C1278" s="593" t="s">
        <v>1538</v>
      </c>
      <c r="D1278" s="594" t="s">
        <v>190</v>
      </c>
      <c r="E1278" s="595">
        <v>6271</v>
      </c>
      <c r="F1278" s="596" t="s">
        <v>8417</v>
      </c>
    </row>
    <row r="1279" spans="2:6" ht="15.4">
      <c r="B1279" s="594">
        <v>5227</v>
      </c>
      <c r="C1279" s="593" t="s">
        <v>1539</v>
      </c>
      <c r="D1279" s="594" t="s">
        <v>182</v>
      </c>
      <c r="E1279" s="595">
        <v>26586</v>
      </c>
      <c r="F1279" s="596" t="s">
        <v>8417</v>
      </c>
    </row>
    <row r="1280" spans="2:6" ht="15.4">
      <c r="B1280" s="594">
        <v>5228</v>
      </c>
      <c r="C1280" s="593" t="s">
        <v>1540</v>
      </c>
      <c r="D1280" s="594" t="s">
        <v>190</v>
      </c>
      <c r="E1280" s="595">
        <v>9970</v>
      </c>
      <c r="F1280" s="596" t="s">
        <v>8417</v>
      </c>
    </row>
    <row r="1281" spans="2:6" ht="15.4">
      <c r="B1281" s="594">
        <v>5229</v>
      </c>
      <c r="C1281" s="593" t="s">
        <v>1541</v>
      </c>
      <c r="D1281" s="594" t="s">
        <v>190</v>
      </c>
      <c r="E1281" s="595">
        <v>12463</v>
      </c>
      <c r="F1281" s="596" t="s">
        <v>8417</v>
      </c>
    </row>
    <row r="1282" spans="2:6" ht="15.4">
      <c r="B1282" s="594">
        <v>5230</v>
      </c>
      <c r="C1282" s="593" t="s">
        <v>1542</v>
      </c>
      <c r="D1282" s="594" t="s">
        <v>190</v>
      </c>
      <c r="E1282" s="595">
        <v>16650</v>
      </c>
      <c r="F1282" s="596" t="s">
        <v>8417</v>
      </c>
    </row>
    <row r="1283" spans="2:6" ht="15.4">
      <c r="B1283" s="594">
        <v>5241</v>
      </c>
      <c r="C1283" s="593" t="s">
        <v>1543</v>
      </c>
      <c r="D1283" s="594" t="s">
        <v>157</v>
      </c>
      <c r="E1283" s="595">
        <v>19434</v>
      </c>
      <c r="F1283" s="596" t="s">
        <v>8417</v>
      </c>
    </row>
    <row r="1284" spans="2:6" ht="15.4">
      <c r="B1284" s="594">
        <v>5242</v>
      </c>
      <c r="C1284" s="593" t="s">
        <v>1544</v>
      </c>
      <c r="D1284" s="594" t="s">
        <v>157</v>
      </c>
      <c r="E1284" s="595">
        <v>251024</v>
      </c>
      <c r="F1284" s="596" t="s">
        <v>8417</v>
      </c>
    </row>
    <row r="1285" spans="2:6" ht="15.4">
      <c r="B1285" s="594">
        <v>5244</v>
      </c>
      <c r="C1285" s="593" t="s">
        <v>1545</v>
      </c>
      <c r="D1285" s="594" t="s">
        <v>182</v>
      </c>
      <c r="E1285" s="595">
        <v>70587</v>
      </c>
      <c r="F1285" s="596" t="s">
        <v>8417</v>
      </c>
    </row>
    <row r="1286" spans="2:6" ht="15.4">
      <c r="B1286" s="594">
        <v>5245</v>
      </c>
      <c r="C1286" s="593" t="s">
        <v>1546</v>
      </c>
      <c r="D1286" s="594" t="s">
        <v>157</v>
      </c>
      <c r="E1286" s="597">
        <v>758624</v>
      </c>
      <c r="F1286" s="596" t="s">
        <v>8417</v>
      </c>
    </row>
    <row r="1287" spans="2:6" ht="15.4">
      <c r="B1287" s="594">
        <v>5246</v>
      </c>
      <c r="C1287" s="593" t="s">
        <v>1547</v>
      </c>
      <c r="D1287" s="594" t="s">
        <v>157</v>
      </c>
      <c r="E1287" s="597">
        <v>3112510</v>
      </c>
      <c r="F1287" s="596" t="s">
        <v>8417</v>
      </c>
    </row>
    <row r="1288" spans="2:6" ht="15.4">
      <c r="B1288" s="594">
        <v>5247</v>
      </c>
      <c r="C1288" s="593" t="s">
        <v>1548</v>
      </c>
      <c r="D1288" s="594" t="s">
        <v>157</v>
      </c>
      <c r="E1288" s="597">
        <v>814523</v>
      </c>
      <c r="F1288" s="596" t="s">
        <v>8417</v>
      </c>
    </row>
    <row r="1289" spans="2:6" ht="15.4">
      <c r="B1289" s="594">
        <v>5248</v>
      </c>
      <c r="C1289" s="593" t="s">
        <v>1549</v>
      </c>
      <c r="D1289" s="594" t="s">
        <v>190</v>
      </c>
      <c r="E1289" s="595">
        <v>6149</v>
      </c>
      <c r="F1289" s="596" t="s">
        <v>8417</v>
      </c>
    </row>
    <row r="1290" spans="2:6" ht="15.4">
      <c r="B1290" s="594">
        <v>5249</v>
      </c>
      <c r="C1290" s="593" t="s">
        <v>1550</v>
      </c>
      <c r="D1290" s="594" t="s">
        <v>190</v>
      </c>
      <c r="E1290" s="595">
        <v>70489</v>
      </c>
      <c r="F1290" s="596" t="s">
        <v>8417</v>
      </c>
    </row>
    <row r="1291" spans="2:6" ht="15.4">
      <c r="B1291" s="594">
        <v>5252</v>
      </c>
      <c r="C1291" s="593" t="s">
        <v>1554</v>
      </c>
      <c r="D1291" s="594" t="s">
        <v>157</v>
      </c>
      <c r="E1291" s="595">
        <v>3818969</v>
      </c>
      <c r="F1291" s="596" t="s">
        <v>8417</v>
      </c>
    </row>
    <row r="1292" spans="2:6" ht="15.4">
      <c r="B1292" s="594">
        <v>5253</v>
      </c>
      <c r="C1292" s="593" t="s">
        <v>1555</v>
      </c>
      <c r="D1292" s="594" t="s">
        <v>157</v>
      </c>
      <c r="E1292" s="597">
        <v>15554558</v>
      </c>
      <c r="F1292" s="593" t="s">
        <v>8417</v>
      </c>
    </row>
    <row r="1293" spans="2:6" ht="15.4">
      <c r="B1293" s="594">
        <v>5254</v>
      </c>
      <c r="C1293" s="593" t="s">
        <v>1556</v>
      </c>
      <c r="D1293" s="594" t="s">
        <v>190</v>
      </c>
      <c r="E1293" s="597">
        <v>2154548</v>
      </c>
      <c r="F1293" s="593" t="s">
        <v>8417</v>
      </c>
    </row>
    <row r="1294" spans="2:6" ht="15.4">
      <c r="B1294" s="594">
        <v>5271</v>
      </c>
      <c r="C1294" s="593" t="s">
        <v>1557</v>
      </c>
      <c r="D1294" s="594" t="s">
        <v>186</v>
      </c>
      <c r="E1294" s="597">
        <v>705894</v>
      </c>
      <c r="F1294" s="593" t="s">
        <v>8417</v>
      </c>
    </row>
    <row r="1295" spans="2:6" ht="15.4">
      <c r="B1295" s="594">
        <v>5272</v>
      </c>
      <c r="C1295" s="593" t="s">
        <v>1558</v>
      </c>
      <c r="D1295" s="594" t="s">
        <v>190</v>
      </c>
      <c r="E1295" s="597">
        <v>131367</v>
      </c>
      <c r="F1295" s="593" t="s">
        <v>8417</v>
      </c>
    </row>
    <row r="1296" spans="2:6" ht="15.4">
      <c r="B1296" s="594">
        <v>5273</v>
      </c>
      <c r="C1296" s="593" t="s">
        <v>1559</v>
      </c>
      <c r="D1296" s="594" t="s">
        <v>190</v>
      </c>
      <c r="E1296" s="595">
        <v>197051</v>
      </c>
      <c r="F1296" s="596" t="s">
        <v>8417</v>
      </c>
    </row>
    <row r="1297" spans="2:6" ht="15.4">
      <c r="B1297" s="594">
        <v>5274</v>
      </c>
      <c r="C1297" s="593" t="s">
        <v>1560</v>
      </c>
      <c r="D1297" s="594" t="s">
        <v>190</v>
      </c>
      <c r="E1297" s="597">
        <v>328419</v>
      </c>
      <c r="F1297" s="593" t="s">
        <v>8417</v>
      </c>
    </row>
    <row r="1298" spans="2:6" ht="15.4">
      <c r="B1298" s="594">
        <v>5275</v>
      </c>
      <c r="C1298" s="593" t="s">
        <v>1561</v>
      </c>
      <c r="D1298" s="594" t="s">
        <v>190</v>
      </c>
      <c r="E1298" s="595">
        <v>656834</v>
      </c>
      <c r="F1298" s="596" t="s">
        <v>8417</v>
      </c>
    </row>
    <row r="1299" spans="2:6" ht="15.4">
      <c r="B1299" s="594">
        <v>5276</v>
      </c>
      <c r="C1299" s="593" t="s">
        <v>1562</v>
      </c>
      <c r="D1299" s="594" t="s">
        <v>190</v>
      </c>
      <c r="E1299" s="595">
        <v>722516</v>
      </c>
      <c r="F1299" s="596" t="s">
        <v>8417</v>
      </c>
    </row>
    <row r="1300" spans="2:6" ht="15.4">
      <c r="B1300" s="594">
        <v>5277</v>
      </c>
      <c r="C1300" s="593" t="s">
        <v>1563</v>
      </c>
      <c r="D1300" s="594" t="s">
        <v>190</v>
      </c>
      <c r="E1300" s="597">
        <v>625509</v>
      </c>
      <c r="F1300" s="593" t="s">
        <v>8417</v>
      </c>
    </row>
    <row r="1301" spans="2:6" ht="15.4">
      <c r="B1301" s="594">
        <v>5278</v>
      </c>
      <c r="C1301" s="593" t="s">
        <v>1564</v>
      </c>
      <c r="D1301" s="594" t="s">
        <v>190</v>
      </c>
      <c r="E1301" s="595">
        <v>876109</v>
      </c>
      <c r="F1301" s="596" t="s">
        <v>8417</v>
      </c>
    </row>
    <row r="1302" spans="2:6" ht="15.4">
      <c r="B1302" s="594">
        <v>5279</v>
      </c>
      <c r="C1302" s="593" t="s">
        <v>1565</v>
      </c>
      <c r="D1302" s="594" t="s">
        <v>190</v>
      </c>
      <c r="E1302" s="595">
        <v>156379</v>
      </c>
      <c r="F1302" s="596" t="s">
        <v>8417</v>
      </c>
    </row>
    <row r="1303" spans="2:6" ht="15.4">
      <c r="B1303" s="594">
        <v>5286</v>
      </c>
      <c r="C1303" s="593" t="s">
        <v>1567</v>
      </c>
      <c r="D1303" s="594" t="s">
        <v>182</v>
      </c>
      <c r="E1303" s="595">
        <v>14965</v>
      </c>
      <c r="F1303" s="596" t="s">
        <v>8397</v>
      </c>
    </row>
    <row r="1304" spans="2:6" ht="15.4">
      <c r="B1304" s="594">
        <v>5312</v>
      </c>
      <c r="C1304" s="593" t="s">
        <v>1568</v>
      </c>
      <c r="D1304" s="594" t="s">
        <v>186</v>
      </c>
      <c r="E1304" s="597">
        <v>753920</v>
      </c>
      <c r="F1304" s="593" t="s">
        <v>8417</v>
      </c>
    </row>
    <row r="1305" spans="2:6" ht="15.4">
      <c r="B1305" s="594">
        <v>5313</v>
      </c>
      <c r="C1305" s="593" t="s">
        <v>1569</v>
      </c>
      <c r="D1305" s="594" t="s">
        <v>186</v>
      </c>
      <c r="E1305" s="595">
        <v>731783</v>
      </c>
      <c r="F1305" s="596" t="s">
        <v>8417</v>
      </c>
    </row>
    <row r="1306" spans="2:6" ht="15.4">
      <c r="B1306" s="594">
        <v>5314</v>
      </c>
      <c r="C1306" s="593" t="s">
        <v>1570</v>
      </c>
      <c r="D1306" s="594" t="s">
        <v>190</v>
      </c>
      <c r="E1306" s="595">
        <v>703744</v>
      </c>
      <c r="F1306" s="596" t="s">
        <v>8417</v>
      </c>
    </row>
    <row r="1307" spans="2:6" ht="15.4">
      <c r="B1307" s="594">
        <v>5315</v>
      </c>
      <c r="C1307" s="593" t="s">
        <v>8529</v>
      </c>
      <c r="D1307" s="594" t="s">
        <v>186</v>
      </c>
      <c r="E1307" s="597">
        <v>1088882</v>
      </c>
      <c r="F1307" s="593" t="s">
        <v>8417</v>
      </c>
    </row>
    <row r="1308" spans="2:6" ht="15.4">
      <c r="B1308" s="594">
        <v>5316</v>
      </c>
      <c r="C1308" s="593" t="s">
        <v>1572</v>
      </c>
      <c r="D1308" s="594" t="s">
        <v>157</v>
      </c>
      <c r="E1308" s="595">
        <v>1574754</v>
      </c>
      <c r="F1308" s="596" t="s">
        <v>8417</v>
      </c>
    </row>
    <row r="1309" spans="2:6" ht="15.4">
      <c r="B1309" s="594">
        <v>5317</v>
      </c>
      <c r="C1309" s="593" t="s">
        <v>8530</v>
      </c>
      <c r="D1309" s="594" t="s">
        <v>186</v>
      </c>
      <c r="E1309" s="595">
        <v>1044459</v>
      </c>
      <c r="F1309" s="596" t="s">
        <v>8417</v>
      </c>
    </row>
    <row r="1310" spans="2:6" ht="15.4">
      <c r="B1310" s="594">
        <v>5318</v>
      </c>
      <c r="C1310" s="593" t="s">
        <v>8531</v>
      </c>
      <c r="D1310" s="594" t="s">
        <v>157</v>
      </c>
      <c r="E1310" s="595">
        <v>102102768</v>
      </c>
      <c r="F1310" s="593" t="s">
        <v>8417</v>
      </c>
    </row>
    <row r="1311" spans="2:6" ht="15.4">
      <c r="B1311" s="594">
        <v>5319</v>
      </c>
      <c r="C1311" s="593" t="s">
        <v>8532</v>
      </c>
      <c r="D1311" s="594" t="s">
        <v>157</v>
      </c>
      <c r="E1311" s="595">
        <v>108740128</v>
      </c>
      <c r="F1311" s="596" t="s">
        <v>8417</v>
      </c>
    </row>
    <row r="1312" spans="2:6" ht="15.4">
      <c r="B1312" s="594">
        <v>5320</v>
      </c>
      <c r="C1312" s="593" t="s">
        <v>1576</v>
      </c>
      <c r="D1312" s="594" t="s">
        <v>190</v>
      </c>
      <c r="E1312" s="595">
        <v>568851</v>
      </c>
      <c r="F1312" s="596" t="s">
        <v>8417</v>
      </c>
    </row>
    <row r="1313" spans="2:6" ht="15.4">
      <c r="B1313" s="594">
        <v>5321</v>
      </c>
      <c r="C1313" s="593" t="s">
        <v>1577</v>
      </c>
      <c r="D1313" s="594" t="s">
        <v>190</v>
      </c>
      <c r="E1313" s="595">
        <v>682084</v>
      </c>
      <c r="F1313" s="593" t="s">
        <v>8417</v>
      </c>
    </row>
    <row r="1314" spans="2:6" ht="15.4">
      <c r="B1314" s="594">
        <v>5322</v>
      </c>
      <c r="C1314" s="593" t="s">
        <v>1578</v>
      </c>
      <c r="D1314" s="594" t="s">
        <v>190</v>
      </c>
      <c r="E1314" s="595">
        <v>832614</v>
      </c>
      <c r="F1314" s="596" t="s">
        <v>8417</v>
      </c>
    </row>
    <row r="1315" spans="2:6" ht="15.4">
      <c r="B1315" s="594">
        <v>5324</v>
      </c>
      <c r="C1315" s="593" t="s">
        <v>1579</v>
      </c>
      <c r="D1315" s="594" t="s">
        <v>190</v>
      </c>
      <c r="E1315" s="595">
        <v>1122151</v>
      </c>
      <c r="F1315" s="596" t="s">
        <v>8417</v>
      </c>
    </row>
    <row r="1316" spans="2:6" ht="15.4">
      <c r="B1316" s="594">
        <v>5325</v>
      </c>
      <c r="C1316" s="593" t="s">
        <v>1580</v>
      </c>
      <c r="D1316" s="594" t="s">
        <v>190</v>
      </c>
      <c r="E1316" s="595">
        <v>1343316</v>
      </c>
      <c r="F1316" s="596" t="s">
        <v>8417</v>
      </c>
    </row>
    <row r="1317" spans="2:6" ht="15.4">
      <c r="B1317" s="594">
        <v>5326</v>
      </c>
      <c r="C1317" s="593" t="s">
        <v>1581</v>
      </c>
      <c r="D1317" s="594" t="s">
        <v>190</v>
      </c>
      <c r="E1317" s="595">
        <v>7573875</v>
      </c>
      <c r="F1317" s="596" t="s">
        <v>8417</v>
      </c>
    </row>
    <row r="1318" spans="2:6" ht="15.4">
      <c r="B1318" s="594">
        <v>5327</v>
      </c>
      <c r="C1318" s="593" t="s">
        <v>1582</v>
      </c>
      <c r="D1318" s="594" t="s">
        <v>190</v>
      </c>
      <c r="E1318" s="597">
        <v>8135213</v>
      </c>
      <c r="F1318" s="593" t="s">
        <v>8417</v>
      </c>
    </row>
    <row r="1319" spans="2:6" ht="15.4">
      <c r="B1319" s="594">
        <v>5328</v>
      </c>
      <c r="C1319" s="593" t="s">
        <v>8533</v>
      </c>
      <c r="D1319" s="594" t="s">
        <v>157</v>
      </c>
      <c r="E1319" s="595">
        <v>29013048</v>
      </c>
      <c r="F1319" s="596" t="s">
        <v>8417</v>
      </c>
    </row>
    <row r="1320" spans="2:6" ht="15.4">
      <c r="B1320" s="594">
        <v>5329</v>
      </c>
      <c r="C1320" s="593" t="s">
        <v>8534</v>
      </c>
      <c r="D1320" s="594" t="s">
        <v>157</v>
      </c>
      <c r="E1320" s="597">
        <v>29013048</v>
      </c>
      <c r="F1320" s="593" t="s">
        <v>8417</v>
      </c>
    </row>
    <row r="1321" spans="2:6" ht="15.4">
      <c r="B1321" s="594">
        <v>5330</v>
      </c>
      <c r="C1321" s="593" t="s">
        <v>8535</v>
      </c>
      <c r="D1321" s="594" t="s">
        <v>157</v>
      </c>
      <c r="E1321" s="597">
        <v>30895672</v>
      </c>
      <c r="F1321" s="593" t="s">
        <v>8417</v>
      </c>
    </row>
    <row r="1322" spans="2:6" ht="15.4">
      <c r="B1322" s="594">
        <v>5331</v>
      </c>
      <c r="C1322" s="593" t="s">
        <v>8536</v>
      </c>
      <c r="D1322" s="594" t="s">
        <v>157</v>
      </c>
      <c r="E1322" s="597">
        <v>33844115</v>
      </c>
      <c r="F1322" s="593" t="s">
        <v>8417</v>
      </c>
    </row>
    <row r="1323" spans="2:6" ht="15.4">
      <c r="B1323" s="594">
        <v>5332</v>
      </c>
      <c r="C1323" s="593" t="s">
        <v>8537</v>
      </c>
      <c r="D1323" s="594" t="s">
        <v>157</v>
      </c>
      <c r="E1323" s="595">
        <v>41034087</v>
      </c>
      <c r="F1323" s="596" t="s">
        <v>8417</v>
      </c>
    </row>
    <row r="1324" spans="2:6" ht="15.4">
      <c r="B1324" s="594">
        <v>5333</v>
      </c>
      <c r="C1324" s="593" t="s">
        <v>8538</v>
      </c>
      <c r="D1324" s="594" t="s">
        <v>157</v>
      </c>
      <c r="E1324" s="597">
        <v>49548030</v>
      </c>
      <c r="F1324" s="593" t="s">
        <v>8417</v>
      </c>
    </row>
    <row r="1325" spans="2:6" ht="15.4">
      <c r="B1325" s="594">
        <v>5334</v>
      </c>
      <c r="C1325" s="593" t="s">
        <v>8539</v>
      </c>
      <c r="D1325" s="594" t="s">
        <v>157</v>
      </c>
      <c r="E1325" s="597">
        <v>58753805</v>
      </c>
      <c r="F1325" s="593" t="s">
        <v>8417</v>
      </c>
    </row>
    <row r="1326" spans="2:6" ht="15.4">
      <c r="B1326" s="594">
        <v>5335</v>
      </c>
      <c r="C1326" s="593" t="s">
        <v>8540</v>
      </c>
      <c r="D1326" s="594" t="s">
        <v>157</v>
      </c>
      <c r="E1326" s="595">
        <v>65257096</v>
      </c>
      <c r="F1326" s="596" t="s">
        <v>8417</v>
      </c>
    </row>
    <row r="1327" spans="2:6" ht="15.4">
      <c r="B1327" s="594">
        <v>5336</v>
      </c>
      <c r="C1327" s="593" t="s">
        <v>8541</v>
      </c>
      <c r="D1327" s="594" t="s">
        <v>157</v>
      </c>
      <c r="E1327" s="595">
        <v>72610490</v>
      </c>
      <c r="F1327" s="596" t="s">
        <v>8417</v>
      </c>
    </row>
    <row r="1328" spans="2:6" ht="15.4">
      <c r="B1328" s="594">
        <v>5338</v>
      </c>
      <c r="C1328" s="593" t="s">
        <v>1592</v>
      </c>
      <c r="D1328" s="594" t="s">
        <v>157</v>
      </c>
      <c r="E1328" s="595">
        <v>1516027</v>
      </c>
      <c r="F1328" s="596" t="s">
        <v>8417</v>
      </c>
    </row>
    <row r="1329" spans="2:6" ht="15.4">
      <c r="B1329" s="594">
        <v>5339</v>
      </c>
      <c r="C1329" s="593" t="s">
        <v>1593</v>
      </c>
      <c r="D1329" s="594" t="s">
        <v>157</v>
      </c>
      <c r="E1329" s="595">
        <v>446919</v>
      </c>
      <c r="F1329" s="596" t="s">
        <v>8417</v>
      </c>
    </row>
    <row r="1330" spans="2:6" ht="15.4">
      <c r="B1330" s="594">
        <v>5340</v>
      </c>
      <c r="C1330" s="593" t="s">
        <v>1594</v>
      </c>
      <c r="D1330" s="594" t="s">
        <v>157</v>
      </c>
      <c r="E1330" s="595">
        <v>2890114</v>
      </c>
      <c r="F1330" s="596" t="s">
        <v>8417</v>
      </c>
    </row>
    <row r="1331" spans="2:6" ht="15.4">
      <c r="B1331" s="594">
        <v>5341</v>
      </c>
      <c r="C1331" s="593" t="s">
        <v>1595</v>
      </c>
      <c r="D1331" s="594" t="s">
        <v>157</v>
      </c>
      <c r="E1331" s="595">
        <v>858864</v>
      </c>
      <c r="F1331" s="596" t="s">
        <v>8417</v>
      </c>
    </row>
    <row r="1332" spans="2:6" ht="15.4">
      <c r="B1332" s="594">
        <v>5342</v>
      </c>
      <c r="C1332" s="593" t="s">
        <v>1596</v>
      </c>
      <c r="D1332" s="594" t="s">
        <v>157</v>
      </c>
      <c r="E1332" s="597">
        <v>419080</v>
      </c>
      <c r="F1332" s="593" t="s">
        <v>8417</v>
      </c>
    </row>
    <row r="1333" spans="2:6" ht="15.4">
      <c r="B1333" s="594">
        <v>5343</v>
      </c>
      <c r="C1333" s="593" t="s">
        <v>1597</v>
      </c>
      <c r="D1333" s="594" t="s">
        <v>157</v>
      </c>
      <c r="E1333" s="595">
        <v>763205</v>
      </c>
      <c r="F1333" s="596" t="s">
        <v>8417</v>
      </c>
    </row>
    <row r="1334" spans="2:6" ht="15.4">
      <c r="B1334" s="594">
        <v>5345</v>
      </c>
      <c r="C1334" s="593" t="s">
        <v>1599</v>
      </c>
      <c r="D1334" s="594" t="s">
        <v>186</v>
      </c>
      <c r="E1334" s="597">
        <v>179669</v>
      </c>
      <c r="F1334" s="593" t="s">
        <v>8417</v>
      </c>
    </row>
    <row r="1335" spans="2:6" ht="15.4">
      <c r="B1335" s="594">
        <v>5346</v>
      </c>
      <c r="C1335" s="593" t="s">
        <v>1600</v>
      </c>
      <c r="D1335" s="594" t="s">
        <v>186</v>
      </c>
      <c r="E1335" s="595">
        <v>206170</v>
      </c>
      <c r="F1335" s="593" t="s">
        <v>8417</v>
      </c>
    </row>
    <row r="1336" spans="2:6" ht="15.4">
      <c r="B1336" s="594">
        <v>5347</v>
      </c>
      <c r="C1336" s="593" t="s">
        <v>1601</v>
      </c>
      <c r="D1336" s="594" t="s">
        <v>186</v>
      </c>
      <c r="E1336" s="595">
        <v>306438</v>
      </c>
      <c r="F1336" s="596" t="s">
        <v>8417</v>
      </c>
    </row>
    <row r="1337" spans="2:6" ht="15.4">
      <c r="B1337" s="594">
        <v>5348</v>
      </c>
      <c r="C1337" s="593" t="s">
        <v>1602</v>
      </c>
      <c r="D1337" s="594" t="s">
        <v>186</v>
      </c>
      <c r="E1337" s="595">
        <v>314932</v>
      </c>
      <c r="F1337" s="596" t="s">
        <v>8417</v>
      </c>
    </row>
    <row r="1338" spans="2:6" ht="15.4">
      <c r="B1338" s="594">
        <v>5349</v>
      </c>
      <c r="C1338" s="593" t="s">
        <v>1603</v>
      </c>
      <c r="D1338" s="594" t="s">
        <v>186</v>
      </c>
      <c r="E1338" s="595">
        <v>323463</v>
      </c>
      <c r="F1338" s="596" t="s">
        <v>8417</v>
      </c>
    </row>
    <row r="1339" spans="2:6" ht="15.4">
      <c r="B1339" s="594">
        <v>5350</v>
      </c>
      <c r="C1339" s="593" t="s">
        <v>1604</v>
      </c>
      <c r="D1339" s="594" t="s">
        <v>186</v>
      </c>
      <c r="E1339" s="595">
        <v>368876</v>
      </c>
      <c r="F1339" s="596" t="s">
        <v>8417</v>
      </c>
    </row>
    <row r="1340" spans="2:6" ht="15.4">
      <c r="B1340" s="594">
        <v>5351</v>
      </c>
      <c r="C1340" s="593" t="s">
        <v>1605</v>
      </c>
      <c r="D1340" s="594" t="s">
        <v>186</v>
      </c>
      <c r="E1340" s="595">
        <v>377407</v>
      </c>
      <c r="F1340" s="593" t="s">
        <v>8417</v>
      </c>
    </row>
    <row r="1341" spans="2:6" ht="15.4">
      <c r="B1341" s="594">
        <v>5352</v>
      </c>
      <c r="C1341" s="593" t="s">
        <v>1606</v>
      </c>
      <c r="D1341" s="594" t="s">
        <v>186</v>
      </c>
      <c r="E1341" s="595">
        <v>385938</v>
      </c>
      <c r="F1341" s="596" t="s">
        <v>8417</v>
      </c>
    </row>
    <row r="1342" spans="2:6" ht="15.4">
      <c r="B1342" s="594">
        <v>5353</v>
      </c>
      <c r="C1342" s="593" t="s">
        <v>1607</v>
      </c>
      <c r="D1342" s="594" t="s">
        <v>186</v>
      </c>
      <c r="E1342" s="595">
        <v>431351</v>
      </c>
      <c r="F1342" s="596" t="s">
        <v>8417</v>
      </c>
    </row>
    <row r="1343" spans="2:6" ht="15.4">
      <c r="B1343" s="594">
        <v>5354</v>
      </c>
      <c r="C1343" s="593" t="s">
        <v>1608</v>
      </c>
      <c r="D1343" s="594" t="s">
        <v>186</v>
      </c>
      <c r="E1343" s="595">
        <v>440418</v>
      </c>
      <c r="F1343" s="596" t="s">
        <v>8417</v>
      </c>
    </row>
    <row r="1344" spans="2:6" ht="15.4">
      <c r="B1344" s="594">
        <v>5355</v>
      </c>
      <c r="C1344" s="593" t="s">
        <v>1609</v>
      </c>
      <c r="D1344" s="594" t="s">
        <v>186</v>
      </c>
      <c r="E1344" s="595">
        <v>448413</v>
      </c>
      <c r="F1344" s="596" t="s">
        <v>8417</v>
      </c>
    </row>
    <row r="1345" spans="2:6" ht="15.4">
      <c r="B1345" s="594">
        <v>5356</v>
      </c>
      <c r="C1345" s="593" t="s">
        <v>1610</v>
      </c>
      <c r="D1345" s="594" t="s">
        <v>186</v>
      </c>
      <c r="E1345" s="595">
        <v>156975</v>
      </c>
      <c r="F1345" s="596" t="s">
        <v>8417</v>
      </c>
    </row>
    <row r="1346" spans="2:6" ht="15.4">
      <c r="B1346" s="594">
        <v>5357</v>
      </c>
      <c r="C1346" s="593" t="s">
        <v>1611</v>
      </c>
      <c r="D1346" s="594" t="s">
        <v>186</v>
      </c>
      <c r="E1346" s="597">
        <v>176466</v>
      </c>
      <c r="F1346" s="593" t="s">
        <v>8417</v>
      </c>
    </row>
    <row r="1347" spans="2:6" ht="15.4">
      <c r="B1347" s="594">
        <v>5358</v>
      </c>
      <c r="C1347" s="593" t="s">
        <v>1612</v>
      </c>
      <c r="D1347" s="594" t="s">
        <v>186</v>
      </c>
      <c r="E1347" s="597">
        <v>191529</v>
      </c>
      <c r="F1347" s="593" t="s">
        <v>8417</v>
      </c>
    </row>
    <row r="1348" spans="2:6" ht="15.4">
      <c r="B1348" s="594">
        <v>5359</v>
      </c>
      <c r="C1348" s="593" t="s">
        <v>1613</v>
      </c>
      <c r="D1348" s="594" t="s">
        <v>186</v>
      </c>
      <c r="E1348" s="595">
        <v>208163</v>
      </c>
      <c r="F1348" s="596" t="s">
        <v>8417</v>
      </c>
    </row>
    <row r="1349" spans="2:6" ht="15.4">
      <c r="B1349" s="594">
        <v>5360</v>
      </c>
      <c r="C1349" s="593" t="s">
        <v>1614</v>
      </c>
      <c r="D1349" s="594" t="s">
        <v>885</v>
      </c>
      <c r="E1349" s="595">
        <v>176025</v>
      </c>
      <c r="F1349" s="596" t="s">
        <v>8417</v>
      </c>
    </row>
    <row r="1350" spans="2:6" ht="15.4">
      <c r="B1350" s="594">
        <v>5361</v>
      </c>
      <c r="C1350" s="593" t="s">
        <v>1615</v>
      </c>
      <c r="D1350" s="594" t="s">
        <v>186</v>
      </c>
      <c r="E1350" s="595">
        <v>12037</v>
      </c>
      <c r="F1350" s="596" t="s">
        <v>8417</v>
      </c>
    </row>
    <row r="1351" spans="2:6" ht="15.4">
      <c r="B1351" s="594">
        <v>5362</v>
      </c>
      <c r="C1351" s="593" t="s">
        <v>1616</v>
      </c>
      <c r="D1351" s="594" t="s">
        <v>186</v>
      </c>
      <c r="E1351" s="595">
        <v>369391</v>
      </c>
      <c r="F1351" s="596" t="s">
        <v>8417</v>
      </c>
    </row>
    <row r="1352" spans="2:6" ht="15.4">
      <c r="B1352" s="594">
        <v>5363</v>
      </c>
      <c r="C1352" s="593" t="s">
        <v>1617</v>
      </c>
      <c r="D1352" s="594" t="s">
        <v>186</v>
      </c>
      <c r="E1352" s="597">
        <v>358546</v>
      </c>
      <c r="F1352" s="593" t="s">
        <v>8417</v>
      </c>
    </row>
    <row r="1353" spans="2:6" ht="15.4">
      <c r="B1353" s="594">
        <v>5364</v>
      </c>
      <c r="C1353" s="593" t="s">
        <v>1618</v>
      </c>
      <c r="D1353" s="594" t="s">
        <v>186</v>
      </c>
      <c r="E1353" s="595">
        <v>356513</v>
      </c>
      <c r="F1353" s="596" t="s">
        <v>8417</v>
      </c>
    </row>
    <row r="1354" spans="2:6" ht="15.4">
      <c r="B1354" s="594">
        <v>5365</v>
      </c>
      <c r="C1354" s="593" t="s">
        <v>1619</v>
      </c>
      <c r="D1354" s="594" t="s">
        <v>182</v>
      </c>
      <c r="E1354" s="595">
        <v>49532</v>
      </c>
      <c r="F1354" s="596" t="s">
        <v>8417</v>
      </c>
    </row>
    <row r="1355" spans="2:6" ht="15.4">
      <c r="B1355" s="594">
        <v>5368</v>
      </c>
      <c r="C1355" s="593" t="s">
        <v>1622</v>
      </c>
      <c r="D1355" s="594" t="s">
        <v>182</v>
      </c>
      <c r="E1355" s="597">
        <v>27108</v>
      </c>
      <c r="F1355" s="593" t="s">
        <v>8417</v>
      </c>
    </row>
    <row r="1356" spans="2:6" ht="15.4">
      <c r="B1356" s="594">
        <v>5369</v>
      </c>
      <c r="C1356" s="593" t="s">
        <v>1623</v>
      </c>
      <c r="D1356" s="594" t="s">
        <v>157</v>
      </c>
      <c r="E1356" s="595">
        <v>5314</v>
      </c>
      <c r="F1356" s="596" t="s">
        <v>8417</v>
      </c>
    </row>
    <row r="1357" spans="2:6" ht="15.4">
      <c r="B1357" s="594">
        <v>5370</v>
      </c>
      <c r="C1357" s="593" t="s">
        <v>1624</v>
      </c>
      <c r="D1357" s="594" t="s">
        <v>182</v>
      </c>
      <c r="E1357" s="595">
        <v>13795</v>
      </c>
      <c r="F1357" s="596" t="s">
        <v>8417</v>
      </c>
    </row>
    <row r="1358" spans="2:6" ht="15.4">
      <c r="B1358" s="594">
        <v>5371</v>
      </c>
      <c r="C1358" s="593" t="s">
        <v>1626</v>
      </c>
      <c r="D1358" s="594" t="s">
        <v>182</v>
      </c>
      <c r="E1358" s="595">
        <v>74968</v>
      </c>
      <c r="F1358" s="596" t="s">
        <v>8417</v>
      </c>
    </row>
    <row r="1359" spans="2:6" ht="15.4">
      <c r="B1359" s="594">
        <v>5372</v>
      </c>
      <c r="C1359" s="593" t="s">
        <v>1627</v>
      </c>
      <c r="D1359" s="594" t="s">
        <v>157</v>
      </c>
      <c r="E1359" s="595">
        <v>281845</v>
      </c>
      <c r="F1359" s="596" t="s">
        <v>8417</v>
      </c>
    </row>
    <row r="1360" spans="2:6" ht="15.4">
      <c r="B1360" s="594">
        <v>5373</v>
      </c>
      <c r="C1360" s="593" t="s">
        <v>1628</v>
      </c>
      <c r="D1360" s="594" t="s">
        <v>157</v>
      </c>
      <c r="E1360" s="595">
        <v>47177986</v>
      </c>
      <c r="F1360" s="596" t="s">
        <v>8417</v>
      </c>
    </row>
    <row r="1361" spans="2:6" ht="15.4">
      <c r="B1361" s="594">
        <v>5374</v>
      </c>
      <c r="C1361" s="593" t="s">
        <v>1629</v>
      </c>
      <c r="D1361" s="594" t="s">
        <v>186</v>
      </c>
      <c r="E1361" s="595">
        <v>285000</v>
      </c>
      <c r="F1361" s="593" t="s">
        <v>8417</v>
      </c>
    </row>
    <row r="1362" spans="2:6" ht="15.4">
      <c r="B1362" s="594">
        <v>5375</v>
      </c>
      <c r="C1362" s="593" t="s">
        <v>1630</v>
      </c>
      <c r="D1362" s="594" t="s">
        <v>186</v>
      </c>
      <c r="E1362" s="595">
        <v>341871</v>
      </c>
      <c r="F1362" s="596" t="s">
        <v>8417</v>
      </c>
    </row>
    <row r="1363" spans="2:6" ht="15.4">
      <c r="B1363" s="594">
        <v>5376</v>
      </c>
      <c r="C1363" s="593" t="s">
        <v>1631</v>
      </c>
      <c r="D1363" s="594" t="s">
        <v>590</v>
      </c>
      <c r="E1363" s="595">
        <v>582409</v>
      </c>
      <c r="F1363" s="596" t="s">
        <v>8396</v>
      </c>
    </row>
    <row r="1364" spans="2:6" ht="15.4">
      <c r="B1364" s="594">
        <v>5377</v>
      </c>
      <c r="C1364" s="593" t="s">
        <v>1632</v>
      </c>
      <c r="D1364" s="594" t="s">
        <v>186</v>
      </c>
      <c r="E1364" s="595">
        <v>389751</v>
      </c>
      <c r="F1364" s="593" t="s">
        <v>8417</v>
      </c>
    </row>
    <row r="1365" spans="2:6" ht="15.4">
      <c r="B1365" s="594">
        <v>5378</v>
      </c>
      <c r="C1365" s="593" t="s">
        <v>1633</v>
      </c>
      <c r="D1365" s="594" t="s">
        <v>186</v>
      </c>
      <c r="E1365" s="595">
        <v>422484</v>
      </c>
      <c r="F1365" s="596" t="s">
        <v>8417</v>
      </c>
    </row>
    <row r="1366" spans="2:6" ht="15.4">
      <c r="B1366" s="594">
        <v>5380</v>
      </c>
      <c r="C1366" s="593" t="s">
        <v>1634</v>
      </c>
      <c r="D1366" s="594" t="s">
        <v>186</v>
      </c>
      <c r="E1366" s="597">
        <v>44531</v>
      </c>
      <c r="F1366" s="593" t="s">
        <v>8417</v>
      </c>
    </row>
    <row r="1367" spans="2:6" ht="15.4">
      <c r="B1367" s="594">
        <v>5381</v>
      </c>
      <c r="C1367" s="593" t="s">
        <v>8022</v>
      </c>
      <c r="D1367" s="594" t="s">
        <v>190</v>
      </c>
      <c r="E1367" s="595">
        <v>618275</v>
      </c>
      <c r="F1367" s="596" t="s">
        <v>8417</v>
      </c>
    </row>
    <row r="1368" spans="2:6" ht="15.4">
      <c r="B1368" s="594">
        <v>5382</v>
      </c>
      <c r="C1368" s="593" t="s">
        <v>1635</v>
      </c>
      <c r="D1368" s="594" t="s">
        <v>190</v>
      </c>
      <c r="E1368" s="595">
        <v>112999</v>
      </c>
      <c r="F1368" s="596" t="s">
        <v>8417</v>
      </c>
    </row>
    <row r="1369" spans="2:6" ht="15.4">
      <c r="B1369" s="594">
        <v>5383</v>
      </c>
      <c r="C1369" s="593" t="s">
        <v>1636</v>
      </c>
      <c r="D1369" s="594" t="s">
        <v>190</v>
      </c>
      <c r="E1369" s="595">
        <v>11718</v>
      </c>
      <c r="F1369" s="596" t="s">
        <v>8417</v>
      </c>
    </row>
    <row r="1370" spans="2:6" ht="15.4">
      <c r="B1370" s="594">
        <v>5384</v>
      </c>
      <c r="C1370" s="593" t="s">
        <v>1637</v>
      </c>
      <c r="D1370" s="594" t="s">
        <v>157</v>
      </c>
      <c r="E1370" s="595">
        <v>18606012</v>
      </c>
      <c r="F1370" s="596" t="s">
        <v>8417</v>
      </c>
    </row>
    <row r="1371" spans="2:6" ht="15.4">
      <c r="B1371" s="594">
        <v>5385</v>
      </c>
      <c r="C1371" s="593" t="s">
        <v>1638</v>
      </c>
      <c r="D1371" s="594" t="s">
        <v>157</v>
      </c>
      <c r="E1371" s="595">
        <v>15764737</v>
      </c>
      <c r="F1371" s="596" t="s">
        <v>8417</v>
      </c>
    </row>
    <row r="1372" spans="2:6" ht="15.4">
      <c r="B1372" s="594">
        <v>5387</v>
      </c>
      <c r="C1372" s="593" t="s">
        <v>1639</v>
      </c>
      <c r="D1372" s="594" t="s">
        <v>157</v>
      </c>
      <c r="E1372" s="595">
        <v>585374</v>
      </c>
      <c r="F1372" s="596" t="s">
        <v>8417</v>
      </c>
    </row>
    <row r="1373" spans="2:6" ht="15.4">
      <c r="B1373" s="594">
        <v>5391</v>
      </c>
      <c r="C1373" s="593" t="s">
        <v>1641</v>
      </c>
      <c r="D1373" s="594" t="s">
        <v>885</v>
      </c>
      <c r="E1373" s="597">
        <v>43320</v>
      </c>
      <c r="F1373" s="593" t="s">
        <v>8417</v>
      </c>
    </row>
    <row r="1374" spans="2:6" ht="15.4">
      <c r="B1374" s="594">
        <v>5392</v>
      </c>
      <c r="C1374" s="593" t="s">
        <v>1642</v>
      </c>
      <c r="D1374" s="594" t="s">
        <v>590</v>
      </c>
      <c r="E1374" s="597">
        <v>317644</v>
      </c>
      <c r="F1374" s="593" t="s">
        <v>8396</v>
      </c>
    </row>
    <row r="1375" spans="2:6" ht="15.4">
      <c r="B1375" s="594">
        <v>5394</v>
      </c>
      <c r="C1375" s="593" t="s">
        <v>1643</v>
      </c>
      <c r="D1375" s="594" t="s">
        <v>190</v>
      </c>
      <c r="E1375" s="597">
        <v>310562</v>
      </c>
      <c r="F1375" s="593" t="s">
        <v>8417</v>
      </c>
    </row>
    <row r="1376" spans="2:6" ht="15.4">
      <c r="B1376" s="594">
        <v>5395</v>
      </c>
      <c r="C1376" s="593" t="s">
        <v>1644</v>
      </c>
      <c r="D1376" s="594" t="s">
        <v>190</v>
      </c>
      <c r="E1376" s="597">
        <v>50795</v>
      </c>
      <c r="F1376" s="593" t="s">
        <v>8417</v>
      </c>
    </row>
    <row r="1377" spans="2:6" ht="15.4">
      <c r="B1377" s="594">
        <v>5396</v>
      </c>
      <c r="C1377" s="593" t="s">
        <v>8542</v>
      </c>
      <c r="D1377" s="594" t="s">
        <v>186</v>
      </c>
      <c r="E1377" s="597">
        <v>1250945</v>
      </c>
      <c r="F1377" s="593" t="s">
        <v>8417</v>
      </c>
    </row>
    <row r="1378" spans="2:6" ht="15.4">
      <c r="B1378" s="594">
        <v>5397</v>
      </c>
      <c r="C1378" s="593" t="s">
        <v>1647</v>
      </c>
      <c r="D1378" s="594" t="s">
        <v>190</v>
      </c>
      <c r="E1378" s="597">
        <v>38288</v>
      </c>
      <c r="F1378" s="593" t="s">
        <v>8417</v>
      </c>
    </row>
    <row r="1379" spans="2:6" ht="15.4">
      <c r="B1379" s="594">
        <v>5398</v>
      </c>
      <c r="C1379" s="593" t="s">
        <v>1648</v>
      </c>
      <c r="D1379" s="594" t="s">
        <v>190</v>
      </c>
      <c r="E1379" s="597">
        <v>1859040</v>
      </c>
      <c r="F1379" s="593" t="s">
        <v>8417</v>
      </c>
    </row>
    <row r="1380" spans="2:6" ht="15.4">
      <c r="B1380" s="594">
        <v>5404</v>
      </c>
      <c r="C1380" s="593" t="s">
        <v>1649</v>
      </c>
      <c r="D1380" s="594" t="s">
        <v>564</v>
      </c>
      <c r="E1380" s="597">
        <v>10600</v>
      </c>
      <c r="F1380" s="593" t="s">
        <v>8417</v>
      </c>
    </row>
    <row r="1381" spans="2:6" ht="15.4">
      <c r="B1381" s="594">
        <v>5409</v>
      </c>
      <c r="C1381" s="593" t="s">
        <v>1650</v>
      </c>
      <c r="D1381" s="594" t="s">
        <v>157</v>
      </c>
      <c r="E1381" s="597">
        <v>491618</v>
      </c>
      <c r="F1381" s="593" t="s">
        <v>8417</v>
      </c>
    </row>
    <row r="1382" spans="2:6" ht="15.4">
      <c r="B1382" s="594">
        <v>5412</v>
      </c>
      <c r="C1382" s="593" t="s">
        <v>1651</v>
      </c>
      <c r="D1382" s="594" t="s">
        <v>186</v>
      </c>
      <c r="E1382" s="597">
        <v>167570</v>
      </c>
      <c r="F1382" s="593" t="s">
        <v>8417</v>
      </c>
    </row>
    <row r="1383" spans="2:6" ht="15.4">
      <c r="B1383" s="594">
        <v>5413</v>
      </c>
      <c r="C1383" s="593" t="s">
        <v>1652</v>
      </c>
      <c r="D1383" s="594" t="s">
        <v>186</v>
      </c>
      <c r="E1383" s="597">
        <v>107691</v>
      </c>
      <c r="F1383" s="593" t="s">
        <v>8417</v>
      </c>
    </row>
    <row r="1384" spans="2:6" ht="15.4">
      <c r="B1384" s="594">
        <v>5415</v>
      </c>
      <c r="C1384" s="593" t="s">
        <v>1653</v>
      </c>
      <c r="D1384" s="594" t="s">
        <v>186</v>
      </c>
      <c r="E1384" s="597">
        <v>103262</v>
      </c>
      <c r="F1384" s="593" t="s">
        <v>8417</v>
      </c>
    </row>
    <row r="1385" spans="2:6" ht="15.4">
      <c r="B1385" s="594">
        <v>5416</v>
      </c>
      <c r="C1385" s="593" t="s">
        <v>1654</v>
      </c>
      <c r="D1385" s="594" t="s">
        <v>186</v>
      </c>
      <c r="E1385" s="597">
        <v>51342</v>
      </c>
      <c r="F1385" s="596" t="s">
        <v>8417</v>
      </c>
    </row>
    <row r="1386" spans="2:6" ht="15.4">
      <c r="B1386" s="594">
        <v>5418</v>
      </c>
      <c r="C1386" s="593" t="s">
        <v>1655</v>
      </c>
      <c r="D1386" s="594" t="s">
        <v>186</v>
      </c>
      <c r="E1386" s="597">
        <v>87462</v>
      </c>
      <c r="F1386" s="593" t="s">
        <v>8417</v>
      </c>
    </row>
    <row r="1387" spans="2:6" ht="15.4">
      <c r="B1387" s="594">
        <v>5421</v>
      </c>
      <c r="C1387" s="593" t="s">
        <v>1656</v>
      </c>
      <c r="D1387" s="594" t="s">
        <v>186</v>
      </c>
      <c r="E1387" s="597">
        <v>1102611</v>
      </c>
      <c r="F1387" s="593" t="s">
        <v>8417</v>
      </c>
    </row>
    <row r="1388" spans="2:6" ht="15.4">
      <c r="B1388" s="594">
        <v>5422</v>
      </c>
      <c r="C1388" s="593" t="s">
        <v>1657</v>
      </c>
      <c r="D1388" s="594" t="s">
        <v>186</v>
      </c>
      <c r="E1388" s="597">
        <v>1128240</v>
      </c>
      <c r="F1388" s="593" t="s">
        <v>8417</v>
      </c>
    </row>
    <row r="1389" spans="2:6" ht="15.4">
      <c r="B1389" s="594">
        <v>5426</v>
      </c>
      <c r="C1389" s="593" t="s">
        <v>1658</v>
      </c>
      <c r="D1389" s="594" t="s">
        <v>186</v>
      </c>
      <c r="E1389" s="597">
        <v>956595</v>
      </c>
      <c r="F1389" s="593" t="s">
        <v>8417</v>
      </c>
    </row>
    <row r="1390" spans="2:6" ht="15.4">
      <c r="B1390" s="594">
        <v>5431</v>
      </c>
      <c r="C1390" s="593" t="s">
        <v>1660</v>
      </c>
      <c r="D1390" s="594" t="s">
        <v>190</v>
      </c>
      <c r="E1390" s="597">
        <v>81698</v>
      </c>
      <c r="F1390" s="593" t="s">
        <v>8417</v>
      </c>
    </row>
    <row r="1391" spans="2:6" ht="15.4">
      <c r="B1391" s="594">
        <v>5432</v>
      </c>
      <c r="C1391" s="593" t="s">
        <v>1661</v>
      </c>
      <c r="D1391" s="594" t="s">
        <v>190</v>
      </c>
      <c r="E1391" s="597">
        <v>92102</v>
      </c>
      <c r="F1391" s="593" t="s">
        <v>8417</v>
      </c>
    </row>
    <row r="1392" spans="2:6" ht="15.4">
      <c r="B1392" s="594">
        <v>5433</v>
      </c>
      <c r="C1392" s="593" t="s">
        <v>1662</v>
      </c>
      <c r="D1392" s="594" t="s">
        <v>190</v>
      </c>
      <c r="E1392" s="595">
        <v>84771</v>
      </c>
      <c r="F1392" s="596" t="s">
        <v>8417</v>
      </c>
    </row>
    <row r="1393" spans="2:6" ht="15.4">
      <c r="B1393" s="594">
        <v>5442</v>
      </c>
      <c r="C1393" s="593" t="s">
        <v>8543</v>
      </c>
      <c r="D1393" s="594" t="s">
        <v>182</v>
      </c>
      <c r="E1393" s="595">
        <v>120053</v>
      </c>
      <c r="F1393" s="596" t="s">
        <v>8417</v>
      </c>
    </row>
    <row r="1394" spans="2:6" ht="15.4">
      <c r="B1394" s="594">
        <v>5443</v>
      </c>
      <c r="C1394" s="593" t="s">
        <v>1664</v>
      </c>
      <c r="D1394" s="594" t="s">
        <v>190</v>
      </c>
      <c r="E1394" s="595">
        <v>42037</v>
      </c>
      <c r="F1394" s="596" t="s">
        <v>8417</v>
      </c>
    </row>
    <row r="1395" spans="2:6" ht="15.4">
      <c r="B1395" s="594">
        <v>5452</v>
      </c>
      <c r="C1395" s="593" t="s">
        <v>1666</v>
      </c>
      <c r="D1395" s="594" t="s">
        <v>182</v>
      </c>
      <c r="E1395" s="595">
        <v>91952</v>
      </c>
      <c r="F1395" s="596" t="s">
        <v>8417</v>
      </c>
    </row>
    <row r="1396" spans="2:6" ht="15.4">
      <c r="B1396" s="594">
        <v>5455</v>
      </c>
      <c r="C1396" s="593" t="s">
        <v>1667</v>
      </c>
      <c r="D1396" s="594" t="s">
        <v>182</v>
      </c>
      <c r="E1396" s="597">
        <v>184953</v>
      </c>
      <c r="F1396" s="593" t="s">
        <v>8417</v>
      </c>
    </row>
    <row r="1397" spans="2:6" ht="15.4">
      <c r="B1397" s="594">
        <v>5456</v>
      </c>
      <c r="C1397" s="593" t="s">
        <v>1668</v>
      </c>
      <c r="D1397" s="594" t="s">
        <v>190</v>
      </c>
      <c r="E1397" s="597">
        <v>47586</v>
      </c>
      <c r="F1397" s="593" t="s">
        <v>8417</v>
      </c>
    </row>
    <row r="1398" spans="2:6" ht="15.4">
      <c r="B1398" s="594">
        <v>5459</v>
      </c>
      <c r="C1398" s="593" t="s">
        <v>1669</v>
      </c>
      <c r="D1398" s="594" t="s">
        <v>182</v>
      </c>
      <c r="E1398" s="597">
        <v>79005</v>
      </c>
      <c r="F1398" s="593" t="s">
        <v>8417</v>
      </c>
    </row>
    <row r="1399" spans="2:6" ht="15.4">
      <c r="B1399" s="594">
        <v>5461</v>
      </c>
      <c r="C1399" s="593" t="s">
        <v>1670</v>
      </c>
      <c r="D1399" s="594" t="s">
        <v>190</v>
      </c>
      <c r="E1399" s="597">
        <v>31733</v>
      </c>
      <c r="F1399" s="593" t="s">
        <v>8417</v>
      </c>
    </row>
    <row r="1400" spans="2:6" ht="15.4">
      <c r="B1400" s="594">
        <v>5462</v>
      </c>
      <c r="C1400" s="593" t="s">
        <v>1671</v>
      </c>
      <c r="D1400" s="594" t="s">
        <v>157</v>
      </c>
      <c r="E1400" s="595">
        <v>163370</v>
      </c>
      <c r="F1400" s="596" t="s">
        <v>8417</v>
      </c>
    </row>
    <row r="1401" spans="2:6" ht="15.4">
      <c r="B1401" s="594">
        <v>5463</v>
      </c>
      <c r="C1401" s="593" t="s">
        <v>1672</v>
      </c>
      <c r="D1401" s="594" t="s">
        <v>157</v>
      </c>
      <c r="E1401" s="595">
        <v>246442</v>
      </c>
      <c r="F1401" s="596" t="s">
        <v>8417</v>
      </c>
    </row>
    <row r="1402" spans="2:6" ht="15.4">
      <c r="B1402" s="594">
        <v>5466</v>
      </c>
      <c r="C1402" s="593" t="s">
        <v>1673</v>
      </c>
      <c r="D1402" s="594" t="s">
        <v>190</v>
      </c>
      <c r="E1402" s="595">
        <v>18519</v>
      </c>
      <c r="F1402" s="596" t="s">
        <v>8417</v>
      </c>
    </row>
    <row r="1403" spans="2:6" ht="15.4">
      <c r="B1403" s="594">
        <v>5467</v>
      </c>
      <c r="C1403" s="593" t="s">
        <v>1674</v>
      </c>
      <c r="D1403" s="594" t="s">
        <v>190</v>
      </c>
      <c r="E1403" s="595">
        <v>159981</v>
      </c>
      <c r="F1403" s="596" t="s">
        <v>8417</v>
      </c>
    </row>
    <row r="1404" spans="2:6" ht="15.4">
      <c r="B1404" s="594">
        <v>5469</v>
      </c>
      <c r="C1404" s="593" t="s">
        <v>1675</v>
      </c>
      <c r="D1404" s="594" t="s">
        <v>190</v>
      </c>
      <c r="E1404" s="595">
        <v>20497</v>
      </c>
      <c r="F1404" s="596" t="s">
        <v>8417</v>
      </c>
    </row>
    <row r="1405" spans="2:6" ht="15.4">
      <c r="B1405" s="594">
        <v>5471</v>
      </c>
      <c r="C1405" s="593" t="s">
        <v>1676</v>
      </c>
      <c r="D1405" s="594" t="s">
        <v>190</v>
      </c>
      <c r="E1405" s="595">
        <v>11947</v>
      </c>
      <c r="F1405" s="596" t="s">
        <v>8417</v>
      </c>
    </row>
    <row r="1406" spans="2:6" ht="15.4">
      <c r="B1406" s="594">
        <v>5472</v>
      </c>
      <c r="C1406" s="593" t="s">
        <v>1677</v>
      </c>
      <c r="D1406" s="594" t="s">
        <v>190</v>
      </c>
      <c r="E1406" s="595">
        <v>8969</v>
      </c>
      <c r="F1406" s="596" t="s">
        <v>8417</v>
      </c>
    </row>
    <row r="1407" spans="2:6" ht="15.4">
      <c r="B1407" s="594">
        <v>5494</v>
      </c>
      <c r="C1407" s="593" t="s">
        <v>1678</v>
      </c>
      <c r="D1407" s="594" t="s">
        <v>157</v>
      </c>
      <c r="E1407" s="595">
        <v>596352</v>
      </c>
      <c r="F1407" s="596" t="s">
        <v>8417</v>
      </c>
    </row>
    <row r="1408" spans="2:6" ht="15.4">
      <c r="B1408" s="594">
        <v>5501</v>
      </c>
      <c r="C1408" s="593" t="s">
        <v>1679</v>
      </c>
      <c r="D1408" s="594" t="s">
        <v>157</v>
      </c>
      <c r="E1408" s="595">
        <v>585317</v>
      </c>
      <c r="F1408" s="596" t="s">
        <v>8417</v>
      </c>
    </row>
    <row r="1409" spans="2:6" ht="15.4">
      <c r="B1409" s="594">
        <v>5502</v>
      </c>
      <c r="C1409" s="593" t="s">
        <v>1680</v>
      </c>
      <c r="D1409" s="594" t="s">
        <v>157</v>
      </c>
      <c r="E1409" s="595">
        <v>888748</v>
      </c>
      <c r="F1409" s="596" t="s">
        <v>8417</v>
      </c>
    </row>
    <row r="1410" spans="2:6" ht="15.4">
      <c r="B1410" s="594">
        <v>5523</v>
      </c>
      <c r="C1410" s="593" t="s">
        <v>1681</v>
      </c>
      <c r="D1410" s="594" t="s">
        <v>157</v>
      </c>
      <c r="E1410" s="595">
        <v>27011</v>
      </c>
      <c r="F1410" s="596" t="s">
        <v>8417</v>
      </c>
    </row>
    <row r="1411" spans="2:6" ht="15.4">
      <c r="B1411" s="594">
        <v>5524</v>
      </c>
      <c r="C1411" s="593" t="s">
        <v>1682</v>
      </c>
      <c r="D1411" s="594" t="s">
        <v>157</v>
      </c>
      <c r="E1411" s="595">
        <v>60965</v>
      </c>
      <c r="F1411" s="596" t="s">
        <v>8417</v>
      </c>
    </row>
    <row r="1412" spans="2:6" ht="15.4">
      <c r="B1412" s="594">
        <v>5525</v>
      </c>
      <c r="C1412" s="593" t="s">
        <v>1683</v>
      </c>
      <c r="D1412" s="594" t="s">
        <v>157</v>
      </c>
      <c r="E1412" s="595">
        <v>75800</v>
      </c>
      <c r="F1412" s="596" t="s">
        <v>8417</v>
      </c>
    </row>
    <row r="1413" spans="2:6" ht="15.4">
      <c r="B1413" s="594">
        <v>5527</v>
      </c>
      <c r="C1413" s="593" t="s">
        <v>1684</v>
      </c>
      <c r="D1413" s="594" t="s">
        <v>190</v>
      </c>
      <c r="E1413" s="597">
        <v>29939</v>
      </c>
      <c r="F1413" s="593" t="s">
        <v>8417</v>
      </c>
    </row>
    <row r="1414" spans="2:6" ht="15.4">
      <c r="B1414" s="594">
        <v>5528</v>
      </c>
      <c r="C1414" s="593" t="s">
        <v>1685</v>
      </c>
      <c r="D1414" s="594" t="s">
        <v>190</v>
      </c>
      <c r="E1414" s="595">
        <v>22246</v>
      </c>
      <c r="F1414" s="596" t="s">
        <v>8417</v>
      </c>
    </row>
    <row r="1415" spans="2:6" ht="15.4">
      <c r="B1415" s="594">
        <v>5535</v>
      </c>
      <c r="C1415" s="593" t="s">
        <v>1686</v>
      </c>
      <c r="D1415" s="594" t="s">
        <v>590</v>
      </c>
      <c r="E1415" s="597">
        <v>227526</v>
      </c>
      <c r="F1415" s="593" t="s">
        <v>8396</v>
      </c>
    </row>
    <row r="1416" spans="2:6" ht="15.4">
      <c r="B1416" s="594">
        <v>5536</v>
      </c>
      <c r="C1416" s="593" t="s">
        <v>1687</v>
      </c>
      <c r="D1416" s="594" t="s">
        <v>885</v>
      </c>
      <c r="E1416" s="597">
        <v>31028</v>
      </c>
      <c r="F1416" s="593" t="s">
        <v>8417</v>
      </c>
    </row>
    <row r="1417" spans="2:6" ht="15.4">
      <c r="B1417" s="594">
        <v>5540</v>
      </c>
      <c r="C1417" s="593" t="s">
        <v>1688</v>
      </c>
      <c r="D1417" s="594" t="s">
        <v>190</v>
      </c>
      <c r="E1417" s="595">
        <v>3669</v>
      </c>
      <c r="F1417" s="596" t="s">
        <v>8417</v>
      </c>
    </row>
    <row r="1418" spans="2:6" ht="15.4">
      <c r="B1418" s="594">
        <v>5541</v>
      </c>
      <c r="C1418" s="593" t="s">
        <v>1689</v>
      </c>
      <c r="D1418" s="594" t="s">
        <v>190</v>
      </c>
      <c r="E1418" s="597">
        <v>4827</v>
      </c>
      <c r="F1418" s="593" t="s">
        <v>8417</v>
      </c>
    </row>
    <row r="1419" spans="2:6" ht="15.4">
      <c r="B1419" s="594">
        <v>5542</v>
      </c>
      <c r="C1419" s="593" t="s">
        <v>1690</v>
      </c>
      <c r="D1419" s="594" t="s">
        <v>190</v>
      </c>
      <c r="E1419" s="595">
        <v>7657</v>
      </c>
      <c r="F1419" s="596" t="s">
        <v>8417</v>
      </c>
    </row>
    <row r="1420" spans="2:6" ht="15.4">
      <c r="B1420" s="594">
        <v>5543</v>
      </c>
      <c r="C1420" s="593" t="s">
        <v>1691</v>
      </c>
      <c r="D1420" s="594" t="s">
        <v>190</v>
      </c>
      <c r="E1420" s="595">
        <v>11227</v>
      </c>
      <c r="F1420" s="596" t="s">
        <v>8417</v>
      </c>
    </row>
    <row r="1421" spans="2:6" ht="15.4">
      <c r="B1421" s="594">
        <v>5545</v>
      </c>
      <c r="C1421" s="593" t="s">
        <v>1692</v>
      </c>
      <c r="D1421" s="594" t="s">
        <v>190</v>
      </c>
      <c r="E1421" s="595">
        <v>87651</v>
      </c>
      <c r="F1421" s="596" t="s">
        <v>8417</v>
      </c>
    </row>
    <row r="1422" spans="2:6" ht="15.4">
      <c r="B1422" s="594">
        <v>5546</v>
      </c>
      <c r="C1422" s="593" t="s">
        <v>1693</v>
      </c>
      <c r="D1422" s="594" t="s">
        <v>190</v>
      </c>
      <c r="E1422" s="597">
        <v>113963</v>
      </c>
      <c r="F1422" s="593" t="s">
        <v>8417</v>
      </c>
    </row>
    <row r="1423" spans="2:6" ht="15.4">
      <c r="B1423" s="594">
        <v>5547</v>
      </c>
      <c r="C1423" s="593" t="s">
        <v>1694</v>
      </c>
      <c r="D1423" s="594" t="s">
        <v>190</v>
      </c>
      <c r="E1423" s="595">
        <v>86189</v>
      </c>
      <c r="F1423" s="596" t="s">
        <v>8417</v>
      </c>
    </row>
    <row r="1424" spans="2:6" ht="15.4">
      <c r="B1424" s="594">
        <v>5548</v>
      </c>
      <c r="C1424" s="593" t="s">
        <v>1695</v>
      </c>
      <c r="D1424" s="594" t="s">
        <v>190</v>
      </c>
      <c r="E1424" s="597">
        <v>29714</v>
      </c>
      <c r="F1424" s="593" t="s">
        <v>8417</v>
      </c>
    </row>
    <row r="1425" spans="2:6" ht="15.4">
      <c r="B1425" s="594">
        <v>5549</v>
      </c>
      <c r="C1425" s="593" t="s">
        <v>1696</v>
      </c>
      <c r="D1425" s="594" t="s">
        <v>190</v>
      </c>
      <c r="E1425" s="597">
        <v>212910</v>
      </c>
      <c r="F1425" s="593" t="s">
        <v>8417</v>
      </c>
    </row>
    <row r="1426" spans="2:6" ht="15.4">
      <c r="B1426" s="594">
        <v>5550</v>
      </c>
      <c r="C1426" s="593" t="s">
        <v>1697</v>
      </c>
      <c r="D1426" s="594" t="s">
        <v>190</v>
      </c>
      <c r="E1426" s="597">
        <v>186694</v>
      </c>
      <c r="F1426" s="593" t="s">
        <v>8417</v>
      </c>
    </row>
    <row r="1427" spans="2:6" ht="15.4">
      <c r="B1427" s="594">
        <v>5551</v>
      </c>
      <c r="C1427" s="593" t="s">
        <v>1698</v>
      </c>
      <c r="D1427" s="594" t="s">
        <v>190</v>
      </c>
      <c r="E1427" s="597">
        <v>41500</v>
      </c>
      <c r="F1427" s="593" t="s">
        <v>8417</v>
      </c>
    </row>
    <row r="1428" spans="2:6" ht="15.4">
      <c r="B1428" s="594">
        <v>5552</v>
      </c>
      <c r="C1428" s="593" t="s">
        <v>1699</v>
      </c>
      <c r="D1428" s="594" t="s">
        <v>157</v>
      </c>
      <c r="E1428" s="595">
        <v>18372</v>
      </c>
      <c r="F1428" s="596" t="s">
        <v>8417</v>
      </c>
    </row>
    <row r="1429" spans="2:6" ht="15.4">
      <c r="B1429" s="594">
        <v>5556</v>
      </c>
      <c r="C1429" s="593" t="s">
        <v>1700</v>
      </c>
      <c r="D1429" s="594" t="s">
        <v>190</v>
      </c>
      <c r="E1429" s="595">
        <v>32896</v>
      </c>
      <c r="F1429" s="596" t="s">
        <v>8417</v>
      </c>
    </row>
    <row r="1430" spans="2:6" ht="15.4">
      <c r="B1430" s="594">
        <v>5557</v>
      </c>
      <c r="C1430" s="593" t="s">
        <v>1701</v>
      </c>
      <c r="D1430" s="594" t="s">
        <v>190</v>
      </c>
      <c r="E1430" s="597">
        <v>83164</v>
      </c>
      <c r="F1430" s="593" t="s">
        <v>8417</v>
      </c>
    </row>
    <row r="1431" spans="2:6" ht="15.4">
      <c r="B1431" s="594">
        <v>5558</v>
      </c>
      <c r="C1431" s="593" t="s">
        <v>1702</v>
      </c>
      <c r="D1431" s="594" t="s">
        <v>190</v>
      </c>
      <c r="E1431" s="595">
        <v>125809</v>
      </c>
      <c r="F1431" s="596" t="s">
        <v>8417</v>
      </c>
    </row>
    <row r="1432" spans="2:6" ht="15.4">
      <c r="B1432" s="594">
        <v>5561</v>
      </c>
      <c r="C1432" s="593" t="s">
        <v>1703</v>
      </c>
      <c r="D1432" s="594" t="s">
        <v>190</v>
      </c>
      <c r="E1432" s="595">
        <v>192539</v>
      </c>
      <c r="F1432" s="596" t="s">
        <v>8417</v>
      </c>
    </row>
    <row r="1433" spans="2:6" ht="15.4">
      <c r="B1433" s="594">
        <v>5562</v>
      </c>
      <c r="C1433" s="593" t="s">
        <v>1704</v>
      </c>
      <c r="D1433" s="594" t="s">
        <v>190</v>
      </c>
      <c r="E1433" s="595">
        <v>92766</v>
      </c>
      <c r="F1433" s="596" t="s">
        <v>8417</v>
      </c>
    </row>
    <row r="1434" spans="2:6" ht="15.4">
      <c r="B1434" s="594">
        <v>5567</v>
      </c>
      <c r="C1434" s="593" t="s">
        <v>1705</v>
      </c>
      <c r="D1434" s="594" t="s">
        <v>190</v>
      </c>
      <c r="E1434" s="595">
        <v>19529</v>
      </c>
      <c r="F1434" s="596" t="s">
        <v>8417</v>
      </c>
    </row>
    <row r="1435" spans="2:6" ht="15.4">
      <c r="B1435" s="594">
        <v>5570</v>
      </c>
      <c r="C1435" s="593" t="s">
        <v>1706</v>
      </c>
      <c r="D1435" s="594" t="s">
        <v>190</v>
      </c>
      <c r="E1435" s="595">
        <v>316530</v>
      </c>
      <c r="F1435" s="596" t="s">
        <v>8417</v>
      </c>
    </row>
    <row r="1436" spans="2:6" ht="15.4">
      <c r="B1436" s="594">
        <v>5571</v>
      </c>
      <c r="C1436" s="593" t="s">
        <v>1707</v>
      </c>
      <c r="D1436" s="594" t="s">
        <v>190</v>
      </c>
      <c r="E1436" s="597">
        <v>63258</v>
      </c>
      <c r="F1436" s="593" t="s">
        <v>8417</v>
      </c>
    </row>
    <row r="1437" spans="2:6" ht="15.4">
      <c r="B1437" s="594">
        <v>5572</v>
      </c>
      <c r="C1437" s="593" t="s">
        <v>1708</v>
      </c>
      <c r="D1437" s="594" t="s">
        <v>190</v>
      </c>
      <c r="E1437" s="597">
        <v>31302</v>
      </c>
      <c r="F1437" s="593" t="s">
        <v>8417</v>
      </c>
    </row>
    <row r="1438" spans="2:6" ht="15.4">
      <c r="B1438" s="594">
        <v>5573</v>
      </c>
      <c r="C1438" s="593" t="s">
        <v>1709</v>
      </c>
      <c r="D1438" s="594" t="s">
        <v>190</v>
      </c>
      <c r="E1438" s="597">
        <v>22756</v>
      </c>
      <c r="F1438" s="593" t="s">
        <v>8417</v>
      </c>
    </row>
    <row r="1439" spans="2:6" ht="15.4">
      <c r="B1439" s="594">
        <v>5574</v>
      </c>
      <c r="C1439" s="593" t="s">
        <v>1710</v>
      </c>
      <c r="D1439" s="594" t="s">
        <v>190</v>
      </c>
      <c r="E1439" s="595">
        <v>15646</v>
      </c>
      <c r="F1439" s="596" t="s">
        <v>8417</v>
      </c>
    </row>
    <row r="1440" spans="2:6" ht="15.4">
      <c r="B1440" s="594">
        <v>5575</v>
      </c>
      <c r="C1440" s="593" t="s">
        <v>1711</v>
      </c>
      <c r="D1440" s="594" t="s">
        <v>190</v>
      </c>
      <c r="E1440" s="597">
        <v>53608</v>
      </c>
      <c r="F1440" s="593" t="s">
        <v>8417</v>
      </c>
    </row>
    <row r="1441" spans="2:6" ht="15.4">
      <c r="B1441" s="594">
        <v>5576</v>
      </c>
      <c r="C1441" s="593" t="s">
        <v>1712</v>
      </c>
      <c r="D1441" s="594" t="s">
        <v>190</v>
      </c>
      <c r="E1441" s="595">
        <v>19201</v>
      </c>
      <c r="F1441" s="596" t="s">
        <v>8417</v>
      </c>
    </row>
    <row r="1442" spans="2:6" ht="15.4">
      <c r="B1442" s="594">
        <v>5577</v>
      </c>
      <c r="C1442" s="593" t="s">
        <v>1713</v>
      </c>
      <c r="D1442" s="594" t="s">
        <v>190</v>
      </c>
      <c r="E1442" s="595">
        <v>250005</v>
      </c>
      <c r="F1442" s="596" t="s">
        <v>8417</v>
      </c>
    </row>
    <row r="1443" spans="2:6" ht="15.4">
      <c r="B1443" s="594">
        <v>5581</v>
      </c>
      <c r="C1443" s="593" t="s">
        <v>1714</v>
      </c>
      <c r="D1443" s="594" t="s">
        <v>190</v>
      </c>
      <c r="E1443" s="597">
        <v>433287</v>
      </c>
      <c r="F1443" s="593" t="s">
        <v>8417</v>
      </c>
    </row>
    <row r="1444" spans="2:6" ht="15.4">
      <c r="B1444" s="594">
        <v>5582</v>
      </c>
      <c r="C1444" s="593" t="s">
        <v>1715</v>
      </c>
      <c r="D1444" s="594" t="s">
        <v>190</v>
      </c>
      <c r="E1444" s="597">
        <v>55101</v>
      </c>
      <c r="F1444" s="593" t="s">
        <v>8417</v>
      </c>
    </row>
    <row r="1445" spans="2:6" ht="15.4">
      <c r="B1445" s="594">
        <v>5585</v>
      </c>
      <c r="C1445" s="593" t="s">
        <v>1716</v>
      </c>
      <c r="D1445" s="594" t="s">
        <v>157</v>
      </c>
      <c r="E1445" s="595">
        <v>62014</v>
      </c>
      <c r="F1445" s="596" t="s">
        <v>8417</v>
      </c>
    </row>
    <row r="1446" spans="2:6" ht="15.4">
      <c r="B1446" s="594">
        <v>5586</v>
      </c>
      <c r="C1446" s="593" t="s">
        <v>1717</v>
      </c>
      <c r="D1446" s="594" t="s">
        <v>190</v>
      </c>
      <c r="E1446" s="597">
        <v>38832</v>
      </c>
      <c r="F1446" s="593" t="s">
        <v>8417</v>
      </c>
    </row>
    <row r="1447" spans="2:6" ht="15.4">
      <c r="B1447" s="594">
        <v>5587</v>
      </c>
      <c r="C1447" s="593" t="s">
        <v>1718</v>
      </c>
      <c r="D1447" s="594" t="s">
        <v>190</v>
      </c>
      <c r="E1447" s="597">
        <v>68273</v>
      </c>
      <c r="F1447" s="593" t="s">
        <v>8417</v>
      </c>
    </row>
    <row r="1448" spans="2:6" ht="15.4">
      <c r="B1448" s="594">
        <v>5588</v>
      </c>
      <c r="C1448" s="593" t="s">
        <v>1719</v>
      </c>
      <c r="D1448" s="594" t="s">
        <v>190</v>
      </c>
      <c r="E1448" s="597">
        <v>193922</v>
      </c>
      <c r="F1448" s="593" t="s">
        <v>8417</v>
      </c>
    </row>
    <row r="1449" spans="2:6" ht="15.4">
      <c r="B1449" s="594">
        <v>5591</v>
      </c>
      <c r="C1449" s="593" t="s">
        <v>1720</v>
      </c>
      <c r="D1449" s="594" t="s">
        <v>190</v>
      </c>
      <c r="E1449" s="597">
        <v>246441</v>
      </c>
      <c r="F1449" s="593" t="s">
        <v>8417</v>
      </c>
    </row>
    <row r="1450" spans="2:6" ht="15.4">
      <c r="B1450" s="594">
        <v>5595</v>
      </c>
      <c r="C1450" s="593" t="s">
        <v>1721</v>
      </c>
      <c r="D1450" s="594" t="s">
        <v>190</v>
      </c>
      <c r="E1450" s="595">
        <v>156502</v>
      </c>
      <c r="F1450" s="596" t="s">
        <v>8417</v>
      </c>
    </row>
    <row r="1451" spans="2:6" ht="15.4">
      <c r="B1451" s="594">
        <v>5599</v>
      </c>
      <c r="C1451" s="593" t="s">
        <v>1722</v>
      </c>
      <c r="D1451" s="594" t="s">
        <v>190</v>
      </c>
      <c r="E1451" s="595">
        <v>237942</v>
      </c>
      <c r="F1451" s="596" t="s">
        <v>8417</v>
      </c>
    </row>
    <row r="1452" spans="2:6" ht="15.4">
      <c r="B1452" s="594">
        <v>5602</v>
      </c>
      <c r="C1452" s="593" t="s">
        <v>1723</v>
      </c>
      <c r="D1452" s="594" t="s">
        <v>190</v>
      </c>
      <c r="E1452" s="595">
        <v>3459228</v>
      </c>
      <c r="F1452" s="596" t="s">
        <v>8417</v>
      </c>
    </row>
    <row r="1453" spans="2:6" ht="15.4">
      <c r="B1453" s="594">
        <v>5603</v>
      </c>
      <c r="C1453" s="593" t="s">
        <v>1724</v>
      </c>
      <c r="D1453" s="594" t="s">
        <v>190</v>
      </c>
      <c r="E1453" s="595">
        <v>128113</v>
      </c>
      <c r="F1453" s="596" t="s">
        <v>8417</v>
      </c>
    </row>
    <row r="1454" spans="2:6" ht="15.4">
      <c r="B1454" s="594">
        <v>5604</v>
      </c>
      <c r="C1454" s="593" t="s">
        <v>1725</v>
      </c>
      <c r="D1454" s="594" t="s">
        <v>190</v>
      </c>
      <c r="E1454" s="595">
        <v>109719</v>
      </c>
      <c r="F1454" s="596" t="s">
        <v>8417</v>
      </c>
    </row>
    <row r="1455" spans="2:6" ht="15.4">
      <c r="B1455" s="594">
        <v>5606</v>
      </c>
      <c r="C1455" s="593" t="s">
        <v>1726</v>
      </c>
      <c r="D1455" s="594" t="s">
        <v>190</v>
      </c>
      <c r="E1455" s="595">
        <v>211895</v>
      </c>
      <c r="F1455" s="596" t="s">
        <v>8417</v>
      </c>
    </row>
    <row r="1456" spans="2:6" ht="15.4">
      <c r="B1456" s="594">
        <v>5610</v>
      </c>
      <c r="C1456" s="593" t="s">
        <v>1727</v>
      </c>
      <c r="D1456" s="594" t="s">
        <v>190</v>
      </c>
      <c r="E1456" s="595">
        <v>196171</v>
      </c>
      <c r="F1456" s="596" t="s">
        <v>8417</v>
      </c>
    </row>
    <row r="1457" spans="2:6" ht="15.4">
      <c r="B1457" s="594">
        <v>5611</v>
      </c>
      <c r="C1457" s="593" t="s">
        <v>1728</v>
      </c>
      <c r="D1457" s="594" t="s">
        <v>190</v>
      </c>
      <c r="E1457" s="595">
        <v>117425</v>
      </c>
      <c r="F1457" s="596" t="s">
        <v>8417</v>
      </c>
    </row>
    <row r="1458" spans="2:6" ht="15.4">
      <c r="B1458" s="594">
        <v>5616</v>
      </c>
      <c r="C1458" s="593" t="s">
        <v>1729</v>
      </c>
      <c r="D1458" s="594" t="s">
        <v>190</v>
      </c>
      <c r="E1458" s="597">
        <v>12804</v>
      </c>
      <c r="F1458" s="593" t="s">
        <v>8417</v>
      </c>
    </row>
    <row r="1459" spans="2:6" ht="15.4">
      <c r="B1459" s="594">
        <v>5621</v>
      </c>
      <c r="C1459" s="593" t="s">
        <v>1730</v>
      </c>
      <c r="D1459" s="594" t="s">
        <v>190</v>
      </c>
      <c r="E1459" s="595">
        <v>39994</v>
      </c>
      <c r="F1459" s="596" t="s">
        <v>8417</v>
      </c>
    </row>
    <row r="1460" spans="2:6" ht="15.4">
      <c r="B1460" s="594">
        <v>5626</v>
      </c>
      <c r="C1460" s="593" t="s">
        <v>1732</v>
      </c>
      <c r="D1460" s="594" t="s">
        <v>157</v>
      </c>
      <c r="E1460" s="595">
        <v>12781</v>
      </c>
      <c r="F1460" s="596" t="s">
        <v>8417</v>
      </c>
    </row>
    <row r="1461" spans="2:6" ht="15.4">
      <c r="B1461" s="594">
        <v>5628</v>
      </c>
      <c r="C1461" s="593" t="s">
        <v>1733</v>
      </c>
      <c r="D1461" s="594" t="s">
        <v>190</v>
      </c>
      <c r="E1461" s="595">
        <v>12057</v>
      </c>
      <c r="F1461" s="596" t="s">
        <v>8417</v>
      </c>
    </row>
    <row r="1462" spans="2:6" ht="15.4">
      <c r="B1462" s="594">
        <v>5629</v>
      </c>
      <c r="C1462" s="593" t="s">
        <v>1734</v>
      </c>
      <c r="D1462" s="594" t="s">
        <v>190</v>
      </c>
      <c r="E1462" s="595">
        <v>54401</v>
      </c>
      <c r="F1462" s="596" t="s">
        <v>8417</v>
      </c>
    </row>
    <row r="1463" spans="2:6" ht="15.4">
      <c r="B1463" s="594">
        <v>5630</v>
      </c>
      <c r="C1463" s="593" t="s">
        <v>1735</v>
      </c>
      <c r="D1463" s="594" t="s">
        <v>190</v>
      </c>
      <c r="E1463" s="595">
        <v>53186</v>
      </c>
      <c r="F1463" s="596" t="s">
        <v>8417</v>
      </c>
    </row>
    <row r="1464" spans="2:6" ht="15.4">
      <c r="B1464" s="594">
        <v>5634</v>
      </c>
      <c r="C1464" s="593" t="s">
        <v>1736</v>
      </c>
      <c r="D1464" s="594" t="s">
        <v>190</v>
      </c>
      <c r="E1464" s="595">
        <v>5341</v>
      </c>
      <c r="F1464" s="596" t="s">
        <v>8417</v>
      </c>
    </row>
    <row r="1465" spans="2:6" ht="15.4">
      <c r="B1465" s="594">
        <v>5641</v>
      </c>
      <c r="C1465" s="593" t="s">
        <v>1737</v>
      </c>
      <c r="D1465" s="594" t="s">
        <v>182</v>
      </c>
      <c r="E1465" s="595">
        <v>121416</v>
      </c>
      <c r="F1465" s="596" t="s">
        <v>8417</v>
      </c>
    </row>
    <row r="1466" spans="2:6" ht="15.4">
      <c r="B1466" s="594">
        <v>5642</v>
      </c>
      <c r="C1466" s="593" t="s">
        <v>1738</v>
      </c>
      <c r="D1466" s="594" t="s">
        <v>182</v>
      </c>
      <c r="E1466" s="595">
        <v>23713</v>
      </c>
      <c r="F1466" s="596" t="s">
        <v>8417</v>
      </c>
    </row>
    <row r="1467" spans="2:6" ht="15.4">
      <c r="B1467" s="594">
        <v>5644</v>
      </c>
      <c r="C1467" s="593" t="s">
        <v>1739</v>
      </c>
      <c r="D1467" s="594" t="s">
        <v>182</v>
      </c>
      <c r="E1467" s="595">
        <v>17839</v>
      </c>
      <c r="F1467" s="596" t="s">
        <v>8417</v>
      </c>
    </row>
    <row r="1468" spans="2:6" ht="15.4">
      <c r="B1468" s="594">
        <v>5645</v>
      </c>
      <c r="C1468" s="593" t="s">
        <v>1741</v>
      </c>
      <c r="D1468" s="594" t="s">
        <v>182</v>
      </c>
      <c r="E1468" s="595">
        <v>12477</v>
      </c>
      <c r="F1468" s="596" t="s">
        <v>8417</v>
      </c>
    </row>
    <row r="1469" spans="2:6" ht="15.4">
      <c r="B1469" s="594">
        <v>5646</v>
      </c>
      <c r="C1469" s="593" t="s">
        <v>1742</v>
      </c>
      <c r="D1469" s="594" t="s">
        <v>190</v>
      </c>
      <c r="E1469" s="595">
        <v>9576</v>
      </c>
      <c r="F1469" s="596" t="s">
        <v>8417</v>
      </c>
    </row>
    <row r="1470" spans="2:6" ht="15.4">
      <c r="B1470" s="594">
        <v>5647</v>
      </c>
      <c r="C1470" s="593" t="s">
        <v>1743</v>
      </c>
      <c r="D1470" s="594" t="s">
        <v>182</v>
      </c>
      <c r="E1470" s="595">
        <v>14005</v>
      </c>
      <c r="F1470" s="596" t="s">
        <v>8417</v>
      </c>
    </row>
    <row r="1471" spans="2:6" ht="15.4">
      <c r="B1471" s="594">
        <v>5683</v>
      </c>
      <c r="C1471" s="593" t="s">
        <v>1744</v>
      </c>
      <c r="D1471" s="594" t="s">
        <v>157</v>
      </c>
      <c r="E1471" s="595">
        <v>283785</v>
      </c>
      <c r="F1471" s="596" t="s">
        <v>8417</v>
      </c>
    </row>
    <row r="1472" spans="2:6" ht="15.4">
      <c r="B1472" s="594">
        <v>5684</v>
      </c>
      <c r="C1472" s="593" t="s">
        <v>1745</v>
      </c>
      <c r="D1472" s="594" t="s">
        <v>157</v>
      </c>
      <c r="E1472" s="595">
        <v>563897</v>
      </c>
      <c r="F1472" s="596" t="s">
        <v>8417</v>
      </c>
    </row>
    <row r="1473" spans="2:6" ht="15.4">
      <c r="B1473" s="594">
        <v>5686</v>
      </c>
      <c r="C1473" s="593" t="s">
        <v>1746</v>
      </c>
      <c r="D1473" s="594" t="s">
        <v>186</v>
      </c>
      <c r="E1473" s="595">
        <v>1244210</v>
      </c>
      <c r="F1473" s="596" t="s">
        <v>8417</v>
      </c>
    </row>
    <row r="1474" spans="2:6" ht="15.4">
      <c r="B1474" s="594">
        <v>5688</v>
      </c>
      <c r="C1474" s="593" t="s">
        <v>1747</v>
      </c>
      <c r="D1474" s="594" t="s">
        <v>157</v>
      </c>
      <c r="E1474" s="595">
        <v>4165080</v>
      </c>
      <c r="F1474" s="596" t="s">
        <v>8417</v>
      </c>
    </row>
    <row r="1475" spans="2:6" ht="15.4">
      <c r="B1475" s="594">
        <v>5690</v>
      </c>
      <c r="C1475" s="593" t="s">
        <v>1748</v>
      </c>
      <c r="D1475" s="594" t="s">
        <v>157</v>
      </c>
      <c r="E1475" s="595">
        <v>549386</v>
      </c>
      <c r="F1475" s="596" t="s">
        <v>8417</v>
      </c>
    </row>
    <row r="1476" spans="2:6" ht="15.4">
      <c r="B1476" s="594">
        <v>5691</v>
      </c>
      <c r="C1476" s="593" t="s">
        <v>1749</v>
      </c>
      <c r="D1476" s="594" t="s">
        <v>157</v>
      </c>
      <c r="E1476" s="595">
        <v>1009596</v>
      </c>
      <c r="F1476" s="596" t="s">
        <v>8417</v>
      </c>
    </row>
    <row r="1477" spans="2:6" ht="15.4">
      <c r="B1477" s="594">
        <v>5692</v>
      </c>
      <c r="C1477" s="593" t="s">
        <v>1750</v>
      </c>
      <c r="D1477" s="594" t="s">
        <v>157</v>
      </c>
      <c r="E1477" s="597">
        <v>1780883</v>
      </c>
      <c r="F1477" s="593" t="s">
        <v>8417</v>
      </c>
    </row>
    <row r="1478" spans="2:6" ht="15.4">
      <c r="B1478" s="594">
        <v>5693</v>
      </c>
      <c r="C1478" s="593" t="s">
        <v>1751</v>
      </c>
      <c r="D1478" s="594" t="s">
        <v>157</v>
      </c>
      <c r="E1478" s="597">
        <v>1291046</v>
      </c>
      <c r="F1478" s="593" t="s">
        <v>8417</v>
      </c>
    </row>
    <row r="1479" spans="2:6" ht="15.4">
      <c r="B1479" s="594">
        <v>5696</v>
      </c>
      <c r="C1479" s="593" t="s">
        <v>1752</v>
      </c>
      <c r="D1479" s="594" t="s">
        <v>157</v>
      </c>
      <c r="E1479" s="597">
        <v>670677</v>
      </c>
      <c r="F1479" s="593" t="s">
        <v>8417</v>
      </c>
    </row>
    <row r="1480" spans="2:6" ht="15.4">
      <c r="B1480" s="594">
        <v>5697</v>
      </c>
      <c r="C1480" s="593" t="s">
        <v>1753</v>
      </c>
      <c r="D1480" s="594" t="s">
        <v>157</v>
      </c>
      <c r="E1480" s="597">
        <v>793484</v>
      </c>
      <c r="F1480" s="593" t="s">
        <v>8417</v>
      </c>
    </row>
    <row r="1481" spans="2:6" ht="15.4">
      <c r="B1481" s="594">
        <v>5698</v>
      </c>
      <c r="C1481" s="593" t="s">
        <v>1754</v>
      </c>
      <c r="D1481" s="594" t="s">
        <v>157</v>
      </c>
      <c r="E1481" s="595">
        <v>360779</v>
      </c>
      <c r="F1481" s="596" t="s">
        <v>8417</v>
      </c>
    </row>
    <row r="1482" spans="2:6" ht="15.4">
      <c r="B1482" s="594">
        <v>5699</v>
      </c>
      <c r="C1482" s="593" t="s">
        <v>1755</v>
      </c>
      <c r="D1482" s="594" t="s">
        <v>157</v>
      </c>
      <c r="E1482" s="595">
        <v>336745</v>
      </c>
      <c r="F1482" s="596" t="s">
        <v>8417</v>
      </c>
    </row>
    <row r="1483" spans="2:6" ht="15.4">
      <c r="B1483" s="594">
        <v>5700</v>
      </c>
      <c r="C1483" s="593" t="s">
        <v>1756</v>
      </c>
      <c r="D1483" s="594" t="s">
        <v>157</v>
      </c>
      <c r="E1483" s="597">
        <v>185245</v>
      </c>
      <c r="F1483" s="593" t="s">
        <v>8417</v>
      </c>
    </row>
    <row r="1484" spans="2:6" ht="15.4">
      <c r="B1484" s="594">
        <v>5701</v>
      </c>
      <c r="C1484" s="593" t="s">
        <v>1757</v>
      </c>
      <c r="D1484" s="594" t="s">
        <v>190</v>
      </c>
      <c r="E1484" s="597">
        <v>163219</v>
      </c>
      <c r="F1484" s="593" t="s">
        <v>8417</v>
      </c>
    </row>
    <row r="1485" spans="2:6" ht="15.4">
      <c r="B1485" s="594">
        <v>5702</v>
      </c>
      <c r="C1485" s="593" t="s">
        <v>1758</v>
      </c>
      <c r="D1485" s="594" t="s">
        <v>157</v>
      </c>
      <c r="E1485" s="595">
        <v>702241</v>
      </c>
      <c r="F1485" s="596" t="s">
        <v>8417</v>
      </c>
    </row>
    <row r="1486" spans="2:6" ht="15.4">
      <c r="B1486" s="594">
        <v>5708</v>
      </c>
      <c r="C1486" s="593" t="s">
        <v>1760</v>
      </c>
      <c r="D1486" s="594" t="s">
        <v>186</v>
      </c>
      <c r="E1486" s="595">
        <v>188608</v>
      </c>
      <c r="F1486" s="596" t="s">
        <v>8417</v>
      </c>
    </row>
    <row r="1487" spans="2:6" ht="15.4">
      <c r="B1487" s="594">
        <v>5710</v>
      </c>
      <c r="C1487" s="593" t="s">
        <v>1761</v>
      </c>
      <c r="D1487" s="594" t="s">
        <v>186</v>
      </c>
      <c r="E1487" s="595">
        <v>101848</v>
      </c>
      <c r="F1487" s="596" t="s">
        <v>8417</v>
      </c>
    </row>
    <row r="1488" spans="2:6" ht="15.4">
      <c r="B1488" s="594">
        <v>5727</v>
      </c>
      <c r="C1488" s="593" t="s">
        <v>8544</v>
      </c>
      <c r="D1488" s="594" t="s">
        <v>190</v>
      </c>
      <c r="E1488" s="595">
        <v>189864</v>
      </c>
      <c r="F1488" s="596" t="s">
        <v>8417</v>
      </c>
    </row>
    <row r="1489" spans="2:6" ht="15.4">
      <c r="B1489" s="594">
        <v>5728</v>
      </c>
      <c r="C1489" s="593" t="s">
        <v>8545</v>
      </c>
      <c r="D1489" s="594" t="s">
        <v>190</v>
      </c>
      <c r="E1489" s="595">
        <v>218897</v>
      </c>
      <c r="F1489" s="596" t="s">
        <v>8417</v>
      </c>
    </row>
    <row r="1490" spans="2:6" ht="15.4">
      <c r="B1490" s="594">
        <v>5729</v>
      </c>
      <c r="C1490" s="593" t="s">
        <v>8546</v>
      </c>
      <c r="D1490" s="594" t="s">
        <v>157</v>
      </c>
      <c r="E1490" s="597">
        <v>1654042</v>
      </c>
      <c r="F1490" s="593" t="s">
        <v>8417</v>
      </c>
    </row>
    <row r="1491" spans="2:6" ht="15.4">
      <c r="B1491" s="594">
        <v>5730</v>
      </c>
      <c r="C1491" s="593" t="s">
        <v>1770</v>
      </c>
      <c r="D1491" s="594" t="s">
        <v>190</v>
      </c>
      <c r="E1491" s="595">
        <v>7589</v>
      </c>
      <c r="F1491" s="593" t="s">
        <v>8417</v>
      </c>
    </row>
    <row r="1492" spans="2:6" ht="15.4">
      <c r="B1492" s="594">
        <v>5731</v>
      </c>
      <c r="C1492" s="593" t="s">
        <v>1771</v>
      </c>
      <c r="D1492" s="594" t="s">
        <v>590</v>
      </c>
      <c r="E1492" s="595">
        <v>321618</v>
      </c>
      <c r="F1492" s="596" t="s">
        <v>8396</v>
      </c>
    </row>
    <row r="1493" spans="2:6" ht="15.4">
      <c r="B1493" s="594">
        <v>5732</v>
      </c>
      <c r="C1493" s="593" t="s">
        <v>1772</v>
      </c>
      <c r="D1493" s="594" t="s">
        <v>590</v>
      </c>
      <c r="E1493" s="595">
        <v>428824</v>
      </c>
      <c r="F1493" s="596" t="s">
        <v>8396</v>
      </c>
    </row>
    <row r="1494" spans="2:6" ht="15.4">
      <c r="B1494" s="594">
        <v>5733</v>
      </c>
      <c r="C1494" s="593" t="s">
        <v>1773</v>
      </c>
      <c r="D1494" s="594" t="s">
        <v>182</v>
      </c>
      <c r="E1494" s="595">
        <v>64457</v>
      </c>
      <c r="F1494" s="596" t="s">
        <v>8417</v>
      </c>
    </row>
    <row r="1495" spans="2:6" ht="15.4">
      <c r="B1495" s="594">
        <v>5734</v>
      </c>
      <c r="C1495" s="593" t="s">
        <v>1774</v>
      </c>
      <c r="D1495" s="594" t="s">
        <v>182</v>
      </c>
      <c r="E1495" s="597">
        <v>67547</v>
      </c>
      <c r="F1495" s="593" t="s">
        <v>8417</v>
      </c>
    </row>
    <row r="1496" spans="2:6" ht="15.4">
      <c r="B1496" s="594">
        <v>5735</v>
      </c>
      <c r="C1496" s="593" t="s">
        <v>1775</v>
      </c>
      <c r="D1496" s="594" t="s">
        <v>182</v>
      </c>
      <c r="E1496" s="595">
        <v>62881</v>
      </c>
      <c r="F1496" s="596" t="s">
        <v>8417</v>
      </c>
    </row>
    <row r="1497" spans="2:6" ht="15.4">
      <c r="B1497" s="594">
        <v>5736</v>
      </c>
      <c r="C1497" s="593" t="s">
        <v>1776</v>
      </c>
      <c r="D1497" s="594" t="s">
        <v>190</v>
      </c>
      <c r="E1497" s="595">
        <v>11041</v>
      </c>
      <c r="F1497" s="596" t="s">
        <v>8417</v>
      </c>
    </row>
    <row r="1498" spans="2:6" ht="15.4">
      <c r="B1498" s="594">
        <v>5746</v>
      </c>
      <c r="C1498" s="593" t="s">
        <v>1779</v>
      </c>
      <c r="D1498" s="594" t="s">
        <v>157</v>
      </c>
      <c r="E1498" s="595">
        <v>116963</v>
      </c>
      <c r="F1498" s="596" t="s">
        <v>8417</v>
      </c>
    </row>
    <row r="1499" spans="2:6" ht="15.4">
      <c r="B1499" s="594">
        <v>5747</v>
      </c>
      <c r="C1499" s="593" t="s">
        <v>1780</v>
      </c>
      <c r="D1499" s="594" t="s">
        <v>157</v>
      </c>
      <c r="E1499" s="595">
        <v>8621996</v>
      </c>
      <c r="F1499" s="596" t="s">
        <v>8417</v>
      </c>
    </row>
    <row r="1500" spans="2:6" ht="15.4">
      <c r="B1500" s="594">
        <v>5748</v>
      </c>
      <c r="C1500" s="593" t="s">
        <v>1781</v>
      </c>
      <c r="D1500" s="594" t="s">
        <v>157</v>
      </c>
      <c r="E1500" s="597">
        <v>327266</v>
      </c>
      <c r="F1500" s="593" t="s">
        <v>8417</v>
      </c>
    </row>
    <row r="1501" spans="2:6" ht="15.4">
      <c r="B1501" s="594">
        <v>5749</v>
      </c>
      <c r="C1501" s="593" t="s">
        <v>1782</v>
      </c>
      <c r="D1501" s="594" t="s">
        <v>157</v>
      </c>
      <c r="E1501" s="595">
        <v>202904</v>
      </c>
      <c r="F1501" s="596" t="s">
        <v>8417</v>
      </c>
    </row>
    <row r="1502" spans="2:6" ht="15.4">
      <c r="B1502" s="594">
        <v>5750</v>
      </c>
      <c r="C1502" s="593" t="s">
        <v>1783</v>
      </c>
      <c r="D1502" s="594" t="s">
        <v>157</v>
      </c>
      <c r="E1502" s="595">
        <v>475993</v>
      </c>
      <c r="F1502" s="596" t="s">
        <v>8417</v>
      </c>
    </row>
    <row r="1503" spans="2:6" ht="15.4">
      <c r="B1503" s="594">
        <v>5751</v>
      </c>
      <c r="C1503" s="593" t="s">
        <v>1784</v>
      </c>
      <c r="D1503" s="594" t="s">
        <v>157</v>
      </c>
      <c r="E1503" s="595">
        <v>2352599</v>
      </c>
      <c r="F1503" s="596" t="s">
        <v>8417</v>
      </c>
    </row>
    <row r="1504" spans="2:6" ht="15.4">
      <c r="B1504" s="594">
        <v>5752</v>
      </c>
      <c r="C1504" s="593" t="s">
        <v>1785</v>
      </c>
      <c r="D1504" s="594" t="s">
        <v>157</v>
      </c>
      <c r="E1504" s="597">
        <v>736593</v>
      </c>
      <c r="F1504" s="593" t="s">
        <v>8417</v>
      </c>
    </row>
    <row r="1505" spans="2:6" ht="15.4">
      <c r="B1505" s="594">
        <v>5753</v>
      </c>
      <c r="C1505" s="593" t="s">
        <v>1786</v>
      </c>
      <c r="D1505" s="594" t="s">
        <v>157</v>
      </c>
      <c r="E1505" s="595">
        <v>398109</v>
      </c>
      <c r="F1505" s="596" t="s">
        <v>8417</v>
      </c>
    </row>
    <row r="1506" spans="2:6" ht="15.4">
      <c r="B1506" s="594">
        <v>5754</v>
      </c>
      <c r="C1506" s="593" t="s">
        <v>1787</v>
      </c>
      <c r="D1506" s="594" t="s">
        <v>157</v>
      </c>
      <c r="E1506" s="595">
        <v>685526</v>
      </c>
      <c r="F1506" s="596" t="s">
        <v>8417</v>
      </c>
    </row>
    <row r="1507" spans="2:6" ht="15.4">
      <c r="B1507" s="594">
        <v>5759</v>
      </c>
      <c r="C1507" s="593" t="s">
        <v>1788</v>
      </c>
      <c r="D1507" s="594" t="s">
        <v>157</v>
      </c>
      <c r="E1507" s="595">
        <v>16538</v>
      </c>
      <c r="F1507" s="596" t="s">
        <v>8417</v>
      </c>
    </row>
    <row r="1508" spans="2:6" ht="15.4">
      <c r="B1508" s="594">
        <v>5760</v>
      </c>
      <c r="C1508" s="593" t="s">
        <v>1789</v>
      </c>
      <c r="D1508" s="594" t="s">
        <v>190</v>
      </c>
      <c r="E1508" s="595">
        <v>23700</v>
      </c>
      <c r="F1508" s="596" t="s">
        <v>8417</v>
      </c>
    </row>
    <row r="1509" spans="2:6" ht="15.4">
      <c r="B1509" s="594">
        <v>5761</v>
      </c>
      <c r="C1509" s="593" t="s">
        <v>1790</v>
      </c>
      <c r="D1509" s="594" t="s">
        <v>190</v>
      </c>
      <c r="E1509" s="595">
        <v>7345</v>
      </c>
      <c r="F1509" s="596" t="s">
        <v>8417</v>
      </c>
    </row>
    <row r="1510" spans="2:6" ht="15.4">
      <c r="B1510" s="594">
        <v>5762</v>
      </c>
      <c r="C1510" s="593" t="s">
        <v>1791</v>
      </c>
      <c r="D1510" s="594" t="s">
        <v>157</v>
      </c>
      <c r="E1510" s="597">
        <v>48050</v>
      </c>
      <c r="F1510" s="593" t="s">
        <v>8417</v>
      </c>
    </row>
    <row r="1511" spans="2:6" ht="15.4">
      <c r="B1511" s="594">
        <v>5763</v>
      </c>
      <c r="C1511" s="593" t="s">
        <v>1792</v>
      </c>
      <c r="D1511" s="594" t="s">
        <v>190</v>
      </c>
      <c r="E1511" s="597">
        <v>25526</v>
      </c>
      <c r="F1511" s="593" t="s">
        <v>8417</v>
      </c>
    </row>
    <row r="1512" spans="2:6" ht="15.4">
      <c r="B1512" s="594">
        <v>5764</v>
      </c>
      <c r="C1512" s="593" t="s">
        <v>1793</v>
      </c>
      <c r="D1512" s="594" t="s">
        <v>190</v>
      </c>
      <c r="E1512" s="595">
        <v>5587</v>
      </c>
      <c r="F1512" s="596" t="s">
        <v>8417</v>
      </c>
    </row>
    <row r="1513" spans="2:6" ht="15.4">
      <c r="B1513" s="594">
        <v>5765</v>
      </c>
      <c r="C1513" s="593" t="s">
        <v>1794</v>
      </c>
      <c r="D1513" s="594" t="s">
        <v>190</v>
      </c>
      <c r="E1513" s="595">
        <v>5937</v>
      </c>
      <c r="F1513" s="593" t="s">
        <v>8417</v>
      </c>
    </row>
    <row r="1514" spans="2:6" ht="15.4">
      <c r="B1514" s="594">
        <v>5766</v>
      </c>
      <c r="C1514" s="593" t="s">
        <v>1795</v>
      </c>
      <c r="D1514" s="594" t="s">
        <v>157</v>
      </c>
      <c r="E1514" s="595">
        <v>16538</v>
      </c>
      <c r="F1514" s="596" t="s">
        <v>8417</v>
      </c>
    </row>
    <row r="1515" spans="2:6" ht="15.4">
      <c r="B1515" s="594">
        <v>5767</v>
      </c>
      <c r="C1515" s="593" t="s">
        <v>1796</v>
      </c>
      <c r="D1515" s="594" t="s">
        <v>190</v>
      </c>
      <c r="E1515" s="595">
        <v>15429</v>
      </c>
      <c r="F1515" s="596" t="s">
        <v>8417</v>
      </c>
    </row>
    <row r="1516" spans="2:6" ht="15.4">
      <c r="B1516" s="594">
        <v>5768</v>
      </c>
      <c r="C1516" s="593" t="s">
        <v>1797</v>
      </c>
      <c r="D1516" s="594" t="s">
        <v>157</v>
      </c>
      <c r="E1516" s="595">
        <v>23188</v>
      </c>
      <c r="F1516" s="596" t="s">
        <v>8417</v>
      </c>
    </row>
    <row r="1517" spans="2:6" ht="15.4">
      <c r="B1517" s="594">
        <v>5769</v>
      </c>
      <c r="C1517" s="593" t="s">
        <v>1798</v>
      </c>
      <c r="D1517" s="594" t="s">
        <v>157</v>
      </c>
      <c r="E1517" s="595">
        <v>16538</v>
      </c>
      <c r="F1517" s="596" t="s">
        <v>8417</v>
      </c>
    </row>
    <row r="1518" spans="2:6" ht="15.4">
      <c r="B1518" s="594">
        <v>5770</v>
      </c>
      <c r="C1518" s="593" t="s">
        <v>1799</v>
      </c>
      <c r="D1518" s="594" t="s">
        <v>157</v>
      </c>
      <c r="E1518" s="595">
        <v>42112</v>
      </c>
      <c r="F1518" s="596" t="s">
        <v>8417</v>
      </c>
    </row>
    <row r="1519" spans="2:6" ht="15.4">
      <c r="B1519" s="594">
        <v>5771</v>
      </c>
      <c r="C1519" s="593" t="s">
        <v>1800</v>
      </c>
      <c r="D1519" s="594" t="s">
        <v>190</v>
      </c>
      <c r="E1519" s="595">
        <v>10785</v>
      </c>
      <c r="F1519" s="596" t="s">
        <v>8417</v>
      </c>
    </row>
    <row r="1520" spans="2:6" ht="15.4">
      <c r="B1520" s="594">
        <v>5772</v>
      </c>
      <c r="C1520" s="593" t="s">
        <v>1801</v>
      </c>
      <c r="D1520" s="594" t="s">
        <v>157</v>
      </c>
      <c r="E1520" s="597">
        <v>16538</v>
      </c>
      <c r="F1520" s="593" t="s">
        <v>8417</v>
      </c>
    </row>
    <row r="1521" spans="2:6" ht="15.4">
      <c r="B1521" s="594">
        <v>5773</v>
      </c>
      <c r="C1521" s="593" t="s">
        <v>1802</v>
      </c>
      <c r="D1521" s="594" t="s">
        <v>157</v>
      </c>
      <c r="E1521" s="597">
        <v>62132</v>
      </c>
      <c r="F1521" s="593" t="s">
        <v>8417</v>
      </c>
    </row>
    <row r="1522" spans="2:6" ht="15.4">
      <c r="B1522" s="594">
        <v>5774</v>
      </c>
      <c r="C1522" s="593" t="s">
        <v>1803</v>
      </c>
      <c r="D1522" s="594" t="s">
        <v>190</v>
      </c>
      <c r="E1522" s="595">
        <v>12070</v>
      </c>
      <c r="F1522" s="596" t="s">
        <v>8417</v>
      </c>
    </row>
    <row r="1523" spans="2:6" ht="15.4">
      <c r="B1523" s="594">
        <v>5775</v>
      </c>
      <c r="C1523" s="593" t="s">
        <v>1804</v>
      </c>
      <c r="D1523" s="594" t="s">
        <v>157</v>
      </c>
      <c r="E1523" s="597">
        <v>28849</v>
      </c>
      <c r="F1523" s="593" t="s">
        <v>8417</v>
      </c>
    </row>
    <row r="1524" spans="2:6" ht="15.4">
      <c r="B1524" s="594">
        <v>5776</v>
      </c>
      <c r="C1524" s="593" t="s">
        <v>1805</v>
      </c>
      <c r="D1524" s="594" t="s">
        <v>190</v>
      </c>
      <c r="E1524" s="595">
        <v>10493</v>
      </c>
      <c r="F1524" s="596" t="s">
        <v>8417</v>
      </c>
    </row>
    <row r="1525" spans="2:6" ht="15.4">
      <c r="B1525" s="594">
        <v>5777</v>
      </c>
      <c r="C1525" s="593" t="s">
        <v>1806</v>
      </c>
      <c r="D1525" s="594" t="s">
        <v>157</v>
      </c>
      <c r="E1525" s="595">
        <v>25837</v>
      </c>
      <c r="F1525" s="596" t="s">
        <v>8417</v>
      </c>
    </row>
    <row r="1526" spans="2:6" ht="15.4">
      <c r="B1526" s="594">
        <v>5778</v>
      </c>
      <c r="C1526" s="593" t="s">
        <v>1807</v>
      </c>
      <c r="D1526" s="594" t="s">
        <v>157</v>
      </c>
      <c r="E1526" s="595">
        <v>378967</v>
      </c>
      <c r="F1526" s="596" t="s">
        <v>8417</v>
      </c>
    </row>
    <row r="1527" spans="2:6" ht="15.4">
      <c r="B1527" s="594">
        <v>5779</v>
      </c>
      <c r="C1527" s="593" t="s">
        <v>1808</v>
      </c>
      <c r="D1527" s="594" t="s">
        <v>190</v>
      </c>
      <c r="E1527" s="595">
        <v>112253</v>
      </c>
      <c r="F1527" s="596" t="s">
        <v>8417</v>
      </c>
    </row>
    <row r="1528" spans="2:6" ht="15.4">
      <c r="B1528" s="594">
        <v>5780</v>
      </c>
      <c r="C1528" s="593" t="s">
        <v>1809</v>
      </c>
      <c r="D1528" s="594" t="s">
        <v>190</v>
      </c>
      <c r="E1528" s="595">
        <v>81237</v>
      </c>
      <c r="F1528" s="596" t="s">
        <v>8417</v>
      </c>
    </row>
    <row r="1529" spans="2:6" ht="15.4">
      <c r="B1529" s="594">
        <v>5781</v>
      </c>
      <c r="C1529" s="593" t="s">
        <v>1810</v>
      </c>
      <c r="D1529" s="594" t="s">
        <v>190</v>
      </c>
      <c r="E1529" s="597">
        <v>50483</v>
      </c>
      <c r="F1529" s="593" t="s">
        <v>8417</v>
      </c>
    </row>
    <row r="1530" spans="2:6" ht="15.4">
      <c r="B1530" s="594">
        <v>5782</v>
      </c>
      <c r="C1530" s="593" t="s">
        <v>1811</v>
      </c>
      <c r="D1530" s="594" t="s">
        <v>190</v>
      </c>
      <c r="E1530" s="595">
        <v>49853</v>
      </c>
      <c r="F1530" s="596" t="s">
        <v>8417</v>
      </c>
    </row>
    <row r="1531" spans="2:6" ht="15.4">
      <c r="B1531" s="594">
        <v>5783</v>
      </c>
      <c r="C1531" s="593" t="s">
        <v>1812</v>
      </c>
      <c r="D1531" s="594" t="s">
        <v>190</v>
      </c>
      <c r="E1531" s="595">
        <v>36236</v>
      </c>
      <c r="F1531" s="596" t="s">
        <v>8417</v>
      </c>
    </row>
    <row r="1532" spans="2:6" ht="15.4">
      <c r="B1532" s="594">
        <v>5784</v>
      </c>
      <c r="C1532" s="593" t="s">
        <v>1813</v>
      </c>
      <c r="D1532" s="594" t="s">
        <v>190</v>
      </c>
      <c r="E1532" s="595">
        <v>40821</v>
      </c>
      <c r="F1532" s="596" t="s">
        <v>8417</v>
      </c>
    </row>
    <row r="1533" spans="2:6" ht="15.4">
      <c r="B1533" s="594">
        <v>5785</v>
      </c>
      <c r="C1533" s="593" t="s">
        <v>1814</v>
      </c>
      <c r="D1533" s="594" t="s">
        <v>190</v>
      </c>
      <c r="E1533" s="595">
        <v>139295</v>
      </c>
      <c r="F1533" s="596" t="s">
        <v>8417</v>
      </c>
    </row>
    <row r="1534" spans="2:6" ht="15.4">
      <c r="B1534" s="594">
        <v>5786</v>
      </c>
      <c r="C1534" s="593" t="s">
        <v>1815</v>
      </c>
      <c r="D1534" s="594" t="s">
        <v>190</v>
      </c>
      <c r="E1534" s="595">
        <v>253488</v>
      </c>
      <c r="F1534" s="596" t="s">
        <v>8417</v>
      </c>
    </row>
    <row r="1535" spans="2:6" ht="15.4">
      <c r="B1535" s="594">
        <v>5788</v>
      </c>
      <c r="C1535" s="593" t="s">
        <v>1816</v>
      </c>
      <c r="D1535" s="594" t="s">
        <v>157</v>
      </c>
      <c r="E1535" s="595">
        <v>321491</v>
      </c>
      <c r="F1535" s="596" t="s">
        <v>8417</v>
      </c>
    </row>
    <row r="1536" spans="2:6" ht="15.4">
      <c r="B1536" s="594">
        <v>5789</v>
      </c>
      <c r="C1536" s="593" t="s">
        <v>1817</v>
      </c>
      <c r="D1536" s="594" t="s">
        <v>157</v>
      </c>
      <c r="E1536" s="597">
        <v>309055</v>
      </c>
      <c r="F1536" s="593" t="s">
        <v>8417</v>
      </c>
    </row>
    <row r="1537" spans="2:6" ht="15.4">
      <c r="B1537" s="594">
        <v>5790</v>
      </c>
      <c r="C1537" s="593" t="s">
        <v>1818</v>
      </c>
      <c r="D1537" s="594" t="s">
        <v>157</v>
      </c>
      <c r="E1537" s="595">
        <v>186241</v>
      </c>
      <c r="F1537" s="593" t="s">
        <v>8417</v>
      </c>
    </row>
    <row r="1538" spans="2:6" ht="15.4">
      <c r="B1538" s="594">
        <v>5791</v>
      </c>
      <c r="C1538" s="593" t="s">
        <v>1819</v>
      </c>
      <c r="D1538" s="594" t="s">
        <v>157</v>
      </c>
      <c r="E1538" s="597">
        <v>105241</v>
      </c>
      <c r="F1538" s="593" t="s">
        <v>8417</v>
      </c>
    </row>
    <row r="1539" spans="2:6" ht="15.4">
      <c r="B1539" s="594">
        <v>5792</v>
      </c>
      <c r="C1539" s="593" t="s">
        <v>1820</v>
      </c>
      <c r="D1539" s="594" t="s">
        <v>190</v>
      </c>
      <c r="E1539" s="595">
        <v>56415</v>
      </c>
      <c r="F1539" s="593" t="s">
        <v>8417</v>
      </c>
    </row>
    <row r="1540" spans="2:6" ht="15.4">
      <c r="B1540" s="594">
        <v>5793</v>
      </c>
      <c r="C1540" s="593" t="s">
        <v>1821</v>
      </c>
      <c r="D1540" s="594" t="s">
        <v>190</v>
      </c>
      <c r="E1540" s="595">
        <v>87539</v>
      </c>
      <c r="F1540" s="596" t="s">
        <v>8417</v>
      </c>
    </row>
    <row r="1541" spans="2:6" ht="15.4">
      <c r="B1541" s="594">
        <v>5794</v>
      </c>
      <c r="C1541" s="593" t="s">
        <v>1822</v>
      </c>
      <c r="D1541" s="594" t="s">
        <v>190</v>
      </c>
      <c r="E1541" s="595">
        <v>175880</v>
      </c>
      <c r="F1541" s="596" t="s">
        <v>8417</v>
      </c>
    </row>
    <row r="1542" spans="2:6" ht="15.4">
      <c r="B1542" s="594">
        <v>5798</v>
      </c>
      <c r="C1542" s="593" t="s">
        <v>8023</v>
      </c>
      <c r="D1542" s="594" t="s">
        <v>182</v>
      </c>
      <c r="E1542" s="595">
        <v>544857</v>
      </c>
      <c r="F1542" s="596" t="s">
        <v>8417</v>
      </c>
    </row>
    <row r="1543" spans="2:6" ht="15.4">
      <c r="B1543" s="594">
        <v>5799</v>
      </c>
      <c r="C1543" s="593" t="s">
        <v>8024</v>
      </c>
      <c r="D1543" s="594" t="s">
        <v>182</v>
      </c>
      <c r="E1543" s="595">
        <v>122445</v>
      </c>
      <c r="F1543" s="596" t="s">
        <v>8417</v>
      </c>
    </row>
    <row r="1544" spans="2:6" ht="15.4">
      <c r="B1544" s="594">
        <v>5800</v>
      </c>
      <c r="C1544" s="593" t="s">
        <v>8025</v>
      </c>
      <c r="D1544" s="594" t="s">
        <v>182</v>
      </c>
      <c r="E1544" s="597">
        <v>425397</v>
      </c>
      <c r="F1544" s="593" t="s">
        <v>8417</v>
      </c>
    </row>
    <row r="1545" spans="2:6" ht="15.4">
      <c r="B1545" s="594">
        <v>5801</v>
      </c>
      <c r="C1545" s="593" t="s">
        <v>8026</v>
      </c>
      <c r="D1545" s="594" t="s">
        <v>182</v>
      </c>
      <c r="E1545" s="597">
        <v>288078</v>
      </c>
      <c r="F1545" s="593" t="s">
        <v>8417</v>
      </c>
    </row>
    <row r="1546" spans="2:6" ht="15.4">
      <c r="B1546" s="594">
        <v>5802</v>
      </c>
      <c r="C1546" s="593" t="s">
        <v>8027</v>
      </c>
      <c r="D1546" s="594" t="s">
        <v>182</v>
      </c>
      <c r="E1546" s="595">
        <v>260564</v>
      </c>
      <c r="F1546" s="596" t="s">
        <v>8417</v>
      </c>
    </row>
    <row r="1547" spans="2:6" ht="15.4">
      <c r="B1547" s="594">
        <v>5825</v>
      </c>
      <c r="C1547" s="593" t="s">
        <v>1823</v>
      </c>
      <c r="D1547" s="594" t="s">
        <v>157</v>
      </c>
      <c r="E1547" s="597">
        <v>1062035</v>
      </c>
      <c r="F1547" s="593" t="s">
        <v>8417</v>
      </c>
    </row>
    <row r="1548" spans="2:6" ht="15.4">
      <c r="B1548" s="594">
        <v>5826</v>
      </c>
      <c r="C1548" s="593" t="s">
        <v>1824</v>
      </c>
      <c r="D1548" s="594" t="s">
        <v>157</v>
      </c>
      <c r="E1548" s="595">
        <v>1145684</v>
      </c>
      <c r="F1548" s="596" t="s">
        <v>8417</v>
      </c>
    </row>
    <row r="1549" spans="2:6" ht="15.4">
      <c r="B1549" s="594">
        <v>5827</v>
      </c>
      <c r="C1549" s="593" t="s">
        <v>1825</v>
      </c>
      <c r="D1549" s="594" t="s">
        <v>157</v>
      </c>
      <c r="E1549" s="595">
        <v>264098</v>
      </c>
      <c r="F1549" s="596" t="s">
        <v>8417</v>
      </c>
    </row>
    <row r="1550" spans="2:6" ht="15.4">
      <c r="B1550" s="594">
        <v>5831</v>
      </c>
      <c r="C1550" s="593" t="s">
        <v>1826</v>
      </c>
      <c r="D1550" s="594" t="s">
        <v>190</v>
      </c>
      <c r="E1550" s="595">
        <v>51929</v>
      </c>
      <c r="F1550" s="596" t="s">
        <v>8417</v>
      </c>
    </row>
    <row r="1551" spans="2:6" ht="15.4">
      <c r="B1551" s="594">
        <v>5832</v>
      </c>
      <c r="C1551" s="593" t="s">
        <v>1827</v>
      </c>
      <c r="D1551" s="594" t="s">
        <v>190</v>
      </c>
      <c r="E1551" s="597">
        <v>46395</v>
      </c>
      <c r="F1551" s="593" t="s">
        <v>8417</v>
      </c>
    </row>
    <row r="1552" spans="2:6" ht="15.4">
      <c r="B1552" s="594">
        <v>5833</v>
      </c>
      <c r="C1552" s="593" t="s">
        <v>1828</v>
      </c>
      <c r="D1552" s="594" t="s">
        <v>190</v>
      </c>
      <c r="E1552" s="597">
        <v>94576</v>
      </c>
      <c r="F1552" s="593" t="s">
        <v>8417</v>
      </c>
    </row>
    <row r="1553" spans="2:6" ht="15.4">
      <c r="B1553" s="594">
        <v>5834</v>
      </c>
      <c r="C1553" s="593" t="s">
        <v>1829</v>
      </c>
      <c r="D1553" s="594" t="s">
        <v>190</v>
      </c>
      <c r="E1553" s="597">
        <v>35260</v>
      </c>
      <c r="F1553" s="593" t="s">
        <v>8417</v>
      </c>
    </row>
    <row r="1554" spans="2:6" ht="15.4">
      <c r="B1554" s="594">
        <v>5835</v>
      </c>
      <c r="C1554" s="593" t="s">
        <v>1830</v>
      </c>
      <c r="D1554" s="594" t="s">
        <v>190</v>
      </c>
      <c r="E1554" s="597">
        <v>71286</v>
      </c>
      <c r="F1554" s="593" t="s">
        <v>8417</v>
      </c>
    </row>
    <row r="1555" spans="2:6" ht="15.4">
      <c r="B1555" s="594">
        <v>5836</v>
      </c>
      <c r="C1555" s="593" t="s">
        <v>1831</v>
      </c>
      <c r="D1555" s="594" t="s">
        <v>190</v>
      </c>
      <c r="E1555" s="597">
        <v>98650</v>
      </c>
      <c r="F1555" s="593" t="s">
        <v>8417</v>
      </c>
    </row>
    <row r="1556" spans="2:6" ht="15.4">
      <c r="B1556" s="594">
        <v>5837</v>
      </c>
      <c r="C1556" s="593" t="s">
        <v>1832</v>
      </c>
      <c r="D1556" s="594" t="s">
        <v>190</v>
      </c>
      <c r="E1556" s="595">
        <v>64024</v>
      </c>
      <c r="F1556" s="596" t="s">
        <v>8417</v>
      </c>
    </row>
    <row r="1557" spans="2:6" ht="15.4">
      <c r="B1557" s="594">
        <v>5838</v>
      </c>
      <c r="C1557" s="593" t="s">
        <v>1833</v>
      </c>
      <c r="D1557" s="594" t="s">
        <v>190</v>
      </c>
      <c r="E1557" s="595">
        <v>179815</v>
      </c>
      <c r="F1557" s="593" t="s">
        <v>8417</v>
      </c>
    </row>
    <row r="1558" spans="2:6" ht="15.4">
      <c r="B1558" s="594">
        <v>5839</v>
      </c>
      <c r="C1558" s="593" t="s">
        <v>1834</v>
      </c>
      <c r="D1558" s="594" t="s">
        <v>190</v>
      </c>
      <c r="E1558" s="597">
        <v>143164</v>
      </c>
      <c r="F1558" s="593" t="s">
        <v>8417</v>
      </c>
    </row>
    <row r="1559" spans="2:6" ht="15.4">
      <c r="B1559" s="594">
        <v>5840</v>
      </c>
      <c r="C1559" s="593" t="s">
        <v>1835</v>
      </c>
      <c r="D1559" s="594" t="s">
        <v>190</v>
      </c>
      <c r="E1559" s="597">
        <v>28902</v>
      </c>
      <c r="F1559" s="593" t="s">
        <v>8417</v>
      </c>
    </row>
    <row r="1560" spans="2:6" ht="15.4">
      <c r="B1560" s="594">
        <v>5841</v>
      </c>
      <c r="C1560" s="593" t="s">
        <v>1836</v>
      </c>
      <c r="D1560" s="594" t="s">
        <v>190</v>
      </c>
      <c r="E1560" s="595">
        <v>181998</v>
      </c>
      <c r="F1560" s="593" t="s">
        <v>8417</v>
      </c>
    </row>
    <row r="1561" spans="2:6" ht="15.4">
      <c r="B1561" s="594">
        <v>5842</v>
      </c>
      <c r="C1561" s="593" t="s">
        <v>1837</v>
      </c>
      <c r="D1561" s="594" t="s">
        <v>186</v>
      </c>
      <c r="E1561" s="595">
        <v>27242</v>
      </c>
      <c r="F1561" s="593" t="s">
        <v>8417</v>
      </c>
    </row>
    <row r="1562" spans="2:6" ht="15.4">
      <c r="B1562" s="594">
        <v>5843</v>
      </c>
      <c r="C1562" s="593" t="s">
        <v>8547</v>
      </c>
      <c r="D1562" s="594" t="s">
        <v>182</v>
      </c>
      <c r="E1562" s="595">
        <v>32959</v>
      </c>
      <c r="F1562" s="596" t="s">
        <v>8417</v>
      </c>
    </row>
    <row r="1563" spans="2:6" ht="15.4">
      <c r="B1563" s="594">
        <v>5844</v>
      </c>
      <c r="C1563" s="593" t="s">
        <v>8548</v>
      </c>
      <c r="D1563" s="594" t="s">
        <v>182</v>
      </c>
      <c r="E1563" s="595">
        <v>27787</v>
      </c>
      <c r="F1563" s="596" t="s">
        <v>8417</v>
      </c>
    </row>
    <row r="1564" spans="2:6" ht="15.4">
      <c r="B1564" s="594">
        <v>5845</v>
      </c>
      <c r="C1564" s="593" t="s">
        <v>8549</v>
      </c>
      <c r="D1564" s="594" t="s">
        <v>190</v>
      </c>
      <c r="E1564" s="595">
        <v>140991</v>
      </c>
      <c r="F1564" s="593" t="s">
        <v>8417</v>
      </c>
    </row>
    <row r="1565" spans="2:6" ht="15.4">
      <c r="B1565" s="594">
        <v>5846</v>
      </c>
      <c r="C1565" s="593" t="s">
        <v>1841</v>
      </c>
      <c r="D1565" s="594" t="s">
        <v>157</v>
      </c>
      <c r="E1565" s="595">
        <v>207904</v>
      </c>
      <c r="F1565" s="596" t="s">
        <v>8417</v>
      </c>
    </row>
    <row r="1566" spans="2:6" ht="15.4">
      <c r="B1566" s="594">
        <v>5847</v>
      </c>
      <c r="C1566" s="593" t="s">
        <v>1842</v>
      </c>
      <c r="D1566" s="594" t="s">
        <v>157</v>
      </c>
      <c r="E1566" s="595">
        <v>224996</v>
      </c>
      <c r="F1566" s="596" t="s">
        <v>8417</v>
      </c>
    </row>
    <row r="1567" spans="2:6" ht="15.4">
      <c r="B1567" s="594">
        <v>5848</v>
      </c>
      <c r="C1567" s="593" t="s">
        <v>1843</v>
      </c>
      <c r="D1567" s="594" t="s">
        <v>157</v>
      </c>
      <c r="E1567" s="595">
        <v>61683</v>
      </c>
      <c r="F1567" s="596" t="s">
        <v>8417</v>
      </c>
    </row>
    <row r="1568" spans="2:6" ht="15.4">
      <c r="B1568" s="594">
        <v>5850</v>
      </c>
      <c r="C1568" s="593" t="s">
        <v>1844</v>
      </c>
      <c r="D1568" s="594" t="s">
        <v>157</v>
      </c>
      <c r="E1568" s="595">
        <v>243696</v>
      </c>
      <c r="F1568" s="596" t="s">
        <v>8417</v>
      </c>
    </row>
    <row r="1569" spans="2:6" ht="15.4">
      <c r="B1569" s="594">
        <v>5851</v>
      </c>
      <c r="C1569" s="593" t="s">
        <v>1845</v>
      </c>
      <c r="D1569" s="594" t="s">
        <v>157</v>
      </c>
      <c r="E1569" s="595">
        <v>654343</v>
      </c>
      <c r="F1569" s="596" t="s">
        <v>8417</v>
      </c>
    </row>
    <row r="1570" spans="2:6" ht="15.4">
      <c r="B1570" s="594">
        <v>5852</v>
      </c>
      <c r="C1570" s="593" t="s">
        <v>1846</v>
      </c>
      <c r="D1570" s="594" t="s">
        <v>157</v>
      </c>
      <c r="E1570" s="597">
        <v>504943</v>
      </c>
      <c r="F1570" s="593" t="s">
        <v>8417</v>
      </c>
    </row>
    <row r="1571" spans="2:6" ht="15.4">
      <c r="B1571" s="594">
        <v>5854</v>
      </c>
      <c r="C1571" s="593" t="s">
        <v>1847</v>
      </c>
      <c r="D1571" s="594" t="s">
        <v>157</v>
      </c>
      <c r="E1571" s="597">
        <v>232799</v>
      </c>
      <c r="F1571" s="593" t="s">
        <v>8417</v>
      </c>
    </row>
    <row r="1572" spans="2:6" ht="15.4">
      <c r="B1572" s="594">
        <v>5856</v>
      </c>
      <c r="C1572" s="593" t="s">
        <v>1848</v>
      </c>
      <c r="D1572" s="594" t="s">
        <v>182</v>
      </c>
      <c r="E1572" s="597">
        <v>166554</v>
      </c>
      <c r="F1572" s="593" t="s">
        <v>8417</v>
      </c>
    </row>
    <row r="1573" spans="2:6" ht="15.4">
      <c r="B1573" s="594">
        <v>5858</v>
      </c>
      <c r="C1573" s="593" t="s">
        <v>1849</v>
      </c>
      <c r="D1573" s="594" t="s">
        <v>190</v>
      </c>
      <c r="E1573" s="595">
        <v>98024</v>
      </c>
      <c r="F1573" s="596" t="s">
        <v>8417</v>
      </c>
    </row>
    <row r="1574" spans="2:6" ht="15.4">
      <c r="B1574" s="594">
        <v>5860</v>
      </c>
      <c r="C1574" s="593" t="s">
        <v>1850</v>
      </c>
      <c r="D1574" s="594" t="s">
        <v>182</v>
      </c>
      <c r="E1574" s="595">
        <v>105292</v>
      </c>
      <c r="F1574" s="596" t="s">
        <v>8417</v>
      </c>
    </row>
    <row r="1575" spans="2:6" ht="15.4">
      <c r="B1575" s="594">
        <v>5862</v>
      </c>
      <c r="C1575" s="593" t="s">
        <v>1851</v>
      </c>
      <c r="D1575" s="594" t="s">
        <v>190</v>
      </c>
      <c r="E1575" s="595">
        <v>51585</v>
      </c>
      <c r="F1575" s="596" t="s">
        <v>8417</v>
      </c>
    </row>
    <row r="1576" spans="2:6" ht="15.4">
      <c r="B1576" s="594">
        <v>5864</v>
      </c>
      <c r="C1576" s="593" t="s">
        <v>1852</v>
      </c>
      <c r="D1576" s="594" t="s">
        <v>190</v>
      </c>
      <c r="E1576" s="595">
        <v>51585</v>
      </c>
      <c r="F1576" s="596" t="s">
        <v>8417</v>
      </c>
    </row>
    <row r="1577" spans="2:6" ht="15.4">
      <c r="B1577" s="594">
        <v>5866</v>
      </c>
      <c r="C1577" s="593" t="s">
        <v>1853</v>
      </c>
      <c r="D1577" s="594" t="s">
        <v>157</v>
      </c>
      <c r="E1577" s="595">
        <v>907771</v>
      </c>
      <c r="F1577" s="596" t="s">
        <v>8417</v>
      </c>
    </row>
    <row r="1578" spans="2:6" ht="15.4">
      <c r="B1578" s="594">
        <v>5868</v>
      </c>
      <c r="C1578" s="593" t="s">
        <v>1854</v>
      </c>
      <c r="D1578" s="594" t="s">
        <v>182</v>
      </c>
      <c r="E1578" s="595">
        <v>157612</v>
      </c>
      <c r="F1578" s="596" t="s">
        <v>8417</v>
      </c>
    </row>
    <row r="1579" spans="2:6" ht="15.4">
      <c r="B1579" s="594">
        <v>5870</v>
      </c>
      <c r="C1579" s="593" t="s">
        <v>1855</v>
      </c>
      <c r="D1579" s="594" t="s">
        <v>157</v>
      </c>
      <c r="E1579" s="595">
        <v>53468</v>
      </c>
      <c r="F1579" s="596" t="s">
        <v>8417</v>
      </c>
    </row>
    <row r="1580" spans="2:6" ht="15.4">
      <c r="B1580" s="594">
        <v>5871</v>
      </c>
      <c r="C1580" s="593" t="s">
        <v>1856</v>
      </c>
      <c r="D1580" s="594" t="s">
        <v>157</v>
      </c>
      <c r="E1580" s="595">
        <v>549527</v>
      </c>
      <c r="F1580" s="596" t="s">
        <v>8417</v>
      </c>
    </row>
    <row r="1581" spans="2:6" ht="15.4">
      <c r="B1581" s="594">
        <v>5872</v>
      </c>
      <c r="C1581" s="593" t="s">
        <v>1857</v>
      </c>
      <c r="D1581" s="594" t="s">
        <v>157</v>
      </c>
      <c r="E1581" s="597">
        <v>576896</v>
      </c>
      <c r="F1581" s="593" t="s">
        <v>8417</v>
      </c>
    </row>
    <row r="1582" spans="2:6" ht="15.4">
      <c r="B1582" s="594">
        <v>5873</v>
      </c>
      <c r="C1582" s="593" t="s">
        <v>1858</v>
      </c>
      <c r="D1582" s="594" t="s">
        <v>157</v>
      </c>
      <c r="E1582" s="595">
        <v>30548</v>
      </c>
      <c r="F1582" s="596" t="s">
        <v>8417</v>
      </c>
    </row>
    <row r="1583" spans="2:6" ht="15.4">
      <c r="B1583" s="594">
        <v>5874</v>
      </c>
      <c r="C1583" s="593" t="s">
        <v>1859</v>
      </c>
      <c r="D1583" s="594" t="s">
        <v>157</v>
      </c>
      <c r="E1583" s="595">
        <v>262767</v>
      </c>
      <c r="F1583" s="596" t="s">
        <v>8417</v>
      </c>
    </row>
    <row r="1584" spans="2:6" ht="15.4">
      <c r="B1584" s="594">
        <v>5875</v>
      </c>
      <c r="C1584" s="593" t="s">
        <v>1860</v>
      </c>
      <c r="D1584" s="594" t="s">
        <v>157</v>
      </c>
      <c r="E1584" s="595">
        <v>216391</v>
      </c>
      <c r="F1584" s="596" t="s">
        <v>8417</v>
      </c>
    </row>
    <row r="1585" spans="2:6" ht="15.4">
      <c r="B1585" s="594">
        <v>5876</v>
      </c>
      <c r="C1585" s="593" t="s">
        <v>1861</v>
      </c>
      <c r="D1585" s="594" t="s">
        <v>157</v>
      </c>
      <c r="E1585" s="597">
        <v>347611</v>
      </c>
      <c r="F1585" s="593" t="s">
        <v>8417</v>
      </c>
    </row>
    <row r="1586" spans="2:6" ht="15.4">
      <c r="B1586" s="594">
        <v>5877</v>
      </c>
      <c r="C1586" s="593" t="s">
        <v>1862</v>
      </c>
      <c r="D1586" s="594" t="s">
        <v>157</v>
      </c>
      <c r="E1586" s="595">
        <v>82085</v>
      </c>
      <c r="F1586" s="596" t="s">
        <v>8417</v>
      </c>
    </row>
    <row r="1587" spans="2:6" ht="15.4">
      <c r="B1587" s="594">
        <v>5878</v>
      </c>
      <c r="C1587" s="593" t="s">
        <v>1863</v>
      </c>
      <c r="D1587" s="594" t="s">
        <v>157</v>
      </c>
      <c r="E1587" s="595">
        <v>4459285</v>
      </c>
      <c r="F1587" s="596" t="s">
        <v>8417</v>
      </c>
    </row>
    <row r="1588" spans="2:6" ht="15.4">
      <c r="B1588" s="594">
        <v>5879</v>
      </c>
      <c r="C1588" s="593" t="s">
        <v>1864</v>
      </c>
      <c r="D1588" s="594" t="s">
        <v>157</v>
      </c>
      <c r="E1588" s="595">
        <v>380372</v>
      </c>
      <c r="F1588" s="596" t="s">
        <v>8417</v>
      </c>
    </row>
    <row r="1589" spans="2:6" ht="15.4">
      <c r="B1589" s="594">
        <v>5880</v>
      </c>
      <c r="C1589" s="593" t="s">
        <v>1865</v>
      </c>
      <c r="D1589" s="594" t="s">
        <v>157</v>
      </c>
      <c r="E1589" s="595">
        <v>475460</v>
      </c>
      <c r="F1589" s="593" t="s">
        <v>8417</v>
      </c>
    </row>
    <row r="1590" spans="2:6" ht="15.4">
      <c r="B1590" s="594">
        <v>5881</v>
      </c>
      <c r="C1590" s="593" t="s">
        <v>1866</v>
      </c>
      <c r="D1590" s="594" t="s">
        <v>157</v>
      </c>
      <c r="E1590" s="595">
        <v>4207</v>
      </c>
      <c r="F1590" s="593" t="s">
        <v>8417</v>
      </c>
    </row>
    <row r="1591" spans="2:6" ht="15.4">
      <c r="B1591" s="594">
        <v>5882</v>
      </c>
      <c r="C1591" s="593" t="s">
        <v>1867</v>
      </c>
      <c r="D1591" s="594" t="s">
        <v>157</v>
      </c>
      <c r="E1591" s="595">
        <v>171315</v>
      </c>
      <c r="F1591" s="596" t="s">
        <v>8417</v>
      </c>
    </row>
    <row r="1592" spans="2:6" ht="15.4">
      <c r="B1592" s="594">
        <v>5883</v>
      </c>
      <c r="C1592" s="593" t="s">
        <v>1868</v>
      </c>
      <c r="D1592" s="594" t="s">
        <v>157</v>
      </c>
      <c r="E1592" s="595">
        <v>13017</v>
      </c>
      <c r="F1592" s="596" t="s">
        <v>8417</v>
      </c>
    </row>
    <row r="1593" spans="2:6" ht="15.4">
      <c r="B1593" s="594">
        <v>5884</v>
      </c>
      <c r="C1593" s="593" t="s">
        <v>1869</v>
      </c>
      <c r="D1593" s="594" t="s">
        <v>157</v>
      </c>
      <c r="E1593" s="595">
        <v>106052</v>
      </c>
      <c r="F1593" s="596" t="s">
        <v>8417</v>
      </c>
    </row>
    <row r="1594" spans="2:6" ht="15.4">
      <c r="B1594" s="594">
        <v>5885</v>
      </c>
      <c r="C1594" s="593" t="s">
        <v>1870</v>
      </c>
      <c r="D1594" s="594" t="s">
        <v>157</v>
      </c>
      <c r="E1594" s="597">
        <v>115610</v>
      </c>
      <c r="F1594" s="593" t="s">
        <v>8417</v>
      </c>
    </row>
    <row r="1595" spans="2:6" ht="15.4">
      <c r="B1595" s="594">
        <v>5886</v>
      </c>
      <c r="C1595" s="593" t="s">
        <v>1871</v>
      </c>
      <c r="D1595" s="594" t="s">
        <v>190</v>
      </c>
      <c r="E1595" s="595">
        <v>370963</v>
      </c>
      <c r="F1595" s="596" t="s">
        <v>8417</v>
      </c>
    </row>
    <row r="1596" spans="2:6" ht="15.4">
      <c r="B1596" s="594">
        <v>5887</v>
      </c>
      <c r="C1596" s="593" t="s">
        <v>1872</v>
      </c>
      <c r="D1596" s="594" t="s">
        <v>190</v>
      </c>
      <c r="E1596" s="595">
        <v>683012</v>
      </c>
      <c r="F1596" s="593" t="s">
        <v>8417</v>
      </c>
    </row>
    <row r="1597" spans="2:6" ht="15.4">
      <c r="B1597" s="594">
        <v>5888</v>
      </c>
      <c r="C1597" s="593" t="s">
        <v>1873</v>
      </c>
      <c r="D1597" s="594" t="s">
        <v>190</v>
      </c>
      <c r="E1597" s="595">
        <v>822323</v>
      </c>
      <c r="F1597" s="596" t="s">
        <v>8417</v>
      </c>
    </row>
    <row r="1598" spans="2:6" ht="15.4">
      <c r="B1598" s="594">
        <v>5889</v>
      </c>
      <c r="C1598" s="593" t="s">
        <v>1874</v>
      </c>
      <c r="D1598" s="594" t="s">
        <v>190</v>
      </c>
      <c r="E1598" s="595">
        <v>951640</v>
      </c>
      <c r="F1598" s="596" t="s">
        <v>8417</v>
      </c>
    </row>
    <row r="1599" spans="2:6" ht="15.4">
      <c r="B1599" s="594">
        <v>5890</v>
      </c>
      <c r="C1599" s="593" t="s">
        <v>1875</v>
      </c>
      <c r="D1599" s="594" t="s">
        <v>182</v>
      </c>
      <c r="E1599" s="595">
        <v>37668</v>
      </c>
      <c r="F1599" s="596" t="s">
        <v>8417</v>
      </c>
    </row>
    <row r="1600" spans="2:6" ht="15.4">
      <c r="B1600" s="594">
        <v>5891</v>
      </c>
      <c r="C1600" s="593" t="s">
        <v>1876</v>
      </c>
      <c r="D1600" s="594" t="s">
        <v>186</v>
      </c>
      <c r="E1600" s="595">
        <v>6340</v>
      </c>
      <c r="F1600" s="596" t="s">
        <v>8417</v>
      </c>
    </row>
    <row r="1601" spans="2:6" ht="15.4">
      <c r="B1601" s="594">
        <v>5892</v>
      </c>
      <c r="C1601" s="593" t="s">
        <v>1877</v>
      </c>
      <c r="D1601" s="594" t="s">
        <v>157</v>
      </c>
      <c r="E1601" s="595">
        <v>447805</v>
      </c>
      <c r="F1601" s="596" t="s">
        <v>8417</v>
      </c>
    </row>
    <row r="1602" spans="2:6" ht="15.4">
      <c r="B1602" s="594">
        <v>5893</v>
      </c>
      <c r="C1602" s="593" t="s">
        <v>1878</v>
      </c>
      <c r="D1602" s="594" t="s">
        <v>157</v>
      </c>
      <c r="E1602" s="595">
        <v>501818</v>
      </c>
      <c r="F1602" s="596" t="s">
        <v>8417</v>
      </c>
    </row>
    <row r="1603" spans="2:6" ht="15.4">
      <c r="B1603" s="594">
        <v>5894</v>
      </c>
      <c r="C1603" s="593" t="s">
        <v>1879</v>
      </c>
      <c r="D1603" s="594" t="s">
        <v>157</v>
      </c>
      <c r="E1603" s="597">
        <v>2512868</v>
      </c>
      <c r="F1603" s="593" t="s">
        <v>8417</v>
      </c>
    </row>
    <row r="1604" spans="2:6" ht="15.4">
      <c r="B1604" s="594">
        <v>5921</v>
      </c>
      <c r="C1604" s="593" t="s">
        <v>1898</v>
      </c>
      <c r="D1604" s="594" t="s">
        <v>157</v>
      </c>
      <c r="E1604" s="595">
        <v>531861</v>
      </c>
      <c r="F1604" s="596" t="s">
        <v>8417</v>
      </c>
    </row>
    <row r="1605" spans="2:6" ht="15.4">
      <c r="B1605" s="594">
        <v>5922</v>
      </c>
      <c r="C1605" s="593" t="s">
        <v>1899</v>
      </c>
      <c r="D1605" s="594" t="s">
        <v>157</v>
      </c>
      <c r="E1605" s="597">
        <v>89649</v>
      </c>
      <c r="F1605" s="593" t="s">
        <v>8417</v>
      </c>
    </row>
    <row r="1606" spans="2:6" ht="15.4">
      <c r="B1606" s="594">
        <v>5923</v>
      </c>
      <c r="C1606" s="593" t="s">
        <v>1900</v>
      </c>
      <c r="D1606" s="594" t="s">
        <v>157</v>
      </c>
      <c r="E1606" s="595">
        <v>108525</v>
      </c>
      <c r="F1606" s="596" t="s">
        <v>8417</v>
      </c>
    </row>
    <row r="1607" spans="2:6" ht="15.4">
      <c r="B1607" s="594">
        <v>5924</v>
      </c>
      <c r="C1607" s="593" t="s">
        <v>1901</v>
      </c>
      <c r="D1607" s="594" t="s">
        <v>157</v>
      </c>
      <c r="E1607" s="597">
        <v>27581</v>
      </c>
      <c r="F1607" s="593" t="s">
        <v>8417</v>
      </c>
    </row>
    <row r="1608" spans="2:6" ht="15.4">
      <c r="B1608" s="594">
        <v>5927</v>
      </c>
      <c r="C1608" s="593" t="s">
        <v>1902</v>
      </c>
      <c r="D1608" s="594" t="s">
        <v>157</v>
      </c>
      <c r="E1608" s="595">
        <v>572560</v>
      </c>
      <c r="F1608" s="596" t="s">
        <v>8417</v>
      </c>
    </row>
    <row r="1609" spans="2:6" ht="15.4">
      <c r="B1609" s="594">
        <v>5928</v>
      </c>
      <c r="C1609" s="593" t="s">
        <v>1903</v>
      </c>
      <c r="D1609" s="594" t="s">
        <v>1904</v>
      </c>
      <c r="E1609" s="595">
        <v>28694</v>
      </c>
      <c r="F1609" s="596" t="s">
        <v>8417</v>
      </c>
    </row>
    <row r="1610" spans="2:6" ht="15.4">
      <c r="B1610" s="594">
        <v>5933</v>
      </c>
      <c r="C1610" s="593" t="s">
        <v>1905</v>
      </c>
      <c r="D1610" s="594" t="s">
        <v>182</v>
      </c>
      <c r="E1610" s="595">
        <v>344300</v>
      </c>
      <c r="F1610" s="596" t="s">
        <v>8417</v>
      </c>
    </row>
    <row r="1611" spans="2:6" ht="15.4">
      <c r="B1611" s="594">
        <v>5935</v>
      </c>
      <c r="C1611" s="593" t="s">
        <v>1906</v>
      </c>
      <c r="D1611" s="594" t="s">
        <v>182</v>
      </c>
      <c r="E1611" s="595">
        <v>660931</v>
      </c>
      <c r="F1611" s="596" t="s">
        <v>8417</v>
      </c>
    </row>
    <row r="1612" spans="2:6" ht="15.4">
      <c r="B1612" s="594">
        <v>5936</v>
      </c>
      <c r="C1612" s="593" t="s">
        <v>1907</v>
      </c>
      <c r="D1612" s="594" t="s">
        <v>182</v>
      </c>
      <c r="E1612" s="595">
        <v>326467</v>
      </c>
      <c r="F1612" s="596" t="s">
        <v>8417</v>
      </c>
    </row>
    <row r="1613" spans="2:6" ht="15.4">
      <c r="B1613" s="594">
        <v>5939</v>
      </c>
      <c r="C1613" s="593" t="s">
        <v>8550</v>
      </c>
      <c r="D1613" s="594" t="s">
        <v>190</v>
      </c>
      <c r="E1613" s="595">
        <v>226344</v>
      </c>
      <c r="F1613" s="593" t="s">
        <v>8417</v>
      </c>
    </row>
    <row r="1614" spans="2:6" ht="15.4">
      <c r="B1614" s="594">
        <v>5940</v>
      </c>
      <c r="C1614" s="593" t="s">
        <v>1909</v>
      </c>
      <c r="D1614" s="594" t="s">
        <v>186</v>
      </c>
      <c r="E1614" s="595">
        <v>993519</v>
      </c>
      <c r="F1614" s="596" t="s">
        <v>8417</v>
      </c>
    </row>
    <row r="1615" spans="2:6" ht="15.4">
      <c r="B1615" s="594">
        <v>5941</v>
      </c>
      <c r="C1615" s="593" t="s">
        <v>1910</v>
      </c>
      <c r="D1615" s="594" t="s">
        <v>186</v>
      </c>
      <c r="E1615" s="595">
        <v>996398</v>
      </c>
      <c r="F1615" s="596" t="s">
        <v>8417</v>
      </c>
    </row>
    <row r="1616" spans="2:6" ht="15.4">
      <c r="B1616" s="594">
        <v>5945</v>
      </c>
      <c r="C1616" s="593" t="s">
        <v>1912</v>
      </c>
      <c r="D1616" s="594" t="s">
        <v>186</v>
      </c>
      <c r="E1616" s="595">
        <v>922876</v>
      </c>
      <c r="F1616" s="596" t="s">
        <v>8417</v>
      </c>
    </row>
    <row r="1617" spans="2:6" ht="15.4">
      <c r="B1617" s="594">
        <v>5946</v>
      </c>
      <c r="C1617" s="593" t="s">
        <v>1913</v>
      </c>
      <c r="D1617" s="594" t="s">
        <v>186</v>
      </c>
      <c r="E1617" s="595">
        <v>1268973</v>
      </c>
      <c r="F1617" s="596" t="s">
        <v>8417</v>
      </c>
    </row>
    <row r="1618" spans="2:6" ht="15.4">
      <c r="B1618" s="594">
        <v>5948</v>
      </c>
      <c r="C1618" s="593" t="s">
        <v>1915</v>
      </c>
      <c r="D1618" s="594" t="s">
        <v>186</v>
      </c>
      <c r="E1618" s="595">
        <v>1077271</v>
      </c>
      <c r="F1618" s="593" t="s">
        <v>8417</v>
      </c>
    </row>
    <row r="1619" spans="2:6" ht="15.4">
      <c r="B1619" s="594">
        <v>5949</v>
      </c>
      <c r="C1619" s="593" t="s">
        <v>1916</v>
      </c>
      <c r="D1619" s="594" t="s">
        <v>186</v>
      </c>
      <c r="E1619" s="595">
        <v>1012667</v>
      </c>
      <c r="F1619" s="596" t="s">
        <v>8417</v>
      </c>
    </row>
    <row r="1620" spans="2:6" ht="15.4">
      <c r="B1620" s="594">
        <v>5950</v>
      </c>
      <c r="C1620" s="593" t="s">
        <v>1917</v>
      </c>
      <c r="D1620" s="594" t="s">
        <v>186</v>
      </c>
      <c r="E1620" s="595">
        <v>2465681</v>
      </c>
      <c r="F1620" s="596" t="s">
        <v>8417</v>
      </c>
    </row>
    <row r="1621" spans="2:6" ht="15.4">
      <c r="B1621" s="594">
        <v>5952</v>
      </c>
      <c r="C1621" s="593" t="s">
        <v>1918</v>
      </c>
      <c r="D1621" s="594" t="s">
        <v>190</v>
      </c>
      <c r="E1621" s="595">
        <v>452200</v>
      </c>
      <c r="F1621" s="596" t="s">
        <v>8417</v>
      </c>
    </row>
    <row r="1622" spans="2:6" ht="15.4">
      <c r="B1622" s="594">
        <v>5953</v>
      </c>
      <c r="C1622" s="593" t="s">
        <v>8551</v>
      </c>
      <c r="D1622" s="594" t="s">
        <v>190</v>
      </c>
      <c r="E1622" s="597">
        <v>867451</v>
      </c>
      <c r="F1622" s="593" t="s">
        <v>8417</v>
      </c>
    </row>
    <row r="1623" spans="2:6" ht="15.4">
      <c r="B1623" s="594">
        <v>5954</v>
      </c>
      <c r="C1623" s="593" t="s">
        <v>1920</v>
      </c>
      <c r="D1623" s="594" t="s">
        <v>190</v>
      </c>
      <c r="E1623" s="595">
        <v>1296969</v>
      </c>
      <c r="F1623" s="596" t="s">
        <v>8417</v>
      </c>
    </row>
    <row r="1624" spans="2:6" ht="15.4">
      <c r="B1624" s="594">
        <v>5955</v>
      </c>
      <c r="C1624" s="593" t="s">
        <v>1921</v>
      </c>
      <c r="D1624" s="594" t="s">
        <v>157</v>
      </c>
      <c r="E1624" s="595">
        <v>505555</v>
      </c>
      <c r="F1624" s="596" t="s">
        <v>8417</v>
      </c>
    </row>
    <row r="1625" spans="2:6" ht="15.4">
      <c r="B1625" s="594">
        <v>5966</v>
      </c>
      <c r="C1625" s="593" t="s">
        <v>8028</v>
      </c>
      <c r="D1625" s="594" t="s">
        <v>182</v>
      </c>
      <c r="E1625" s="595">
        <v>4221</v>
      </c>
      <c r="F1625" s="596" t="s">
        <v>8417</v>
      </c>
    </row>
    <row r="1626" spans="2:6" ht="15.4">
      <c r="B1626" s="594">
        <v>5967</v>
      </c>
      <c r="C1626" s="593" t="s">
        <v>8029</v>
      </c>
      <c r="D1626" s="594" t="s">
        <v>182</v>
      </c>
      <c r="E1626" s="595">
        <v>31962</v>
      </c>
      <c r="F1626" s="596" t="s">
        <v>8417</v>
      </c>
    </row>
    <row r="1627" spans="2:6" ht="15.4">
      <c r="B1627" s="594">
        <v>5968</v>
      </c>
      <c r="C1627" s="593" t="s">
        <v>8030</v>
      </c>
      <c r="D1627" s="594" t="s">
        <v>182</v>
      </c>
      <c r="E1627" s="597">
        <v>104181</v>
      </c>
      <c r="F1627" s="593" t="s">
        <v>8417</v>
      </c>
    </row>
    <row r="1628" spans="2:6" ht="15.4">
      <c r="B1628" s="594">
        <v>5969</v>
      </c>
      <c r="C1628" s="593" t="s">
        <v>8031</v>
      </c>
      <c r="D1628" s="594" t="s">
        <v>182</v>
      </c>
      <c r="E1628" s="597">
        <v>102939</v>
      </c>
      <c r="F1628" s="593" t="s">
        <v>8417</v>
      </c>
    </row>
    <row r="1629" spans="2:6" ht="15.4">
      <c r="B1629" s="594">
        <v>5970</v>
      </c>
      <c r="C1629" s="593" t="s">
        <v>8032</v>
      </c>
      <c r="D1629" s="594" t="s">
        <v>182</v>
      </c>
      <c r="E1629" s="597">
        <v>357696</v>
      </c>
      <c r="F1629" s="593" t="s">
        <v>8417</v>
      </c>
    </row>
    <row r="1630" spans="2:6" ht="15.4">
      <c r="B1630" s="594">
        <v>5971</v>
      </c>
      <c r="C1630" s="593" t="s">
        <v>8033</v>
      </c>
      <c r="D1630" s="594" t="s">
        <v>182</v>
      </c>
      <c r="E1630" s="597">
        <v>425258</v>
      </c>
      <c r="F1630" s="593" t="s">
        <v>8417</v>
      </c>
    </row>
    <row r="1631" spans="2:6" ht="15.4">
      <c r="B1631" s="594">
        <v>5972</v>
      </c>
      <c r="C1631" s="593" t="s">
        <v>8034</v>
      </c>
      <c r="D1631" s="594" t="s">
        <v>182</v>
      </c>
      <c r="E1631" s="597">
        <v>405360</v>
      </c>
      <c r="F1631" s="593" t="s">
        <v>8417</v>
      </c>
    </row>
    <row r="1632" spans="2:6" ht="15.4">
      <c r="B1632" s="594">
        <v>5975</v>
      </c>
      <c r="C1632" s="593" t="s">
        <v>1922</v>
      </c>
      <c r="D1632" s="594" t="s">
        <v>885</v>
      </c>
      <c r="E1632" s="597">
        <v>39515</v>
      </c>
      <c r="F1632" s="593" t="s">
        <v>8417</v>
      </c>
    </row>
    <row r="1633" spans="2:6" ht="15.4">
      <c r="B1633" s="594">
        <v>5976</v>
      </c>
      <c r="C1633" s="593" t="s">
        <v>1923</v>
      </c>
      <c r="D1633" s="594" t="s">
        <v>190</v>
      </c>
      <c r="E1633" s="595">
        <v>73715</v>
      </c>
      <c r="F1633" s="596" t="s">
        <v>8417</v>
      </c>
    </row>
    <row r="1634" spans="2:6" ht="15.4">
      <c r="B1634" s="594">
        <v>5992</v>
      </c>
      <c r="C1634" s="593" t="s">
        <v>1924</v>
      </c>
      <c r="D1634" s="594" t="s">
        <v>190</v>
      </c>
      <c r="E1634" s="595">
        <v>1216288</v>
      </c>
      <c r="F1634" s="596" t="s">
        <v>8417</v>
      </c>
    </row>
    <row r="1635" spans="2:6" ht="15.4">
      <c r="B1635" s="594">
        <v>5993</v>
      </c>
      <c r="C1635" s="593" t="s">
        <v>1925</v>
      </c>
      <c r="D1635" s="594" t="s">
        <v>1319</v>
      </c>
      <c r="E1635" s="595">
        <v>5188893</v>
      </c>
      <c r="F1635" s="596" t="s">
        <v>8397</v>
      </c>
    </row>
    <row r="1636" spans="2:6" ht="15.4">
      <c r="B1636" s="594">
        <v>5994</v>
      </c>
      <c r="C1636" s="593" t="s">
        <v>1926</v>
      </c>
      <c r="D1636" s="594" t="s">
        <v>190</v>
      </c>
      <c r="E1636" s="595">
        <v>286053</v>
      </c>
      <c r="F1636" s="596" t="s">
        <v>8417</v>
      </c>
    </row>
    <row r="1637" spans="2:6" ht="15.4">
      <c r="B1637" s="594">
        <v>5995</v>
      </c>
      <c r="C1637" s="593" t="s">
        <v>1927</v>
      </c>
      <c r="D1637" s="594" t="s">
        <v>190</v>
      </c>
      <c r="E1637" s="595">
        <v>587359</v>
      </c>
      <c r="F1637" s="596" t="s">
        <v>8417</v>
      </c>
    </row>
    <row r="1638" spans="2:6" ht="15.4">
      <c r="B1638" s="594">
        <v>5996</v>
      </c>
      <c r="C1638" s="593" t="s">
        <v>1928</v>
      </c>
      <c r="D1638" s="594" t="s">
        <v>190</v>
      </c>
      <c r="E1638" s="595">
        <v>59372</v>
      </c>
      <c r="F1638" s="596" t="s">
        <v>8417</v>
      </c>
    </row>
    <row r="1639" spans="2:6" ht="15.4">
      <c r="B1639" s="594">
        <v>5997</v>
      </c>
      <c r="C1639" s="593" t="s">
        <v>1929</v>
      </c>
      <c r="D1639" s="594" t="s">
        <v>182</v>
      </c>
      <c r="E1639" s="595">
        <v>100156</v>
      </c>
      <c r="F1639" s="596" t="s">
        <v>8417</v>
      </c>
    </row>
    <row r="1640" spans="2:6" ht="15.4">
      <c r="B1640" s="594">
        <v>5998</v>
      </c>
      <c r="C1640" s="593" t="s">
        <v>1930</v>
      </c>
      <c r="D1640" s="594" t="s">
        <v>157</v>
      </c>
      <c r="E1640" s="595">
        <v>109398</v>
      </c>
      <c r="F1640" s="596" t="s">
        <v>8417</v>
      </c>
    </row>
    <row r="1641" spans="2:6" ht="15.4">
      <c r="B1641" s="594">
        <v>5999</v>
      </c>
      <c r="C1641" s="593" t="s">
        <v>1931</v>
      </c>
      <c r="D1641" s="594" t="s">
        <v>157</v>
      </c>
      <c r="E1641" s="595">
        <v>1380400</v>
      </c>
      <c r="F1641" s="596" t="s">
        <v>8417</v>
      </c>
    </row>
    <row r="1642" spans="2:6" ht="15.4">
      <c r="B1642" s="594">
        <v>6004</v>
      </c>
      <c r="C1642" s="593" t="s">
        <v>1935</v>
      </c>
      <c r="D1642" s="594" t="s">
        <v>157</v>
      </c>
      <c r="E1642" s="595">
        <v>18269861</v>
      </c>
      <c r="F1642" s="596" t="s">
        <v>8417</v>
      </c>
    </row>
    <row r="1643" spans="2:6" ht="15.4">
      <c r="B1643" s="594">
        <v>6006</v>
      </c>
      <c r="C1643" s="593" t="s">
        <v>1936</v>
      </c>
      <c r="D1643" s="594" t="s">
        <v>157</v>
      </c>
      <c r="E1643" s="595">
        <v>2312623</v>
      </c>
      <c r="F1643" s="593" t="s">
        <v>8417</v>
      </c>
    </row>
    <row r="1644" spans="2:6" ht="15.4">
      <c r="B1644" s="594">
        <v>6007</v>
      </c>
      <c r="C1644" s="593" t="s">
        <v>1937</v>
      </c>
      <c r="D1644" s="594" t="s">
        <v>186</v>
      </c>
      <c r="E1644" s="595">
        <v>1872242</v>
      </c>
      <c r="F1644" s="596" t="s">
        <v>8417</v>
      </c>
    </row>
    <row r="1645" spans="2:6" ht="15.4">
      <c r="B1645" s="594">
        <v>6008</v>
      </c>
      <c r="C1645" s="593" t="s">
        <v>1938</v>
      </c>
      <c r="D1645" s="594" t="s">
        <v>182</v>
      </c>
      <c r="E1645" s="595">
        <v>2841</v>
      </c>
      <c r="F1645" s="596" t="s">
        <v>8417</v>
      </c>
    </row>
    <row r="1646" spans="2:6" ht="15.4">
      <c r="B1646" s="594">
        <v>6009</v>
      </c>
      <c r="C1646" s="593" t="s">
        <v>1939</v>
      </c>
      <c r="D1646" s="594" t="s">
        <v>182</v>
      </c>
      <c r="E1646" s="595">
        <v>3310</v>
      </c>
      <c r="F1646" s="596" t="s">
        <v>8417</v>
      </c>
    </row>
    <row r="1647" spans="2:6" ht="15.4">
      <c r="B1647" s="594">
        <v>6010</v>
      </c>
      <c r="C1647" s="593" t="s">
        <v>1940</v>
      </c>
      <c r="D1647" s="594" t="s">
        <v>190</v>
      </c>
      <c r="E1647" s="595">
        <v>43788</v>
      </c>
      <c r="F1647" s="596" t="s">
        <v>8417</v>
      </c>
    </row>
    <row r="1648" spans="2:6" ht="15.4">
      <c r="B1648" s="594">
        <v>6011</v>
      </c>
      <c r="C1648" s="593" t="s">
        <v>1941</v>
      </c>
      <c r="D1648" s="594" t="s">
        <v>157</v>
      </c>
      <c r="E1648" s="595">
        <v>175709</v>
      </c>
      <c r="F1648" s="596" t="s">
        <v>8417</v>
      </c>
    </row>
    <row r="1649" spans="2:6" ht="15.4">
      <c r="B1649" s="594">
        <v>6015</v>
      </c>
      <c r="C1649" s="593" t="s">
        <v>1942</v>
      </c>
      <c r="D1649" s="594" t="s">
        <v>182</v>
      </c>
      <c r="E1649" s="595">
        <v>57303</v>
      </c>
      <c r="F1649" s="593" t="s">
        <v>8417</v>
      </c>
    </row>
    <row r="1650" spans="2:6" ht="15.4">
      <c r="B1650" s="594">
        <v>6016</v>
      </c>
      <c r="C1650" s="593" t="s">
        <v>8552</v>
      </c>
      <c r="D1650" s="594" t="s">
        <v>186</v>
      </c>
      <c r="E1650" s="597">
        <v>147291</v>
      </c>
      <c r="F1650" s="593" t="s">
        <v>8417</v>
      </c>
    </row>
    <row r="1651" spans="2:6" ht="15.4">
      <c r="B1651" s="594">
        <v>6020</v>
      </c>
      <c r="C1651" s="593" t="s">
        <v>1943</v>
      </c>
      <c r="D1651" s="594" t="s">
        <v>186</v>
      </c>
      <c r="E1651" s="597">
        <v>38727</v>
      </c>
      <c r="F1651" s="593" t="s">
        <v>8417</v>
      </c>
    </row>
    <row r="1652" spans="2:6" ht="15.4">
      <c r="B1652" s="594">
        <v>6021</v>
      </c>
      <c r="C1652" s="593" t="s">
        <v>1944</v>
      </c>
      <c r="D1652" s="594" t="s">
        <v>186</v>
      </c>
      <c r="E1652" s="597">
        <v>767753</v>
      </c>
      <c r="F1652" s="593" t="s">
        <v>8417</v>
      </c>
    </row>
    <row r="1653" spans="2:6" ht="15.4">
      <c r="B1653" s="594">
        <v>6029</v>
      </c>
      <c r="C1653" s="593" t="s">
        <v>1945</v>
      </c>
      <c r="D1653" s="594" t="s">
        <v>157</v>
      </c>
      <c r="E1653" s="597">
        <v>600132</v>
      </c>
      <c r="F1653" s="593" t="s">
        <v>8417</v>
      </c>
    </row>
    <row r="1654" spans="2:6" ht="15.4">
      <c r="B1654" s="594">
        <v>6030</v>
      </c>
      <c r="C1654" s="593" t="s">
        <v>1946</v>
      </c>
      <c r="D1654" s="594" t="s">
        <v>157</v>
      </c>
      <c r="E1654" s="597">
        <v>590365</v>
      </c>
      <c r="F1654" s="593" t="s">
        <v>8417</v>
      </c>
    </row>
    <row r="1655" spans="2:6" ht="15.4">
      <c r="B1655" s="594">
        <v>6031</v>
      </c>
      <c r="C1655" s="593" t="s">
        <v>1947</v>
      </c>
      <c r="D1655" s="594" t="s">
        <v>157</v>
      </c>
      <c r="E1655" s="597">
        <v>578918</v>
      </c>
      <c r="F1655" s="593" t="s">
        <v>8417</v>
      </c>
    </row>
    <row r="1656" spans="2:6" ht="15.4">
      <c r="B1656" s="594">
        <v>6032</v>
      </c>
      <c r="C1656" s="593" t="s">
        <v>1948</v>
      </c>
      <c r="D1656" s="594" t="s">
        <v>157</v>
      </c>
      <c r="E1656" s="597">
        <v>590365</v>
      </c>
      <c r="F1656" s="593" t="s">
        <v>8417</v>
      </c>
    </row>
    <row r="1657" spans="2:6" ht="15.4">
      <c r="B1657" s="594">
        <v>6033</v>
      </c>
      <c r="C1657" s="593" t="s">
        <v>1949</v>
      </c>
      <c r="D1657" s="594" t="s">
        <v>157</v>
      </c>
      <c r="E1657" s="597">
        <v>590365</v>
      </c>
      <c r="F1657" s="593" t="s">
        <v>8417</v>
      </c>
    </row>
    <row r="1658" spans="2:6" ht="15.4">
      <c r="B1658" s="594">
        <v>6034</v>
      </c>
      <c r="C1658" s="593" t="s">
        <v>1950</v>
      </c>
      <c r="D1658" s="594" t="s">
        <v>157</v>
      </c>
      <c r="E1658" s="597">
        <v>505368</v>
      </c>
      <c r="F1658" s="593" t="s">
        <v>8417</v>
      </c>
    </row>
    <row r="1659" spans="2:6" ht="15.4">
      <c r="B1659" s="594">
        <v>6036</v>
      </c>
      <c r="C1659" s="593" t="s">
        <v>1951</v>
      </c>
      <c r="D1659" s="594" t="s">
        <v>157</v>
      </c>
      <c r="E1659" s="597">
        <v>8140224</v>
      </c>
      <c r="F1659" s="593" t="s">
        <v>8417</v>
      </c>
    </row>
    <row r="1660" spans="2:6" ht="15.4">
      <c r="B1660" s="594">
        <v>6037</v>
      </c>
      <c r="C1660" s="593" t="s">
        <v>1952</v>
      </c>
      <c r="D1660" s="594" t="s">
        <v>157</v>
      </c>
      <c r="E1660" s="597">
        <v>5807341</v>
      </c>
      <c r="F1660" s="593" t="s">
        <v>8417</v>
      </c>
    </row>
    <row r="1661" spans="2:6" ht="15.4">
      <c r="B1661" s="594">
        <v>6038</v>
      </c>
      <c r="C1661" s="593" t="s">
        <v>1953</v>
      </c>
      <c r="D1661" s="594" t="s">
        <v>157</v>
      </c>
      <c r="E1661" s="597">
        <v>7169375</v>
      </c>
      <c r="F1661" s="593" t="s">
        <v>8417</v>
      </c>
    </row>
    <row r="1662" spans="2:6" ht="15.4">
      <c r="B1662" s="594">
        <v>6039</v>
      </c>
      <c r="C1662" s="593" t="s">
        <v>1954</v>
      </c>
      <c r="D1662" s="594" t="s">
        <v>157</v>
      </c>
      <c r="E1662" s="597">
        <v>9769085</v>
      </c>
      <c r="F1662" s="593" t="s">
        <v>8417</v>
      </c>
    </row>
    <row r="1663" spans="2:6" ht="15.4">
      <c r="B1663" s="594">
        <v>6040</v>
      </c>
      <c r="C1663" s="593" t="s">
        <v>1955</v>
      </c>
      <c r="D1663" s="594" t="s">
        <v>157</v>
      </c>
      <c r="E1663" s="597">
        <v>17871339</v>
      </c>
      <c r="F1663" s="593" t="s">
        <v>8417</v>
      </c>
    </row>
    <row r="1664" spans="2:6" ht="15.4">
      <c r="B1664" s="594">
        <v>6041</v>
      </c>
      <c r="C1664" s="593" t="s">
        <v>1956</v>
      </c>
      <c r="D1664" s="594" t="s">
        <v>157</v>
      </c>
      <c r="E1664" s="597">
        <v>4659851</v>
      </c>
      <c r="F1664" s="593" t="s">
        <v>8417</v>
      </c>
    </row>
    <row r="1665" spans="2:6" ht="15.4">
      <c r="B1665" s="594">
        <v>6042</v>
      </c>
      <c r="C1665" s="593" t="s">
        <v>1957</v>
      </c>
      <c r="D1665" s="594" t="s">
        <v>157</v>
      </c>
      <c r="E1665" s="595">
        <v>5179532</v>
      </c>
      <c r="F1665" s="596" t="s">
        <v>8417</v>
      </c>
    </row>
    <row r="1666" spans="2:6" ht="15.4">
      <c r="B1666" s="594">
        <v>6043</v>
      </c>
      <c r="C1666" s="593" t="s">
        <v>1958</v>
      </c>
      <c r="D1666" s="594" t="s">
        <v>157</v>
      </c>
      <c r="E1666" s="597">
        <v>5054858</v>
      </c>
      <c r="F1666" s="593" t="s">
        <v>8417</v>
      </c>
    </row>
    <row r="1667" spans="2:6" ht="15.4">
      <c r="B1667" s="594">
        <v>6044</v>
      </c>
      <c r="C1667" s="593" t="s">
        <v>1959</v>
      </c>
      <c r="D1667" s="594" t="s">
        <v>157</v>
      </c>
      <c r="E1667" s="595">
        <v>4709226</v>
      </c>
      <c r="F1667" s="596" t="s">
        <v>8417</v>
      </c>
    </row>
    <row r="1668" spans="2:6" ht="15.4">
      <c r="B1668" s="594">
        <v>6045</v>
      </c>
      <c r="C1668" s="593" t="s">
        <v>1960</v>
      </c>
      <c r="D1668" s="594" t="s">
        <v>157</v>
      </c>
      <c r="E1668" s="595">
        <v>6238503</v>
      </c>
      <c r="F1668" s="596" t="s">
        <v>8417</v>
      </c>
    </row>
    <row r="1669" spans="2:6" ht="15.4">
      <c r="B1669" s="594">
        <v>6046</v>
      </c>
      <c r="C1669" s="593" t="s">
        <v>1961</v>
      </c>
      <c r="D1669" s="594" t="s">
        <v>157</v>
      </c>
      <c r="E1669" s="595">
        <v>660085</v>
      </c>
      <c r="F1669" s="596" t="s">
        <v>8417</v>
      </c>
    </row>
    <row r="1670" spans="2:6" ht="15.4">
      <c r="B1670" s="594">
        <v>6053</v>
      </c>
      <c r="C1670" s="593" t="s">
        <v>1963</v>
      </c>
      <c r="D1670" s="594" t="s">
        <v>186</v>
      </c>
      <c r="E1670" s="597">
        <v>111807</v>
      </c>
      <c r="F1670" s="593" t="s">
        <v>8417</v>
      </c>
    </row>
    <row r="1671" spans="2:6" ht="15.4">
      <c r="B1671" s="594">
        <v>6057</v>
      </c>
      <c r="C1671" s="593" t="s">
        <v>1964</v>
      </c>
      <c r="D1671" s="594" t="s">
        <v>1319</v>
      </c>
      <c r="E1671" s="597">
        <v>192010</v>
      </c>
      <c r="F1671" s="593" t="s">
        <v>8417</v>
      </c>
    </row>
    <row r="1672" spans="2:6" ht="15.4">
      <c r="B1672" s="594">
        <v>6058</v>
      </c>
      <c r="C1672" s="593" t="s">
        <v>1965</v>
      </c>
      <c r="D1672" s="594" t="s">
        <v>1319</v>
      </c>
      <c r="E1672" s="597">
        <v>137330</v>
      </c>
      <c r="F1672" s="593" t="s">
        <v>8417</v>
      </c>
    </row>
    <row r="1673" spans="2:6" ht="15.4">
      <c r="B1673" s="594">
        <v>6059</v>
      </c>
      <c r="C1673" s="593" t="s">
        <v>1966</v>
      </c>
      <c r="D1673" s="594" t="s">
        <v>1319</v>
      </c>
      <c r="E1673" s="597">
        <v>74616</v>
      </c>
      <c r="F1673" s="593" t="s">
        <v>8417</v>
      </c>
    </row>
    <row r="1674" spans="2:6" ht="15.4">
      <c r="B1674" s="594">
        <v>6060</v>
      </c>
      <c r="C1674" s="593" t="s">
        <v>1968</v>
      </c>
      <c r="D1674" s="594" t="s">
        <v>1319</v>
      </c>
      <c r="E1674" s="597">
        <v>1416474</v>
      </c>
      <c r="F1674" s="593" t="s">
        <v>8397</v>
      </c>
    </row>
    <row r="1675" spans="2:6" ht="15.4">
      <c r="B1675" s="594">
        <v>6062</v>
      </c>
      <c r="C1675" s="593" t="s">
        <v>8553</v>
      </c>
      <c r="D1675" s="594" t="s">
        <v>186</v>
      </c>
      <c r="E1675" s="597">
        <v>872864</v>
      </c>
      <c r="F1675" s="593" t="s">
        <v>8417</v>
      </c>
    </row>
    <row r="1676" spans="2:6" ht="15.4">
      <c r="B1676" s="594">
        <v>6065</v>
      </c>
      <c r="C1676" s="593" t="s">
        <v>1971</v>
      </c>
      <c r="D1676" s="594" t="s">
        <v>157</v>
      </c>
      <c r="E1676" s="597">
        <v>1382502</v>
      </c>
      <c r="F1676" s="593" t="s">
        <v>8417</v>
      </c>
    </row>
    <row r="1677" spans="2:6" ht="15.4">
      <c r="B1677" s="594">
        <v>6070</v>
      </c>
      <c r="C1677" s="593" t="s">
        <v>1972</v>
      </c>
      <c r="D1677" s="594" t="s">
        <v>182</v>
      </c>
      <c r="E1677" s="597">
        <v>128540</v>
      </c>
      <c r="F1677" s="593" t="s">
        <v>8417</v>
      </c>
    </row>
    <row r="1678" spans="2:6" ht="15.4">
      <c r="B1678" s="594">
        <v>6073</v>
      </c>
      <c r="C1678" s="593" t="s">
        <v>1973</v>
      </c>
      <c r="D1678" s="594" t="s">
        <v>157</v>
      </c>
      <c r="E1678" s="597">
        <v>6084375</v>
      </c>
      <c r="F1678" s="593" t="s">
        <v>8417</v>
      </c>
    </row>
    <row r="1679" spans="2:6" ht="15.4">
      <c r="B1679" s="594">
        <v>6074</v>
      </c>
      <c r="C1679" s="593" t="s">
        <v>1974</v>
      </c>
      <c r="D1679" s="594" t="s">
        <v>157</v>
      </c>
      <c r="E1679" s="597">
        <v>2988742</v>
      </c>
      <c r="F1679" s="593" t="s">
        <v>8417</v>
      </c>
    </row>
    <row r="1680" spans="2:6" ht="15.4">
      <c r="B1680" s="594">
        <v>6078</v>
      </c>
      <c r="C1680" s="593" t="s">
        <v>1975</v>
      </c>
      <c r="D1680" s="594" t="s">
        <v>182</v>
      </c>
      <c r="E1680" s="597">
        <v>175416</v>
      </c>
      <c r="F1680" s="593" t="s">
        <v>8417</v>
      </c>
    </row>
    <row r="1681" spans="2:6" ht="15.4">
      <c r="B1681" s="594">
        <v>6079</v>
      </c>
      <c r="C1681" s="593" t="s">
        <v>1976</v>
      </c>
      <c r="D1681" s="594" t="s">
        <v>182</v>
      </c>
      <c r="E1681" s="597">
        <v>162062</v>
      </c>
      <c r="F1681" s="593" t="s">
        <v>8417</v>
      </c>
    </row>
    <row r="1682" spans="2:6" ht="15.4">
      <c r="B1682" s="594">
        <v>6082</v>
      </c>
      <c r="C1682" s="593" t="s">
        <v>8554</v>
      </c>
      <c r="D1682" s="594" t="s">
        <v>182</v>
      </c>
      <c r="E1682" s="597">
        <v>71331</v>
      </c>
      <c r="F1682" s="593" t="s">
        <v>8417</v>
      </c>
    </row>
    <row r="1683" spans="2:6" ht="15.4">
      <c r="B1683" s="594">
        <v>6084</v>
      </c>
      <c r="C1683" s="593" t="s">
        <v>1978</v>
      </c>
      <c r="D1683" s="594" t="s">
        <v>157</v>
      </c>
      <c r="E1683" s="597">
        <v>1018</v>
      </c>
      <c r="F1683" s="593" t="s">
        <v>8417</v>
      </c>
    </row>
    <row r="1684" spans="2:6" ht="15.4">
      <c r="B1684" s="594">
        <v>6085</v>
      </c>
      <c r="C1684" s="593" t="s">
        <v>1979</v>
      </c>
      <c r="D1684" s="594" t="s">
        <v>1980</v>
      </c>
      <c r="E1684" s="597">
        <v>42594</v>
      </c>
      <c r="F1684" s="593" t="s">
        <v>8417</v>
      </c>
    </row>
    <row r="1685" spans="2:6" ht="15.4">
      <c r="B1685" s="594">
        <v>6086</v>
      </c>
      <c r="C1685" s="593" t="s">
        <v>1981</v>
      </c>
      <c r="D1685" s="594" t="s">
        <v>157</v>
      </c>
      <c r="E1685" s="597">
        <v>15877</v>
      </c>
      <c r="F1685" s="593" t="s">
        <v>8417</v>
      </c>
    </row>
    <row r="1686" spans="2:6" ht="15.4">
      <c r="B1686" s="594">
        <v>6087</v>
      </c>
      <c r="C1686" s="593" t="s">
        <v>1982</v>
      </c>
      <c r="D1686" s="594" t="s">
        <v>157</v>
      </c>
      <c r="E1686" s="597">
        <v>14697</v>
      </c>
      <c r="F1686" s="593" t="s">
        <v>8417</v>
      </c>
    </row>
    <row r="1687" spans="2:6" ht="15.4">
      <c r="B1687" s="594">
        <v>6088</v>
      </c>
      <c r="C1687" s="593" t="s">
        <v>1983</v>
      </c>
      <c r="D1687" s="594" t="s">
        <v>1984</v>
      </c>
      <c r="E1687" s="597">
        <v>24906</v>
      </c>
      <c r="F1687" s="593" t="s">
        <v>8417</v>
      </c>
    </row>
    <row r="1688" spans="2:6" ht="15.4">
      <c r="B1688" s="594">
        <v>6089</v>
      </c>
      <c r="C1688" s="593" t="s">
        <v>1985</v>
      </c>
      <c r="D1688" s="594" t="s">
        <v>157</v>
      </c>
      <c r="E1688" s="597">
        <v>3237010</v>
      </c>
      <c r="F1688" s="593" t="s">
        <v>8417</v>
      </c>
    </row>
    <row r="1689" spans="2:6" ht="15.4">
      <c r="B1689" s="594">
        <v>6090</v>
      </c>
      <c r="C1689" s="593" t="s">
        <v>1986</v>
      </c>
      <c r="D1689" s="594" t="s">
        <v>157</v>
      </c>
      <c r="E1689" s="597">
        <v>3394570</v>
      </c>
      <c r="F1689" s="593" t="s">
        <v>8417</v>
      </c>
    </row>
    <row r="1690" spans="2:6" ht="15.4">
      <c r="B1690" s="594">
        <v>6091</v>
      </c>
      <c r="C1690" s="593" t="s">
        <v>1987</v>
      </c>
      <c r="D1690" s="594" t="s">
        <v>157</v>
      </c>
      <c r="E1690" s="597">
        <v>1568958</v>
      </c>
      <c r="F1690" s="593" t="s">
        <v>8417</v>
      </c>
    </row>
    <row r="1691" spans="2:6" ht="15.4">
      <c r="B1691" s="594">
        <v>6092</v>
      </c>
      <c r="C1691" s="593" t="s">
        <v>1988</v>
      </c>
      <c r="D1691" s="594" t="s">
        <v>157</v>
      </c>
      <c r="E1691" s="597">
        <v>472827</v>
      </c>
      <c r="F1691" s="593" t="s">
        <v>8417</v>
      </c>
    </row>
    <row r="1692" spans="2:6" ht="15.4">
      <c r="B1692" s="594">
        <v>6093</v>
      </c>
      <c r="C1692" s="593" t="s">
        <v>1989</v>
      </c>
      <c r="D1692" s="594" t="s">
        <v>157</v>
      </c>
      <c r="E1692" s="595">
        <v>493221</v>
      </c>
      <c r="F1692" s="596" t="s">
        <v>8417</v>
      </c>
    </row>
    <row r="1693" spans="2:6" ht="15.4">
      <c r="B1693" s="594">
        <v>6094</v>
      </c>
      <c r="C1693" s="593" t="s">
        <v>1990</v>
      </c>
      <c r="D1693" s="594" t="s">
        <v>157</v>
      </c>
      <c r="E1693" s="595">
        <v>482114</v>
      </c>
      <c r="F1693" s="596" t="s">
        <v>8417</v>
      </c>
    </row>
    <row r="1694" spans="2:6" ht="15.4">
      <c r="B1694" s="594">
        <v>6098</v>
      </c>
      <c r="C1694" s="593" t="s">
        <v>1993</v>
      </c>
      <c r="D1694" s="594" t="s">
        <v>182</v>
      </c>
      <c r="E1694" s="597">
        <v>131728</v>
      </c>
      <c r="F1694" s="593" t="s">
        <v>8417</v>
      </c>
    </row>
    <row r="1695" spans="2:6" ht="15.4">
      <c r="B1695" s="594">
        <v>6100</v>
      </c>
      <c r="C1695" s="593" t="s">
        <v>1995</v>
      </c>
      <c r="D1695" s="594" t="s">
        <v>190</v>
      </c>
      <c r="E1695" s="597">
        <v>14324</v>
      </c>
      <c r="F1695" s="593" t="s">
        <v>8417</v>
      </c>
    </row>
    <row r="1696" spans="2:6" ht="15.4">
      <c r="B1696" s="594">
        <v>6101</v>
      </c>
      <c r="C1696" s="593" t="s">
        <v>1996</v>
      </c>
      <c r="D1696" s="594" t="s">
        <v>190</v>
      </c>
      <c r="E1696" s="597">
        <v>17697</v>
      </c>
      <c r="F1696" s="593" t="s">
        <v>8417</v>
      </c>
    </row>
    <row r="1697" spans="2:6" ht="15.4">
      <c r="B1697" s="594">
        <v>6102</v>
      </c>
      <c r="C1697" s="593" t="s">
        <v>1997</v>
      </c>
      <c r="D1697" s="594" t="s">
        <v>190</v>
      </c>
      <c r="E1697" s="597">
        <v>42756</v>
      </c>
      <c r="F1697" s="593" t="s">
        <v>8417</v>
      </c>
    </row>
    <row r="1698" spans="2:6" ht="15.4">
      <c r="B1698" s="594">
        <v>6103</v>
      </c>
      <c r="C1698" s="593" t="s">
        <v>1998</v>
      </c>
      <c r="D1698" s="594" t="s">
        <v>190</v>
      </c>
      <c r="E1698" s="595">
        <v>171379</v>
      </c>
      <c r="F1698" s="593" t="s">
        <v>8417</v>
      </c>
    </row>
    <row r="1699" spans="2:6" ht="15.4">
      <c r="B1699" s="594">
        <v>6104</v>
      </c>
      <c r="C1699" s="593" t="s">
        <v>1999</v>
      </c>
      <c r="D1699" s="594" t="s">
        <v>182</v>
      </c>
      <c r="E1699" s="595">
        <v>123542</v>
      </c>
      <c r="F1699" s="593" t="s">
        <v>8417</v>
      </c>
    </row>
    <row r="1700" spans="2:6" ht="15.4">
      <c r="B1700" s="594">
        <v>6115</v>
      </c>
      <c r="C1700" s="593" t="s">
        <v>2006</v>
      </c>
      <c r="D1700" s="594" t="s">
        <v>190</v>
      </c>
      <c r="E1700" s="595">
        <v>1014500</v>
      </c>
      <c r="F1700" s="596" t="s">
        <v>8417</v>
      </c>
    </row>
    <row r="1701" spans="2:6" ht="15.4">
      <c r="B1701" s="594">
        <v>6116</v>
      </c>
      <c r="C1701" s="593" t="s">
        <v>2007</v>
      </c>
      <c r="D1701" s="594" t="s">
        <v>190</v>
      </c>
      <c r="E1701" s="595">
        <v>1350864</v>
      </c>
      <c r="F1701" s="596" t="s">
        <v>8417</v>
      </c>
    </row>
    <row r="1702" spans="2:6" ht="15.4">
      <c r="B1702" s="594">
        <v>6118</v>
      </c>
      <c r="C1702" s="593" t="s">
        <v>2008</v>
      </c>
      <c r="D1702" s="594" t="s">
        <v>190</v>
      </c>
      <c r="E1702" s="595">
        <v>2618048</v>
      </c>
      <c r="F1702" s="596" t="s">
        <v>8417</v>
      </c>
    </row>
    <row r="1703" spans="2:6" ht="15.4">
      <c r="B1703" s="594">
        <v>6120</v>
      </c>
      <c r="C1703" s="593" t="s">
        <v>2009</v>
      </c>
      <c r="D1703" s="594" t="s">
        <v>190</v>
      </c>
      <c r="E1703" s="595">
        <v>395938</v>
      </c>
      <c r="F1703" s="593" t="s">
        <v>8417</v>
      </c>
    </row>
    <row r="1704" spans="2:6" ht="15.4">
      <c r="B1704" s="594">
        <v>6121</v>
      </c>
      <c r="C1704" s="593" t="s">
        <v>2010</v>
      </c>
      <c r="D1704" s="594" t="s">
        <v>157</v>
      </c>
      <c r="E1704" s="595">
        <v>2902057</v>
      </c>
      <c r="F1704" s="596" t="s">
        <v>8417</v>
      </c>
    </row>
    <row r="1705" spans="2:6" ht="15.4">
      <c r="B1705" s="594">
        <v>6126</v>
      </c>
      <c r="C1705" s="593" t="s">
        <v>2012</v>
      </c>
      <c r="D1705" s="594" t="s">
        <v>590</v>
      </c>
      <c r="E1705" s="597">
        <v>386347</v>
      </c>
      <c r="F1705" s="593" t="s">
        <v>8396</v>
      </c>
    </row>
    <row r="1706" spans="2:6" ht="15.4">
      <c r="B1706" s="594">
        <v>6127</v>
      </c>
      <c r="C1706" s="593" t="s">
        <v>2013</v>
      </c>
      <c r="D1706" s="594" t="s">
        <v>157</v>
      </c>
      <c r="E1706" s="597">
        <v>99052</v>
      </c>
      <c r="F1706" s="593" t="s">
        <v>8417</v>
      </c>
    </row>
    <row r="1707" spans="2:6" ht="15.4">
      <c r="B1707" s="594">
        <v>6135</v>
      </c>
      <c r="C1707" s="593" t="s">
        <v>2014</v>
      </c>
      <c r="D1707" s="594" t="s">
        <v>186</v>
      </c>
      <c r="E1707" s="595">
        <v>1197511</v>
      </c>
      <c r="F1707" s="596" t="s">
        <v>8417</v>
      </c>
    </row>
    <row r="1708" spans="2:6" ht="15.4">
      <c r="B1708" s="594">
        <v>6136</v>
      </c>
      <c r="C1708" s="593" t="s">
        <v>2015</v>
      </c>
      <c r="D1708" s="594" t="s">
        <v>157</v>
      </c>
      <c r="E1708" s="595">
        <v>275407</v>
      </c>
      <c r="F1708" s="596" t="s">
        <v>8417</v>
      </c>
    </row>
    <row r="1709" spans="2:6" ht="15.4">
      <c r="B1709" s="594">
        <v>6141</v>
      </c>
      <c r="C1709" s="593" t="s">
        <v>2017</v>
      </c>
      <c r="D1709" s="594" t="s">
        <v>182</v>
      </c>
      <c r="E1709" s="595">
        <v>50008</v>
      </c>
      <c r="F1709" s="596" t="s">
        <v>8417</v>
      </c>
    </row>
    <row r="1710" spans="2:6" ht="15.4">
      <c r="B1710" s="594">
        <v>6142</v>
      </c>
      <c r="C1710" s="593" t="s">
        <v>2018</v>
      </c>
      <c r="D1710" s="594" t="s">
        <v>182</v>
      </c>
      <c r="E1710" s="597">
        <v>52975</v>
      </c>
      <c r="F1710" s="593" t="s">
        <v>8417</v>
      </c>
    </row>
    <row r="1711" spans="2:6" ht="15.4">
      <c r="B1711" s="594">
        <v>6143</v>
      </c>
      <c r="C1711" s="593" t="s">
        <v>2019</v>
      </c>
      <c r="D1711" s="594" t="s">
        <v>182</v>
      </c>
      <c r="E1711" s="597">
        <v>91368</v>
      </c>
      <c r="F1711" s="593" t="s">
        <v>8417</v>
      </c>
    </row>
    <row r="1712" spans="2:6" ht="15.4">
      <c r="B1712" s="594">
        <v>6144</v>
      </c>
      <c r="C1712" s="593" t="s">
        <v>2020</v>
      </c>
      <c r="D1712" s="594" t="s">
        <v>182</v>
      </c>
      <c r="E1712" s="597">
        <v>107830</v>
      </c>
      <c r="F1712" s="593" t="s">
        <v>8417</v>
      </c>
    </row>
    <row r="1713" spans="2:6" ht="15.4">
      <c r="B1713" s="594">
        <v>6145</v>
      </c>
      <c r="C1713" s="593" t="s">
        <v>2021</v>
      </c>
      <c r="D1713" s="594" t="s">
        <v>182</v>
      </c>
      <c r="E1713" s="597">
        <v>63753</v>
      </c>
      <c r="F1713" s="593" t="s">
        <v>8417</v>
      </c>
    </row>
    <row r="1714" spans="2:6" ht="15.4">
      <c r="B1714" s="594">
        <v>6146</v>
      </c>
      <c r="C1714" s="593" t="s">
        <v>2022</v>
      </c>
      <c r="D1714" s="594" t="s">
        <v>182</v>
      </c>
      <c r="E1714" s="595">
        <v>44238</v>
      </c>
      <c r="F1714" s="596" t="s">
        <v>8417</v>
      </c>
    </row>
    <row r="1715" spans="2:6" ht="15.4">
      <c r="B1715" s="594">
        <v>6148</v>
      </c>
      <c r="C1715" s="593" t="s">
        <v>2024</v>
      </c>
      <c r="D1715" s="594" t="s">
        <v>190</v>
      </c>
      <c r="E1715" s="595">
        <v>61741</v>
      </c>
      <c r="F1715" s="596" t="s">
        <v>8417</v>
      </c>
    </row>
    <row r="1716" spans="2:6" ht="15.4">
      <c r="B1716" s="594">
        <v>6149</v>
      </c>
      <c r="C1716" s="593" t="s">
        <v>2025</v>
      </c>
      <c r="D1716" s="594" t="s">
        <v>190</v>
      </c>
      <c r="E1716" s="595">
        <v>274604</v>
      </c>
      <c r="F1716" s="596" t="s">
        <v>8417</v>
      </c>
    </row>
    <row r="1717" spans="2:6" ht="15.4">
      <c r="B1717" s="594">
        <v>6150</v>
      </c>
      <c r="C1717" s="593" t="s">
        <v>2026</v>
      </c>
      <c r="D1717" s="594" t="s">
        <v>190</v>
      </c>
      <c r="E1717" s="597">
        <v>552647</v>
      </c>
      <c r="F1717" s="593" t="s">
        <v>8417</v>
      </c>
    </row>
    <row r="1718" spans="2:6" ht="15.4">
      <c r="B1718" s="594">
        <v>6151</v>
      </c>
      <c r="C1718" s="593" t="s">
        <v>2027</v>
      </c>
      <c r="D1718" s="594" t="s">
        <v>186</v>
      </c>
      <c r="E1718" s="597">
        <v>9773</v>
      </c>
      <c r="F1718" s="593" t="s">
        <v>8417</v>
      </c>
    </row>
    <row r="1719" spans="2:6" ht="15.4">
      <c r="B1719" s="594">
        <v>6152</v>
      </c>
      <c r="C1719" s="593" t="s">
        <v>2028</v>
      </c>
      <c r="D1719" s="594" t="s">
        <v>182</v>
      </c>
      <c r="E1719" s="597">
        <v>596</v>
      </c>
      <c r="F1719" s="593" t="s">
        <v>8417</v>
      </c>
    </row>
    <row r="1720" spans="2:6" ht="15.4">
      <c r="B1720" s="594">
        <v>6153</v>
      </c>
      <c r="C1720" s="593" t="s">
        <v>2029</v>
      </c>
      <c r="D1720" s="594" t="s">
        <v>182</v>
      </c>
      <c r="E1720" s="597">
        <v>1295</v>
      </c>
      <c r="F1720" s="593" t="s">
        <v>8417</v>
      </c>
    </row>
    <row r="1721" spans="2:6" ht="15.4">
      <c r="B1721" s="594">
        <v>6154</v>
      </c>
      <c r="C1721" s="593" t="s">
        <v>2030</v>
      </c>
      <c r="D1721" s="594" t="s">
        <v>182</v>
      </c>
      <c r="E1721" s="597">
        <v>446</v>
      </c>
      <c r="F1721" s="593" t="s">
        <v>8417</v>
      </c>
    </row>
    <row r="1722" spans="2:6" ht="15.4">
      <c r="B1722" s="594">
        <v>6156</v>
      </c>
      <c r="C1722" s="593" t="s">
        <v>2032</v>
      </c>
      <c r="D1722" s="594" t="s">
        <v>182</v>
      </c>
      <c r="E1722" s="597">
        <v>275</v>
      </c>
      <c r="F1722" s="593" t="s">
        <v>8417</v>
      </c>
    </row>
    <row r="1723" spans="2:6" ht="15.4">
      <c r="B1723" s="594">
        <v>6157</v>
      </c>
      <c r="C1723" s="593" t="s">
        <v>2033</v>
      </c>
      <c r="D1723" s="594" t="s">
        <v>182</v>
      </c>
      <c r="E1723" s="597">
        <v>951</v>
      </c>
      <c r="F1723" s="593" t="s">
        <v>8417</v>
      </c>
    </row>
    <row r="1724" spans="2:6" ht="15.4">
      <c r="B1724" s="594">
        <v>6159</v>
      </c>
      <c r="C1724" s="593" t="s">
        <v>2034</v>
      </c>
      <c r="D1724" s="594" t="s">
        <v>182</v>
      </c>
      <c r="E1724" s="597">
        <v>115</v>
      </c>
      <c r="F1724" s="593" t="s">
        <v>8417</v>
      </c>
    </row>
    <row r="1725" spans="2:6" ht="15.4">
      <c r="B1725" s="594">
        <v>6160</v>
      </c>
      <c r="C1725" s="593" t="s">
        <v>2035</v>
      </c>
      <c r="D1725" s="594" t="s">
        <v>190</v>
      </c>
      <c r="E1725" s="595">
        <v>15500</v>
      </c>
      <c r="F1725" s="596" t="s">
        <v>8417</v>
      </c>
    </row>
    <row r="1726" spans="2:6" ht="15.4">
      <c r="B1726" s="594">
        <v>6161</v>
      </c>
      <c r="C1726" s="593" t="s">
        <v>2036</v>
      </c>
      <c r="D1726" s="594" t="s">
        <v>190</v>
      </c>
      <c r="E1726" s="597">
        <v>13090</v>
      </c>
      <c r="F1726" s="596" t="s">
        <v>8417</v>
      </c>
    </row>
    <row r="1727" spans="2:6" ht="15.4">
      <c r="B1727" s="594">
        <v>6162</v>
      </c>
      <c r="C1727" s="593" t="s">
        <v>2037</v>
      </c>
      <c r="D1727" s="594" t="s">
        <v>182</v>
      </c>
      <c r="E1727" s="597">
        <v>169</v>
      </c>
      <c r="F1727" s="593" t="s">
        <v>8417</v>
      </c>
    </row>
    <row r="1728" spans="2:6" ht="15.4">
      <c r="B1728" s="594">
        <v>6163</v>
      </c>
      <c r="C1728" s="593" t="s">
        <v>2038</v>
      </c>
      <c r="D1728" s="594" t="s">
        <v>182</v>
      </c>
      <c r="E1728" s="595">
        <v>313924</v>
      </c>
      <c r="F1728" s="596" t="s">
        <v>8417</v>
      </c>
    </row>
    <row r="1729" spans="2:6" ht="15.4">
      <c r="B1729" s="594">
        <v>6164</v>
      </c>
      <c r="C1729" s="593" t="s">
        <v>2039</v>
      </c>
      <c r="D1729" s="594" t="s">
        <v>182</v>
      </c>
      <c r="E1729" s="597">
        <v>314734</v>
      </c>
      <c r="F1729" s="593" t="s">
        <v>8417</v>
      </c>
    </row>
    <row r="1730" spans="2:6" ht="15.4">
      <c r="B1730" s="594">
        <v>6165</v>
      </c>
      <c r="C1730" s="593" t="s">
        <v>2040</v>
      </c>
      <c r="D1730" s="594" t="s">
        <v>157</v>
      </c>
      <c r="E1730" s="597">
        <v>35907</v>
      </c>
      <c r="F1730" s="593" t="s">
        <v>8417</v>
      </c>
    </row>
    <row r="1731" spans="2:6" ht="15.4">
      <c r="B1731" s="594">
        <v>6168</v>
      </c>
      <c r="C1731" s="593" t="s">
        <v>8038</v>
      </c>
      <c r="D1731" s="594" t="s">
        <v>190</v>
      </c>
      <c r="E1731" s="597">
        <v>22680</v>
      </c>
      <c r="F1731" s="593" t="s">
        <v>8417</v>
      </c>
    </row>
    <row r="1732" spans="2:6" ht="15.4">
      <c r="B1732" s="594">
        <v>6169</v>
      </c>
      <c r="C1732" s="593" t="s">
        <v>2042</v>
      </c>
      <c r="D1732" s="594" t="s">
        <v>1319</v>
      </c>
      <c r="E1732" s="595">
        <v>11639</v>
      </c>
      <c r="F1732" s="596" t="s">
        <v>8417</v>
      </c>
    </row>
    <row r="1733" spans="2:6" ht="15.4">
      <c r="B1733" s="594">
        <v>6170</v>
      </c>
      <c r="C1733" s="593" t="s">
        <v>2043</v>
      </c>
      <c r="D1733" s="594" t="s">
        <v>1319</v>
      </c>
      <c r="E1733" s="595">
        <v>10519</v>
      </c>
      <c r="F1733" s="596" t="s">
        <v>8417</v>
      </c>
    </row>
    <row r="1734" spans="2:6" ht="15.4">
      <c r="B1734" s="594">
        <v>6172</v>
      </c>
      <c r="C1734" s="593" t="s">
        <v>2044</v>
      </c>
      <c r="D1734" s="594" t="s">
        <v>1319</v>
      </c>
      <c r="E1734" s="597">
        <v>3039</v>
      </c>
      <c r="F1734" s="596" t="s">
        <v>8417</v>
      </c>
    </row>
    <row r="1735" spans="2:6" ht="15.4">
      <c r="B1735" s="594">
        <v>6175</v>
      </c>
      <c r="C1735" s="593" t="s">
        <v>2046</v>
      </c>
      <c r="D1735" s="594" t="s">
        <v>2047</v>
      </c>
      <c r="E1735" s="597">
        <v>109447</v>
      </c>
      <c r="F1735" s="593" t="s">
        <v>8417</v>
      </c>
    </row>
    <row r="1736" spans="2:6" ht="15.4">
      <c r="B1736" s="594">
        <v>6176</v>
      </c>
      <c r="C1736" s="593" t="s">
        <v>2048</v>
      </c>
      <c r="D1736" s="594" t="s">
        <v>2049</v>
      </c>
      <c r="E1736" s="597">
        <v>34526</v>
      </c>
      <c r="F1736" s="593" t="s">
        <v>8417</v>
      </c>
    </row>
    <row r="1737" spans="2:6" ht="15.4">
      <c r="B1737" s="594">
        <v>6178</v>
      </c>
      <c r="C1737" s="593" t="s">
        <v>2050</v>
      </c>
      <c r="D1737" s="594" t="s">
        <v>1319</v>
      </c>
      <c r="E1737" s="597">
        <v>24600</v>
      </c>
      <c r="F1737" s="593" t="s">
        <v>8417</v>
      </c>
    </row>
    <row r="1738" spans="2:6" ht="15.4">
      <c r="B1738" s="594">
        <v>6179</v>
      </c>
      <c r="C1738" s="593" t="s">
        <v>2051</v>
      </c>
      <c r="D1738" s="594" t="s">
        <v>1319</v>
      </c>
      <c r="E1738" s="595">
        <v>19577</v>
      </c>
      <c r="F1738" s="596" t="s">
        <v>8417</v>
      </c>
    </row>
    <row r="1739" spans="2:6" ht="15.4">
      <c r="B1739" s="594">
        <v>6180</v>
      </c>
      <c r="C1739" s="593" t="s">
        <v>2052</v>
      </c>
      <c r="D1739" s="594" t="s">
        <v>1319</v>
      </c>
      <c r="E1739" s="595">
        <v>32135</v>
      </c>
      <c r="F1739" s="596" t="s">
        <v>8417</v>
      </c>
    </row>
    <row r="1740" spans="2:6" ht="15.4">
      <c r="B1740" s="594">
        <v>6181</v>
      </c>
      <c r="C1740" s="593" t="s">
        <v>2053</v>
      </c>
      <c r="D1740" s="594" t="s">
        <v>1319</v>
      </c>
      <c r="E1740" s="595">
        <v>2698</v>
      </c>
      <c r="F1740" s="596" t="s">
        <v>8417</v>
      </c>
    </row>
    <row r="1741" spans="2:6" ht="15.4">
      <c r="B1741" s="594">
        <v>6184</v>
      </c>
      <c r="C1741" s="593" t="s">
        <v>8039</v>
      </c>
      <c r="D1741" s="594" t="s">
        <v>182</v>
      </c>
      <c r="E1741" s="595">
        <v>21452</v>
      </c>
      <c r="F1741" s="596" t="s">
        <v>8417</v>
      </c>
    </row>
    <row r="1742" spans="2:6" ht="15.4">
      <c r="B1742" s="594">
        <v>6185</v>
      </c>
      <c r="C1742" s="593" t="s">
        <v>2054</v>
      </c>
      <c r="D1742" s="594" t="s">
        <v>157</v>
      </c>
      <c r="E1742" s="595">
        <v>865773</v>
      </c>
      <c r="F1742" s="596" t="s">
        <v>8417</v>
      </c>
    </row>
    <row r="1743" spans="2:6" ht="15.4">
      <c r="B1743" s="594">
        <v>6186</v>
      </c>
      <c r="C1743" s="593" t="s">
        <v>2055</v>
      </c>
      <c r="D1743" s="594" t="s">
        <v>1319</v>
      </c>
      <c r="E1743" s="595">
        <v>19693</v>
      </c>
      <c r="F1743" s="596" t="s">
        <v>8417</v>
      </c>
    </row>
    <row r="1744" spans="2:6" ht="15.4">
      <c r="B1744" s="594">
        <v>6187</v>
      </c>
      <c r="C1744" s="593" t="s">
        <v>2056</v>
      </c>
      <c r="D1744" s="594" t="s">
        <v>1319</v>
      </c>
      <c r="E1744" s="595">
        <v>235312</v>
      </c>
      <c r="F1744" s="596" t="s">
        <v>8417</v>
      </c>
    </row>
    <row r="1745" spans="2:6" ht="15.4">
      <c r="B1745" s="594">
        <v>6189</v>
      </c>
      <c r="C1745" s="593" t="s">
        <v>2058</v>
      </c>
      <c r="D1745" s="594" t="s">
        <v>1321</v>
      </c>
      <c r="E1745" s="597">
        <v>3500949</v>
      </c>
      <c r="F1745" s="593" t="s">
        <v>8417</v>
      </c>
    </row>
    <row r="1746" spans="2:6" ht="15.4">
      <c r="B1746" s="594">
        <v>6190</v>
      </c>
      <c r="C1746" s="593" t="s">
        <v>145</v>
      </c>
      <c r="D1746" s="594" t="s">
        <v>2059</v>
      </c>
      <c r="E1746" s="597">
        <v>719</v>
      </c>
      <c r="F1746" s="593" t="s">
        <v>8417</v>
      </c>
    </row>
    <row r="1747" spans="2:6" ht="15.4">
      <c r="B1747" s="594">
        <v>6191</v>
      </c>
      <c r="C1747" s="593" t="s">
        <v>2060</v>
      </c>
      <c r="D1747" s="594" t="s">
        <v>182</v>
      </c>
      <c r="E1747" s="597">
        <v>135847</v>
      </c>
      <c r="F1747" s="593" t="s">
        <v>8417</v>
      </c>
    </row>
    <row r="1748" spans="2:6" ht="15.4">
      <c r="B1748" s="594">
        <v>6192</v>
      </c>
      <c r="C1748" s="593" t="s">
        <v>2061</v>
      </c>
      <c r="D1748" s="594" t="s">
        <v>182</v>
      </c>
      <c r="E1748" s="597">
        <v>118074</v>
      </c>
      <c r="F1748" s="593" t="s">
        <v>8417</v>
      </c>
    </row>
    <row r="1749" spans="2:6" ht="15.4">
      <c r="B1749" s="594">
        <v>6193</v>
      </c>
      <c r="C1749" s="593" t="s">
        <v>8555</v>
      </c>
      <c r="D1749" s="594" t="s">
        <v>186</v>
      </c>
      <c r="E1749" s="597">
        <v>806407</v>
      </c>
      <c r="F1749" s="593" t="s">
        <v>8417</v>
      </c>
    </row>
    <row r="1750" spans="2:6" ht="15.4">
      <c r="B1750" s="594">
        <v>6194</v>
      </c>
      <c r="C1750" s="593" t="s">
        <v>2063</v>
      </c>
      <c r="D1750" s="594" t="s">
        <v>190</v>
      </c>
      <c r="E1750" s="597">
        <v>597884</v>
      </c>
      <c r="F1750" s="596" t="s">
        <v>8417</v>
      </c>
    </row>
    <row r="1751" spans="2:6" ht="15.4">
      <c r="B1751" s="594">
        <v>6198</v>
      </c>
      <c r="C1751" s="593" t="s">
        <v>8556</v>
      </c>
      <c r="D1751" s="594" t="s">
        <v>190</v>
      </c>
      <c r="E1751" s="597">
        <v>247901</v>
      </c>
      <c r="F1751" s="593" t="s">
        <v>8417</v>
      </c>
    </row>
    <row r="1752" spans="2:6" ht="15.4">
      <c r="B1752" s="594">
        <v>6200</v>
      </c>
      <c r="C1752" s="593" t="s">
        <v>2066</v>
      </c>
      <c r="D1752" s="594" t="s">
        <v>186</v>
      </c>
      <c r="E1752" s="597">
        <v>995306</v>
      </c>
      <c r="F1752" s="593" t="s">
        <v>8417</v>
      </c>
    </row>
    <row r="1753" spans="2:6" ht="15.4">
      <c r="B1753" s="594">
        <v>6201</v>
      </c>
      <c r="C1753" s="593" t="s">
        <v>2067</v>
      </c>
      <c r="D1753" s="594" t="s">
        <v>186</v>
      </c>
      <c r="E1753" s="597">
        <v>1081775</v>
      </c>
      <c r="F1753" s="596" t="s">
        <v>8417</v>
      </c>
    </row>
    <row r="1754" spans="2:6" ht="15.4">
      <c r="B1754" s="594">
        <v>6202</v>
      </c>
      <c r="C1754" s="593" t="s">
        <v>2068</v>
      </c>
      <c r="D1754" s="594" t="s">
        <v>190</v>
      </c>
      <c r="E1754" s="595">
        <v>35626</v>
      </c>
      <c r="F1754" s="596" t="s">
        <v>8417</v>
      </c>
    </row>
    <row r="1755" spans="2:6" ht="15.4">
      <c r="B1755" s="594">
        <v>6203</v>
      </c>
      <c r="C1755" s="593" t="s">
        <v>2069</v>
      </c>
      <c r="D1755" s="594" t="s">
        <v>182</v>
      </c>
      <c r="E1755" s="597">
        <v>28864</v>
      </c>
      <c r="F1755" s="593" t="s">
        <v>8417</v>
      </c>
    </row>
    <row r="1756" spans="2:6" ht="15.4">
      <c r="B1756" s="594">
        <v>6204</v>
      </c>
      <c r="C1756" s="593" t="s">
        <v>2070</v>
      </c>
      <c r="D1756" s="594" t="s">
        <v>190</v>
      </c>
      <c r="E1756" s="597">
        <v>29972</v>
      </c>
      <c r="F1756" s="593" t="s">
        <v>8417</v>
      </c>
    </row>
    <row r="1757" spans="2:6" ht="15.4">
      <c r="B1757" s="594">
        <v>6206</v>
      </c>
      <c r="C1757" s="593" t="s">
        <v>2071</v>
      </c>
      <c r="D1757" s="594" t="s">
        <v>190</v>
      </c>
      <c r="E1757" s="597">
        <v>125677</v>
      </c>
      <c r="F1757" s="593" t="s">
        <v>8417</v>
      </c>
    </row>
    <row r="1758" spans="2:6" ht="15.4">
      <c r="B1758" s="594">
        <v>6207</v>
      </c>
      <c r="C1758" s="593" t="s">
        <v>2072</v>
      </c>
      <c r="D1758" s="594" t="s">
        <v>182</v>
      </c>
      <c r="E1758" s="595">
        <v>173967</v>
      </c>
      <c r="F1758" s="596" t="s">
        <v>8417</v>
      </c>
    </row>
    <row r="1759" spans="2:6" ht="15.4">
      <c r="B1759" s="594">
        <v>6212</v>
      </c>
      <c r="C1759" s="593" t="s">
        <v>2075</v>
      </c>
      <c r="D1759" s="594" t="s">
        <v>190</v>
      </c>
      <c r="E1759" s="597">
        <v>15074</v>
      </c>
      <c r="F1759" s="593" t="s">
        <v>8417</v>
      </c>
    </row>
    <row r="1760" spans="2:6" ht="15.4">
      <c r="B1760" s="594">
        <v>6213</v>
      </c>
      <c r="C1760" s="593" t="s">
        <v>2076</v>
      </c>
      <c r="D1760" s="594" t="s">
        <v>190</v>
      </c>
      <c r="E1760" s="595">
        <v>19532</v>
      </c>
      <c r="F1760" s="596" t="s">
        <v>8417</v>
      </c>
    </row>
    <row r="1761" spans="2:6" ht="15.4">
      <c r="B1761" s="594">
        <v>6214</v>
      </c>
      <c r="C1761" s="593" t="s">
        <v>2077</v>
      </c>
      <c r="D1761" s="594" t="s">
        <v>190</v>
      </c>
      <c r="E1761" s="595">
        <v>44411</v>
      </c>
      <c r="F1761" s="596" t="s">
        <v>8417</v>
      </c>
    </row>
    <row r="1762" spans="2:6" ht="15.4">
      <c r="B1762" s="594">
        <v>6215</v>
      </c>
      <c r="C1762" s="593" t="s">
        <v>2078</v>
      </c>
      <c r="D1762" s="594" t="s">
        <v>190</v>
      </c>
      <c r="E1762" s="595">
        <v>21018</v>
      </c>
      <c r="F1762" s="596" t="s">
        <v>8417</v>
      </c>
    </row>
    <row r="1763" spans="2:6" ht="15.4">
      <c r="B1763" s="594">
        <v>6216</v>
      </c>
      <c r="C1763" s="593" t="s">
        <v>2079</v>
      </c>
      <c r="D1763" s="594" t="s">
        <v>186</v>
      </c>
      <c r="E1763" s="595">
        <v>74612</v>
      </c>
      <c r="F1763" s="593" t="s">
        <v>8417</v>
      </c>
    </row>
    <row r="1764" spans="2:6" ht="15.4">
      <c r="B1764" s="594">
        <v>6217</v>
      </c>
      <c r="C1764" s="593" t="s">
        <v>2080</v>
      </c>
      <c r="D1764" s="594" t="s">
        <v>157</v>
      </c>
      <c r="E1764" s="595">
        <v>24113</v>
      </c>
      <c r="F1764" s="596" t="s">
        <v>8417</v>
      </c>
    </row>
    <row r="1765" spans="2:6" ht="15.4">
      <c r="B1765" s="594">
        <v>6218</v>
      </c>
      <c r="C1765" s="593" t="s">
        <v>2081</v>
      </c>
      <c r="D1765" s="594" t="s">
        <v>157</v>
      </c>
      <c r="E1765" s="595">
        <v>27363</v>
      </c>
      <c r="F1765" s="596" t="s">
        <v>8417</v>
      </c>
    </row>
    <row r="1766" spans="2:6" ht="15.4">
      <c r="B1766" s="594">
        <v>6219</v>
      </c>
      <c r="C1766" s="593" t="s">
        <v>2082</v>
      </c>
      <c r="D1766" s="594" t="s">
        <v>157</v>
      </c>
      <c r="E1766" s="595">
        <v>751656</v>
      </c>
      <c r="F1766" s="596" t="s">
        <v>8417</v>
      </c>
    </row>
    <row r="1767" spans="2:6" ht="15.4">
      <c r="B1767" s="594">
        <v>6221</v>
      </c>
      <c r="C1767" s="593" t="s">
        <v>2083</v>
      </c>
      <c r="D1767" s="594" t="s">
        <v>182</v>
      </c>
      <c r="E1767" s="597">
        <v>536378</v>
      </c>
      <c r="F1767" s="593" t="s">
        <v>8417</v>
      </c>
    </row>
    <row r="1768" spans="2:6" ht="15.4">
      <c r="B1768" s="594">
        <v>6224</v>
      </c>
      <c r="C1768" s="593" t="s">
        <v>2084</v>
      </c>
      <c r="D1768" s="594" t="s">
        <v>182</v>
      </c>
      <c r="E1768" s="595">
        <v>14108</v>
      </c>
      <c r="F1768" s="596" t="s">
        <v>8417</v>
      </c>
    </row>
    <row r="1769" spans="2:6" ht="15.4">
      <c r="B1769" s="594">
        <v>6225</v>
      </c>
      <c r="C1769" s="593" t="s">
        <v>2085</v>
      </c>
      <c r="D1769" s="594" t="s">
        <v>190</v>
      </c>
      <c r="E1769" s="595">
        <v>22654</v>
      </c>
      <c r="F1769" s="596" t="s">
        <v>8417</v>
      </c>
    </row>
    <row r="1770" spans="2:6" ht="15.4">
      <c r="B1770" s="594">
        <v>6226</v>
      </c>
      <c r="C1770" s="593" t="s">
        <v>2086</v>
      </c>
      <c r="D1770" s="594" t="s">
        <v>182</v>
      </c>
      <c r="E1770" s="595">
        <v>12741</v>
      </c>
      <c r="F1770" s="596" t="s">
        <v>8417</v>
      </c>
    </row>
    <row r="1771" spans="2:6" ht="15.4">
      <c r="B1771" s="594">
        <v>6227</v>
      </c>
      <c r="C1771" s="593" t="s">
        <v>2087</v>
      </c>
      <c r="D1771" s="594" t="s">
        <v>186</v>
      </c>
      <c r="E1771" s="595">
        <v>78764</v>
      </c>
      <c r="F1771" s="596" t="s">
        <v>8417</v>
      </c>
    </row>
    <row r="1772" spans="2:6" ht="15.4">
      <c r="B1772" s="594">
        <v>6228</v>
      </c>
      <c r="C1772" s="593" t="s">
        <v>2088</v>
      </c>
      <c r="D1772" s="594" t="s">
        <v>186</v>
      </c>
      <c r="E1772" s="595">
        <v>80703</v>
      </c>
      <c r="F1772" s="596" t="s">
        <v>8417</v>
      </c>
    </row>
    <row r="1773" spans="2:6" ht="15.4">
      <c r="B1773" s="594">
        <v>6229</v>
      </c>
      <c r="C1773" s="593" t="s">
        <v>2089</v>
      </c>
      <c r="D1773" s="594" t="s">
        <v>182</v>
      </c>
      <c r="E1773" s="597">
        <v>11624</v>
      </c>
      <c r="F1773" s="593" t="s">
        <v>8417</v>
      </c>
    </row>
    <row r="1774" spans="2:6" ht="15.4">
      <c r="B1774" s="594">
        <v>6230</v>
      </c>
      <c r="C1774" s="593" t="s">
        <v>2090</v>
      </c>
      <c r="D1774" s="594" t="s">
        <v>182</v>
      </c>
      <c r="E1774" s="595">
        <v>9425</v>
      </c>
      <c r="F1774" s="596" t="s">
        <v>8417</v>
      </c>
    </row>
    <row r="1775" spans="2:6" ht="15.4">
      <c r="B1775" s="594">
        <v>6231</v>
      </c>
      <c r="C1775" s="593" t="s">
        <v>2091</v>
      </c>
      <c r="D1775" s="594" t="s">
        <v>182</v>
      </c>
      <c r="E1775" s="595">
        <v>13579</v>
      </c>
      <c r="F1775" s="596" t="s">
        <v>8417</v>
      </c>
    </row>
    <row r="1776" spans="2:6" ht="15.4">
      <c r="B1776" s="594">
        <v>6232</v>
      </c>
      <c r="C1776" s="593" t="s">
        <v>2092</v>
      </c>
      <c r="D1776" s="594" t="s">
        <v>186</v>
      </c>
      <c r="E1776" s="595">
        <v>112274</v>
      </c>
      <c r="F1776" s="596" t="s">
        <v>8417</v>
      </c>
    </row>
    <row r="1777" spans="2:6" ht="15.4">
      <c r="B1777" s="594">
        <v>6233</v>
      </c>
      <c r="C1777" s="593" t="s">
        <v>2093</v>
      </c>
      <c r="D1777" s="594" t="s">
        <v>186</v>
      </c>
      <c r="E1777" s="595">
        <v>129639</v>
      </c>
      <c r="F1777" s="596" t="s">
        <v>8417</v>
      </c>
    </row>
    <row r="1778" spans="2:6" ht="15.4">
      <c r="B1778" s="594">
        <v>6234</v>
      </c>
      <c r="C1778" s="593" t="s">
        <v>2094</v>
      </c>
      <c r="D1778" s="594" t="s">
        <v>186</v>
      </c>
      <c r="E1778" s="595">
        <v>108441</v>
      </c>
      <c r="F1778" s="596" t="s">
        <v>8417</v>
      </c>
    </row>
    <row r="1779" spans="2:6" ht="15.4">
      <c r="B1779" s="594">
        <v>6235</v>
      </c>
      <c r="C1779" s="593" t="s">
        <v>2095</v>
      </c>
      <c r="D1779" s="594" t="s">
        <v>182</v>
      </c>
      <c r="E1779" s="595">
        <v>15707</v>
      </c>
      <c r="F1779" s="596" t="s">
        <v>8417</v>
      </c>
    </row>
    <row r="1780" spans="2:6" ht="15.4">
      <c r="B1780" s="594">
        <v>6236</v>
      </c>
      <c r="C1780" s="593" t="s">
        <v>2096</v>
      </c>
      <c r="D1780" s="594" t="s">
        <v>190</v>
      </c>
      <c r="E1780" s="597">
        <v>36525</v>
      </c>
      <c r="F1780" s="593" t="s">
        <v>8417</v>
      </c>
    </row>
    <row r="1781" spans="2:6" ht="15.4">
      <c r="B1781" s="594">
        <v>6237</v>
      </c>
      <c r="C1781" s="593" t="s">
        <v>2097</v>
      </c>
      <c r="D1781" s="594" t="s">
        <v>190</v>
      </c>
      <c r="E1781" s="597">
        <v>37484</v>
      </c>
      <c r="F1781" s="593" t="s">
        <v>8417</v>
      </c>
    </row>
    <row r="1782" spans="2:6" ht="15.4">
      <c r="B1782" s="594">
        <v>6238</v>
      </c>
      <c r="C1782" s="593" t="s">
        <v>2098</v>
      </c>
      <c r="D1782" s="594" t="s">
        <v>190</v>
      </c>
      <c r="E1782" s="597">
        <v>8008</v>
      </c>
      <c r="F1782" s="593" t="s">
        <v>8417</v>
      </c>
    </row>
    <row r="1783" spans="2:6" ht="15.4">
      <c r="B1783" s="594">
        <v>6239</v>
      </c>
      <c r="C1783" s="593" t="s">
        <v>2099</v>
      </c>
      <c r="D1783" s="594" t="s">
        <v>182</v>
      </c>
      <c r="E1783" s="597">
        <v>96343</v>
      </c>
      <c r="F1783" s="593" t="s">
        <v>8417</v>
      </c>
    </row>
    <row r="1784" spans="2:6" ht="15.4">
      <c r="B1784" s="594">
        <v>6246</v>
      </c>
      <c r="C1784" s="593" t="s">
        <v>2100</v>
      </c>
      <c r="D1784" s="594" t="s">
        <v>182</v>
      </c>
      <c r="E1784" s="595">
        <v>290634</v>
      </c>
      <c r="F1784" s="596" t="s">
        <v>8417</v>
      </c>
    </row>
    <row r="1785" spans="2:6" ht="15.4">
      <c r="B1785" s="594">
        <v>6247</v>
      </c>
      <c r="C1785" s="593" t="s">
        <v>2101</v>
      </c>
      <c r="D1785" s="594" t="s">
        <v>2102</v>
      </c>
      <c r="E1785" s="595">
        <v>2461</v>
      </c>
      <c r="F1785" s="596" t="s">
        <v>8417</v>
      </c>
    </row>
    <row r="1786" spans="2:6" ht="15.4">
      <c r="B1786" s="594">
        <v>6249</v>
      </c>
      <c r="C1786" s="593" t="s">
        <v>2103</v>
      </c>
      <c r="D1786" s="594" t="s">
        <v>2102</v>
      </c>
      <c r="E1786" s="597">
        <v>2299</v>
      </c>
      <c r="F1786" s="593" t="s">
        <v>8417</v>
      </c>
    </row>
    <row r="1787" spans="2:6" ht="15.4">
      <c r="B1787" s="594">
        <v>6250</v>
      </c>
      <c r="C1787" s="593" t="s">
        <v>2104</v>
      </c>
      <c r="D1787" s="594" t="s">
        <v>2102</v>
      </c>
      <c r="E1787" s="597">
        <v>2716</v>
      </c>
      <c r="F1787" s="593" t="s">
        <v>8417</v>
      </c>
    </row>
    <row r="1788" spans="2:6" ht="15.4">
      <c r="B1788" s="594">
        <v>6251</v>
      </c>
      <c r="C1788" s="593" t="s">
        <v>2105</v>
      </c>
      <c r="D1788" s="594" t="s">
        <v>2102</v>
      </c>
      <c r="E1788" s="597">
        <v>3331</v>
      </c>
      <c r="F1788" s="593" t="s">
        <v>8417</v>
      </c>
    </row>
    <row r="1789" spans="2:6" ht="15.4">
      <c r="B1789" s="594">
        <v>6262</v>
      </c>
      <c r="C1789" s="593" t="s">
        <v>2115</v>
      </c>
      <c r="D1789" s="594" t="s">
        <v>182</v>
      </c>
      <c r="E1789" s="597">
        <v>51079</v>
      </c>
      <c r="F1789" s="593" t="s">
        <v>8417</v>
      </c>
    </row>
    <row r="1790" spans="2:6" ht="15.4">
      <c r="B1790" s="594">
        <v>6263</v>
      </c>
      <c r="C1790" s="593" t="s">
        <v>2116</v>
      </c>
      <c r="D1790" s="594" t="s">
        <v>182</v>
      </c>
      <c r="E1790" s="595">
        <v>12135</v>
      </c>
      <c r="F1790" s="596" t="s">
        <v>8417</v>
      </c>
    </row>
    <row r="1791" spans="2:6" ht="15.4">
      <c r="B1791" s="594">
        <v>6264</v>
      </c>
      <c r="C1791" s="593" t="s">
        <v>2117</v>
      </c>
      <c r="D1791" s="594" t="s">
        <v>157</v>
      </c>
      <c r="E1791" s="597">
        <v>12625</v>
      </c>
      <c r="F1791" s="593" t="s">
        <v>8417</v>
      </c>
    </row>
    <row r="1792" spans="2:6" ht="15.4">
      <c r="B1792" s="594">
        <v>6265</v>
      </c>
      <c r="C1792" s="593" t="s">
        <v>2118</v>
      </c>
      <c r="D1792" s="594" t="s">
        <v>182</v>
      </c>
      <c r="E1792" s="595">
        <v>17913</v>
      </c>
      <c r="F1792" s="596" t="s">
        <v>8417</v>
      </c>
    </row>
    <row r="1793" spans="2:6" ht="15.4">
      <c r="B1793" s="594">
        <v>6266</v>
      </c>
      <c r="C1793" s="593" t="s">
        <v>2119</v>
      </c>
      <c r="D1793" s="594" t="s">
        <v>182</v>
      </c>
      <c r="E1793" s="595">
        <v>24750</v>
      </c>
      <c r="F1793" s="596" t="s">
        <v>8417</v>
      </c>
    </row>
    <row r="1794" spans="2:6" ht="15.4">
      <c r="B1794" s="594">
        <v>6269</v>
      </c>
      <c r="C1794" s="593" t="s">
        <v>2121</v>
      </c>
      <c r="D1794" s="594" t="s">
        <v>182</v>
      </c>
      <c r="E1794" s="597">
        <v>63166</v>
      </c>
      <c r="F1794" s="593" t="s">
        <v>8417</v>
      </c>
    </row>
    <row r="1795" spans="2:6" ht="15.4">
      <c r="B1795" s="594">
        <v>6273</v>
      </c>
      <c r="C1795" s="593" t="s">
        <v>2126</v>
      </c>
      <c r="D1795" s="594" t="s">
        <v>2125</v>
      </c>
      <c r="E1795" s="595">
        <v>3842</v>
      </c>
      <c r="F1795" s="596" t="s">
        <v>8417</v>
      </c>
    </row>
    <row r="1796" spans="2:6" ht="15.4">
      <c r="B1796" s="594">
        <v>6275</v>
      </c>
      <c r="C1796" s="593" t="s">
        <v>2128</v>
      </c>
      <c r="D1796" s="594" t="s">
        <v>190</v>
      </c>
      <c r="E1796" s="595">
        <v>147363</v>
      </c>
      <c r="F1796" s="596" t="s">
        <v>8417</v>
      </c>
    </row>
    <row r="1797" spans="2:6" ht="15.4">
      <c r="B1797" s="594">
        <v>6276</v>
      </c>
      <c r="C1797" s="593" t="s">
        <v>2129</v>
      </c>
      <c r="D1797" s="594" t="s">
        <v>190</v>
      </c>
      <c r="E1797" s="595">
        <v>154856</v>
      </c>
      <c r="F1797" s="596" t="s">
        <v>8417</v>
      </c>
    </row>
    <row r="1798" spans="2:6" ht="15.4">
      <c r="B1798" s="594">
        <v>6278</v>
      </c>
      <c r="C1798" s="593" t="s">
        <v>2130</v>
      </c>
      <c r="D1798" s="594" t="s">
        <v>190</v>
      </c>
      <c r="E1798" s="595">
        <v>60530</v>
      </c>
      <c r="F1798" s="596" t="s">
        <v>8417</v>
      </c>
    </row>
    <row r="1799" spans="2:6" ht="15.4">
      <c r="B1799" s="594">
        <v>6279</v>
      </c>
      <c r="C1799" s="593" t="s">
        <v>2131</v>
      </c>
      <c r="D1799" s="594" t="s">
        <v>190</v>
      </c>
      <c r="E1799" s="595">
        <v>57258</v>
      </c>
      <c r="F1799" s="596" t="s">
        <v>8417</v>
      </c>
    </row>
    <row r="1800" spans="2:6" ht="15.4">
      <c r="B1800" s="594">
        <v>6280</v>
      </c>
      <c r="C1800" s="593" t="s">
        <v>2132</v>
      </c>
      <c r="D1800" s="594" t="s">
        <v>182</v>
      </c>
      <c r="E1800" s="595">
        <v>209309</v>
      </c>
      <c r="F1800" s="596" t="s">
        <v>8417</v>
      </c>
    </row>
    <row r="1801" spans="2:6" ht="15.4">
      <c r="B1801" s="594">
        <v>6281</v>
      </c>
      <c r="C1801" s="593" t="s">
        <v>2133</v>
      </c>
      <c r="D1801" s="594" t="s">
        <v>182</v>
      </c>
      <c r="E1801" s="595">
        <v>59906</v>
      </c>
      <c r="F1801" s="596" t="s">
        <v>8417</v>
      </c>
    </row>
    <row r="1802" spans="2:6" ht="15.4">
      <c r="B1802" s="594">
        <v>6282</v>
      </c>
      <c r="C1802" s="593" t="s">
        <v>2134</v>
      </c>
      <c r="D1802" s="594" t="s">
        <v>182</v>
      </c>
      <c r="E1802" s="595">
        <v>75296</v>
      </c>
      <c r="F1802" s="596" t="s">
        <v>8417</v>
      </c>
    </row>
    <row r="1803" spans="2:6" ht="15.4">
      <c r="B1803" s="594">
        <v>6283</v>
      </c>
      <c r="C1803" s="593" t="s">
        <v>2135</v>
      </c>
      <c r="D1803" s="594" t="s">
        <v>182</v>
      </c>
      <c r="E1803" s="595">
        <v>143792</v>
      </c>
      <c r="F1803" s="596" t="s">
        <v>8417</v>
      </c>
    </row>
    <row r="1804" spans="2:6" ht="15.4">
      <c r="B1804" s="594">
        <v>6284</v>
      </c>
      <c r="C1804" s="593" t="s">
        <v>2136</v>
      </c>
      <c r="D1804" s="594" t="s">
        <v>182</v>
      </c>
      <c r="E1804" s="597">
        <v>60155</v>
      </c>
      <c r="F1804" s="593" t="s">
        <v>8417</v>
      </c>
    </row>
    <row r="1805" spans="2:6" ht="15.4">
      <c r="B1805" s="594">
        <v>6285</v>
      </c>
      <c r="C1805" s="593" t="s">
        <v>2137</v>
      </c>
      <c r="D1805" s="594" t="s">
        <v>186</v>
      </c>
      <c r="E1805" s="595">
        <v>706356</v>
      </c>
      <c r="F1805" s="596" t="s">
        <v>8417</v>
      </c>
    </row>
    <row r="1806" spans="2:6" ht="15.4">
      <c r="B1806" s="594">
        <v>6286</v>
      </c>
      <c r="C1806" s="593" t="s">
        <v>2138</v>
      </c>
      <c r="D1806" s="594" t="s">
        <v>182</v>
      </c>
      <c r="E1806" s="595">
        <v>123820</v>
      </c>
      <c r="F1806" s="596" t="s">
        <v>8417</v>
      </c>
    </row>
    <row r="1807" spans="2:6" ht="15.4">
      <c r="B1807" s="594">
        <v>6287</v>
      </c>
      <c r="C1807" s="593" t="s">
        <v>2139</v>
      </c>
      <c r="D1807" s="594" t="s">
        <v>190</v>
      </c>
      <c r="E1807" s="595">
        <v>28653</v>
      </c>
      <c r="F1807" s="596" t="s">
        <v>8417</v>
      </c>
    </row>
    <row r="1808" spans="2:6" ht="15.4">
      <c r="B1808" s="594">
        <v>6288</v>
      </c>
      <c r="C1808" s="593" t="s">
        <v>2140</v>
      </c>
      <c r="D1808" s="594" t="s">
        <v>190</v>
      </c>
      <c r="E1808" s="595">
        <v>22454</v>
      </c>
      <c r="F1808" s="596" t="s">
        <v>8417</v>
      </c>
    </row>
    <row r="1809" spans="2:6" ht="15.4">
      <c r="B1809" s="594">
        <v>6289</v>
      </c>
      <c r="C1809" s="593" t="s">
        <v>2141</v>
      </c>
      <c r="D1809" s="594" t="s">
        <v>190</v>
      </c>
      <c r="E1809" s="597">
        <v>30752</v>
      </c>
      <c r="F1809" s="593" t="s">
        <v>8417</v>
      </c>
    </row>
    <row r="1810" spans="2:6" ht="15.4">
      <c r="B1810" s="594">
        <v>6290</v>
      </c>
      <c r="C1810" s="593" t="s">
        <v>2142</v>
      </c>
      <c r="D1810" s="594" t="s">
        <v>564</v>
      </c>
      <c r="E1810" s="595">
        <v>31391</v>
      </c>
      <c r="F1810" s="596" t="s">
        <v>8417</v>
      </c>
    </row>
    <row r="1811" spans="2:6" ht="15.4">
      <c r="B1811" s="594">
        <v>6291</v>
      </c>
      <c r="C1811" s="593" t="s">
        <v>2143</v>
      </c>
      <c r="D1811" s="594" t="s">
        <v>190</v>
      </c>
      <c r="E1811" s="597">
        <v>22037</v>
      </c>
      <c r="F1811" s="593" t="s">
        <v>8417</v>
      </c>
    </row>
    <row r="1812" spans="2:6" ht="15.4">
      <c r="B1812" s="594">
        <v>6292</v>
      </c>
      <c r="C1812" s="593" t="s">
        <v>2144</v>
      </c>
      <c r="D1812" s="594" t="s">
        <v>564</v>
      </c>
      <c r="E1812" s="597">
        <v>34054</v>
      </c>
      <c r="F1812" s="593" t="s">
        <v>8417</v>
      </c>
    </row>
    <row r="1813" spans="2:6" ht="15.4">
      <c r="B1813" s="594">
        <v>6294</v>
      </c>
      <c r="C1813" s="593" t="s">
        <v>2145</v>
      </c>
      <c r="D1813" s="594" t="s">
        <v>190</v>
      </c>
      <c r="E1813" s="597">
        <v>44072</v>
      </c>
      <c r="F1813" s="593" t="s">
        <v>8417</v>
      </c>
    </row>
    <row r="1814" spans="2:6" ht="15.4">
      <c r="B1814" s="594">
        <v>6295</v>
      </c>
      <c r="C1814" s="593" t="s">
        <v>2146</v>
      </c>
      <c r="D1814" s="594" t="s">
        <v>190</v>
      </c>
      <c r="E1814" s="597">
        <v>44031</v>
      </c>
      <c r="F1814" s="593" t="s">
        <v>8417</v>
      </c>
    </row>
    <row r="1815" spans="2:6" ht="15.4">
      <c r="B1815" s="594">
        <v>6296</v>
      </c>
      <c r="C1815" s="593" t="s">
        <v>2147</v>
      </c>
      <c r="D1815" s="594" t="s">
        <v>190</v>
      </c>
      <c r="E1815" s="595">
        <v>67979</v>
      </c>
      <c r="F1815" s="596" t="s">
        <v>8417</v>
      </c>
    </row>
    <row r="1816" spans="2:6" ht="15.4">
      <c r="B1816" s="594">
        <v>6297</v>
      </c>
      <c r="C1816" s="593" t="s">
        <v>2148</v>
      </c>
      <c r="D1816" s="594" t="s">
        <v>186</v>
      </c>
      <c r="E1816" s="595">
        <v>789215</v>
      </c>
      <c r="F1816" s="596" t="s">
        <v>8417</v>
      </c>
    </row>
    <row r="1817" spans="2:6" ht="15.4">
      <c r="B1817" s="594">
        <v>6298</v>
      </c>
      <c r="C1817" s="593" t="s">
        <v>2149</v>
      </c>
      <c r="D1817" s="594" t="s">
        <v>186</v>
      </c>
      <c r="E1817" s="597">
        <v>696801</v>
      </c>
      <c r="F1817" s="593" t="s">
        <v>8417</v>
      </c>
    </row>
    <row r="1818" spans="2:6" ht="15.4">
      <c r="B1818" s="594">
        <v>6299</v>
      </c>
      <c r="C1818" s="593" t="s">
        <v>2150</v>
      </c>
      <c r="D1818" s="594" t="s">
        <v>186</v>
      </c>
      <c r="E1818" s="597">
        <v>681241</v>
      </c>
      <c r="F1818" s="593" t="s">
        <v>8417</v>
      </c>
    </row>
    <row r="1819" spans="2:6" ht="15.4">
      <c r="B1819" s="594">
        <v>6301</v>
      </c>
      <c r="C1819" s="593" t="s">
        <v>2152</v>
      </c>
      <c r="D1819" s="594" t="s">
        <v>186</v>
      </c>
      <c r="E1819" s="597">
        <v>1020796</v>
      </c>
      <c r="F1819" s="593" t="s">
        <v>8417</v>
      </c>
    </row>
    <row r="1820" spans="2:6" ht="15.4">
      <c r="B1820" s="594">
        <v>6302</v>
      </c>
      <c r="C1820" s="593" t="s">
        <v>2153</v>
      </c>
      <c r="D1820" s="594" t="s">
        <v>186</v>
      </c>
      <c r="E1820" s="597">
        <v>823490</v>
      </c>
      <c r="F1820" s="593" t="s">
        <v>8417</v>
      </c>
    </row>
    <row r="1821" spans="2:6" ht="15.4">
      <c r="B1821" s="594">
        <v>6303</v>
      </c>
      <c r="C1821" s="593" t="s">
        <v>2154</v>
      </c>
      <c r="D1821" s="594" t="s">
        <v>182</v>
      </c>
      <c r="E1821" s="595">
        <v>9770</v>
      </c>
      <c r="F1821" s="596" t="s">
        <v>8417</v>
      </c>
    </row>
    <row r="1822" spans="2:6" ht="15.4">
      <c r="B1822" s="594">
        <v>6304</v>
      </c>
      <c r="C1822" s="593" t="s">
        <v>2155</v>
      </c>
      <c r="D1822" s="594" t="s">
        <v>182</v>
      </c>
      <c r="E1822" s="595">
        <v>9070</v>
      </c>
      <c r="F1822" s="596" t="s">
        <v>8417</v>
      </c>
    </row>
    <row r="1823" spans="2:6" ht="15.4">
      <c r="B1823" s="594">
        <v>6308</v>
      </c>
      <c r="C1823" s="593" t="s">
        <v>8557</v>
      </c>
      <c r="D1823" s="594" t="s">
        <v>182</v>
      </c>
      <c r="E1823" s="595">
        <v>5114</v>
      </c>
      <c r="F1823" s="596" t="s">
        <v>8417</v>
      </c>
    </row>
    <row r="1824" spans="2:6" ht="15.4">
      <c r="B1824" s="594">
        <v>6309</v>
      </c>
      <c r="C1824" s="593" t="s">
        <v>8558</v>
      </c>
      <c r="D1824" s="594" t="s">
        <v>182</v>
      </c>
      <c r="E1824" s="595">
        <v>18383</v>
      </c>
      <c r="F1824" s="596" t="s">
        <v>8417</v>
      </c>
    </row>
    <row r="1825" spans="2:6" ht="15.4">
      <c r="B1825" s="594">
        <v>6311</v>
      </c>
      <c r="C1825" s="593" t="s">
        <v>8040</v>
      </c>
      <c r="D1825" s="594" t="s">
        <v>182</v>
      </c>
      <c r="E1825" s="597">
        <v>504956</v>
      </c>
      <c r="F1825" s="593" t="s">
        <v>8417</v>
      </c>
    </row>
    <row r="1826" spans="2:6" ht="15.4">
      <c r="B1826" s="594">
        <v>6313</v>
      </c>
      <c r="C1826" s="593" t="s">
        <v>2160</v>
      </c>
      <c r="D1826" s="594" t="s">
        <v>186</v>
      </c>
      <c r="E1826" s="597">
        <v>1242320</v>
      </c>
      <c r="F1826" s="593" t="s">
        <v>8417</v>
      </c>
    </row>
    <row r="1827" spans="2:6" ht="15.4">
      <c r="B1827" s="594">
        <v>6314</v>
      </c>
      <c r="C1827" s="593" t="s">
        <v>8559</v>
      </c>
      <c r="D1827" s="594" t="s">
        <v>186</v>
      </c>
      <c r="E1827" s="597">
        <v>1249175</v>
      </c>
      <c r="F1827" s="593" t="s">
        <v>8417</v>
      </c>
    </row>
    <row r="1828" spans="2:6" ht="15.4">
      <c r="B1828" s="594">
        <v>6315</v>
      </c>
      <c r="C1828" s="593" t="s">
        <v>8560</v>
      </c>
      <c r="D1828" s="594" t="s">
        <v>186</v>
      </c>
      <c r="E1828" s="595">
        <v>1270894</v>
      </c>
      <c r="F1828" s="596" t="s">
        <v>8417</v>
      </c>
    </row>
    <row r="1829" spans="2:6" ht="15.4">
      <c r="B1829" s="594">
        <v>6316</v>
      </c>
      <c r="C1829" s="593" t="s">
        <v>8561</v>
      </c>
      <c r="D1829" s="594" t="s">
        <v>186</v>
      </c>
      <c r="E1829" s="595">
        <v>1354125</v>
      </c>
      <c r="F1829" s="596" t="s">
        <v>8417</v>
      </c>
    </row>
    <row r="1830" spans="2:6" ht="15.4">
      <c r="B1830" s="594">
        <v>6317</v>
      </c>
      <c r="C1830" s="593" t="s">
        <v>2164</v>
      </c>
      <c r="D1830" s="594" t="s">
        <v>190</v>
      </c>
      <c r="E1830" s="597">
        <v>5701322</v>
      </c>
      <c r="F1830" s="593" t="s">
        <v>8417</v>
      </c>
    </row>
    <row r="1831" spans="2:6" ht="15.4">
      <c r="B1831" s="594">
        <v>6318</v>
      </c>
      <c r="C1831" s="593" t="s">
        <v>2165</v>
      </c>
      <c r="D1831" s="594" t="s">
        <v>1319</v>
      </c>
      <c r="E1831" s="597">
        <v>124818</v>
      </c>
      <c r="F1831" s="593" t="s">
        <v>8417</v>
      </c>
    </row>
    <row r="1832" spans="2:6" ht="15.4">
      <c r="B1832" s="594">
        <v>6319</v>
      </c>
      <c r="C1832" s="593" t="s">
        <v>2166</v>
      </c>
      <c r="D1832" s="594" t="s">
        <v>190</v>
      </c>
      <c r="E1832" s="597">
        <v>3791155</v>
      </c>
      <c r="F1832" s="593" t="s">
        <v>8417</v>
      </c>
    </row>
    <row r="1833" spans="2:6" ht="15.4">
      <c r="B1833" s="594">
        <v>6320</v>
      </c>
      <c r="C1833" s="593" t="s">
        <v>2167</v>
      </c>
      <c r="D1833" s="594" t="s">
        <v>157</v>
      </c>
      <c r="E1833" s="595">
        <v>4447582</v>
      </c>
      <c r="F1833" s="596" t="s">
        <v>8417</v>
      </c>
    </row>
    <row r="1834" spans="2:6" ht="15.4">
      <c r="B1834" s="594">
        <v>6321</v>
      </c>
      <c r="C1834" s="593" t="s">
        <v>2168</v>
      </c>
      <c r="D1834" s="594" t="s">
        <v>186</v>
      </c>
      <c r="E1834" s="595">
        <v>977098</v>
      </c>
      <c r="F1834" s="596" t="s">
        <v>8417</v>
      </c>
    </row>
    <row r="1835" spans="2:6" ht="15.4">
      <c r="B1835" s="594">
        <v>6323</v>
      </c>
      <c r="C1835" s="593" t="s">
        <v>8562</v>
      </c>
      <c r="D1835" s="594" t="s">
        <v>190</v>
      </c>
      <c r="E1835" s="597">
        <v>899900</v>
      </c>
      <c r="F1835" s="593" t="s">
        <v>8417</v>
      </c>
    </row>
    <row r="1836" spans="2:6" ht="15.4">
      <c r="B1836" s="594">
        <v>6325</v>
      </c>
      <c r="C1836" s="593" t="s">
        <v>2172</v>
      </c>
      <c r="D1836" s="594" t="s">
        <v>157</v>
      </c>
      <c r="E1836" s="595">
        <v>86768</v>
      </c>
      <c r="F1836" s="596" t="s">
        <v>8417</v>
      </c>
    </row>
    <row r="1837" spans="2:6" ht="15.4">
      <c r="B1837" s="594">
        <v>6326</v>
      </c>
      <c r="C1837" s="593" t="s">
        <v>2175</v>
      </c>
      <c r="D1837" s="594" t="s">
        <v>186</v>
      </c>
      <c r="E1837" s="595">
        <v>193559</v>
      </c>
      <c r="F1837" s="596" t="s">
        <v>8417</v>
      </c>
    </row>
    <row r="1838" spans="2:6" ht="15.4">
      <c r="B1838" s="594">
        <v>6327</v>
      </c>
      <c r="C1838" s="593" t="s">
        <v>2176</v>
      </c>
      <c r="D1838" s="594" t="s">
        <v>2177</v>
      </c>
      <c r="E1838" s="595">
        <v>595000</v>
      </c>
      <c r="F1838" s="596" t="s">
        <v>8417</v>
      </c>
    </row>
    <row r="1839" spans="2:6" ht="15.4">
      <c r="B1839" s="594">
        <v>6328</v>
      </c>
      <c r="C1839" s="593" t="s">
        <v>2178</v>
      </c>
      <c r="D1839" s="594" t="s">
        <v>2177</v>
      </c>
      <c r="E1839" s="595">
        <v>714000</v>
      </c>
      <c r="F1839" s="596" t="s">
        <v>8417</v>
      </c>
    </row>
    <row r="1840" spans="2:6" ht="15.4">
      <c r="B1840" s="594">
        <v>6329</v>
      </c>
      <c r="C1840" s="593" t="s">
        <v>2179</v>
      </c>
      <c r="D1840" s="594" t="s">
        <v>2177</v>
      </c>
      <c r="E1840" s="597">
        <v>952000</v>
      </c>
      <c r="F1840" s="596" t="s">
        <v>8417</v>
      </c>
    </row>
    <row r="1841" spans="2:6" ht="15.4">
      <c r="B1841" s="594">
        <v>6333</v>
      </c>
      <c r="C1841" s="593" t="s">
        <v>2180</v>
      </c>
      <c r="D1841" s="594" t="s">
        <v>186</v>
      </c>
      <c r="E1841" s="595">
        <v>258943</v>
      </c>
      <c r="F1841" s="596" t="s">
        <v>8417</v>
      </c>
    </row>
    <row r="1842" spans="2:6" ht="15.4">
      <c r="B1842" s="594">
        <v>6335</v>
      </c>
      <c r="C1842" s="593" t="s">
        <v>2181</v>
      </c>
      <c r="D1842" s="594" t="s">
        <v>190</v>
      </c>
      <c r="E1842" s="595">
        <v>125689</v>
      </c>
      <c r="F1842" s="596" t="s">
        <v>8417</v>
      </c>
    </row>
    <row r="1843" spans="2:6" ht="15.4">
      <c r="B1843" s="594">
        <v>6339</v>
      </c>
      <c r="C1843" s="593" t="s">
        <v>2182</v>
      </c>
      <c r="D1843" s="594" t="s">
        <v>157</v>
      </c>
      <c r="E1843" s="595">
        <v>6408016</v>
      </c>
      <c r="F1843" s="596" t="s">
        <v>8417</v>
      </c>
    </row>
    <row r="1844" spans="2:6" ht="15.4">
      <c r="B1844" s="594">
        <v>6340</v>
      </c>
      <c r="C1844" s="593" t="s">
        <v>8563</v>
      </c>
      <c r="D1844" s="594" t="s">
        <v>186</v>
      </c>
      <c r="E1844" s="595">
        <v>284339</v>
      </c>
      <c r="F1844" s="596" t="s">
        <v>8417</v>
      </c>
    </row>
    <row r="1845" spans="2:6" ht="15.4">
      <c r="B1845" s="594">
        <v>6341</v>
      </c>
      <c r="C1845" s="593" t="s">
        <v>2184</v>
      </c>
      <c r="D1845" s="594" t="s">
        <v>157</v>
      </c>
      <c r="E1845" s="595">
        <v>841049</v>
      </c>
      <c r="F1845" s="596" t="s">
        <v>8417</v>
      </c>
    </row>
    <row r="1846" spans="2:6" ht="15.4">
      <c r="B1846" s="594">
        <v>6342</v>
      </c>
      <c r="C1846" s="593" t="s">
        <v>2185</v>
      </c>
      <c r="D1846" s="594" t="s">
        <v>157</v>
      </c>
      <c r="E1846" s="597">
        <v>9103555</v>
      </c>
      <c r="F1846" s="593" t="s">
        <v>8417</v>
      </c>
    </row>
    <row r="1847" spans="2:6" ht="15.4">
      <c r="B1847" s="594">
        <v>6346</v>
      </c>
      <c r="C1847" s="593" t="s">
        <v>2187</v>
      </c>
      <c r="D1847" s="594" t="s">
        <v>190</v>
      </c>
      <c r="E1847" s="595">
        <v>39104</v>
      </c>
      <c r="F1847" s="596" t="s">
        <v>8417</v>
      </c>
    </row>
    <row r="1848" spans="2:6" ht="15.4">
      <c r="B1848" s="594">
        <v>6352</v>
      </c>
      <c r="C1848" s="593" t="s">
        <v>2188</v>
      </c>
      <c r="D1848" s="594" t="s">
        <v>182</v>
      </c>
      <c r="E1848" s="595">
        <v>98063</v>
      </c>
      <c r="F1848" s="596" t="s">
        <v>8417</v>
      </c>
    </row>
    <row r="1849" spans="2:6" ht="15.4">
      <c r="B1849" s="594">
        <v>6353</v>
      </c>
      <c r="C1849" s="593" t="s">
        <v>2189</v>
      </c>
      <c r="D1849" s="594" t="s">
        <v>2102</v>
      </c>
      <c r="E1849" s="595">
        <v>3002</v>
      </c>
      <c r="F1849" s="596" t="s">
        <v>8417</v>
      </c>
    </row>
    <row r="1850" spans="2:6" ht="15.4">
      <c r="B1850" s="594">
        <v>6364</v>
      </c>
      <c r="C1850" s="593" t="s">
        <v>2190</v>
      </c>
      <c r="D1850" s="594" t="s">
        <v>157</v>
      </c>
      <c r="E1850" s="595">
        <v>7864390</v>
      </c>
      <c r="F1850" s="596" t="s">
        <v>8417</v>
      </c>
    </row>
    <row r="1851" spans="2:6" ht="15.4">
      <c r="B1851" s="594">
        <v>6365</v>
      </c>
      <c r="C1851" s="593" t="s">
        <v>2191</v>
      </c>
      <c r="D1851" s="594" t="s">
        <v>157</v>
      </c>
      <c r="E1851" s="595">
        <v>1174162</v>
      </c>
      <c r="F1851" s="596" t="s">
        <v>8417</v>
      </c>
    </row>
    <row r="1852" spans="2:6" ht="15.4">
      <c r="B1852" s="594">
        <v>6366</v>
      </c>
      <c r="C1852" s="593" t="s">
        <v>2192</v>
      </c>
      <c r="D1852" s="594" t="s">
        <v>157</v>
      </c>
      <c r="E1852" s="597">
        <v>763033</v>
      </c>
      <c r="F1852" s="593" t="s">
        <v>8417</v>
      </c>
    </row>
    <row r="1853" spans="2:6" ht="15.4">
      <c r="B1853" s="594">
        <v>6367</v>
      </c>
      <c r="C1853" s="593" t="s">
        <v>2193</v>
      </c>
      <c r="D1853" s="594" t="s">
        <v>157</v>
      </c>
      <c r="E1853" s="595">
        <v>666599</v>
      </c>
      <c r="F1853" s="596" t="s">
        <v>8417</v>
      </c>
    </row>
    <row r="1854" spans="2:6" ht="15.4">
      <c r="B1854" s="594">
        <v>6371</v>
      </c>
      <c r="C1854" s="593" t="s">
        <v>2194</v>
      </c>
      <c r="D1854" s="594" t="s">
        <v>157</v>
      </c>
      <c r="E1854" s="595">
        <v>7864390</v>
      </c>
      <c r="F1854" s="593" t="s">
        <v>8417</v>
      </c>
    </row>
    <row r="1855" spans="2:6" ht="15.4">
      <c r="B1855" s="594">
        <v>6372</v>
      </c>
      <c r="C1855" s="593" t="s">
        <v>2195</v>
      </c>
      <c r="D1855" s="594" t="s">
        <v>157</v>
      </c>
      <c r="E1855" s="595">
        <v>8944501</v>
      </c>
      <c r="F1855" s="596" t="s">
        <v>8417</v>
      </c>
    </row>
    <row r="1856" spans="2:6" ht="15.4">
      <c r="B1856" s="594">
        <v>6373</v>
      </c>
      <c r="C1856" s="593" t="s">
        <v>2196</v>
      </c>
      <c r="D1856" s="594" t="s">
        <v>157</v>
      </c>
      <c r="E1856" s="595">
        <v>4934132</v>
      </c>
      <c r="F1856" s="596" t="s">
        <v>8417</v>
      </c>
    </row>
    <row r="1857" spans="2:6" ht="15.4">
      <c r="B1857" s="594">
        <v>6374</v>
      </c>
      <c r="C1857" s="593" t="s">
        <v>2197</v>
      </c>
      <c r="D1857" s="594" t="s">
        <v>157</v>
      </c>
      <c r="E1857" s="597">
        <v>614360</v>
      </c>
      <c r="F1857" s="593" t="s">
        <v>8417</v>
      </c>
    </row>
    <row r="1858" spans="2:6" ht="15.4">
      <c r="B1858" s="594">
        <v>6375</v>
      </c>
      <c r="C1858" s="593" t="s">
        <v>2198</v>
      </c>
      <c r="D1858" s="594" t="s">
        <v>157</v>
      </c>
      <c r="E1858" s="597">
        <v>719958</v>
      </c>
      <c r="F1858" s="593" t="s">
        <v>8417</v>
      </c>
    </row>
    <row r="1859" spans="2:6" ht="15.4">
      <c r="B1859" s="594">
        <v>6376</v>
      </c>
      <c r="C1859" s="593" t="s">
        <v>2199</v>
      </c>
      <c r="D1859" s="594" t="s">
        <v>157</v>
      </c>
      <c r="E1859" s="597">
        <v>752845</v>
      </c>
      <c r="F1859" s="593" t="s">
        <v>8417</v>
      </c>
    </row>
    <row r="1860" spans="2:6" ht="15.4">
      <c r="B1860" s="594">
        <v>6377</v>
      </c>
      <c r="C1860" s="593" t="s">
        <v>2200</v>
      </c>
      <c r="D1860" s="594" t="s">
        <v>157</v>
      </c>
      <c r="E1860" s="595">
        <v>719958</v>
      </c>
      <c r="F1860" s="593" t="s">
        <v>8417</v>
      </c>
    </row>
    <row r="1861" spans="2:6" ht="15.4">
      <c r="B1861" s="594">
        <v>6379</v>
      </c>
      <c r="C1861" s="593" t="s">
        <v>2201</v>
      </c>
      <c r="D1861" s="594" t="s">
        <v>157</v>
      </c>
      <c r="E1861" s="595">
        <v>691652</v>
      </c>
      <c r="F1861" s="593" t="s">
        <v>8417</v>
      </c>
    </row>
    <row r="1862" spans="2:6" ht="15.4">
      <c r="B1862" s="594">
        <v>6380</v>
      </c>
      <c r="C1862" s="593" t="s">
        <v>2202</v>
      </c>
      <c r="D1862" s="594" t="s">
        <v>190</v>
      </c>
      <c r="E1862" s="595">
        <v>105521</v>
      </c>
      <c r="F1862" s="593" t="s">
        <v>8417</v>
      </c>
    </row>
    <row r="1863" spans="2:6" ht="15.4">
      <c r="B1863" s="594">
        <v>6381</v>
      </c>
      <c r="C1863" s="593" t="s">
        <v>2203</v>
      </c>
      <c r="D1863" s="594" t="s">
        <v>190</v>
      </c>
      <c r="E1863" s="595">
        <v>5275242</v>
      </c>
      <c r="F1863" s="596" t="s">
        <v>8417</v>
      </c>
    </row>
    <row r="1864" spans="2:6" ht="15.4">
      <c r="B1864" s="594">
        <v>6382</v>
      </c>
      <c r="C1864" s="593" t="s">
        <v>2204</v>
      </c>
      <c r="D1864" s="594" t="s">
        <v>190</v>
      </c>
      <c r="E1864" s="595">
        <v>641206</v>
      </c>
      <c r="F1864" s="596" t="s">
        <v>8417</v>
      </c>
    </row>
    <row r="1865" spans="2:6" ht="15.4">
      <c r="B1865" s="594">
        <v>6383</v>
      </c>
      <c r="C1865" s="593" t="s">
        <v>2205</v>
      </c>
      <c r="D1865" s="594" t="s">
        <v>190</v>
      </c>
      <c r="E1865" s="597">
        <v>645443</v>
      </c>
      <c r="F1865" s="593" t="s">
        <v>8417</v>
      </c>
    </row>
    <row r="1866" spans="2:6" ht="15.4">
      <c r="B1866" s="594">
        <v>6387</v>
      </c>
      <c r="C1866" s="593" t="s">
        <v>2206</v>
      </c>
      <c r="D1866" s="594" t="s">
        <v>157</v>
      </c>
      <c r="E1866" s="597">
        <v>20139478</v>
      </c>
      <c r="F1866" s="593" t="s">
        <v>8417</v>
      </c>
    </row>
    <row r="1867" spans="2:6" ht="15.4">
      <c r="B1867" s="594">
        <v>6388</v>
      </c>
      <c r="C1867" s="593" t="s">
        <v>2207</v>
      </c>
      <c r="D1867" s="594" t="s">
        <v>157</v>
      </c>
      <c r="E1867" s="595">
        <v>25886409</v>
      </c>
      <c r="F1867" s="596" t="s">
        <v>8417</v>
      </c>
    </row>
    <row r="1868" spans="2:6" ht="15.4">
      <c r="B1868" s="594">
        <v>6389</v>
      </c>
      <c r="C1868" s="593" t="s">
        <v>2208</v>
      </c>
      <c r="D1868" s="594" t="s">
        <v>157</v>
      </c>
      <c r="E1868" s="597">
        <v>27751327</v>
      </c>
      <c r="F1868" s="593" t="s">
        <v>8417</v>
      </c>
    </row>
    <row r="1869" spans="2:6" ht="15.4">
      <c r="B1869" s="594">
        <v>6392</v>
      </c>
      <c r="C1869" s="593" t="s">
        <v>8564</v>
      </c>
      <c r="D1869" s="594" t="s">
        <v>186</v>
      </c>
      <c r="E1869" s="595">
        <v>2395714</v>
      </c>
      <c r="F1869" s="596" t="s">
        <v>8417</v>
      </c>
    </row>
    <row r="1870" spans="2:6" ht="15.4">
      <c r="B1870" s="594">
        <v>6393</v>
      </c>
      <c r="C1870" s="593" t="s">
        <v>8565</v>
      </c>
      <c r="D1870" s="594" t="s">
        <v>186</v>
      </c>
      <c r="E1870" s="595">
        <v>2522586</v>
      </c>
      <c r="F1870" s="596" t="s">
        <v>8417</v>
      </c>
    </row>
    <row r="1871" spans="2:6" ht="15.4">
      <c r="B1871" s="594">
        <v>6395</v>
      </c>
      <c r="C1871" s="593" t="s">
        <v>8566</v>
      </c>
      <c r="D1871" s="594" t="s">
        <v>186</v>
      </c>
      <c r="E1871" s="597">
        <v>3348271</v>
      </c>
      <c r="F1871" s="593" t="s">
        <v>8417</v>
      </c>
    </row>
    <row r="1872" spans="2:6" ht="15.4">
      <c r="B1872" s="594">
        <v>6396</v>
      </c>
      <c r="C1872" s="593" t="s">
        <v>2213</v>
      </c>
      <c r="D1872" s="594" t="s">
        <v>157</v>
      </c>
      <c r="E1872" s="595">
        <v>504759</v>
      </c>
      <c r="F1872" s="596" t="s">
        <v>8417</v>
      </c>
    </row>
    <row r="1873" spans="2:6" ht="15.4">
      <c r="B1873" s="594">
        <v>6397</v>
      </c>
      <c r="C1873" s="593" t="s">
        <v>2214</v>
      </c>
      <c r="D1873" s="594" t="s">
        <v>157</v>
      </c>
      <c r="E1873" s="595">
        <v>301695</v>
      </c>
      <c r="F1873" s="596" t="s">
        <v>8417</v>
      </c>
    </row>
    <row r="1874" spans="2:6" ht="15.4">
      <c r="B1874" s="594">
        <v>6400</v>
      </c>
      <c r="C1874" s="593" t="s">
        <v>2215</v>
      </c>
      <c r="D1874" s="594" t="s">
        <v>190</v>
      </c>
      <c r="E1874" s="595">
        <v>935271</v>
      </c>
      <c r="F1874" s="596" t="s">
        <v>8417</v>
      </c>
    </row>
    <row r="1875" spans="2:6" ht="15.4">
      <c r="B1875" s="594">
        <v>6407</v>
      </c>
      <c r="C1875" s="593" t="s">
        <v>2216</v>
      </c>
      <c r="D1875" s="594" t="s">
        <v>182</v>
      </c>
      <c r="E1875" s="595">
        <v>256474</v>
      </c>
      <c r="F1875" s="596" t="s">
        <v>8417</v>
      </c>
    </row>
    <row r="1876" spans="2:6" ht="15.4">
      <c r="B1876" s="594">
        <v>6413</v>
      </c>
      <c r="C1876" s="593" t="s">
        <v>2218</v>
      </c>
      <c r="D1876" s="594" t="s">
        <v>157</v>
      </c>
      <c r="E1876" s="595">
        <v>1785000</v>
      </c>
      <c r="F1876" s="596" t="s">
        <v>8417</v>
      </c>
    </row>
    <row r="1877" spans="2:6" ht="15.4">
      <c r="B1877" s="594">
        <v>6416</v>
      </c>
      <c r="C1877" s="593" t="s">
        <v>2219</v>
      </c>
      <c r="D1877" s="594" t="s">
        <v>182</v>
      </c>
      <c r="E1877" s="595">
        <v>91254</v>
      </c>
      <c r="F1877" s="596" t="s">
        <v>8417</v>
      </c>
    </row>
    <row r="1878" spans="2:6" ht="15.4">
      <c r="B1878" s="594">
        <v>6421</v>
      </c>
      <c r="C1878" s="593" t="s">
        <v>2220</v>
      </c>
      <c r="D1878" s="594" t="s">
        <v>190</v>
      </c>
      <c r="E1878" s="595">
        <v>55702</v>
      </c>
      <c r="F1878" s="596" t="s">
        <v>8417</v>
      </c>
    </row>
    <row r="1879" spans="2:6" ht="15.4">
      <c r="B1879" s="594">
        <v>6422</v>
      </c>
      <c r="C1879" s="593" t="s">
        <v>2221</v>
      </c>
      <c r="D1879" s="594" t="s">
        <v>157</v>
      </c>
      <c r="E1879" s="595">
        <v>89527</v>
      </c>
      <c r="F1879" s="596" t="s">
        <v>8417</v>
      </c>
    </row>
    <row r="1880" spans="2:6" ht="15.4">
      <c r="B1880" s="594">
        <v>6423</v>
      </c>
      <c r="C1880" s="593" t="s">
        <v>2222</v>
      </c>
      <c r="D1880" s="594" t="s">
        <v>157</v>
      </c>
      <c r="E1880" s="595">
        <v>3006685</v>
      </c>
      <c r="F1880" s="596" t="s">
        <v>8417</v>
      </c>
    </row>
    <row r="1881" spans="2:6" ht="15.4">
      <c r="B1881" s="594">
        <v>6425</v>
      </c>
      <c r="C1881" s="593" t="s">
        <v>8567</v>
      </c>
      <c r="D1881" s="594" t="s">
        <v>190</v>
      </c>
      <c r="E1881" s="595">
        <v>156707</v>
      </c>
      <c r="F1881" s="596" t="s">
        <v>8417</v>
      </c>
    </row>
    <row r="1882" spans="2:6" ht="15.4">
      <c r="B1882" s="594">
        <v>6426</v>
      </c>
      <c r="C1882" s="593" t="s">
        <v>2224</v>
      </c>
      <c r="D1882" s="594" t="s">
        <v>157</v>
      </c>
      <c r="E1882" s="595">
        <v>1351269</v>
      </c>
      <c r="F1882" s="596" t="s">
        <v>8417</v>
      </c>
    </row>
    <row r="1883" spans="2:6" ht="15.4">
      <c r="B1883" s="594">
        <v>6427</v>
      </c>
      <c r="C1883" s="593" t="s">
        <v>2225</v>
      </c>
      <c r="D1883" s="594" t="s">
        <v>190</v>
      </c>
      <c r="E1883" s="595">
        <v>39615</v>
      </c>
      <c r="F1883" s="596" t="s">
        <v>8417</v>
      </c>
    </row>
    <row r="1884" spans="2:6" ht="15.4">
      <c r="B1884" s="594">
        <v>6428</v>
      </c>
      <c r="C1884" s="593" t="s">
        <v>2226</v>
      </c>
      <c r="D1884" s="594" t="s">
        <v>186</v>
      </c>
      <c r="E1884" s="595">
        <v>1159164</v>
      </c>
      <c r="F1884" s="596" t="s">
        <v>8417</v>
      </c>
    </row>
    <row r="1885" spans="2:6" ht="15.4">
      <c r="B1885" s="594">
        <v>6429</v>
      </c>
      <c r="C1885" s="593" t="s">
        <v>2228</v>
      </c>
      <c r="D1885" s="594" t="s">
        <v>190</v>
      </c>
      <c r="E1885" s="595">
        <v>58372</v>
      </c>
      <c r="F1885" s="596" t="s">
        <v>8417</v>
      </c>
    </row>
    <row r="1886" spans="2:6" ht="15.4">
      <c r="B1886" s="594">
        <v>6431</v>
      </c>
      <c r="C1886" s="593" t="s">
        <v>2230</v>
      </c>
      <c r="D1886" s="594" t="s">
        <v>186</v>
      </c>
      <c r="E1886" s="595">
        <v>1554657</v>
      </c>
      <c r="F1886" s="596" t="s">
        <v>8417</v>
      </c>
    </row>
    <row r="1887" spans="2:6" ht="15.4">
      <c r="B1887" s="594">
        <v>6433</v>
      </c>
      <c r="C1887" s="593" t="s">
        <v>2231</v>
      </c>
      <c r="D1887" s="594" t="s">
        <v>564</v>
      </c>
      <c r="E1887" s="595">
        <v>21800</v>
      </c>
      <c r="F1887" s="596" t="s">
        <v>8397</v>
      </c>
    </row>
    <row r="1888" spans="2:6" ht="15.4">
      <c r="B1888" s="594">
        <v>6434</v>
      </c>
      <c r="C1888" s="593" t="s">
        <v>2232</v>
      </c>
      <c r="D1888" s="594" t="s">
        <v>564</v>
      </c>
      <c r="E1888" s="595">
        <v>19450</v>
      </c>
      <c r="F1888" s="596" t="s">
        <v>8397</v>
      </c>
    </row>
    <row r="1889" spans="2:6" ht="15.4">
      <c r="B1889" s="594">
        <v>6435</v>
      </c>
      <c r="C1889" s="593" t="s">
        <v>2233</v>
      </c>
      <c r="D1889" s="594" t="s">
        <v>564</v>
      </c>
      <c r="E1889" s="595">
        <v>21150</v>
      </c>
      <c r="F1889" s="596" t="s">
        <v>8397</v>
      </c>
    </row>
    <row r="1890" spans="2:6" ht="15.4">
      <c r="B1890" s="594">
        <v>6436</v>
      </c>
      <c r="C1890" s="593" t="s">
        <v>2234</v>
      </c>
      <c r="D1890" s="594" t="s">
        <v>564</v>
      </c>
      <c r="E1890" s="595">
        <v>18800</v>
      </c>
      <c r="F1890" s="596" t="s">
        <v>8397</v>
      </c>
    </row>
    <row r="1891" spans="2:6" ht="15.4">
      <c r="B1891" s="594">
        <v>6437</v>
      </c>
      <c r="C1891" s="593" t="s">
        <v>2235</v>
      </c>
      <c r="D1891" s="594" t="s">
        <v>564</v>
      </c>
      <c r="E1891" s="595">
        <v>18152</v>
      </c>
      <c r="F1891" s="596" t="s">
        <v>8397</v>
      </c>
    </row>
    <row r="1892" spans="2:6" ht="15.4">
      <c r="B1892" s="594">
        <v>6438</v>
      </c>
      <c r="C1892" s="593" t="s">
        <v>8568</v>
      </c>
      <c r="D1892" s="594" t="s">
        <v>190</v>
      </c>
      <c r="E1892" s="595">
        <v>20205</v>
      </c>
      <c r="F1892" s="596" t="s">
        <v>8417</v>
      </c>
    </row>
    <row r="1893" spans="2:6" ht="15.4">
      <c r="B1893" s="594">
        <v>6439</v>
      </c>
      <c r="C1893" s="593" t="s">
        <v>8569</v>
      </c>
      <c r="D1893" s="594" t="s">
        <v>190</v>
      </c>
      <c r="E1893" s="595">
        <v>21734</v>
      </c>
      <c r="F1893" s="596" t="s">
        <v>8417</v>
      </c>
    </row>
    <row r="1894" spans="2:6" ht="15.4">
      <c r="B1894" s="594">
        <v>6440</v>
      </c>
      <c r="C1894" s="593" t="s">
        <v>2238</v>
      </c>
      <c r="D1894" s="594" t="s">
        <v>564</v>
      </c>
      <c r="E1894" s="595">
        <v>595</v>
      </c>
      <c r="F1894" s="596" t="s">
        <v>8397</v>
      </c>
    </row>
    <row r="1895" spans="2:6" ht="15.4">
      <c r="B1895" s="594">
        <v>6441</v>
      </c>
      <c r="C1895" s="593" t="s">
        <v>2239</v>
      </c>
      <c r="D1895" s="594" t="s">
        <v>564</v>
      </c>
      <c r="E1895" s="597">
        <v>781</v>
      </c>
      <c r="F1895" s="593" t="s">
        <v>8397</v>
      </c>
    </row>
    <row r="1896" spans="2:6" ht="15.4">
      <c r="B1896" s="594">
        <v>6442</v>
      </c>
      <c r="C1896" s="593" t="s">
        <v>2240</v>
      </c>
      <c r="D1896" s="594" t="s">
        <v>564</v>
      </c>
      <c r="E1896" s="595">
        <v>901</v>
      </c>
      <c r="F1896" s="596" t="s">
        <v>8397</v>
      </c>
    </row>
    <row r="1897" spans="2:6" ht="15.4">
      <c r="B1897" s="594">
        <v>6443</v>
      </c>
      <c r="C1897" s="593" t="s">
        <v>2241</v>
      </c>
      <c r="D1897" s="594" t="s">
        <v>564</v>
      </c>
      <c r="E1897" s="595">
        <v>1022</v>
      </c>
      <c r="F1897" s="593" t="s">
        <v>8397</v>
      </c>
    </row>
    <row r="1898" spans="2:6" ht="15.4">
      <c r="B1898" s="594">
        <v>6444</v>
      </c>
      <c r="C1898" s="593" t="s">
        <v>2242</v>
      </c>
      <c r="D1898" s="594" t="s">
        <v>564</v>
      </c>
      <c r="E1898" s="595">
        <v>1384</v>
      </c>
      <c r="F1898" s="593" t="s">
        <v>8397</v>
      </c>
    </row>
    <row r="1899" spans="2:6" ht="15.4">
      <c r="B1899" s="594">
        <v>6445</v>
      </c>
      <c r="C1899" s="593" t="s">
        <v>2243</v>
      </c>
      <c r="D1899" s="594" t="s">
        <v>564</v>
      </c>
      <c r="E1899" s="595">
        <v>1442</v>
      </c>
      <c r="F1899" s="596" t="s">
        <v>8397</v>
      </c>
    </row>
    <row r="1900" spans="2:6" ht="15.4">
      <c r="B1900" s="594">
        <v>6446</v>
      </c>
      <c r="C1900" s="593" t="s">
        <v>2244</v>
      </c>
      <c r="D1900" s="594" t="s">
        <v>564</v>
      </c>
      <c r="E1900" s="597">
        <v>1616</v>
      </c>
      <c r="F1900" s="593" t="s">
        <v>8397</v>
      </c>
    </row>
    <row r="1901" spans="2:6" ht="15.4">
      <c r="B1901" s="594">
        <v>6448</v>
      </c>
      <c r="C1901" s="593" t="s">
        <v>2245</v>
      </c>
      <c r="D1901" s="594" t="s">
        <v>157</v>
      </c>
      <c r="E1901" s="595">
        <v>2002394</v>
      </c>
      <c r="F1901" s="596" t="s">
        <v>8417</v>
      </c>
    </row>
    <row r="1902" spans="2:6" ht="15.4">
      <c r="B1902" s="594">
        <v>6449</v>
      </c>
      <c r="C1902" s="593" t="s">
        <v>2246</v>
      </c>
      <c r="D1902" s="594" t="s">
        <v>157</v>
      </c>
      <c r="E1902" s="595">
        <v>650619</v>
      </c>
      <c r="F1902" s="596" t="s">
        <v>8417</v>
      </c>
    </row>
    <row r="1903" spans="2:6" ht="15.4">
      <c r="B1903" s="594">
        <v>6450</v>
      </c>
      <c r="C1903" s="593" t="s">
        <v>2247</v>
      </c>
      <c r="D1903" s="594" t="s">
        <v>182</v>
      </c>
      <c r="E1903" s="597">
        <v>4874</v>
      </c>
      <c r="F1903" s="593" t="s">
        <v>8417</v>
      </c>
    </row>
    <row r="1904" spans="2:6" ht="15.4">
      <c r="B1904" s="594">
        <v>6451</v>
      </c>
      <c r="C1904" s="593" t="s">
        <v>2248</v>
      </c>
      <c r="D1904" s="594" t="s">
        <v>190</v>
      </c>
      <c r="E1904" s="595">
        <v>15862</v>
      </c>
      <c r="F1904" s="596" t="s">
        <v>8417</v>
      </c>
    </row>
    <row r="1905" spans="2:6" ht="15.4">
      <c r="B1905" s="594">
        <v>6456</v>
      </c>
      <c r="C1905" s="593" t="s">
        <v>8570</v>
      </c>
      <c r="D1905" s="594" t="s">
        <v>186</v>
      </c>
      <c r="E1905" s="595">
        <v>1372111</v>
      </c>
      <c r="F1905" s="596" t="s">
        <v>8417</v>
      </c>
    </row>
    <row r="1906" spans="2:6" ht="15.4">
      <c r="B1906" s="594">
        <v>6457</v>
      </c>
      <c r="C1906" s="593" t="s">
        <v>2250</v>
      </c>
      <c r="D1906" s="594" t="s">
        <v>885</v>
      </c>
      <c r="E1906" s="595">
        <v>108658</v>
      </c>
      <c r="F1906" s="596" t="s">
        <v>8417</v>
      </c>
    </row>
    <row r="1907" spans="2:6" ht="15.4">
      <c r="B1907" s="594">
        <v>6458</v>
      </c>
      <c r="C1907" s="593" t="s">
        <v>2251</v>
      </c>
      <c r="D1907" s="594" t="s">
        <v>190</v>
      </c>
      <c r="E1907" s="595">
        <v>16522</v>
      </c>
      <c r="F1907" s="596" t="s">
        <v>8417</v>
      </c>
    </row>
    <row r="1908" spans="2:6" ht="15.4">
      <c r="B1908" s="594">
        <v>6459</v>
      </c>
      <c r="C1908" s="593" t="s">
        <v>2252</v>
      </c>
      <c r="D1908" s="594" t="s">
        <v>182</v>
      </c>
      <c r="E1908" s="595">
        <v>57116</v>
      </c>
      <c r="F1908" s="596" t="s">
        <v>8417</v>
      </c>
    </row>
    <row r="1909" spans="2:6" ht="15.4">
      <c r="B1909" s="594">
        <v>6461</v>
      </c>
      <c r="C1909" s="593" t="s">
        <v>2253</v>
      </c>
      <c r="D1909" s="594" t="s">
        <v>1319</v>
      </c>
      <c r="E1909" s="595">
        <v>7929</v>
      </c>
      <c r="F1909" s="593" t="s">
        <v>8417</v>
      </c>
    </row>
    <row r="1910" spans="2:6" ht="15.4">
      <c r="B1910" s="594">
        <v>6462</v>
      </c>
      <c r="C1910" s="593" t="s">
        <v>2255</v>
      </c>
      <c r="D1910" s="594" t="s">
        <v>2256</v>
      </c>
      <c r="E1910" s="597">
        <v>1800</v>
      </c>
      <c r="F1910" s="593" t="s">
        <v>8397</v>
      </c>
    </row>
    <row r="1911" spans="2:6" ht="15.4">
      <c r="B1911" s="594">
        <v>6463</v>
      </c>
      <c r="C1911" s="593" t="s">
        <v>2257</v>
      </c>
      <c r="D1911" s="594" t="s">
        <v>186</v>
      </c>
      <c r="E1911" s="597">
        <v>7800</v>
      </c>
      <c r="F1911" s="593" t="s">
        <v>8397</v>
      </c>
    </row>
    <row r="1912" spans="2:6" ht="15.4">
      <c r="B1912" s="594">
        <v>6464</v>
      </c>
      <c r="C1912" s="593" t="s">
        <v>2258</v>
      </c>
      <c r="D1912" s="594" t="s">
        <v>182</v>
      </c>
      <c r="E1912" s="597">
        <v>3582</v>
      </c>
      <c r="F1912" s="593" t="s">
        <v>8417</v>
      </c>
    </row>
    <row r="1913" spans="2:6" ht="15.4">
      <c r="B1913" s="594">
        <v>6465</v>
      </c>
      <c r="C1913" s="593" t="s">
        <v>2259</v>
      </c>
      <c r="D1913" s="594" t="s">
        <v>885</v>
      </c>
      <c r="E1913" s="595">
        <v>29238</v>
      </c>
      <c r="F1913" s="593" t="s">
        <v>8417</v>
      </c>
    </row>
    <row r="1914" spans="2:6" ht="15.4">
      <c r="B1914" s="594">
        <v>6466</v>
      </c>
      <c r="C1914" s="593" t="s">
        <v>8571</v>
      </c>
      <c r="D1914" s="594" t="s">
        <v>186</v>
      </c>
      <c r="E1914" s="595">
        <v>1375513</v>
      </c>
      <c r="F1914" s="593" t="s">
        <v>8417</v>
      </c>
    </row>
    <row r="1915" spans="2:6" ht="15.4">
      <c r="B1915" s="594">
        <v>6467</v>
      </c>
      <c r="C1915" s="593" t="s">
        <v>2261</v>
      </c>
      <c r="D1915" s="594" t="s">
        <v>190</v>
      </c>
      <c r="E1915" s="595">
        <v>16009</v>
      </c>
      <c r="F1915" s="593" t="s">
        <v>8417</v>
      </c>
    </row>
    <row r="1916" spans="2:6" ht="15.4">
      <c r="B1916" s="594">
        <v>6469</v>
      </c>
      <c r="C1916" s="593" t="s">
        <v>2262</v>
      </c>
      <c r="D1916" s="594" t="s">
        <v>182</v>
      </c>
      <c r="E1916" s="595">
        <v>344300</v>
      </c>
      <c r="F1916" s="596" t="s">
        <v>8417</v>
      </c>
    </row>
    <row r="1917" spans="2:6" ht="15.4">
      <c r="B1917" s="594">
        <v>6471</v>
      </c>
      <c r="C1917" s="593" t="s">
        <v>8572</v>
      </c>
      <c r="D1917" s="594" t="s">
        <v>186</v>
      </c>
      <c r="E1917" s="595">
        <v>191785</v>
      </c>
      <c r="F1917" s="593" t="s">
        <v>8417</v>
      </c>
    </row>
    <row r="1918" spans="2:6" ht="15.4">
      <c r="B1918" s="594">
        <v>6472</v>
      </c>
      <c r="C1918" s="593" t="s">
        <v>8573</v>
      </c>
      <c r="D1918" s="594" t="s">
        <v>186</v>
      </c>
      <c r="E1918" s="597">
        <v>1481266</v>
      </c>
      <c r="F1918" s="593" t="s">
        <v>8417</v>
      </c>
    </row>
    <row r="1919" spans="2:6" ht="15.4">
      <c r="B1919" s="594">
        <v>6473</v>
      </c>
      <c r="C1919" s="593" t="s">
        <v>8574</v>
      </c>
      <c r="D1919" s="594" t="s">
        <v>186</v>
      </c>
      <c r="E1919" s="595">
        <v>162254</v>
      </c>
      <c r="F1919" s="593" t="s">
        <v>8417</v>
      </c>
    </row>
    <row r="1920" spans="2:6" ht="15.4">
      <c r="B1920" s="594">
        <v>6474</v>
      </c>
      <c r="C1920" s="593" t="s">
        <v>8575</v>
      </c>
      <c r="D1920" s="594" t="s">
        <v>186</v>
      </c>
      <c r="E1920" s="595">
        <v>189438</v>
      </c>
      <c r="F1920" s="593" t="s">
        <v>8417</v>
      </c>
    </row>
    <row r="1921" spans="2:6" ht="15.4">
      <c r="B1921" s="594">
        <v>6475</v>
      </c>
      <c r="C1921" s="593" t="s">
        <v>2267</v>
      </c>
      <c r="D1921" s="594" t="s">
        <v>190</v>
      </c>
      <c r="E1921" s="595">
        <v>76493</v>
      </c>
      <c r="F1921" s="593" t="s">
        <v>8417</v>
      </c>
    </row>
    <row r="1922" spans="2:6" ht="15.4">
      <c r="B1922" s="594">
        <v>6476</v>
      </c>
      <c r="C1922" s="593" t="s">
        <v>2268</v>
      </c>
      <c r="D1922" s="594" t="s">
        <v>182</v>
      </c>
      <c r="E1922" s="597">
        <v>217822</v>
      </c>
      <c r="F1922" s="593" t="s">
        <v>8417</v>
      </c>
    </row>
    <row r="1923" spans="2:6" ht="15.4">
      <c r="B1923" s="594">
        <v>6482</v>
      </c>
      <c r="C1923" s="593" t="s">
        <v>2270</v>
      </c>
      <c r="D1923" s="594" t="s">
        <v>885</v>
      </c>
      <c r="E1923" s="595">
        <v>121146</v>
      </c>
      <c r="F1923" s="596" t="s">
        <v>8417</v>
      </c>
    </row>
    <row r="1924" spans="2:6" ht="15.4">
      <c r="B1924" s="594">
        <v>6483</v>
      </c>
      <c r="C1924" s="593" t="s">
        <v>2271</v>
      </c>
      <c r="D1924" s="594" t="s">
        <v>1319</v>
      </c>
      <c r="E1924" s="595">
        <v>52338</v>
      </c>
      <c r="F1924" s="596" t="s">
        <v>8417</v>
      </c>
    </row>
    <row r="1925" spans="2:6" ht="15.4">
      <c r="B1925" s="594">
        <v>6484</v>
      </c>
      <c r="C1925" s="593" t="s">
        <v>2272</v>
      </c>
      <c r="D1925" s="594" t="s">
        <v>1319</v>
      </c>
      <c r="E1925" s="597">
        <v>181366</v>
      </c>
      <c r="F1925" s="593" t="s">
        <v>8417</v>
      </c>
    </row>
    <row r="1926" spans="2:6" ht="15.4">
      <c r="B1926" s="594">
        <v>6485</v>
      </c>
      <c r="C1926" s="593" t="s">
        <v>2273</v>
      </c>
      <c r="D1926" s="594" t="s">
        <v>157</v>
      </c>
      <c r="E1926" s="595">
        <v>54264</v>
      </c>
      <c r="F1926" s="596" t="s">
        <v>8417</v>
      </c>
    </row>
    <row r="1927" spans="2:6" ht="15.4">
      <c r="B1927" s="594">
        <v>6486</v>
      </c>
      <c r="C1927" s="593" t="s">
        <v>2274</v>
      </c>
      <c r="D1927" s="594" t="s">
        <v>186</v>
      </c>
      <c r="E1927" s="597">
        <v>60886</v>
      </c>
      <c r="F1927" s="593" t="s">
        <v>8417</v>
      </c>
    </row>
    <row r="1928" spans="2:6" ht="15.4">
      <c r="B1928" s="594">
        <v>6488</v>
      </c>
      <c r="C1928" s="593" t="s">
        <v>2276</v>
      </c>
      <c r="D1928" s="594" t="s">
        <v>190</v>
      </c>
      <c r="E1928" s="595">
        <v>276254</v>
      </c>
      <c r="F1928" s="596" t="s">
        <v>8417</v>
      </c>
    </row>
    <row r="1929" spans="2:6" ht="15.4">
      <c r="B1929" s="594">
        <v>6489</v>
      </c>
      <c r="C1929" s="593" t="s">
        <v>2277</v>
      </c>
      <c r="D1929" s="594" t="s">
        <v>190</v>
      </c>
      <c r="E1929" s="597">
        <v>110851</v>
      </c>
      <c r="F1929" s="593" t="s">
        <v>8417</v>
      </c>
    </row>
    <row r="1930" spans="2:6" ht="15.4">
      <c r="B1930" s="594">
        <v>6494</v>
      </c>
      <c r="C1930" s="593" t="s">
        <v>2278</v>
      </c>
      <c r="D1930" s="594" t="s">
        <v>190</v>
      </c>
      <c r="E1930" s="597">
        <v>314771</v>
      </c>
      <c r="F1930" s="593" t="s">
        <v>8417</v>
      </c>
    </row>
    <row r="1931" spans="2:6" ht="15.4">
      <c r="B1931" s="594">
        <v>6495</v>
      </c>
      <c r="C1931" s="593" t="s">
        <v>2279</v>
      </c>
      <c r="D1931" s="594" t="s">
        <v>190</v>
      </c>
      <c r="E1931" s="597">
        <v>314771</v>
      </c>
      <c r="F1931" s="596" t="s">
        <v>8417</v>
      </c>
    </row>
    <row r="1932" spans="2:6" ht="15.4">
      <c r="B1932" s="594">
        <v>6498</v>
      </c>
      <c r="C1932" s="593" t="s">
        <v>2280</v>
      </c>
      <c r="D1932" s="594" t="s">
        <v>157</v>
      </c>
      <c r="E1932" s="597">
        <v>18236</v>
      </c>
      <c r="F1932" s="593" t="s">
        <v>8417</v>
      </c>
    </row>
    <row r="1933" spans="2:6" ht="15.4">
      <c r="B1933" s="594">
        <v>6499</v>
      </c>
      <c r="C1933" s="593" t="s">
        <v>2281</v>
      </c>
      <c r="D1933" s="594" t="s">
        <v>190</v>
      </c>
      <c r="E1933" s="597">
        <v>15806</v>
      </c>
      <c r="F1933" s="593" t="s">
        <v>8417</v>
      </c>
    </row>
    <row r="1934" spans="2:6" ht="15.4">
      <c r="B1934" s="594">
        <v>6500</v>
      </c>
      <c r="C1934" s="593" t="s">
        <v>2282</v>
      </c>
      <c r="D1934" s="594" t="s">
        <v>157</v>
      </c>
      <c r="E1934" s="595">
        <v>236425</v>
      </c>
      <c r="F1934" s="596" t="s">
        <v>8417</v>
      </c>
    </row>
    <row r="1935" spans="2:6" ht="15.4">
      <c r="B1935" s="594">
        <v>6501</v>
      </c>
      <c r="C1935" s="593" t="s">
        <v>2283</v>
      </c>
      <c r="D1935" s="594" t="s">
        <v>157</v>
      </c>
      <c r="E1935" s="597">
        <v>313832</v>
      </c>
      <c r="F1935" s="593" t="s">
        <v>8417</v>
      </c>
    </row>
    <row r="1936" spans="2:6" ht="15.4">
      <c r="B1936" s="594">
        <v>6505</v>
      </c>
      <c r="C1936" s="593" t="s">
        <v>2284</v>
      </c>
      <c r="D1936" s="594" t="s">
        <v>182</v>
      </c>
      <c r="E1936" s="597">
        <v>2531</v>
      </c>
      <c r="F1936" s="593" t="s">
        <v>8417</v>
      </c>
    </row>
    <row r="1937" spans="2:6" ht="15.4">
      <c r="B1937" s="594">
        <v>6506</v>
      </c>
      <c r="C1937" s="593" t="s">
        <v>2285</v>
      </c>
      <c r="D1937" s="594" t="s">
        <v>190</v>
      </c>
      <c r="E1937" s="597">
        <v>190112</v>
      </c>
      <c r="F1937" s="593" t="s">
        <v>8417</v>
      </c>
    </row>
    <row r="1938" spans="2:6" ht="15.4">
      <c r="B1938" s="594">
        <v>6507</v>
      </c>
      <c r="C1938" s="593" t="s">
        <v>2287</v>
      </c>
      <c r="D1938" s="594" t="s">
        <v>182</v>
      </c>
      <c r="E1938" s="595">
        <v>253378</v>
      </c>
      <c r="F1938" s="593" t="s">
        <v>8417</v>
      </c>
    </row>
    <row r="1939" spans="2:6" ht="15.4">
      <c r="B1939" s="594">
        <v>6510</v>
      </c>
      <c r="C1939" s="593" t="s">
        <v>2288</v>
      </c>
      <c r="D1939" s="594" t="s">
        <v>190</v>
      </c>
      <c r="E1939" s="597">
        <v>63944</v>
      </c>
      <c r="F1939" s="593" t="s">
        <v>8417</v>
      </c>
    </row>
    <row r="1940" spans="2:6" ht="15.4">
      <c r="B1940" s="594">
        <v>6511</v>
      </c>
      <c r="C1940" s="593" t="s">
        <v>2289</v>
      </c>
      <c r="D1940" s="594" t="s">
        <v>182</v>
      </c>
      <c r="E1940" s="595">
        <v>317000</v>
      </c>
      <c r="F1940" s="596" t="s">
        <v>8417</v>
      </c>
    </row>
    <row r="1941" spans="2:6" ht="15.4">
      <c r="B1941" s="594">
        <v>6512</v>
      </c>
      <c r="C1941" s="593" t="s">
        <v>2290</v>
      </c>
      <c r="D1941" s="594" t="s">
        <v>186</v>
      </c>
      <c r="E1941" s="597">
        <v>670565</v>
      </c>
      <c r="F1941" s="593" t="s">
        <v>8417</v>
      </c>
    </row>
    <row r="1942" spans="2:6" ht="15.4">
      <c r="B1942" s="594">
        <v>6514</v>
      </c>
      <c r="C1942" s="593" t="s">
        <v>2291</v>
      </c>
      <c r="D1942" s="594" t="s">
        <v>157</v>
      </c>
      <c r="E1942" s="597">
        <v>4120</v>
      </c>
      <c r="F1942" s="593" t="s">
        <v>8417</v>
      </c>
    </row>
    <row r="1943" spans="2:6" ht="15.4">
      <c r="B1943" s="594">
        <v>6515</v>
      </c>
      <c r="C1943" s="593" t="s">
        <v>2292</v>
      </c>
      <c r="D1943" s="594" t="s">
        <v>190</v>
      </c>
      <c r="E1943" s="597">
        <v>9579</v>
      </c>
      <c r="F1943" s="593" t="s">
        <v>8417</v>
      </c>
    </row>
    <row r="1944" spans="2:6" ht="15.4">
      <c r="B1944" s="594">
        <v>6517</v>
      </c>
      <c r="C1944" s="593" t="s">
        <v>2293</v>
      </c>
      <c r="D1944" s="594" t="s">
        <v>564</v>
      </c>
      <c r="E1944" s="597">
        <v>13340</v>
      </c>
      <c r="F1944" s="593" t="s">
        <v>8417</v>
      </c>
    </row>
    <row r="1945" spans="2:6" ht="15.4">
      <c r="B1945" s="594">
        <v>6518</v>
      </c>
      <c r="C1945" s="593" t="s">
        <v>2294</v>
      </c>
      <c r="D1945" s="594" t="s">
        <v>157</v>
      </c>
      <c r="E1945" s="597">
        <v>171465</v>
      </c>
      <c r="F1945" s="593" t="s">
        <v>8417</v>
      </c>
    </row>
    <row r="1946" spans="2:6" ht="15.4">
      <c r="B1946" s="594">
        <v>6519</v>
      </c>
      <c r="C1946" s="593" t="s">
        <v>2295</v>
      </c>
      <c r="D1946" s="594" t="s">
        <v>157</v>
      </c>
      <c r="E1946" s="597">
        <v>26132</v>
      </c>
      <c r="F1946" s="593" t="s">
        <v>8417</v>
      </c>
    </row>
    <row r="1947" spans="2:6" ht="15.4">
      <c r="B1947" s="594">
        <v>6520</v>
      </c>
      <c r="C1947" s="593" t="s">
        <v>2296</v>
      </c>
      <c r="D1947" s="594" t="s">
        <v>157</v>
      </c>
      <c r="E1947" s="595">
        <v>13523</v>
      </c>
      <c r="F1947" s="596" t="s">
        <v>8417</v>
      </c>
    </row>
    <row r="1948" spans="2:6" ht="15.4">
      <c r="B1948" s="594">
        <v>6521</v>
      </c>
      <c r="C1948" s="593" t="s">
        <v>2297</v>
      </c>
      <c r="D1948" s="594" t="s">
        <v>157</v>
      </c>
      <c r="E1948" s="597">
        <v>8037</v>
      </c>
      <c r="F1948" s="593" t="s">
        <v>8417</v>
      </c>
    </row>
    <row r="1949" spans="2:6" ht="15.4">
      <c r="B1949" s="594">
        <v>6523</v>
      </c>
      <c r="C1949" s="593" t="s">
        <v>2298</v>
      </c>
      <c r="D1949" s="594" t="s">
        <v>157</v>
      </c>
      <c r="E1949" s="597">
        <v>15989</v>
      </c>
      <c r="F1949" s="593" t="s">
        <v>8417</v>
      </c>
    </row>
    <row r="1950" spans="2:6" ht="15.4">
      <c r="B1950" s="594">
        <v>6524</v>
      </c>
      <c r="C1950" s="593" t="s">
        <v>2299</v>
      </c>
      <c r="D1950" s="594" t="s">
        <v>157</v>
      </c>
      <c r="E1950" s="597">
        <v>66690</v>
      </c>
      <c r="F1950" s="593" t="s">
        <v>8417</v>
      </c>
    </row>
    <row r="1951" spans="2:6" ht="15.4">
      <c r="B1951" s="594">
        <v>6525</v>
      </c>
      <c r="C1951" s="593" t="s">
        <v>2300</v>
      </c>
      <c r="D1951" s="594" t="s">
        <v>157</v>
      </c>
      <c r="E1951" s="595">
        <v>198742</v>
      </c>
      <c r="F1951" s="596" t="s">
        <v>8417</v>
      </c>
    </row>
    <row r="1952" spans="2:6" ht="15.4">
      <c r="B1952" s="594">
        <v>6527</v>
      </c>
      <c r="C1952" s="593" t="s">
        <v>2301</v>
      </c>
      <c r="D1952" s="594" t="s">
        <v>157</v>
      </c>
      <c r="E1952" s="595">
        <v>569120</v>
      </c>
      <c r="F1952" s="596" t="s">
        <v>8417</v>
      </c>
    </row>
    <row r="1953" spans="2:6" ht="15.4">
      <c r="B1953" s="594">
        <v>6528</v>
      </c>
      <c r="C1953" s="593" t="s">
        <v>2302</v>
      </c>
      <c r="D1953" s="594" t="s">
        <v>190</v>
      </c>
      <c r="E1953" s="597">
        <v>317066</v>
      </c>
      <c r="F1953" s="593" t="s">
        <v>8417</v>
      </c>
    </row>
    <row r="1954" spans="2:6" ht="15.4">
      <c r="B1954" s="594">
        <v>6529</v>
      </c>
      <c r="C1954" s="593" t="s">
        <v>2303</v>
      </c>
      <c r="D1954" s="594" t="s">
        <v>190</v>
      </c>
      <c r="E1954" s="595">
        <v>321943</v>
      </c>
      <c r="F1954" s="596" t="s">
        <v>8417</v>
      </c>
    </row>
    <row r="1955" spans="2:6" ht="15.4">
      <c r="B1955" s="594">
        <v>6532</v>
      </c>
      <c r="C1955" s="593" t="s">
        <v>2304</v>
      </c>
      <c r="D1955" s="594" t="s">
        <v>157</v>
      </c>
      <c r="E1955" s="595">
        <v>69843</v>
      </c>
      <c r="F1955" s="596" t="s">
        <v>8417</v>
      </c>
    </row>
    <row r="1956" spans="2:6" ht="15.4">
      <c r="B1956" s="594">
        <v>6533</v>
      </c>
      <c r="C1956" s="593" t="s">
        <v>2305</v>
      </c>
      <c r="D1956" s="594" t="s">
        <v>182</v>
      </c>
      <c r="E1956" s="595">
        <v>30732</v>
      </c>
      <c r="F1956" s="596" t="s">
        <v>8417</v>
      </c>
    </row>
    <row r="1957" spans="2:6" ht="15.4">
      <c r="B1957" s="594">
        <v>6534</v>
      </c>
      <c r="C1957" s="593" t="s">
        <v>2306</v>
      </c>
      <c r="D1957" s="594" t="s">
        <v>182</v>
      </c>
      <c r="E1957" s="597">
        <v>252710</v>
      </c>
      <c r="F1957" s="593" t="s">
        <v>8417</v>
      </c>
    </row>
    <row r="1958" spans="2:6" ht="15.4">
      <c r="B1958" s="594">
        <v>6535</v>
      </c>
      <c r="C1958" s="593" t="s">
        <v>2307</v>
      </c>
      <c r="D1958" s="594" t="s">
        <v>182</v>
      </c>
      <c r="E1958" s="595">
        <v>49693</v>
      </c>
      <c r="F1958" s="596" t="s">
        <v>8417</v>
      </c>
    </row>
    <row r="1959" spans="2:6" ht="15.4">
      <c r="B1959" s="594">
        <v>6536</v>
      </c>
      <c r="C1959" s="593" t="s">
        <v>2308</v>
      </c>
      <c r="D1959" s="594" t="s">
        <v>182</v>
      </c>
      <c r="E1959" s="597">
        <v>49288</v>
      </c>
      <c r="F1959" s="593" t="s">
        <v>8417</v>
      </c>
    </row>
    <row r="1960" spans="2:6" ht="15.4">
      <c r="B1960" s="594">
        <v>6538</v>
      </c>
      <c r="C1960" s="593" t="s">
        <v>2309</v>
      </c>
      <c r="D1960" s="594" t="s">
        <v>190</v>
      </c>
      <c r="E1960" s="595">
        <v>259951</v>
      </c>
      <c r="F1960" s="596" t="s">
        <v>8417</v>
      </c>
    </row>
    <row r="1961" spans="2:6" ht="15.4">
      <c r="B1961" s="594">
        <v>6541</v>
      </c>
      <c r="C1961" s="593" t="s">
        <v>2310</v>
      </c>
      <c r="D1961" s="594" t="s">
        <v>190</v>
      </c>
      <c r="E1961" s="595">
        <v>324814</v>
      </c>
      <c r="F1961" s="596" t="s">
        <v>8417</v>
      </c>
    </row>
    <row r="1962" spans="2:6" ht="15.4">
      <c r="B1962" s="594">
        <v>6542</v>
      </c>
      <c r="C1962" s="593" t="s">
        <v>153</v>
      </c>
      <c r="D1962" s="594" t="s">
        <v>157</v>
      </c>
      <c r="E1962" s="595">
        <v>86308</v>
      </c>
      <c r="F1962" s="593" t="s">
        <v>8417</v>
      </c>
    </row>
    <row r="1963" spans="2:6" ht="15.4">
      <c r="B1963" s="594">
        <v>6543</v>
      </c>
      <c r="C1963" s="593" t="s">
        <v>2311</v>
      </c>
      <c r="D1963" s="594" t="s">
        <v>157</v>
      </c>
      <c r="E1963" s="595">
        <v>8050</v>
      </c>
      <c r="F1963" s="596" t="s">
        <v>8417</v>
      </c>
    </row>
    <row r="1964" spans="2:6" ht="15.4">
      <c r="B1964" s="594">
        <v>6544</v>
      </c>
      <c r="C1964" s="593" t="s">
        <v>2312</v>
      </c>
      <c r="D1964" s="594" t="s">
        <v>157</v>
      </c>
      <c r="E1964" s="595">
        <v>8081</v>
      </c>
      <c r="F1964" s="596" t="s">
        <v>8417</v>
      </c>
    </row>
    <row r="1965" spans="2:6" ht="15.4">
      <c r="B1965" s="594">
        <v>6547</v>
      </c>
      <c r="C1965" s="593" t="s">
        <v>2313</v>
      </c>
      <c r="D1965" s="594" t="s">
        <v>157</v>
      </c>
      <c r="E1965" s="595">
        <v>355128</v>
      </c>
      <c r="F1965" s="596" t="s">
        <v>8417</v>
      </c>
    </row>
    <row r="1966" spans="2:6" ht="15.4">
      <c r="B1966" s="594">
        <v>6548</v>
      </c>
      <c r="C1966" s="593" t="s">
        <v>2314</v>
      </c>
      <c r="D1966" s="594" t="s">
        <v>157</v>
      </c>
      <c r="E1966" s="595">
        <v>262710</v>
      </c>
      <c r="F1966" s="596" t="s">
        <v>8417</v>
      </c>
    </row>
    <row r="1967" spans="2:6" ht="15.4">
      <c r="B1967" s="594">
        <v>6551</v>
      </c>
      <c r="C1967" s="593" t="s">
        <v>2315</v>
      </c>
      <c r="D1967" s="594" t="s">
        <v>182</v>
      </c>
      <c r="E1967" s="597">
        <v>160291</v>
      </c>
      <c r="F1967" s="593" t="s">
        <v>8417</v>
      </c>
    </row>
    <row r="1968" spans="2:6" ht="15.4">
      <c r="B1968" s="594">
        <v>6553</v>
      </c>
      <c r="C1968" s="593" t="s">
        <v>2316</v>
      </c>
      <c r="D1968" s="594" t="s">
        <v>157</v>
      </c>
      <c r="E1968" s="595">
        <v>30503</v>
      </c>
      <c r="F1968" s="596" t="s">
        <v>8417</v>
      </c>
    </row>
    <row r="1969" spans="2:6" ht="15.4">
      <c r="B1969" s="594">
        <v>6554</v>
      </c>
      <c r="C1969" s="593" t="s">
        <v>2317</v>
      </c>
      <c r="D1969" s="594" t="s">
        <v>190</v>
      </c>
      <c r="E1969" s="597">
        <v>438</v>
      </c>
      <c r="F1969" s="593" t="s">
        <v>8417</v>
      </c>
    </row>
    <row r="1970" spans="2:6" ht="15.4">
      <c r="B1970" s="594">
        <v>6555</v>
      </c>
      <c r="C1970" s="593" t="s">
        <v>2318</v>
      </c>
      <c r="D1970" s="594" t="s">
        <v>157</v>
      </c>
      <c r="E1970" s="595">
        <v>4046</v>
      </c>
      <c r="F1970" s="596" t="s">
        <v>8417</v>
      </c>
    </row>
    <row r="1971" spans="2:6" ht="15.4">
      <c r="B1971" s="594">
        <v>6556</v>
      </c>
      <c r="C1971" s="593" t="s">
        <v>2319</v>
      </c>
      <c r="D1971" s="594" t="s">
        <v>157</v>
      </c>
      <c r="E1971" s="595">
        <v>89001</v>
      </c>
      <c r="F1971" s="596" t="s">
        <v>8417</v>
      </c>
    </row>
    <row r="1972" spans="2:6" ht="15.4">
      <c r="B1972" s="594">
        <v>6559</v>
      </c>
      <c r="C1972" s="593" t="s">
        <v>2321</v>
      </c>
      <c r="D1972" s="594" t="s">
        <v>157</v>
      </c>
      <c r="E1972" s="595">
        <v>826586</v>
      </c>
      <c r="F1972" s="596" t="s">
        <v>8417</v>
      </c>
    </row>
    <row r="1973" spans="2:6" ht="15.4">
      <c r="B1973" s="594">
        <v>6560</v>
      </c>
      <c r="C1973" s="593" t="s">
        <v>2322</v>
      </c>
      <c r="D1973" s="594" t="s">
        <v>157</v>
      </c>
      <c r="E1973" s="595">
        <v>4783902</v>
      </c>
      <c r="F1973" s="596" t="s">
        <v>8417</v>
      </c>
    </row>
    <row r="1974" spans="2:6" ht="15.4">
      <c r="B1974" s="594">
        <v>6562</v>
      </c>
      <c r="C1974" s="593" t="s">
        <v>2323</v>
      </c>
      <c r="D1974" s="594" t="s">
        <v>182</v>
      </c>
      <c r="E1974" s="595">
        <v>87146</v>
      </c>
      <c r="F1974" s="596" t="s">
        <v>8417</v>
      </c>
    </row>
    <row r="1975" spans="2:6" ht="15.4">
      <c r="B1975" s="594">
        <v>6563</v>
      </c>
      <c r="C1975" s="593" t="s">
        <v>2324</v>
      </c>
      <c r="D1975" s="594" t="s">
        <v>190</v>
      </c>
      <c r="E1975" s="597">
        <v>19250</v>
      </c>
      <c r="F1975" s="593" t="s">
        <v>8417</v>
      </c>
    </row>
    <row r="1976" spans="2:6" ht="15.4">
      <c r="B1976" s="594">
        <v>6565</v>
      </c>
      <c r="C1976" s="593" t="s">
        <v>2326</v>
      </c>
      <c r="D1976" s="594" t="s">
        <v>190</v>
      </c>
      <c r="E1976" s="597">
        <v>54508</v>
      </c>
      <c r="F1976" s="593" t="s">
        <v>8417</v>
      </c>
    </row>
    <row r="1977" spans="2:6" ht="15.4">
      <c r="B1977" s="594">
        <v>6567</v>
      </c>
      <c r="C1977" s="593" t="s">
        <v>2327</v>
      </c>
      <c r="D1977" s="594" t="s">
        <v>190</v>
      </c>
      <c r="E1977" s="597">
        <v>372576</v>
      </c>
      <c r="F1977" s="593" t="s">
        <v>8417</v>
      </c>
    </row>
    <row r="1978" spans="2:6" ht="15.4">
      <c r="B1978" s="594">
        <v>6568</v>
      </c>
      <c r="C1978" s="593" t="s">
        <v>2328</v>
      </c>
      <c r="D1978" s="594" t="s">
        <v>190</v>
      </c>
      <c r="E1978" s="595">
        <v>42224</v>
      </c>
      <c r="F1978" s="596" t="s">
        <v>8417</v>
      </c>
    </row>
    <row r="1979" spans="2:6" ht="15.4">
      <c r="B1979" s="594">
        <v>6569</v>
      </c>
      <c r="C1979" s="593" t="s">
        <v>2329</v>
      </c>
      <c r="D1979" s="594" t="s">
        <v>157</v>
      </c>
      <c r="E1979" s="595">
        <v>330498</v>
      </c>
      <c r="F1979" s="596" t="s">
        <v>8417</v>
      </c>
    </row>
    <row r="1980" spans="2:6" ht="15.4">
      <c r="B1980" s="594">
        <v>6570</v>
      </c>
      <c r="C1980" s="593" t="s">
        <v>2330</v>
      </c>
      <c r="D1980" s="594" t="s">
        <v>182</v>
      </c>
      <c r="E1980" s="597">
        <v>40822</v>
      </c>
      <c r="F1980" s="593" t="s">
        <v>8417</v>
      </c>
    </row>
    <row r="1981" spans="2:6" ht="15.4">
      <c r="B1981" s="594">
        <v>6571</v>
      </c>
      <c r="C1981" s="593" t="s">
        <v>2331</v>
      </c>
      <c r="D1981" s="594" t="s">
        <v>190</v>
      </c>
      <c r="E1981" s="597">
        <v>2591</v>
      </c>
      <c r="F1981" s="593" t="s">
        <v>8417</v>
      </c>
    </row>
    <row r="1982" spans="2:6" ht="15.4">
      <c r="B1982" s="594">
        <v>6572</v>
      </c>
      <c r="C1982" s="593" t="s">
        <v>2332</v>
      </c>
      <c r="D1982" s="594" t="s">
        <v>190</v>
      </c>
      <c r="E1982" s="597">
        <v>7107</v>
      </c>
      <c r="F1982" s="593" t="s">
        <v>8417</v>
      </c>
    </row>
    <row r="1983" spans="2:6" ht="15.4">
      <c r="B1983" s="594">
        <v>6574</v>
      </c>
      <c r="C1983" s="593" t="s">
        <v>2334</v>
      </c>
      <c r="D1983" s="594" t="s">
        <v>157</v>
      </c>
      <c r="E1983" s="595">
        <v>63446</v>
      </c>
      <c r="F1983" s="596" t="s">
        <v>8417</v>
      </c>
    </row>
    <row r="1984" spans="2:6" ht="15.4">
      <c r="B1984" s="594">
        <v>6575</v>
      </c>
      <c r="C1984" s="593" t="s">
        <v>2335</v>
      </c>
      <c r="D1984" s="594" t="s">
        <v>157</v>
      </c>
      <c r="E1984" s="595">
        <v>50147</v>
      </c>
      <c r="F1984" s="596" t="s">
        <v>8417</v>
      </c>
    </row>
    <row r="1985" spans="2:6" ht="15.4">
      <c r="B1985" s="594">
        <v>6576</v>
      </c>
      <c r="C1985" s="593" t="s">
        <v>2336</v>
      </c>
      <c r="D1985" s="594" t="s">
        <v>157</v>
      </c>
      <c r="E1985" s="597">
        <v>117111</v>
      </c>
      <c r="F1985" s="593" t="s">
        <v>8417</v>
      </c>
    </row>
    <row r="1986" spans="2:6" ht="15.4">
      <c r="B1986" s="594">
        <v>6577</v>
      </c>
      <c r="C1986" s="593" t="s">
        <v>2337</v>
      </c>
      <c r="D1986" s="594" t="s">
        <v>157</v>
      </c>
      <c r="E1986" s="595">
        <v>1135543</v>
      </c>
      <c r="F1986" s="596" t="s">
        <v>8417</v>
      </c>
    </row>
    <row r="1987" spans="2:6" ht="15.4">
      <c r="B1987" s="594">
        <v>6579</v>
      </c>
      <c r="C1987" s="593" t="s">
        <v>2338</v>
      </c>
      <c r="D1987" s="594" t="s">
        <v>190</v>
      </c>
      <c r="E1987" s="595">
        <v>8165</v>
      </c>
      <c r="F1987" s="596" t="s">
        <v>8417</v>
      </c>
    </row>
    <row r="1988" spans="2:6" ht="15.4">
      <c r="B1988" s="594">
        <v>6580</v>
      </c>
      <c r="C1988" s="593" t="s">
        <v>2339</v>
      </c>
      <c r="D1988" s="594" t="s">
        <v>157</v>
      </c>
      <c r="E1988" s="595">
        <v>36740</v>
      </c>
      <c r="F1988" s="596" t="s">
        <v>8417</v>
      </c>
    </row>
    <row r="1989" spans="2:6" ht="15.4">
      <c r="B1989" s="594">
        <v>6581</v>
      </c>
      <c r="C1989" s="593" t="s">
        <v>2340</v>
      </c>
      <c r="D1989" s="594" t="s">
        <v>157</v>
      </c>
      <c r="E1989" s="597">
        <v>11022</v>
      </c>
      <c r="F1989" s="593" t="s">
        <v>8417</v>
      </c>
    </row>
    <row r="1990" spans="2:6" ht="15.4">
      <c r="B1990" s="594">
        <v>6582</v>
      </c>
      <c r="C1990" s="593" t="s">
        <v>2341</v>
      </c>
      <c r="D1990" s="594" t="s">
        <v>157</v>
      </c>
      <c r="E1990" s="595">
        <v>184920</v>
      </c>
      <c r="F1990" s="593" t="s">
        <v>8417</v>
      </c>
    </row>
    <row r="1991" spans="2:6" ht="15.4">
      <c r="B1991" s="594">
        <v>6583</v>
      </c>
      <c r="C1991" s="593" t="s">
        <v>2342</v>
      </c>
      <c r="D1991" s="594" t="s">
        <v>157</v>
      </c>
      <c r="E1991" s="597">
        <v>131039</v>
      </c>
      <c r="F1991" s="593" t="s">
        <v>8417</v>
      </c>
    </row>
    <row r="1992" spans="2:6" ht="15.4">
      <c r="B1992" s="594">
        <v>6584</v>
      </c>
      <c r="C1992" s="593" t="s">
        <v>2343</v>
      </c>
      <c r="D1992" s="594" t="s">
        <v>157</v>
      </c>
      <c r="E1992" s="597">
        <v>15839</v>
      </c>
      <c r="F1992" s="593" t="s">
        <v>8417</v>
      </c>
    </row>
    <row r="1993" spans="2:6" ht="15.4">
      <c r="B1993" s="594">
        <v>6585</v>
      </c>
      <c r="C1993" s="593" t="s">
        <v>2344</v>
      </c>
      <c r="D1993" s="594" t="s">
        <v>157</v>
      </c>
      <c r="E1993" s="597">
        <v>170841</v>
      </c>
      <c r="F1993" s="593" t="s">
        <v>8417</v>
      </c>
    </row>
    <row r="1994" spans="2:6" ht="15.4">
      <c r="B1994" s="594">
        <v>6586</v>
      </c>
      <c r="C1994" s="593" t="s">
        <v>2345</v>
      </c>
      <c r="D1994" s="594" t="s">
        <v>157</v>
      </c>
      <c r="E1994" s="597">
        <v>74786</v>
      </c>
      <c r="F1994" s="593" t="s">
        <v>8417</v>
      </c>
    </row>
    <row r="1995" spans="2:6" ht="15.4">
      <c r="B1995" s="594">
        <v>6587</v>
      </c>
      <c r="C1995" s="593" t="s">
        <v>2346</v>
      </c>
      <c r="D1995" s="594" t="s">
        <v>157</v>
      </c>
      <c r="E1995" s="597">
        <v>66526</v>
      </c>
      <c r="F1995" s="593" t="s">
        <v>8417</v>
      </c>
    </row>
    <row r="1996" spans="2:6" ht="15.4">
      <c r="B1996" s="594">
        <v>6588</v>
      </c>
      <c r="C1996" s="593" t="s">
        <v>2347</v>
      </c>
      <c r="D1996" s="594" t="s">
        <v>182</v>
      </c>
      <c r="E1996" s="597">
        <v>54224</v>
      </c>
      <c r="F1996" s="593" t="s">
        <v>8417</v>
      </c>
    </row>
    <row r="1997" spans="2:6" ht="15.4">
      <c r="B1997" s="594">
        <v>6589</v>
      </c>
      <c r="C1997" s="593" t="s">
        <v>2348</v>
      </c>
      <c r="D1997" s="594" t="s">
        <v>190</v>
      </c>
      <c r="E1997" s="597">
        <v>30627</v>
      </c>
      <c r="F1997" s="593" t="s">
        <v>8417</v>
      </c>
    </row>
    <row r="1998" spans="2:6" ht="15.4">
      <c r="B1998" s="594">
        <v>6590</v>
      </c>
      <c r="C1998" s="593" t="s">
        <v>2349</v>
      </c>
      <c r="D1998" s="594" t="s">
        <v>182</v>
      </c>
      <c r="E1998" s="597">
        <v>37895</v>
      </c>
      <c r="F1998" s="593" t="s">
        <v>8417</v>
      </c>
    </row>
    <row r="1999" spans="2:6" ht="15.4">
      <c r="B1999" s="594">
        <v>6591</v>
      </c>
      <c r="C1999" s="593" t="s">
        <v>2350</v>
      </c>
      <c r="D1999" s="594" t="s">
        <v>190</v>
      </c>
      <c r="E1999" s="597">
        <v>17008</v>
      </c>
      <c r="F1999" s="593" t="s">
        <v>8417</v>
      </c>
    </row>
    <row r="2000" spans="2:6" ht="15.4">
      <c r="B2000" s="594">
        <v>6592</v>
      </c>
      <c r="C2000" s="593" t="s">
        <v>2351</v>
      </c>
      <c r="D2000" s="594" t="s">
        <v>190</v>
      </c>
      <c r="E2000" s="597">
        <v>17008</v>
      </c>
      <c r="F2000" s="593" t="s">
        <v>8417</v>
      </c>
    </row>
    <row r="2001" spans="2:6" ht="15.4">
      <c r="B2001" s="594">
        <v>6593</v>
      </c>
      <c r="C2001" s="593" t="s">
        <v>2352</v>
      </c>
      <c r="D2001" s="594" t="s">
        <v>157</v>
      </c>
      <c r="E2001" s="597">
        <v>281251</v>
      </c>
      <c r="F2001" s="596" t="s">
        <v>8417</v>
      </c>
    </row>
    <row r="2002" spans="2:6" ht="15.4">
      <c r="B2002" s="594">
        <v>6594</v>
      </c>
      <c r="C2002" s="593" t="s">
        <v>2353</v>
      </c>
      <c r="D2002" s="594" t="s">
        <v>157</v>
      </c>
      <c r="E2002" s="597">
        <v>45282</v>
      </c>
      <c r="F2002" s="596" t="s">
        <v>8417</v>
      </c>
    </row>
    <row r="2003" spans="2:6" ht="15.4">
      <c r="B2003" s="594">
        <v>6595</v>
      </c>
      <c r="C2003" s="593" t="s">
        <v>2354</v>
      </c>
      <c r="D2003" s="594" t="s">
        <v>157</v>
      </c>
      <c r="E2003" s="597">
        <v>17523</v>
      </c>
      <c r="F2003" s="596" t="s">
        <v>8417</v>
      </c>
    </row>
    <row r="2004" spans="2:6" ht="15.4">
      <c r="B2004" s="594">
        <v>6596</v>
      </c>
      <c r="C2004" s="593" t="s">
        <v>2355</v>
      </c>
      <c r="D2004" s="594" t="s">
        <v>157</v>
      </c>
      <c r="E2004" s="597">
        <v>215259</v>
      </c>
      <c r="F2004" s="596" t="s">
        <v>8417</v>
      </c>
    </row>
    <row r="2005" spans="2:6" ht="15.4">
      <c r="B2005" s="594">
        <v>6598</v>
      </c>
      <c r="C2005" s="593" t="s">
        <v>2356</v>
      </c>
      <c r="D2005" s="594" t="s">
        <v>157</v>
      </c>
      <c r="E2005" s="597">
        <v>28792828</v>
      </c>
      <c r="F2005" s="593" t="s">
        <v>8417</v>
      </c>
    </row>
    <row r="2006" spans="2:6" ht="15.4">
      <c r="B2006" s="594">
        <v>6600</v>
      </c>
      <c r="C2006" s="593" t="s">
        <v>2358</v>
      </c>
      <c r="D2006" s="594" t="s">
        <v>157</v>
      </c>
      <c r="E2006" s="597">
        <v>15047</v>
      </c>
      <c r="F2006" s="593" t="s">
        <v>8417</v>
      </c>
    </row>
    <row r="2007" spans="2:6" ht="15.4">
      <c r="B2007" s="594">
        <v>6656</v>
      </c>
      <c r="C2007" s="593" t="s">
        <v>2360</v>
      </c>
      <c r="D2007" s="594" t="s">
        <v>186</v>
      </c>
      <c r="E2007" s="595">
        <v>957938</v>
      </c>
      <c r="F2007" s="596" t="s">
        <v>8417</v>
      </c>
    </row>
    <row r="2008" spans="2:6" ht="15.4">
      <c r="B2008" s="594">
        <v>6658</v>
      </c>
      <c r="C2008" s="593" t="s">
        <v>2361</v>
      </c>
      <c r="D2008" s="594" t="s">
        <v>190</v>
      </c>
      <c r="E2008" s="595">
        <v>33302</v>
      </c>
      <c r="F2008" s="596" t="s">
        <v>8417</v>
      </c>
    </row>
    <row r="2009" spans="2:6" ht="15.4">
      <c r="B2009" s="594">
        <v>6661</v>
      </c>
      <c r="C2009" s="593" t="s">
        <v>2362</v>
      </c>
      <c r="D2009" s="594" t="s">
        <v>186</v>
      </c>
      <c r="E2009" s="595">
        <v>872186</v>
      </c>
      <c r="F2009" s="596" t="s">
        <v>8417</v>
      </c>
    </row>
    <row r="2010" spans="2:6" ht="15.4">
      <c r="B2010" s="594">
        <v>6665</v>
      </c>
      <c r="C2010" s="593" t="s">
        <v>2363</v>
      </c>
      <c r="D2010" s="594" t="s">
        <v>186</v>
      </c>
      <c r="E2010" s="597">
        <v>940992</v>
      </c>
      <c r="F2010" s="596" t="s">
        <v>8417</v>
      </c>
    </row>
    <row r="2011" spans="2:6" ht="15.4">
      <c r="B2011" s="594">
        <v>6673</v>
      </c>
      <c r="C2011" s="593" t="s">
        <v>2364</v>
      </c>
      <c r="D2011" s="594" t="s">
        <v>157</v>
      </c>
      <c r="E2011" s="597">
        <v>225429</v>
      </c>
      <c r="F2011" s="596" t="s">
        <v>8417</v>
      </c>
    </row>
    <row r="2012" spans="2:6" ht="15.4">
      <c r="B2012" s="594">
        <v>6675</v>
      </c>
      <c r="C2012" s="593" t="s">
        <v>2365</v>
      </c>
      <c r="D2012" s="594" t="s">
        <v>157</v>
      </c>
      <c r="E2012" s="597">
        <v>463209</v>
      </c>
      <c r="F2012" s="596" t="s">
        <v>8417</v>
      </c>
    </row>
    <row r="2013" spans="2:6" ht="15.4">
      <c r="B2013" s="594">
        <v>6676</v>
      </c>
      <c r="C2013" s="593" t="s">
        <v>2366</v>
      </c>
      <c r="D2013" s="594" t="s">
        <v>157</v>
      </c>
      <c r="E2013" s="597">
        <v>172851</v>
      </c>
      <c r="F2013" s="596" t="s">
        <v>8417</v>
      </c>
    </row>
    <row r="2014" spans="2:6" ht="15.4">
      <c r="B2014" s="594">
        <v>6687</v>
      </c>
      <c r="C2014" s="593" t="s">
        <v>2367</v>
      </c>
      <c r="D2014" s="594" t="s">
        <v>157</v>
      </c>
      <c r="E2014" s="595">
        <v>2693544</v>
      </c>
      <c r="F2014" s="596" t="s">
        <v>8417</v>
      </c>
    </row>
    <row r="2015" spans="2:6" ht="15.4">
      <c r="B2015" s="594">
        <v>6710</v>
      </c>
      <c r="C2015" s="593" t="s">
        <v>2368</v>
      </c>
      <c r="D2015" s="594" t="s">
        <v>186</v>
      </c>
      <c r="E2015" s="597">
        <v>910755</v>
      </c>
      <c r="F2015" s="596" t="s">
        <v>8417</v>
      </c>
    </row>
    <row r="2016" spans="2:6" ht="15.4">
      <c r="B2016" s="594">
        <v>6715</v>
      </c>
      <c r="C2016" s="593" t="s">
        <v>2369</v>
      </c>
      <c r="D2016" s="594" t="s">
        <v>157</v>
      </c>
      <c r="E2016" s="597">
        <v>3311441</v>
      </c>
      <c r="F2016" s="593" t="s">
        <v>8417</v>
      </c>
    </row>
    <row r="2017" spans="2:6" ht="15.4">
      <c r="B2017" s="594">
        <v>6717</v>
      </c>
      <c r="C2017" s="593" t="s">
        <v>2370</v>
      </c>
      <c r="D2017" s="594" t="s">
        <v>157</v>
      </c>
      <c r="E2017" s="595">
        <v>2990622</v>
      </c>
      <c r="F2017" s="596" t="s">
        <v>8417</v>
      </c>
    </row>
    <row r="2018" spans="2:6" ht="15.4">
      <c r="B2018" s="594">
        <v>6718</v>
      </c>
      <c r="C2018" s="593" t="s">
        <v>2371</v>
      </c>
      <c r="D2018" s="594" t="s">
        <v>157</v>
      </c>
      <c r="E2018" s="597">
        <v>3136717</v>
      </c>
      <c r="F2018" s="593" t="s">
        <v>8417</v>
      </c>
    </row>
    <row r="2019" spans="2:6" ht="15.4">
      <c r="B2019" s="594">
        <v>6719</v>
      </c>
      <c r="C2019" s="593" t="s">
        <v>2372</v>
      </c>
      <c r="D2019" s="594" t="s">
        <v>157</v>
      </c>
      <c r="E2019" s="597">
        <v>3620328</v>
      </c>
      <c r="F2019" s="593" t="s">
        <v>8417</v>
      </c>
    </row>
    <row r="2020" spans="2:6" ht="15.4">
      <c r="B2020" s="594">
        <v>6720</v>
      </c>
      <c r="C2020" s="593" t="s">
        <v>2373</v>
      </c>
      <c r="D2020" s="594" t="s">
        <v>157</v>
      </c>
      <c r="E2020" s="597">
        <v>4127554</v>
      </c>
      <c r="F2020" s="593" t="s">
        <v>8417</v>
      </c>
    </row>
    <row r="2021" spans="2:6" ht="15.4">
      <c r="B2021" s="594">
        <v>6742</v>
      </c>
      <c r="C2021" s="593" t="s">
        <v>2374</v>
      </c>
      <c r="D2021" s="594" t="s">
        <v>190</v>
      </c>
      <c r="E2021" s="597">
        <v>726822</v>
      </c>
      <c r="F2021" s="593" t="s">
        <v>8417</v>
      </c>
    </row>
    <row r="2022" spans="2:6" ht="15.4">
      <c r="B2022" s="594">
        <v>6755</v>
      </c>
      <c r="C2022" s="593" t="s">
        <v>2375</v>
      </c>
      <c r="D2022" s="594" t="s">
        <v>157</v>
      </c>
      <c r="E2022" s="597">
        <v>30605</v>
      </c>
      <c r="F2022" s="593" t="s">
        <v>8417</v>
      </c>
    </row>
    <row r="2023" spans="2:6" ht="15.4">
      <c r="B2023" s="594">
        <v>6763</v>
      </c>
      <c r="C2023" s="593" t="s">
        <v>2376</v>
      </c>
      <c r="D2023" s="594" t="s">
        <v>186</v>
      </c>
      <c r="E2023" s="595">
        <v>1001451</v>
      </c>
      <c r="F2023" s="593" t="s">
        <v>8417</v>
      </c>
    </row>
    <row r="2024" spans="2:6" ht="15.4">
      <c r="B2024" s="594">
        <v>6765</v>
      </c>
      <c r="C2024" s="593" t="s">
        <v>2377</v>
      </c>
      <c r="D2024" s="594" t="s">
        <v>186</v>
      </c>
      <c r="E2024" s="597">
        <v>975941</v>
      </c>
      <c r="F2024" s="593" t="s">
        <v>8417</v>
      </c>
    </row>
    <row r="2025" spans="2:6" ht="15.4">
      <c r="B2025" s="594">
        <v>6774</v>
      </c>
      <c r="C2025" s="593" t="s">
        <v>2378</v>
      </c>
      <c r="D2025" s="594" t="s">
        <v>186</v>
      </c>
      <c r="E2025" s="597">
        <v>844741</v>
      </c>
      <c r="F2025" s="593" t="s">
        <v>8417</v>
      </c>
    </row>
    <row r="2026" spans="2:6" ht="15.4">
      <c r="B2026" s="594">
        <v>6775</v>
      </c>
      <c r="C2026" s="593" t="s">
        <v>2379</v>
      </c>
      <c r="D2026" s="594" t="s">
        <v>186</v>
      </c>
      <c r="E2026" s="597">
        <v>987901</v>
      </c>
      <c r="F2026" s="593" t="s">
        <v>8417</v>
      </c>
    </row>
    <row r="2027" spans="2:6" ht="15.4">
      <c r="B2027" s="594">
        <v>6779</v>
      </c>
      <c r="C2027" s="593" t="s">
        <v>2380</v>
      </c>
      <c r="D2027" s="594" t="s">
        <v>157</v>
      </c>
      <c r="E2027" s="597">
        <v>645935</v>
      </c>
      <c r="F2027" s="593" t="s">
        <v>8417</v>
      </c>
    </row>
    <row r="2028" spans="2:6" ht="15.4">
      <c r="B2028" s="594">
        <v>6801</v>
      </c>
      <c r="C2028" s="593" t="s">
        <v>2381</v>
      </c>
      <c r="D2028" s="594" t="s">
        <v>157</v>
      </c>
      <c r="E2028" s="595">
        <v>12911</v>
      </c>
      <c r="F2028" s="596" t="s">
        <v>8417</v>
      </c>
    </row>
    <row r="2029" spans="2:6" ht="15.4">
      <c r="B2029" s="594">
        <v>6848</v>
      </c>
      <c r="C2029" s="593" t="s">
        <v>2382</v>
      </c>
      <c r="D2029" s="594" t="s">
        <v>157</v>
      </c>
      <c r="E2029" s="597">
        <v>406608</v>
      </c>
      <c r="F2029" s="593" t="s">
        <v>8417</v>
      </c>
    </row>
    <row r="2030" spans="2:6" ht="15.4">
      <c r="B2030" s="594">
        <v>6856</v>
      </c>
      <c r="C2030" s="593" t="s">
        <v>2383</v>
      </c>
      <c r="D2030" s="594" t="s">
        <v>157</v>
      </c>
      <c r="E2030" s="595">
        <v>737091</v>
      </c>
      <c r="F2030" s="596" t="s">
        <v>8417</v>
      </c>
    </row>
    <row r="2031" spans="2:6" ht="15.4">
      <c r="B2031" s="594">
        <v>6857</v>
      </c>
      <c r="C2031" s="593" t="s">
        <v>2384</v>
      </c>
      <c r="D2031" s="594" t="s">
        <v>157</v>
      </c>
      <c r="E2031" s="597">
        <v>70584</v>
      </c>
      <c r="F2031" s="593" t="s">
        <v>8417</v>
      </c>
    </row>
    <row r="2032" spans="2:6" ht="15.4">
      <c r="B2032" s="594">
        <v>6864</v>
      </c>
      <c r="C2032" s="593" t="s">
        <v>2385</v>
      </c>
      <c r="D2032" s="594" t="s">
        <v>157</v>
      </c>
      <c r="E2032" s="595">
        <v>55565</v>
      </c>
      <c r="F2032" s="596" t="s">
        <v>8417</v>
      </c>
    </row>
    <row r="2033" spans="2:6" ht="15.4">
      <c r="B2033" s="594">
        <v>6866</v>
      </c>
      <c r="C2033" s="593" t="s">
        <v>2386</v>
      </c>
      <c r="D2033" s="594" t="s">
        <v>190</v>
      </c>
      <c r="E2033" s="595">
        <v>60292</v>
      </c>
      <c r="F2033" s="596" t="s">
        <v>8417</v>
      </c>
    </row>
    <row r="2034" spans="2:6" ht="15.4">
      <c r="B2034" s="594">
        <v>6868</v>
      </c>
      <c r="C2034" s="593" t="s">
        <v>2387</v>
      </c>
      <c r="D2034" s="594" t="s">
        <v>186</v>
      </c>
      <c r="E2034" s="595">
        <v>1116345</v>
      </c>
      <c r="F2034" s="596" t="s">
        <v>8417</v>
      </c>
    </row>
    <row r="2035" spans="2:6" ht="15.4">
      <c r="B2035" s="594">
        <v>6869</v>
      </c>
      <c r="C2035" s="593" t="s">
        <v>2388</v>
      </c>
      <c r="D2035" s="594" t="s">
        <v>186</v>
      </c>
      <c r="E2035" s="597">
        <v>1045234</v>
      </c>
      <c r="F2035" s="593" t="s">
        <v>8417</v>
      </c>
    </row>
    <row r="2036" spans="2:6" ht="15.4">
      <c r="B2036" s="594">
        <v>6874</v>
      </c>
      <c r="C2036" s="593" t="s">
        <v>2390</v>
      </c>
      <c r="D2036" s="594" t="s">
        <v>157</v>
      </c>
      <c r="E2036" s="597">
        <v>105494</v>
      </c>
      <c r="F2036" s="596" t="s">
        <v>8417</v>
      </c>
    </row>
    <row r="2037" spans="2:6" ht="15.4">
      <c r="B2037" s="594">
        <v>6878</v>
      </c>
      <c r="C2037" s="593" t="s">
        <v>2391</v>
      </c>
      <c r="D2037" s="594" t="s">
        <v>186</v>
      </c>
      <c r="E2037" s="597">
        <v>691578</v>
      </c>
      <c r="F2037" s="593" t="s">
        <v>8417</v>
      </c>
    </row>
    <row r="2038" spans="2:6" ht="15.4">
      <c r="B2038" s="594">
        <v>6880</v>
      </c>
      <c r="C2038" s="593" t="s">
        <v>2392</v>
      </c>
      <c r="D2038" s="594" t="s">
        <v>186</v>
      </c>
      <c r="E2038" s="595">
        <v>1123528</v>
      </c>
      <c r="F2038" s="596" t="s">
        <v>8417</v>
      </c>
    </row>
    <row r="2039" spans="2:6" ht="15.4">
      <c r="B2039" s="594">
        <v>6959</v>
      </c>
      <c r="C2039" s="593" t="s">
        <v>2393</v>
      </c>
      <c r="D2039" s="594" t="s">
        <v>190</v>
      </c>
      <c r="E2039" s="595">
        <v>29914</v>
      </c>
      <c r="F2039" s="596" t="s">
        <v>8417</v>
      </c>
    </row>
    <row r="2040" spans="2:6" ht="15.4">
      <c r="B2040" s="594">
        <v>6968</v>
      </c>
      <c r="C2040" s="593" t="s">
        <v>2394</v>
      </c>
      <c r="D2040" s="594" t="s">
        <v>190</v>
      </c>
      <c r="E2040" s="597">
        <v>9627</v>
      </c>
      <c r="F2040" s="593" t="s">
        <v>8417</v>
      </c>
    </row>
    <row r="2041" spans="2:6" ht="15.4">
      <c r="B2041" s="594">
        <v>7026</v>
      </c>
      <c r="C2041" s="593" t="s">
        <v>2395</v>
      </c>
      <c r="D2041" s="594" t="s">
        <v>182</v>
      </c>
      <c r="E2041" s="597">
        <v>199029</v>
      </c>
      <c r="F2041" s="593" t="s">
        <v>8417</v>
      </c>
    </row>
    <row r="2042" spans="2:6" ht="15.4">
      <c r="B2042" s="594">
        <v>7028</v>
      </c>
      <c r="C2042" s="593" t="s">
        <v>2396</v>
      </c>
      <c r="D2042" s="594" t="s">
        <v>190</v>
      </c>
      <c r="E2042" s="595">
        <v>78402</v>
      </c>
      <c r="F2042" s="596" t="s">
        <v>8417</v>
      </c>
    </row>
    <row r="2043" spans="2:6" ht="15.4">
      <c r="B2043" s="594">
        <v>7047</v>
      </c>
      <c r="C2043" s="593" t="s">
        <v>8576</v>
      </c>
      <c r="D2043" s="594" t="s">
        <v>157</v>
      </c>
      <c r="E2043" s="595">
        <v>473429</v>
      </c>
      <c r="F2043" s="596" t="s">
        <v>8417</v>
      </c>
    </row>
    <row r="2044" spans="2:6" ht="15.4">
      <c r="B2044" s="594">
        <v>7057</v>
      </c>
      <c r="C2044" s="593" t="s">
        <v>2398</v>
      </c>
      <c r="D2044" s="594" t="s">
        <v>157</v>
      </c>
      <c r="E2044" s="595">
        <v>51301</v>
      </c>
      <c r="F2044" s="596" t="s">
        <v>8417</v>
      </c>
    </row>
    <row r="2045" spans="2:6" ht="15.4">
      <c r="B2045" s="594">
        <v>7090</v>
      </c>
      <c r="C2045" s="593" t="s">
        <v>8577</v>
      </c>
      <c r="D2045" s="594" t="s">
        <v>182</v>
      </c>
      <c r="E2045" s="595">
        <v>115632</v>
      </c>
      <c r="F2045" s="596" t="s">
        <v>8417</v>
      </c>
    </row>
    <row r="2046" spans="2:6" ht="15.4">
      <c r="B2046" s="594">
        <v>7113</v>
      </c>
      <c r="C2046" s="593" t="s">
        <v>2400</v>
      </c>
      <c r="D2046" s="594" t="s">
        <v>190</v>
      </c>
      <c r="E2046" s="597">
        <v>67331</v>
      </c>
      <c r="F2046" s="593" t="s">
        <v>8417</v>
      </c>
    </row>
    <row r="2047" spans="2:6" ht="15.4">
      <c r="B2047" s="594">
        <v>7136</v>
      </c>
      <c r="C2047" s="593" t="s">
        <v>8578</v>
      </c>
      <c r="D2047" s="594" t="s">
        <v>564</v>
      </c>
      <c r="E2047" s="595">
        <v>1454</v>
      </c>
      <c r="F2047" s="596" t="s">
        <v>8417</v>
      </c>
    </row>
    <row r="2048" spans="2:6" ht="15.4">
      <c r="B2048" s="594">
        <v>7332</v>
      </c>
      <c r="C2048" s="593" t="s">
        <v>2407</v>
      </c>
      <c r="D2048" s="594" t="s">
        <v>190</v>
      </c>
      <c r="E2048" s="595">
        <v>15683</v>
      </c>
      <c r="F2048" s="596" t="s">
        <v>8417</v>
      </c>
    </row>
    <row r="2049" spans="2:6" ht="15.4">
      <c r="B2049" s="594">
        <v>7336</v>
      </c>
      <c r="C2049" s="593" t="s">
        <v>2409</v>
      </c>
      <c r="D2049" s="594" t="s">
        <v>564</v>
      </c>
      <c r="E2049" s="595">
        <v>6438</v>
      </c>
      <c r="F2049" s="596" t="s">
        <v>8417</v>
      </c>
    </row>
    <row r="2050" spans="2:6" ht="15.4">
      <c r="B2050" s="594">
        <v>7337</v>
      </c>
      <c r="C2050" s="593" t="s">
        <v>2410</v>
      </c>
      <c r="D2050" s="594" t="s">
        <v>157</v>
      </c>
      <c r="E2050" s="595">
        <v>5747451</v>
      </c>
      <c r="F2050" s="596" t="s">
        <v>8417</v>
      </c>
    </row>
    <row r="2051" spans="2:6" ht="15.4">
      <c r="B2051" s="594">
        <v>7338</v>
      </c>
      <c r="C2051" s="593" t="s">
        <v>2411</v>
      </c>
      <c r="D2051" s="594" t="s">
        <v>1319</v>
      </c>
      <c r="E2051" s="595">
        <v>429336</v>
      </c>
      <c r="F2051" s="596" t="s">
        <v>8417</v>
      </c>
    </row>
    <row r="2052" spans="2:6" ht="15.4">
      <c r="B2052" s="594">
        <v>7340</v>
      </c>
      <c r="C2052" s="593" t="s">
        <v>2414</v>
      </c>
      <c r="D2052" s="594" t="s">
        <v>157</v>
      </c>
      <c r="E2052" s="595">
        <v>3832565</v>
      </c>
      <c r="F2052" s="596" t="s">
        <v>8417</v>
      </c>
    </row>
    <row r="2053" spans="2:6" ht="15.4">
      <c r="B2053" s="594">
        <v>7341</v>
      </c>
      <c r="C2053" s="593" t="s">
        <v>2415</v>
      </c>
      <c r="D2053" s="594" t="s">
        <v>190</v>
      </c>
      <c r="E2053" s="595">
        <v>1341165</v>
      </c>
      <c r="F2053" s="596" t="s">
        <v>8417</v>
      </c>
    </row>
    <row r="2054" spans="2:6" ht="15.4">
      <c r="B2054" s="594">
        <v>7344</v>
      </c>
      <c r="C2054" s="593" t="s">
        <v>2417</v>
      </c>
      <c r="D2054" s="594" t="s">
        <v>190</v>
      </c>
      <c r="E2054" s="597">
        <v>874</v>
      </c>
      <c r="F2054" s="593" t="s">
        <v>8417</v>
      </c>
    </row>
    <row r="2055" spans="2:6" ht="15.4">
      <c r="B2055" s="594">
        <v>7345</v>
      </c>
      <c r="C2055" s="593" t="s">
        <v>2418</v>
      </c>
      <c r="D2055" s="594" t="s">
        <v>186</v>
      </c>
      <c r="E2055" s="595">
        <v>782455</v>
      </c>
      <c r="F2055" s="596" t="s">
        <v>8417</v>
      </c>
    </row>
    <row r="2056" spans="2:6" ht="15.4">
      <c r="B2056" s="594">
        <v>7346</v>
      </c>
      <c r="C2056" s="593" t="s">
        <v>2419</v>
      </c>
      <c r="D2056" s="594" t="s">
        <v>182</v>
      </c>
      <c r="E2056" s="595">
        <v>30732</v>
      </c>
      <c r="F2056" s="596" t="s">
        <v>8417</v>
      </c>
    </row>
    <row r="2057" spans="2:6" ht="15.4">
      <c r="B2057" s="594">
        <v>7347</v>
      </c>
      <c r="C2057" s="593" t="s">
        <v>2420</v>
      </c>
      <c r="D2057" s="594" t="s">
        <v>157</v>
      </c>
      <c r="E2057" s="595">
        <v>4764232</v>
      </c>
      <c r="F2057" s="596" t="s">
        <v>8417</v>
      </c>
    </row>
    <row r="2058" spans="2:6" ht="15.4">
      <c r="B2058" s="594">
        <v>7348</v>
      </c>
      <c r="C2058" s="593" t="s">
        <v>2421</v>
      </c>
      <c r="D2058" s="594" t="s">
        <v>186</v>
      </c>
      <c r="E2058" s="595">
        <v>850075</v>
      </c>
      <c r="F2058" s="596" t="s">
        <v>8417</v>
      </c>
    </row>
    <row r="2059" spans="2:6" ht="15.4">
      <c r="B2059" s="594">
        <v>7349</v>
      </c>
      <c r="C2059" s="593" t="s">
        <v>2422</v>
      </c>
      <c r="D2059" s="594" t="s">
        <v>186</v>
      </c>
      <c r="E2059" s="597">
        <v>836435</v>
      </c>
      <c r="F2059" s="596" t="s">
        <v>8417</v>
      </c>
    </row>
    <row r="2060" spans="2:6" ht="15.4">
      <c r="B2060" s="594">
        <v>7351</v>
      </c>
      <c r="C2060" s="593" t="s">
        <v>2423</v>
      </c>
      <c r="D2060" s="594" t="s">
        <v>186</v>
      </c>
      <c r="E2060" s="597">
        <v>863873</v>
      </c>
      <c r="F2060" s="593" t="s">
        <v>8417</v>
      </c>
    </row>
    <row r="2061" spans="2:6" ht="15.4">
      <c r="B2061" s="594">
        <v>7353</v>
      </c>
      <c r="C2061" s="593" t="s">
        <v>2424</v>
      </c>
      <c r="D2061" s="594" t="s">
        <v>157</v>
      </c>
      <c r="E2061" s="597">
        <v>1897978</v>
      </c>
      <c r="F2061" s="593" t="s">
        <v>8417</v>
      </c>
    </row>
    <row r="2062" spans="2:6" ht="15.4">
      <c r="B2062" s="594">
        <v>7354</v>
      </c>
      <c r="C2062" s="593" t="s">
        <v>2425</v>
      </c>
      <c r="D2062" s="594" t="s">
        <v>157</v>
      </c>
      <c r="E2062" s="595">
        <v>2465598</v>
      </c>
      <c r="F2062" s="596" t="s">
        <v>8417</v>
      </c>
    </row>
    <row r="2063" spans="2:6" ht="15.4">
      <c r="B2063" s="594">
        <v>7355</v>
      </c>
      <c r="C2063" s="593" t="s">
        <v>2426</v>
      </c>
      <c r="D2063" s="594" t="s">
        <v>157</v>
      </c>
      <c r="E2063" s="597">
        <v>422456</v>
      </c>
      <c r="F2063" s="593" t="s">
        <v>8417</v>
      </c>
    </row>
    <row r="2064" spans="2:6" ht="15.4">
      <c r="B2064" s="594">
        <v>7356</v>
      </c>
      <c r="C2064" s="593" t="s">
        <v>2427</v>
      </c>
      <c r="D2064" s="594" t="s">
        <v>157</v>
      </c>
      <c r="E2064" s="597">
        <v>2053853</v>
      </c>
      <c r="F2064" s="593" t="s">
        <v>8417</v>
      </c>
    </row>
    <row r="2065" spans="2:6" ht="15.4">
      <c r="B2065" s="594">
        <v>7357</v>
      </c>
      <c r="C2065" s="593" t="s">
        <v>2428</v>
      </c>
      <c r="D2065" s="594" t="s">
        <v>157</v>
      </c>
      <c r="E2065" s="595">
        <v>601259</v>
      </c>
      <c r="F2065" s="596" t="s">
        <v>8417</v>
      </c>
    </row>
    <row r="2066" spans="2:6" ht="15.4">
      <c r="B2066" s="594">
        <v>7358</v>
      </c>
      <c r="C2066" s="593" t="s">
        <v>2429</v>
      </c>
      <c r="D2066" s="594" t="s">
        <v>157</v>
      </c>
      <c r="E2066" s="595">
        <v>409390</v>
      </c>
      <c r="F2066" s="596" t="s">
        <v>8417</v>
      </c>
    </row>
    <row r="2067" spans="2:6" ht="15.4">
      <c r="B2067" s="594">
        <v>7359</v>
      </c>
      <c r="C2067" s="593" t="s">
        <v>2430</v>
      </c>
      <c r="D2067" s="594" t="s">
        <v>157</v>
      </c>
      <c r="E2067" s="595">
        <v>421020</v>
      </c>
      <c r="F2067" s="596" t="s">
        <v>8417</v>
      </c>
    </row>
    <row r="2068" spans="2:6" ht="15.4">
      <c r="B2068" s="594">
        <v>7362</v>
      </c>
      <c r="C2068" s="593" t="s">
        <v>8579</v>
      </c>
      <c r="D2068" s="594" t="s">
        <v>182</v>
      </c>
      <c r="E2068" s="597">
        <v>13078</v>
      </c>
      <c r="F2068" s="593" t="s">
        <v>8417</v>
      </c>
    </row>
    <row r="2069" spans="2:6" ht="15.4">
      <c r="B2069" s="594">
        <v>7364</v>
      </c>
      <c r="C2069" s="593" t="s">
        <v>2432</v>
      </c>
      <c r="D2069" s="594" t="s">
        <v>186</v>
      </c>
      <c r="E2069" s="597">
        <v>93705</v>
      </c>
      <c r="F2069" s="593" t="s">
        <v>8417</v>
      </c>
    </row>
    <row r="2070" spans="2:6" ht="15.4">
      <c r="B2070" s="594">
        <v>7368</v>
      </c>
      <c r="C2070" s="593" t="s">
        <v>2435</v>
      </c>
      <c r="D2070" s="594" t="s">
        <v>182</v>
      </c>
      <c r="E2070" s="595">
        <v>54815</v>
      </c>
      <c r="F2070" s="596" t="s">
        <v>8417</v>
      </c>
    </row>
    <row r="2071" spans="2:6" ht="15.4">
      <c r="B2071" s="594">
        <v>7369</v>
      </c>
      <c r="C2071" s="593" t="s">
        <v>2436</v>
      </c>
      <c r="D2071" s="594" t="s">
        <v>190</v>
      </c>
      <c r="E2071" s="597">
        <v>10080</v>
      </c>
      <c r="F2071" s="593" t="s">
        <v>8417</v>
      </c>
    </row>
    <row r="2072" spans="2:6" ht="15.4">
      <c r="B2072" s="594">
        <v>7370</v>
      </c>
      <c r="C2072" s="593" t="s">
        <v>2437</v>
      </c>
      <c r="D2072" s="594" t="s">
        <v>157</v>
      </c>
      <c r="E2072" s="595">
        <v>1618426</v>
      </c>
      <c r="F2072" s="596" t="s">
        <v>8417</v>
      </c>
    </row>
    <row r="2073" spans="2:6" ht="15.4">
      <c r="B2073" s="594">
        <v>7371</v>
      </c>
      <c r="C2073" s="593" t="s">
        <v>2438</v>
      </c>
      <c r="D2073" s="594" t="s">
        <v>157</v>
      </c>
      <c r="E2073" s="595">
        <v>2009423</v>
      </c>
      <c r="F2073" s="596" t="s">
        <v>8417</v>
      </c>
    </row>
    <row r="2074" spans="2:6" ht="15.4">
      <c r="B2074" s="594">
        <v>7372</v>
      </c>
      <c r="C2074" s="593" t="s">
        <v>2439</v>
      </c>
      <c r="D2074" s="594" t="s">
        <v>157</v>
      </c>
      <c r="E2074" s="595">
        <v>5547003</v>
      </c>
      <c r="F2074" s="596" t="s">
        <v>8417</v>
      </c>
    </row>
    <row r="2075" spans="2:6" ht="15.4">
      <c r="B2075" s="594">
        <v>7374</v>
      </c>
      <c r="C2075" s="593" t="s">
        <v>2440</v>
      </c>
      <c r="D2075" s="594" t="s">
        <v>157</v>
      </c>
      <c r="E2075" s="595">
        <v>51353</v>
      </c>
      <c r="F2075" s="596" t="s">
        <v>8417</v>
      </c>
    </row>
    <row r="2076" spans="2:6" ht="15.4">
      <c r="B2076" s="594">
        <v>7375</v>
      </c>
      <c r="C2076" s="593" t="s">
        <v>2441</v>
      </c>
      <c r="D2076" s="594" t="s">
        <v>157</v>
      </c>
      <c r="E2076" s="595">
        <v>1220620</v>
      </c>
      <c r="F2076" s="596" t="s">
        <v>8417</v>
      </c>
    </row>
    <row r="2077" spans="2:6" ht="15.4">
      <c r="B2077" s="594">
        <v>7377</v>
      </c>
      <c r="C2077" s="593" t="s">
        <v>2443</v>
      </c>
      <c r="D2077" s="594" t="s">
        <v>157</v>
      </c>
      <c r="E2077" s="595">
        <v>1176134</v>
      </c>
      <c r="F2077" s="596" t="s">
        <v>8417</v>
      </c>
    </row>
    <row r="2078" spans="2:6" ht="15.4">
      <c r="B2078" s="594">
        <v>7378</v>
      </c>
      <c r="C2078" s="593" t="s">
        <v>2444</v>
      </c>
      <c r="D2078" s="594" t="s">
        <v>182</v>
      </c>
      <c r="E2078" s="595">
        <v>23319</v>
      </c>
      <c r="F2078" s="596" t="s">
        <v>8417</v>
      </c>
    </row>
    <row r="2079" spans="2:6" ht="15.4">
      <c r="B2079" s="594">
        <v>7379</v>
      </c>
      <c r="C2079" s="593" t="s">
        <v>8580</v>
      </c>
      <c r="D2079" s="594" t="s">
        <v>157</v>
      </c>
      <c r="E2079" s="595">
        <v>607845</v>
      </c>
      <c r="F2079" s="596" t="s">
        <v>8417</v>
      </c>
    </row>
    <row r="2080" spans="2:6" ht="15.4">
      <c r="B2080" s="594">
        <v>7380</v>
      </c>
      <c r="C2080" s="593" t="s">
        <v>2447</v>
      </c>
      <c r="D2080" s="594" t="s">
        <v>885</v>
      </c>
      <c r="E2080" s="595">
        <v>20198</v>
      </c>
      <c r="F2080" s="596" t="s">
        <v>8417</v>
      </c>
    </row>
    <row r="2081" spans="2:6" ht="15.4">
      <c r="B2081" s="594">
        <v>7384</v>
      </c>
      <c r="C2081" s="593" t="s">
        <v>2450</v>
      </c>
      <c r="D2081" s="594" t="s">
        <v>157</v>
      </c>
      <c r="E2081" s="595">
        <v>10032374</v>
      </c>
      <c r="F2081" s="596" t="s">
        <v>8417</v>
      </c>
    </row>
    <row r="2082" spans="2:6" ht="15.4">
      <c r="B2082" s="594">
        <v>7387</v>
      </c>
      <c r="C2082" s="593" t="s">
        <v>2451</v>
      </c>
      <c r="D2082" s="594" t="s">
        <v>564</v>
      </c>
      <c r="E2082" s="595">
        <v>8908</v>
      </c>
      <c r="F2082" s="596" t="s">
        <v>8417</v>
      </c>
    </row>
    <row r="2083" spans="2:6" ht="15.4">
      <c r="B2083" s="594">
        <v>7388</v>
      </c>
      <c r="C2083" s="593" t="s">
        <v>2452</v>
      </c>
      <c r="D2083" s="594" t="s">
        <v>190</v>
      </c>
      <c r="E2083" s="595">
        <v>5544741</v>
      </c>
      <c r="F2083" s="596" t="s">
        <v>8417</v>
      </c>
    </row>
    <row r="2084" spans="2:6" ht="15.4">
      <c r="B2084" s="594">
        <v>7389</v>
      </c>
      <c r="C2084" s="593" t="s">
        <v>2453</v>
      </c>
      <c r="D2084" s="594" t="s">
        <v>2454</v>
      </c>
      <c r="E2084" s="597">
        <v>8649651</v>
      </c>
      <c r="F2084" s="593" t="s">
        <v>8417</v>
      </c>
    </row>
    <row r="2085" spans="2:6" ht="15.4">
      <c r="B2085" s="594">
        <v>7390</v>
      </c>
      <c r="C2085" s="593" t="s">
        <v>2455</v>
      </c>
      <c r="D2085" s="594" t="s">
        <v>190</v>
      </c>
      <c r="E2085" s="597">
        <v>57636</v>
      </c>
      <c r="F2085" s="593" t="s">
        <v>8417</v>
      </c>
    </row>
    <row r="2086" spans="2:6" ht="15.4">
      <c r="B2086" s="594">
        <v>7391</v>
      </c>
      <c r="C2086" s="593" t="s">
        <v>2456</v>
      </c>
      <c r="D2086" s="594" t="s">
        <v>157</v>
      </c>
      <c r="E2086" s="597">
        <v>6118272</v>
      </c>
      <c r="F2086" s="593" t="s">
        <v>8417</v>
      </c>
    </row>
    <row r="2087" spans="2:6" ht="15.4">
      <c r="B2087" s="594">
        <v>7392</v>
      </c>
      <c r="C2087" s="593" t="s">
        <v>2457</v>
      </c>
      <c r="D2087" s="594" t="s">
        <v>157</v>
      </c>
      <c r="E2087" s="595">
        <v>1923475</v>
      </c>
      <c r="F2087" s="596" t="s">
        <v>8417</v>
      </c>
    </row>
    <row r="2088" spans="2:6" ht="15.4">
      <c r="B2088" s="594">
        <v>7393</v>
      </c>
      <c r="C2088" s="593" t="s">
        <v>2458</v>
      </c>
      <c r="D2088" s="594" t="s">
        <v>157</v>
      </c>
      <c r="E2088" s="595">
        <v>10599788</v>
      </c>
      <c r="F2088" s="596" t="s">
        <v>8417</v>
      </c>
    </row>
    <row r="2089" spans="2:6" ht="15.4">
      <c r="B2089" s="594">
        <v>7397</v>
      </c>
      <c r="C2089" s="593" t="s">
        <v>2461</v>
      </c>
      <c r="D2089" s="594" t="s">
        <v>157</v>
      </c>
      <c r="E2089" s="595">
        <v>427411</v>
      </c>
      <c r="F2089" s="596" t="s">
        <v>8417</v>
      </c>
    </row>
    <row r="2090" spans="2:6" ht="15.4">
      <c r="B2090" s="594">
        <v>7398</v>
      </c>
      <c r="C2090" s="593" t="s">
        <v>2462</v>
      </c>
      <c r="D2090" s="594" t="s">
        <v>157</v>
      </c>
      <c r="E2090" s="595">
        <v>535354</v>
      </c>
      <c r="F2090" s="596" t="s">
        <v>8417</v>
      </c>
    </row>
    <row r="2091" spans="2:6" ht="15.4">
      <c r="B2091" s="594">
        <v>7399</v>
      </c>
      <c r="C2091" s="593" t="s">
        <v>2463</v>
      </c>
      <c r="D2091" s="594" t="s">
        <v>157</v>
      </c>
      <c r="E2091" s="597">
        <v>789284</v>
      </c>
      <c r="F2091" s="593" t="s">
        <v>8417</v>
      </c>
    </row>
    <row r="2092" spans="2:6" ht="15.4">
      <c r="B2092" s="594">
        <v>7400</v>
      </c>
      <c r="C2092" s="593" t="s">
        <v>2464</v>
      </c>
      <c r="D2092" s="594" t="s">
        <v>157</v>
      </c>
      <c r="E2092" s="595">
        <v>465521</v>
      </c>
      <c r="F2092" s="596" t="s">
        <v>8417</v>
      </c>
    </row>
    <row r="2093" spans="2:6" ht="15.4">
      <c r="B2093" s="594">
        <v>7401</v>
      </c>
      <c r="C2093" s="593" t="s">
        <v>2465</v>
      </c>
      <c r="D2093" s="594" t="s">
        <v>157</v>
      </c>
      <c r="E2093" s="597">
        <v>789284</v>
      </c>
      <c r="F2093" s="593" t="s">
        <v>8417</v>
      </c>
    </row>
    <row r="2094" spans="2:6" ht="15.4">
      <c r="B2094" s="594">
        <v>7406</v>
      </c>
      <c r="C2094" s="593" t="s">
        <v>2466</v>
      </c>
      <c r="D2094" s="594" t="s">
        <v>157</v>
      </c>
      <c r="E2094" s="597">
        <v>468040</v>
      </c>
      <c r="F2094" s="593" t="s">
        <v>8417</v>
      </c>
    </row>
    <row r="2095" spans="2:6" ht="15.4">
      <c r="B2095" s="594">
        <v>7407</v>
      </c>
      <c r="C2095" s="593" t="s">
        <v>2467</v>
      </c>
      <c r="D2095" s="594" t="s">
        <v>157</v>
      </c>
      <c r="E2095" s="597">
        <v>764430</v>
      </c>
      <c r="F2095" s="593" t="s">
        <v>8417</v>
      </c>
    </row>
    <row r="2096" spans="2:6" ht="15.4">
      <c r="B2096" s="594">
        <v>7408</v>
      </c>
      <c r="C2096" s="593" t="s">
        <v>2468</v>
      </c>
      <c r="D2096" s="594" t="s">
        <v>157</v>
      </c>
      <c r="E2096" s="595">
        <v>916753</v>
      </c>
      <c r="F2096" s="596" t="s">
        <v>8417</v>
      </c>
    </row>
    <row r="2097" spans="2:6" ht="15.4">
      <c r="B2097" s="594">
        <v>7409</v>
      </c>
      <c r="C2097" s="593" t="s">
        <v>2469</v>
      </c>
      <c r="D2097" s="594" t="s">
        <v>157</v>
      </c>
      <c r="E2097" s="595">
        <v>3663796</v>
      </c>
      <c r="F2097" s="596" t="s">
        <v>8417</v>
      </c>
    </row>
    <row r="2098" spans="2:6" ht="15.4">
      <c r="B2098" s="594">
        <v>7410</v>
      </c>
      <c r="C2098" s="593" t="s">
        <v>2470</v>
      </c>
      <c r="D2098" s="594" t="s">
        <v>157</v>
      </c>
      <c r="E2098" s="595">
        <v>2034035</v>
      </c>
      <c r="F2098" s="596" t="s">
        <v>8417</v>
      </c>
    </row>
    <row r="2099" spans="2:6" ht="15.4">
      <c r="B2099" s="594">
        <v>7411</v>
      </c>
      <c r="C2099" s="593" t="s">
        <v>2471</v>
      </c>
      <c r="D2099" s="594" t="s">
        <v>157</v>
      </c>
      <c r="E2099" s="595">
        <v>1416997</v>
      </c>
      <c r="F2099" s="596" t="s">
        <v>8417</v>
      </c>
    </row>
    <row r="2100" spans="2:6" ht="15.4">
      <c r="B2100" s="594">
        <v>7412</v>
      </c>
      <c r="C2100" s="593" t="s">
        <v>2472</v>
      </c>
      <c r="D2100" s="594" t="s">
        <v>157</v>
      </c>
      <c r="E2100" s="595">
        <v>1369107</v>
      </c>
      <c r="F2100" s="596" t="s">
        <v>8417</v>
      </c>
    </row>
    <row r="2101" spans="2:6" ht="15.4">
      <c r="B2101" s="594">
        <v>7413</v>
      </c>
      <c r="C2101" s="593" t="s">
        <v>2473</v>
      </c>
      <c r="D2101" s="594" t="s">
        <v>157</v>
      </c>
      <c r="E2101" s="595">
        <v>2311465</v>
      </c>
      <c r="F2101" s="596" t="s">
        <v>8417</v>
      </c>
    </row>
    <row r="2102" spans="2:6" ht="15.4">
      <c r="B2102" s="594">
        <v>7414</v>
      </c>
      <c r="C2102" s="593" t="s">
        <v>2474</v>
      </c>
      <c r="D2102" s="594" t="s">
        <v>157</v>
      </c>
      <c r="E2102" s="595">
        <v>2708965</v>
      </c>
      <c r="F2102" s="596" t="s">
        <v>8417</v>
      </c>
    </row>
    <row r="2103" spans="2:6" ht="15.4">
      <c r="B2103" s="594">
        <v>7417</v>
      </c>
      <c r="C2103" s="593" t="s">
        <v>2476</v>
      </c>
      <c r="D2103" s="594" t="s">
        <v>186</v>
      </c>
      <c r="E2103" s="595">
        <v>825967</v>
      </c>
      <c r="F2103" s="596" t="s">
        <v>8417</v>
      </c>
    </row>
    <row r="2104" spans="2:6" ht="15.4">
      <c r="B2104" s="594">
        <v>7419</v>
      </c>
      <c r="C2104" s="593" t="s">
        <v>2477</v>
      </c>
      <c r="D2104" s="594" t="s">
        <v>157</v>
      </c>
      <c r="E2104" s="595">
        <v>284810</v>
      </c>
      <c r="F2104" s="593" t="s">
        <v>8417</v>
      </c>
    </row>
    <row r="2105" spans="2:6" ht="15.4">
      <c r="B2105" s="594">
        <v>7420</v>
      </c>
      <c r="C2105" s="593" t="s">
        <v>2478</v>
      </c>
      <c r="D2105" s="594" t="s">
        <v>157</v>
      </c>
      <c r="E2105" s="595">
        <v>1922923</v>
      </c>
      <c r="F2105" s="596" t="s">
        <v>8417</v>
      </c>
    </row>
    <row r="2106" spans="2:6" ht="15.4">
      <c r="B2106" s="594">
        <v>7421</v>
      </c>
      <c r="C2106" s="593" t="s">
        <v>2479</v>
      </c>
      <c r="D2106" s="594" t="s">
        <v>157</v>
      </c>
      <c r="E2106" s="595">
        <v>1922923</v>
      </c>
      <c r="F2106" s="596" t="s">
        <v>8417</v>
      </c>
    </row>
    <row r="2107" spans="2:6" ht="15.4">
      <c r="B2107" s="594">
        <v>7422</v>
      </c>
      <c r="C2107" s="593" t="s">
        <v>2480</v>
      </c>
      <c r="D2107" s="594" t="s">
        <v>157</v>
      </c>
      <c r="E2107" s="595">
        <v>3276379</v>
      </c>
      <c r="F2107" s="596" t="s">
        <v>8417</v>
      </c>
    </row>
    <row r="2108" spans="2:6" ht="15.4">
      <c r="B2108" s="594">
        <v>7423</v>
      </c>
      <c r="C2108" s="593" t="s">
        <v>2481</v>
      </c>
      <c r="D2108" s="594" t="s">
        <v>157</v>
      </c>
      <c r="E2108" s="595">
        <v>748753</v>
      </c>
      <c r="F2108" s="596" t="s">
        <v>8417</v>
      </c>
    </row>
    <row r="2109" spans="2:6" ht="15.4">
      <c r="B2109" s="594">
        <v>7424</v>
      </c>
      <c r="C2109" s="593" t="s">
        <v>2482</v>
      </c>
      <c r="D2109" s="594" t="s">
        <v>157</v>
      </c>
      <c r="E2109" s="595">
        <v>4648066</v>
      </c>
      <c r="F2109" s="596" t="s">
        <v>8417</v>
      </c>
    </row>
    <row r="2110" spans="2:6" ht="15.4">
      <c r="B2110" s="594">
        <v>7425</v>
      </c>
      <c r="C2110" s="593" t="s">
        <v>2483</v>
      </c>
      <c r="D2110" s="594" t="s">
        <v>157</v>
      </c>
      <c r="E2110" s="595">
        <v>5215477</v>
      </c>
      <c r="F2110" s="596" t="s">
        <v>8417</v>
      </c>
    </row>
    <row r="2111" spans="2:6" ht="15.4">
      <c r="B2111" s="594">
        <v>7426</v>
      </c>
      <c r="C2111" s="593" t="s">
        <v>2484</v>
      </c>
      <c r="D2111" s="594" t="s">
        <v>186</v>
      </c>
      <c r="E2111" s="595">
        <v>851754</v>
      </c>
      <c r="F2111" s="596" t="s">
        <v>8417</v>
      </c>
    </row>
    <row r="2112" spans="2:6" ht="15.4">
      <c r="B2112" s="594">
        <v>7427</v>
      </c>
      <c r="C2112" s="593" t="s">
        <v>2485</v>
      </c>
      <c r="D2112" s="594" t="s">
        <v>157</v>
      </c>
      <c r="E2112" s="595">
        <v>3305858</v>
      </c>
      <c r="F2112" s="596" t="s">
        <v>8417</v>
      </c>
    </row>
    <row r="2113" spans="2:6" ht="15.4">
      <c r="B2113" s="594">
        <v>7428</v>
      </c>
      <c r="C2113" s="593" t="s">
        <v>2486</v>
      </c>
      <c r="D2113" s="594" t="s">
        <v>157</v>
      </c>
      <c r="E2113" s="595">
        <v>3380957</v>
      </c>
      <c r="F2113" s="596" t="s">
        <v>8417</v>
      </c>
    </row>
    <row r="2114" spans="2:6" ht="15.4">
      <c r="B2114" s="594">
        <v>7429</v>
      </c>
      <c r="C2114" s="593" t="s">
        <v>2487</v>
      </c>
      <c r="D2114" s="594" t="s">
        <v>157</v>
      </c>
      <c r="E2114" s="595">
        <v>6021258</v>
      </c>
      <c r="F2114" s="596" t="s">
        <v>8417</v>
      </c>
    </row>
    <row r="2115" spans="2:6" ht="15.4">
      <c r="B2115" s="594">
        <v>7430</v>
      </c>
      <c r="C2115" s="593" t="s">
        <v>2488</v>
      </c>
      <c r="D2115" s="594" t="s">
        <v>157</v>
      </c>
      <c r="E2115" s="597">
        <v>458569</v>
      </c>
      <c r="F2115" s="593" t="s">
        <v>8417</v>
      </c>
    </row>
    <row r="2116" spans="2:6" ht="15.4">
      <c r="B2116" s="594">
        <v>7432</v>
      </c>
      <c r="C2116" s="593" t="s">
        <v>2490</v>
      </c>
      <c r="D2116" s="594" t="s">
        <v>190</v>
      </c>
      <c r="E2116" s="595">
        <v>729696</v>
      </c>
      <c r="F2116" s="596" t="s">
        <v>8417</v>
      </c>
    </row>
    <row r="2117" spans="2:6" ht="15.4">
      <c r="B2117" s="594">
        <v>7433</v>
      </c>
      <c r="C2117" s="593" t="s">
        <v>2491</v>
      </c>
      <c r="D2117" s="594" t="s">
        <v>190</v>
      </c>
      <c r="E2117" s="595">
        <v>865080</v>
      </c>
      <c r="F2117" s="596" t="s">
        <v>8417</v>
      </c>
    </row>
    <row r="2118" spans="2:6" ht="15.4">
      <c r="B2118" s="594">
        <v>7434</v>
      </c>
      <c r="C2118" s="593" t="s">
        <v>2492</v>
      </c>
      <c r="D2118" s="594" t="s">
        <v>190</v>
      </c>
      <c r="E2118" s="595">
        <v>1054275</v>
      </c>
      <c r="F2118" s="596" t="s">
        <v>8417</v>
      </c>
    </row>
    <row r="2119" spans="2:6" ht="15.4">
      <c r="B2119" s="594">
        <v>7435</v>
      </c>
      <c r="C2119" s="593" t="s">
        <v>2493</v>
      </c>
      <c r="D2119" s="594" t="s">
        <v>190</v>
      </c>
      <c r="E2119" s="597">
        <v>1902073</v>
      </c>
      <c r="F2119" s="593" t="s">
        <v>8417</v>
      </c>
    </row>
    <row r="2120" spans="2:6" ht="15.4">
      <c r="B2120" s="594">
        <v>7436</v>
      </c>
      <c r="C2120" s="593" t="s">
        <v>2494</v>
      </c>
      <c r="D2120" s="594" t="s">
        <v>157</v>
      </c>
      <c r="E2120" s="595">
        <v>1266285</v>
      </c>
      <c r="F2120" s="596" t="s">
        <v>8417</v>
      </c>
    </row>
    <row r="2121" spans="2:6" ht="15.4">
      <c r="B2121" s="594">
        <v>7437</v>
      </c>
      <c r="C2121" s="593" t="s">
        <v>2495</v>
      </c>
      <c r="D2121" s="594" t="s">
        <v>186</v>
      </c>
      <c r="E2121" s="595">
        <v>992390</v>
      </c>
      <c r="F2121" s="596" t="s">
        <v>8417</v>
      </c>
    </row>
    <row r="2122" spans="2:6" ht="15.4">
      <c r="B2122" s="594">
        <v>7438</v>
      </c>
      <c r="C2122" s="593" t="s">
        <v>2496</v>
      </c>
      <c r="D2122" s="594" t="s">
        <v>157</v>
      </c>
      <c r="E2122" s="597">
        <v>4206258</v>
      </c>
      <c r="F2122" s="596" t="s">
        <v>8417</v>
      </c>
    </row>
    <row r="2123" spans="2:6" ht="15.4">
      <c r="B2123" s="594">
        <v>7439</v>
      </c>
      <c r="C2123" s="593" t="s">
        <v>2497</v>
      </c>
      <c r="D2123" s="594" t="s">
        <v>157</v>
      </c>
      <c r="E2123" s="595">
        <v>458259</v>
      </c>
      <c r="F2123" s="596" t="s">
        <v>8417</v>
      </c>
    </row>
    <row r="2124" spans="2:6" ht="15.4">
      <c r="B2124" s="594">
        <v>7440</v>
      </c>
      <c r="C2124" s="593" t="s">
        <v>2498</v>
      </c>
      <c r="D2124" s="594" t="s">
        <v>157</v>
      </c>
      <c r="E2124" s="597">
        <v>4196050</v>
      </c>
      <c r="F2124" s="593" t="s">
        <v>8417</v>
      </c>
    </row>
    <row r="2125" spans="2:6" ht="15.4">
      <c r="B2125" s="594">
        <v>7441</v>
      </c>
      <c r="C2125" s="593" t="s">
        <v>2499</v>
      </c>
      <c r="D2125" s="594" t="s">
        <v>157</v>
      </c>
      <c r="E2125" s="595">
        <v>4196050</v>
      </c>
      <c r="F2125" s="596" t="s">
        <v>8417</v>
      </c>
    </row>
    <row r="2126" spans="2:6" ht="15.4">
      <c r="B2126" s="594">
        <v>7442</v>
      </c>
      <c r="C2126" s="593" t="s">
        <v>2500</v>
      </c>
      <c r="D2126" s="594" t="s">
        <v>157</v>
      </c>
      <c r="E2126" s="595">
        <v>4206258</v>
      </c>
      <c r="F2126" s="596" t="s">
        <v>8417</v>
      </c>
    </row>
    <row r="2127" spans="2:6" ht="15.4">
      <c r="B2127" s="594">
        <v>7443</v>
      </c>
      <c r="C2127" s="593" t="s">
        <v>2501</v>
      </c>
      <c r="D2127" s="594" t="s">
        <v>190</v>
      </c>
      <c r="E2127" s="595">
        <v>50602</v>
      </c>
      <c r="F2127" s="596" t="s">
        <v>8417</v>
      </c>
    </row>
    <row r="2128" spans="2:6" ht="15.4">
      <c r="B2128" s="594">
        <v>7445</v>
      </c>
      <c r="C2128" s="593" t="s">
        <v>2502</v>
      </c>
      <c r="D2128" s="594" t="s">
        <v>182</v>
      </c>
      <c r="E2128" s="595">
        <v>382961</v>
      </c>
      <c r="F2128" s="596" t="s">
        <v>8417</v>
      </c>
    </row>
    <row r="2129" spans="2:6" ht="15.4">
      <c r="B2129" s="594">
        <v>7447</v>
      </c>
      <c r="C2129" s="593" t="s">
        <v>2503</v>
      </c>
      <c r="D2129" s="594" t="s">
        <v>190</v>
      </c>
      <c r="E2129" s="595">
        <v>3846914</v>
      </c>
      <c r="F2129" s="596" t="s">
        <v>8417</v>
      </c>
    </row>
    <row r="2130" spans="2:6" ht="15.4">
      <c r="B2130" s="594">
        <v>7448</v>
      </c>
      <c r="C2130" s="593" t="s">
        <v>2504</v>
      </c>
      <c r="D2130" s="594" t="s">
        <v>157</v>
      </c>
      <c r="E2130" s="595">
        <v>547241</v>
      </c>
      <c r="F2130" s="596" t="s">
        <v>8417</v>
      </c>
    </row>
    <row r="2131" spans="2:6" ht="15.4">
      <c r="B2131" s="594">
        <v>7451</v>
      </c>
      <c r="C2131" s="593" t="s">
        <v>2505</v>
      </c>
      <c r="D2131" s="594" t="s">
        <v>157</v>
      </c>
      <c r="E2131" s="595">
        <v>721665</v>
      </c>
      <c r="F2131" s="596" t="s">
        <v>8417</v>
      </c>
    </row>
    <row r="2132" spans="2:6" ht="15.4">
      <c r="B2132" s="594">
        <v>7453</v>
      </c>
      <c r="C2132" s="593" t="s">
        <v>2507</v>
      </c>
      <c r="D2132" s="594" t="s">
        <v>157</v>
      </c>
      <c r="E2132" s="595">
        <v>1474765</v>
      </c>
      <c r="F2132" s="596" t="s">
        <v>8417</v>
      </c>
    </row>
    <row r="2133" spans="2:6" ht="15.4">
      <c r="B2133" s="594">
        <v>7454</v>
      </c>
      <c r="C2133" s="593" t="s">
        <v>2508</v>
      </c>
      <c r="D2133" s="594" t="s">
        <v>157</v>
      </c>
      <c r="E2133" s="595">
        <v>2725848</v>
      </c>
      <c r="F2133" s="596" t="s">
        <v>8417</v>
      </c>
    </row>
    <row r="2134" spans="2:6" ht="15.4">
      <c r="B2134" s="594">
        <v>7455</v>
      </c>
      <c r="C2134" s="593" t="s">
        <v>2509</v>
      </c>
      <c r="D2134" s="594" t="s">
        <v>157</v>
      </c>
      <c r="E2134" s="595">
        <v>10969708</v>
      </c>
      <c r="F2134" s="596" t="s">
        <v>8417</v>
      </c>
    </row>
    <row r="2135" spans="2:6" ht="15.4">
      <c r="B2135" s="594">
        <v>7459</v>
      </c>
      <c r="C2135" s="593" t="s">
        <v>2511</v>
      </c>
      <c r="D2135" s="594" t="s">
        <v>157</v>
      </c>
      <c r="E2135" s="595">
        <v>5482793</v>
      </c>
      <c r="F2135" s="596" t="s">
        <v>8417</v>
      </c>
    </row>
    <row r="2136" spans="2:6" ht="15.4">
      <c r="B2136" s="594">
        <v>7462</v>
      </c>
      <c r="C2136" s="593" t="s">
        <v>2513</v>
      </c>
      <c r="D2136" s="594" t="s">
        <v>157</v>
      </c>
      <c r="E2136" s="595">
        <v>3919003</v>
      </c>
      <c r="F2136" s="596" t="s">
        <v>8417</v>
      </c>
    </row>
    <row r="2137" spans="2:6" ht="15.4">
      <c r="B2137" s="594">
        <v>7465</v>
      </c>
      <c r="C2137" s="593" t="s">
        <v>2515</v>
      </c>
      <c r="D2137" s="594" t="s">
        <v>157</v>
      </c>
      <c r="E2137" s="595">
        <v>159418</v>
      </c>
      <c r="F2137" s="596" t="s">
        <v>8417</v>
      </c>
    </row>
    <row r="2138" spans="2:6" ht="15.4">
      <c r="B2138" s="594">
        <v>7468</v>
      </c>
      <c r="C2138" s="593" t="s">
        <v>2516</v>
      </c>
      <c r="D2138" s="594" t="s">
        <v>157</v>
      </c>
      <c r="E2138" s="595">
        <v>3932417</v>
      </c>
      <c r="F2138" s="596" t="s">
        <v>8417</v>
      </c>
    </row>
    <row r="2139" spans="2:6" ht="15.4">
      <c r="B2139" s="594">
        <v>7469</v>
      </c>
      <c r="C2139" s="593" t="s">
        <v>2517</v>
      </c>
      <c r="D2139" s="594" t="s">
        <v>157</v>
      </c>
      <c r="E2139" s="595">
        <v>524189</v>
      </c>
      <c r="F2139" s="596" t="s">
        <v>8417</v>
      </c>
    </row>
    <row r="2140" spans="2:6" ht="15.4">
      <c r="B2140" s="594">
        <v>7470</v>
      </c>
      <c r="C2140" s="593" t="s">
        <v>2518</v>
      </c>
      <c r="D2140" s="594" t="s">
        <v>157</v>
      </c>
      <c r="E2140" s="595">
        <v>427147</v>
      </c>
      <c r="F2140" s="596" t="s">
        <v>8417</v>
      </c>
    </row>
    <row r="2141" spans="2:6" ht="15.4">
      <c r="B2141" s="594">
        <v>7472</v>
      </c>
      <c r="C2141" s="593" t="s">
        <v>2520</v>
      </c>
      <c r="D2141" s="594" t="s">
        <v>190</v>
      </c>
      <c r="E2141" s="595">
        <v>1459402</v>
      </c>
      <c r="F2141" s="596" t="s">
        <v>8417</v>
      </c>
    </row>
    <row r="2142" spans="2:6" ht="15.4">
      <c r="B2142" s="594">
        <v>7474</v>
      </c>
      <c r="C2142" s="593" t="s">
        <v>2522</v>
      </c>
      <c r="D2142" s="594" t="s">
        <v>190</v>
      </c>
      <c r="E2142" s="595">
        <v>3015097</v>
      </c>
      <c r="F2142" s="596" t="s">
        <v>8417</v>
      </c>
    </row>
    <row r="2143" spans="2:6" ht="15.4">
      <c r="B2143" s="594">
        <v>7477</v>
      </c>
      <c r="C2143" s="593" t="s">
        <v>2523</v>
      </c>
      <c r="D2143" s="594" t="s">
        <v>157</v>
      </c>
      <c r="E2143" s="595">
        <v>1238945</v>
      </c>
      <c r="F2143" s="593" t="s">
        <v>8417</v>
      </c>
    </row>
    <row r="2144" spans="2:6" ht="15.4">
      <c r="B2144" s="594">
        <v>7480</v>
      </c>
      <c r="C2144" s="593" t="s">
        <v>2524</v>
      </c>
      <c r="D2144" s="594" t="s">
        <v>157</v>
      </c>
      <c r="E2144" s="597">
        <v>4186840</v>
      </c>
      <c r="F2144" s="593" t="s">
        <v>8417</v>
      </c>
    </row>
    <row r="2145" spans="2:6" ht="15.4">
      <c r="B2145" s="594">
        <v>7482</v>
      </c>
      <c r="C2145" s="593" t="s">
        <v>2525</v>
      </c>
      <c r="D2145" s="594" t="s">
        <v>157</v>
      </c>
      <c r="E2145" s="595">
        <v>4546139</v>
      </c>
      <c r="F2145" s="593" t="s">
        <v>8417</v>
      </c>
    </row>
    <row r="2146" spans="2:6" ht="15.4">
      <c r="B2146" s="594">
        <v>7485</v>
      </c>
      <c r="C2146" s="593" t="s">
        <v>2527</v>
      </c>
      <c r="D2146" s="594" t="s">
        <v>157</v>
      </c>
      <c r="E2146" s="595">
        <v>3422562</v>
      </c>
      <c r="F2146" s="596" t="s">
        <v>8417</v>
      </c>
    </row>
    <row r="2147" spans="2:6" ht="15.4">
      <c r="B2147" s="594">
        <v>7486</v>
      </c>
      <c r="C2147" s="593" t="s">
        <v>2528</v>
      </c>
      <c r="D2147" s="594" t="s">
        <v>157</v>
      </c>
      <c r="E2147" s="597">
        <v>9911458</v>
      </c>
      <c r="F2147" s="593" t="s">
        <v>8417</v>
      </c>
    </row>
    <row r="2148" spans="2:6" ht="15.4">
      <c r="B2148" s="594">
        <v>7487</v>
      </c>
      <c r="C2148" s="593" t="s">
        <v>2529</v>
      </c>
      <c r="D2148" s="594" t="s">
        <v>157</v>
      </c>
      <c r="E2148" s="595">
        <v>3034605</v>
      </c>
      <c r="F2148" s="596" t="s">
        <v>8417</v>
      </c>
    </row>
    <row r="2149" spans="2:6" ht="15.4">
      <c r="B2149" s="594">
        <v>7488</v>
      </c>
      <c r="C2149" s="593" t="s">
        <v>2530</v>
      </c>
      <c r="D2149" s="594" t="s">
        <v>157</v>
      </c>
      <c r="E2149" s="595">
        <v>795951</v>
      </c>
      <c r="F2149" s="596" t="s">
        <v>8417</v>
      </c>
    </row>
    <row r="2150" spans="2:6" ht="15.4">
      <c r="B2150" s="594">
        <v>7492</v>
      </c>
      <c r="C2150" s="593" t="s">
        <v>2531</v>
      </c>
      <c r="D2150" s="594" t="s">
        <v>157</v>
      </c>
      <c r="E2150" s="597">
        <v>6448632</v>
      </c>
      <c r="F2150" s="593" t="s">
        <v>8417</v>
      </c>
    </row>
    <row r="2151" spans="2:6" ht="15.4">
      <c r="B2151" s="594">
        <v>7494</v>
      </c>
      <c r="C2151" s="593" t="s">
        <v>2533</v>
      </c>
      <c r="D2151" s="594" t="s">
        <v>157</v>
      </c>
      <c r="E2151" s="595">
        <v>741101</v>
      </c>
      <c r="F2151" s="596" t="s">
        <v>8417</v>
      </c>
    </row>
    <row r="2152" spans="2:6" ht="15.4">
      <c r="B2152" s="594">
        <v>7495</v>
      </c>
      <c r="C2152" s="593" t="s">
        <v>2534</v>
      </c>
      <c r="D2152" s="594" t="s">
        <v>157</v>
      </c>
      <c r="E2152" s="595">
        <v>5273318</v>
      </c>
      <c r="F2152" s="596" t="s">
        <v>8417</v>
      </c>
    </row>
    <row r="2153" spans="2:6" ht="15.4">
      <c r="B2153" s="594">
        <v>7497</v>
      </c>
      <c r="C2153" s="593" t="s">
        <v>2535</v>
      </c>
      <c r="D2153" s="594" t="s">
        <v>157</v>
      </c>
      <c r="E2153" s="597">
        <v>575926</v>
      </c>
      <c r="F2153" s="593" t="s">
        <v>8417</v>
      </c>
    </row>
    <row r="2154" spans="2:6" ht="15.4">
      <c r="B2154" s="594">
        <v>7498</v>
      </c>
      <c r="C2154" s="593" t="s">
        <v>2536</v>
      </c>
      <c r="D2154" s="594" t="s">
        <v>157</v>
      </c>
      <c r="E2154" s="595">
        <v>647195</v>
      </c>
      <c r="F2154" s="596" t="s">
        <v>8417</v>
      </c>
    </row>
    <row r="2155" spans="2:6" ht="15.4">
      <c r="B2155" s="594">
        <v>7500</v>
      </c>
      <c r="C2155" s="593" t="s">
        <v>2537</v>
      </c>
      <c r="D2155" s="594" t="s">
        <v>157</v>
      </c>
      <c r="E2155" s="595">
        <v>676000</v>
      </c>
      <c r="F2155" s="596" t="s">
        <v>8417</v>
      </c>
    </row>
    <row r="2156" spans="2:6" ht="15.4">
      <c r="B2156" s="594">
        <v>7501</v>
      </c>
      <c r="C2156" s="593" t="s">
        <v>2538</v>
      </c>
      <c r="D2156" s="594" t="s">
        <v>157</v>
      </c>
      <c r="E2156" s="595">
        <v>604495</v>
      </c>
      <c r="F2156" s="596" t="s">
        <v>8417</v>
      </c>
    </row>
    <row r="2157" spans="2:6" ht="15.4">
      <c r="B2157" s="594">
        <v>7503</v>
      </c>
      <c r="C2157" s="593" t="s">
        <v>2540</v>
      </c>
      <c r="D2157" s="594" t="s">
        <v>157</v>
      </c>
      <c r="E2157" s="595">
        <v>649145</v>
      </c>
      <c r="F2157" s="596" t="s">
        <v>8417</v>
      </c>
    </row>
    <row r="2158" spans="2:6" ht="15.4">
      <c r="B2158" s="594">
        <v>7507</v>
      </c>
      <c r="C2158" s="593" t="s">
        <v>2544</v>
      </c>
      <c r="D2158" s="594" t="s">
        <v>157</v>
      </c>
      <c r="E2158" s="597">
        <v>2385857</v>
      </c>
      <c r="F2158" s="593" t="s">
        <v>8417</v>
      </c>
    </row>
    <row r="2159" spans="2:6" ht="15.4">
      <c r="B2159" s="594">
        <v>7508</v>
      </c>
      <c r="C2159" s="593" t="s">
        <v>2545</v>
      </c>
      <c r="D2159" s="594" t="s">
        <v>157</v>
      </c>
      <c r="E2159" s="595">
        <v>522726</v>
      </c>
      <c r="F2159" s="596" t="s">
        <v>8417</v>
      </c>
    </row>
    <row r="2160" spans="2:6" ht="15.4">
      <c r="B2160" s="594">
        <v>7510</v>
      </c>
      <c r="C2160" s="593" t="s">
        <v>2546</v>
      </c>
      <c r="D2160" s="594" t="s">
        <v>190</v>
      </c>
      <c r="E2160" s="595">
        <v>275673</v>
      </c>
      <c r="F2160" s="596" t="s">
        <v>8417</v>
      </c>
    </row>
    <row r="2161" spans="2:6" ht="15.4">
      <c r="B2161" s="594">
        <v>7512</v>
      </c>
      <c r="C2161" s="593" t="s">
        <v>2547</v>
      </c>
      <c r="D2161" s="594" t="s">
        <v>157</v>
      </c>
      <c r="E2161" s="597">
        <v>621801</v>
      </c>
      <c r="F2161" s="593" t="s">
        <v>8417</v>
      </c>
    </row>
    <row r="2162" spans="2:6" ht="15.4">
      <c r="B2162" s="594">
        <v>7513</v>
      </c>
      <c r="C2162" s="593" t="s">
        <v>2548</v>
      </c>
      <c r="D2162" s="594" t="s">
        <v>182</v>
      </c>
      <c r="E2162" s="597">
        <v>31579</v>
      </c>
      <c r="F2162" s="593" t="s">
        <v>8417</v>
      </c>
    </row>
    <row r="2163" spans="2:6" ht="15.4">
      <c r="B2163" s="594">
        <v>7514</v>
      </c>
      <c r="C2163" s="593" t="s">
        <v>2549</v>
      </c>
      <c r="D2163" s="594" t="s">
        <v>157</v>
      </c>
      <c r="E2163" s="595">
        <v>643433</v>
      </c>
      <c r="F2163" s="596" t="s">
        <v>8417</v>
      </c>
    </row>
    <row r="2164" spans="2:6" ht="15.4">
      <c r="B2164" s="594">
        <v>7515</v>
      </c>
      <c r="C2164" s="593" t="s">
        <v>2550</v>
      </c>
      <c r="D2164" s="594" t="s">
        <v>157</v>
      </c>
      <c r="E2164" s="595">
        <v>1223217</v>
      </c>
      <c r="F2164" s="596" t="s">
        <v>8417</v>
      </c>
    </row>
    <row r="2165" spans="2:6" ht="15.4">
      <c r="B2165" s="594">
        <v>7519</v>
      </c>
      <c r="C2165" s="593" t="s">
        <v>2551</v>
      </c>
      <c r="D2165" s="594" t="s">
        <v>190</v>
      </c>
      <c r="E2165" s="597">
        <v>838771</v>
      </c>
      <c r="F2165" s="593" t="s">
        <v>8417</v>
      </c>
    </row>
    <row r="2166" spans="2:6" ht="15.4">
      <c r="B2166" s="594">
        <v>7521</v>
      </c>
      <c r="C2166" s="593" t="s">
        <v>2552</v>
      </c>
      <c r="D2166" s="594" t="s">
        <v>190</v>
      </c>
      <c r="E2166" s="595">
        <v>1283809</v>
      </c>
      <c r="F2166" s="596" t="s">
        <v>8417</v>
      </c>
    </row>
    <row r="2167" spans="2:6" ht="15.4">
      <c r="B2167" s="594">
        <v>7522</v>
      </c>
      <c r="C2167" s="593" t="s">
        <v>2553</v>
      </c>
      <c r="D2167" s="594" t="s">
        <v>157</v>
      </c>
      <c r="E2167" s="595">
        <v>4906800</v>
      </c>
      <c r="F2167" s="596" t="s">
        <v>8417</v>
      </c>
    </row>
    <row r="2168" spans="2:6" ht="15.4">
      <c r="B2168" s="594">
        <v>7524</v>
      </c>
      <c r="C2168" s="593" t="s">
        <v>2554</v>
      </c>
      <c r="D2168" s="594" t="s">
        <v>157</v>
      </c>
      <c r="E2168" s="595">
        <v>629856</v>
      </c>
      <c r="F2168" s="596" t="s">
        <v>8417</v>
      </c>
    </row>
    <row r="2169" spans="2:6" ht="15.4">
      <c r="B2169" s="594">
        <v>7525</v>
      </c>
      <c r="C2169" s="593" t="s">
        <v>2555</v>
      </c>
      <c r="D2169" s="594" t="s">
        <v>190</v>
      </c>
      <c r="E2169" s="597">
        <v>2518919</v>
      </c>
      <c r="F2169" s="593" t="s">
        <v>8417</v>
      </c>
    </row>
    <row r="2170" spans="2:6" ht="15.4">
      <c r="B2170" s="594">
        <v>7527</v>
      </c>
      <c r="C2170" s="593" t="s">
        <v>2557</v>
      </c>
      <c r="D2170" s="594" t="s">
        <v>182</v>
      </c>
      <c r="E2170" s="595">
        <v>132261</v>
      </c>
      <c r="F2170" s="596" t="s">
        <v>8417</v>
      </c>
    </row>
    <row r="2171" spans="2:6" ht="15.4">
      <c r="B2171" s="594">
        <v>7528</v>
      </c>
      <c r="C2171" s="593" t="s">
        <v>2558</v>
      </c>
      <c r="D2171" s="594" t="s">
        <v>182</v>
      </c>
      <c r="E2171" s="595">
        <v>149155</v>
      </c>
      <c r="F2171" s="596" t="s">
        <v>8417</v>
      </c>
    </row>
    <row r="2172" spans="2:6" ht="15.4">
      <c r="B2172" s="594">
        <v>7529</v>
      </c>
      <c r="C2172" s="593" t="s">
        <v>2559</v>
      </c>
      <c r="D2172" s="594" t="s">
        <v>182</v>
      </c>
      <c r="E2172" s="595">
        <v>154155</v>
      </c>
      <c r="F2172" s="596" t="s">
        <v>8417</v>
      </c>
    </row>
    <row r="2173" spans="2:6" ht="15.4">
      <c r="B2173" s="594">
        <v>7538</v>
      </c>
      <c r="C2173" s="593" t="s">
        <v>2567</v>
      </c>
      <c r="D2173" s="594" t="s">
        <v>182</v>
      </c>
      <c r="E2173" s="595">
        <v>60671</v>
      </c>
      <c r="F2173" s="596" t="s">
        <v>8417</v>
      </c>
    </row>
    <row r="2174" spans="2:6" ht="15.4">
      <c r="B2174" s="594">
        <v>7546</v>
      </c>
      <c r="C2174" s="593" t="s">
        <v>2568</v>
      </c>
      <c r="D2174" s="594" t="s">
        <v>157</v>
      </c>
      <c r="E2174" s="597">
        <v>147492</v>
      </c>
      <c r="F2174" s="593" t="s">
        <v>8417</v>
      </c>
    </row>
    <row r="2175" spans="2:6" ht="15.4">
      <c r="B2175" s="594">
        <v>7548</v>
      </c>
      <c r="C2175" s="593" t="s">
        <v>2570</v>
      </c>
      <c r="D2175" s="594" t="s">
        <v>182</v>
      </c>
      <c r="E2175" s="597">
        <v>189303</v>
      </c>
      <c r="F2175" s="593" t="s">
        <v>8417</v>
      </c>
    </row>
    <row r="2176" spans="2:6" ht="15.4">
      <c r="B2176" s="594">
        <v>7553</v>
      </c>
      <c r="C2176" s="593" t="s">
        <v>2572</v>
      </c>
      <c r="D2176" s="594" t="s">
        <v>157</v>
      </c>
      <c r="E2176" s="597">
        <v>11432578</v>
      </c>
      <c r="F2176" s="593" t="s">
        <v>8417</v>
      </c>
    </row>
    <row r="2177" spans="2:6" ht="15.4">
      <c r="B2177" s="594">
        <v>7555</v>
      </c>
      <c r="C2177" s="593" t="s">
        <v>2573</v>
      </c>
      <c r="D2177" s="594" t="s">
        <v>157</v>
      </c>
      <c r="E2177" s="597">
        <v>1352989</v>
      </c>
      <c r="F2177" s="593" t="s">
        <v>8417</v>
      </c>
    </row>
    <row r="2178" spans="2:6" ht="15.4">
      <c r="B2178" s="594">
        <v>7558</v>
      </c>
      <c r="C2178" s="593" t="s">
        <v>2574</v>
      </c>
      <c r="D2178" s="594" t="s">
        <v>157</v>
      </c>
      <c r="E2178" s="597">
        <v>1609954</v>
      </c>
      <c r="F2178" s="593" t="s">
        <v>8417</v>
      </c>
    </row>
    <row r="2179" spans="2:6" ht="15.4">
      <c r="B2179" s="594">
        <v>7566</v>
      </c>
      <c r="C2179" s="593" t="s">
        <v>2575</v>
      </c>
      <c r="D2179" s="594" t="s">
        <v>157</v>
      </c>
      <c r="E2179" s="595">
        <v>1153891</v>
      </c>
      <c r="F2179" s="596" t="s">
        <v>8417</v>
      </c>
    </row>
    <row r="2180" spans="2:6" ht="15.4">
      <c r="B2180" s="594">
        <v>7569</v>
      </c>
      <c r="C2180" s="593" t="s">
        <v>2577</v>
      </c>
      <c r="D2180" s="594" t="s">
        <v>157</v>
      </c>
      <c r="E2180" s="597">
        <v>1195661</v>
      </c>
      <c r="F2180" s="593" t="s">
        <v>8417</v>
      </c>
    </row>
    <row r="2181" spans="2:6" ht="15.4">
      <c r="B2181" s="594">
        <v>7577</v>
      </c>
      <c r="C2181" s="593" t="s">
        <v>2578</v>
      </c>
      <c r="D2181" s="594" t="s">
        <v>157</v>
      </c>
      <c r="E2181" s="597">
        <v>150203</v>
      </c>
      <c r="F2181" s="593" t="s">
        <v>8417</v>
      </c>
    </row>
    <row r="2182" spans="2:6" ht="15.4">
      <c r="B2182" s="594">
        <v>7578</v>
      </c>
      <c r="C2182" s="593" t="s">
        <v>2579</v>
      </c>
      <c r="D2182" s="594" t="s">
        <v>157</v>
      </c>
      <c r="E2182" s="595">
        <v>215290</v>
      </c>
      <c r="F2182" s="596" t="s">
        <v>8417</v>
      </c>
    </row>
    <row r="2183" spans="2:6" ht="15.4">
      <c r="B2183" s="594">
        <v>7580</v>
      </c>
      <c r="C2183" s="593" t="s">
        <v>2580</v>
      </c>
      <c r="D2183" s="594" t="s">
        <v>157</v>
      </c>
      <c r="E2183" s="595">
        <v>94873</v>
      </c>
      <c r="F2183" s="596" t="s">
        <v>8417</v>
      </c>
    </row>
    <row r="2184" spans="2:6" ht="15.4">
      <c r="B2184" s="594">
        <v>7584</v>
      </c>
      <c r="C2184" s="593" t="s">
        <v>2581</v>
      </c>
      <c r="D2184" s="594" t="s">
        <v>157</v>
      </c>
      <c r="E2184" s="597">
        <v>83184</v>
      </c>
      <c r="F2184" s="593" t="s">
        <v>8417</v>
      </c>
    </row>
    <row r="2185" spans="2:6" ht="15.4">
      <c r="B2185" s="594">
        <v>7586</v>
      </c>
      <c r="C2185" s="593" t="s">
        <v>2582</v>
      </c>
      <c r="D2185" s="594" t="s">
        <v>157</v>
      </c>
      <c r="E2185" s="597">
        <v>100679</v>
      </c>
      <c r="F2185" s="593" t="s">
        <v>8417</v>
      </c>
    </row>
    <row r="2186" spans="2:6" ht="15.4">
      <c r="B2186" s="594">
        <v>7587</v>
      </c>
      <c r="C2186" s="593" t="s">
        <v>2583</v>
      </c>
      <c r="D2186" s="594" t="s">
        <v>190</v>
      </c>
      <c r="E2186" s="595">
        <v>70582</v>
      </c>
      <c r="F2186" s="596" t="s">
        <v>8417</v>
      </c>
    </row>
    <row r="2187" spans="2:6" ht="15.4">
      <c r="B2187" s="594">
        <v>7589</v>
      </c>
      <c r="C2187" s="593" t="s">
        <v>2584</v>
      </c>
      <c r="D2187" s="594" t="s">
        <v>157</v>
      </c>
      <c r="E2187" s="595">
        <v>7740</v>
      </c>
      <c r="F2187" s="596" t="s">
        <v>8417</v>
      </c>
    </row>
    <row r="2188" spans="2:6" ht="15.4">
      <c r="B2188" s="594">
        <v>7590</v>
      </c>
      <c r="C2188" s="593" t="s">
        <v>2586</v>
      </c>
      <c r="D2188" s="594" t="s">
        <v>157</v>
      </c>
      <c r="E2188" s="595">
        <v>39524</v>
      </c>
      <c r="F2188" s="596" t="s">
        <v>8417</v>
      </c>
    </row>
    <row r="2189" spans="2:6" ht="15.4">
      <c r="B2189" s="594">
        <v>7591</v>
      </c>
      <c r="C2189" s="593" t="s">
        <v>2587</v>
      </c>
      <c r="D2189" s="594" t="s">
        <v>186</v>
      </c>
      <c r="E2189" s="597">
        <v>194765</v>
      </c>
      <c r="F2189" s="593" t="s">
        <v>8417</v>
      </c>
    </row>
    <row r="2190" spans="2:6" ht="15.4">
      <c r="B2190" s="594">
        <v>7597</v>
      </c>
      <c r="C2190" s="593" t="s">
        <v>2588</v>
      </c>
      <c r="D2190" s="594" t="s">
        <v>157</v>
      </c>
      <c r="E2190" s="597">
        <v>321760</v>
      </c>
      <c r="F2190" s="593" t="s">
        <v>8417</v>
      </c>
    </row>
    <row r="2191" spans="2:6" ht="15.4">
      <c r="B2191" s="594">
        <v>7599</v>
      </c>
      <c r="C2191" s="593" t="s">
        <v>2589</v>
      </c>
      <c r="D2191" s="594" t="s">
        <v>182</v>
      </c>
      <c r="E2191" s="595">
        <v>471100</v>
      </c>
      <c r="F2191" s="596" t="s">
        <v>8417</v>
      </c>
    </row>
    <row r="2192" spans="2:6" ht="15.4">
      <c r="B2192" s="594">
        <v>7600</v>
      </c>
      <c r="C2192" s="593" t="s">
        <v>2590</v>
      </c>
      <c r="D2192" s="594" t="s">
        <v>157</v>
      </c>
      <c r="E2192" s="597">
        <v>21619</v>
      </c>
      <c r="F2192" s="593" t="s">
        <v>8417</v>
      </c>
    </row>
    <row r="2193" spans="2:6" ht="15.4">
      <c r="B2193" s="594">
        <v>7602</v>
      </c>
      <c r="C2193" s="593" t="s">
        <v>2591</v>
      </c>
      <c r="D2193" s="594" t="s">
        <v>157</v>
      </c>
      <c r="E2193" s="595">
        <v>42268</v>
      </c>
      <c r="F2193" s="596" t="s">
        <v>8417</v>
      </c>
    </row>
    <row r="2194" spans="2:6" ht="15.4">
      <c r="B2194" s="594">
        <v>7609</v>
      </c>
      <c r="C2194" s="593" t="s">
        <v>2593</v>
      </c>
      <c r="D2194" s="594" t="s">
        <v>190</v>
      </c>
      <c r="E2194" s="597">
        <v>137594</v>
      </c>
      <c r="F2194" s="593" t="s">
        <v>8417</v>
      </c>
    </row>
    <row r="2195" spans="2:6" ht="15.4">
      <c r="B2195" s="594">
        <v>7632</v>
      </c>
      <c r="C2195" s="593" t="s">
        <v>2599</v>
      </c>
      <c r="D2195" s="594" t="s">
        <v>190</v>
      </c>
      <c r="E2195" s="595">
        <v>18134</v>
      </c>
      <c r="F2195" s="596" t="s">
        <v>8417</v>
      </c>
    </row>
    <row r="2196" spans="2:6" ht="15.4">
      <c r="B2196" s="594">
        <v>7633</v>
      </c>
      <c r="C2196" s="593" t="s">
        <v>2600</v>
      </c>
      <c r="D2196" s="594" t="s">
        <v>157</v>
      </c>
      <c r="E2196" s="595">
        <v>107498</v>
      </c>
      <c r="F2196" s="596" t="s">
        <v>8417</v>
      </c>
    </row>
    <row r="2197" spans="2:6" ht="15.4">
      <c r="B2197" s="594">
        <v>7638</v>
      </c>
      <c r="C2197" s="593" t="s">
        <v>2601</v>
      </c>
      <c r="D2197" s="594" t="s">
        <v>157</v>
      </c>
      <c r="E2197" s="597">
        <v>187731</v>
      </c>
      <c r="F2197" s="593" t="s">
        <v>8417</v>
      </c>
    </row>
    <row r="2198" spans="2:6" ht="15.4">
      <c r="B2198" s="594">
        <v>7639</v>
      </c>
      <c r="C2198" s="593" t="s">
        <v>2603</v>
      </c>
      <c r="D2198" s="594" t="s">
        <v>186</v>
      </c>
      <c r="E2198" s="597">
        <v>695167</v>
      </c>
      <c r="F2198" s="593" t="s">
        <v>8417</v>
      </c>
    </row>
    <row r="2199" spans="2:6" ht="15.4">
      <c r="B2199" s="594">
        <v>7646</v>
      </c>
      <c r="C2199" s="593" t="s">
        <v>2607</v>
      </c>
      <c r="D2199" s="594" t="s">
        <v>157</v>
      </c>
      <c r="E2199" s="597">
        <v>6421096</v>
      </c>
      <c r="F2199" s="593" t="s">
        <v>8417</v>
      </c>
    </row>
    <row r="2200" spans="2:6" ht="15.4">
      <c r="B2200" s="594">
        <v>7648</v>
      </c>
      <c r="C2200" s="593" t="s">
        <v>2608</v>
      </c>
      <c r="D2200" s="594" t="s">
        <v>157</v>
      </c>
      <c r="E2200" s="595">
        <v>6655912</v>
      </c>
      <c r="F2200" s="596" t="s">
        <v>8417</v>
      </c>
    </row>
    <row r="2201" spans="2:6" ht="15.4">
      <c r="B2201" s="594">
        <v>7652</v>
      </c>
      <c r="C2201" s="593" t="s">
        <v>2610</v>
      </c>
      <c r="D2201" s="594" t="s">
        <v>190</v>
      </c>
      <c r="E2201" s="595">
        <v>177323</v>
      </c>
      <c r="F2201" s="596" t="s">
        <v>8417</v>
      </c>
    </row>
    <row r="2202" spans="2:6" ht="15.4">
      <c r="B2202" s="594">
        <v>7653</v>
      </c>
      <c r="C2202" s="593" t="s">
        <v>2611</v>
      </c>
      <c r="D2202" s="594" t="s">
        <v>157</v>
      </c>
      <c r="E2202" s="595">
        <v>403794</v>
      </c>
      <c r="F2202" s="596" t="s">
        <v>8417</v>
      </c>
    </row>
    <row r="2203" spans="2:6" ht="15.4">
      <c r="B2203" s="594">
        <v>7655</v>
      </c>
      <c r="C2203" s="593" t="s">
        <v>2612</v>
      </c>
      <c r="D2203" s="594" t="s">
        <v>190</v>
      </c>
      <c r="E2203" s="595">
        <v>107343</v>
      </c>
      <c r="F2203" s="596" t="s">
        <v>8417</v>
      </c>
    </row>
    <row r="2204" spans="2:6" ht="15.4">
      <c r="B2204" s="594">
        <v>7656</v>
      </c>
      <c r="C2204" s="593" t="s">
        <v>2613</v>
      </c>
      <c r="D2204" s="594" t="s">
        <v>157</v>
      </c>
      <c r="E2204" s="595">
        <v>1951498</v>
      </c>
      <c r="F2204" s="596" t="s">
        <v>8417</v>
      </c>
    </row>
    <row r="2205" spans="2:6" ht="15.4">
      <c r="B2205" s="594">
        <v>7657</v>
      </c>
      <c r="C2205" s="593" t="s">
        <v>2614</v>
      </c>
      <c r="D2205" s="594" t="s">
        <v>186</v>
      </c>
      <c r="E2205" s="595">
        <v>1441761</v>
      </c>
      <c r="F2205" s="596" t="s">
        <v>8417</v>
      </c>
    </row>
    <row r="2206" spans="2:6" ht="15.4">
      <c r="B2206" s="594">
        <v>7658</v>
      </c>
      <c r="C2206" s="593" t="s">
        <v>2615</v>
      </c>
      <c r="D2206" s="594" t="s">
        <v>190</v>
      </c>
      <c r="E2206" s="595">
        <v>135461</v>
      </c>
      <c r="F2206" s="596" t="s">
        <v>8417</v>
      </c>
    </row>
    <row r="2207" spans="2:6" ht="15.4">
      <c r="B2207" s="594">
        <v>7659</v>
      </c>
      <c r="C2207" s="593" t="s">
        <v>2616</v>
      </c>
      <c r="D2207" s="594" t="s">
        <v>157</v>
      </c>
      <c r="E2207" s="595">
        <v>7767377</v>
      </c>
      <c r="F2207" s="596" t="s">
        <v>8417</v>
      </c>
    </row>
    <row r="2208" spans="2:6" ht="15.4">
      <c r="B2208" s="594">
        <v>7660</v>
      </c>
      <c r="C2208" s="593" t="s">
        <v>2617</v>
      </c>
      <c r="D2208" s="594" t="s">
        <v>157</v>
      </c>
      <c r="E2208" s="595">
        <v>3037883</v>
      </c>
      <c r="F2208" s="596" t="s">
        <v>8417</v>
      </c>
    </row>
    <row r="2209" spans="2:6" ht="15.4">
      <c r="B2209" s="594">
        <v>7661</v>
      </c>
      <c r="C2209" s="593" t="s">
        <v>2618</v>
      </c>
      <c r="D2209" s="594" t="s">
        <v>190</v>
      </c>
      <c r="E2209" s="595">
        <v>208877</v>
      </c>
      <c r="F2209" s="596" t="s">
        <v>8417</v>
      </c>
    </row>
    <row r="2210" spans="2:6" ht="15.4">
      <c r="B2210" s="594">
        <v>7662</v>
      </c>
      <c r="C2210" s="593" t="s">
        <v>2619</v>
      </c>
      <c r="D2210" s="594" t="s">
        <v>186</v>
      </c>
      <c r="E2210" s="595">
        <v>1023287</v>
      </c>
      <c r="F2210" s="596" t="s">
        <v>8417</v>
      </c>
    </row>
    <row r="2211" spans="2:6" ht="15.4">
      <c r="B2211" s="594">
        <v>7663</v>
      </c>
      <c r="C2211" s="593" t="s">
        <v>2620</v>
      </c>
      <c r="D2211" s="594" t="s">
        <v>190</v>
      </c>
      <c r="E2211" s="597">
        <v>169251</v>
      </c>
      <c r="F2211" s="593" t="s">
        <v>8417</v>
      </c>
    </row>
    <row r="2212" spans="2:6" ht="15.4">
      <c r="B2212" s="594">
        <v>7665</v>
      </c>
      <c r="C2212" s="593" t="s">
        <v>2621</v>
      </c>
      <c r="D2212" s="594" t="s">
        <v>157</v>
      </c>
      <c r="E2212" s="595">
        <v>107523</v>
      </c>
      <c r="F2212" s="596" t="s">
        <v>8417</v>
      </c>
    </row>
    <row r="2213" spans="2:6" ht="15.4">
      <c r="B2213" s="594">
        <v>7671</v>
      </c>
      <c r="C2213" s="593" t="s">
        <v>2622</v>
      </c>
      <c r="D2213" s="594" t="s">
        <v>157</v>
      </c>
      <c r="E2213" s="595">
        <v>2004112</v>
      </c>
      <c r="F2213" s="596" t="s">
        <v>8417</v>
      </c>
    </row>
    <row r="2214" spans="2:6" ht="15.4">
      <c r="B2214" s="594">
        <v>7675</v>
      </c>
      <c r="C2214" s="593" t="s">
        <v>2623</v>
      </c>
      <c r="D2214" s="594" t="s">
        <v>157</v>
      </c>
      <c r="E2214" s="595">
        <v>3029666</v>
      </c>
      <c r="F2214" s="596" t="s">
        <v>8417</v>
      </c>
    </row>
    <row r="2215" spans="2:6" ht="15.4">
      <c r="B2215" s="594">
        <v>7676</v>
      </c>
      <c r="C2215" s="593" t="s">
        <v>2624</v>
      </c>
      <c r="D2215" s="594" t="s">
        <v>157</v>
      </c>
      <c r="E2215" s="595">
        <v>394233</v>
      </c>
      <c r="F2215" s="596" t="s">
        <v>8417</v>
      </c>
    </row>
    <row r="2216" spans="2:6" ht="15.4">
      <c r="B2216" s="594">
        <v>7680</v>
      </c>
      <c r="C2216" s="593" t="s">
        <v>2626</v>
      </c>
      <c r="D2216" s="594" t="s">
        <v>186</v>
      </c>
      <c r="E2216" s="595">
        <v>948629</v>
      </c>
      <c r="F2216" s="596" t="s">
        <v>8417</v>
      </c>
    </row>
    <row r="2217" spans="2:6" ht="15.4">
      <c r="B2217" s="594">
        <v>7681</v>
      </c>
      <c r="C2217" s="593" t="s">
        <v>2627</v>
      </c>
      <c r="D2217" s="594" t="s">
        <v>186</v>
      </c>
      <c r="E2217" s="595">
        <v>1061275</v>
      </c>
      <c r="F2217" s="596" t="s">
        <v>8417</v>
      </c>
    </row>
    <row r="2218" spans="2:6" ht="15.4">
      <c r="B2218" s="594">
        <v>7687</v>
      </c>
      <c r="C2218" s="593" t="s">
        <v>2628</v>
      </c>
      <c r="D2218" s="594" t="s">
        <v>190</v>
      </c>
      <c r="E2218" s="595">
        <v>254191</v>
      </c>
      <c r="F2218" s="596" t="s">
        <v>8417</v>
      </c>
    </row>
    <row r="2219" spans="2:6" ht="15.4">
      <c r="B2219" s="594">
        <v>7690</v>
      </c>
      <c r="C2219" s="593" t="s">
        <v>2630</v>
      </c>
      <c r="D2219" s="594" t="s">
        <v>157</v>
      </c>
      <c r="E2219" s="595">
        <v>5668398</v>
      </c>
      <c r="F2219" s="596" t="s">
        <v>8417</v>
      </c>
    </row>
    <row r="2220" spans="2:6" ht="15.4">
      <c r="B2220" s="594">
        <v>7691</v>
      </c>
      <c r="C2220" s="593" t="s">
        <v>2632</v>
      </c>
      <c r="D2220" s="594" t="s">
        <v>157</v>
      </c>
      <c r="E2220" s="595">
        <v>13022</v>
      </c>
      <c r="F2220" s="596" t="s">
        <v>8417</v>
      </c>
    </row>
    <row r="2221" spans="2:6" ht="15.4">
      <c r="B2221" s="594">
        <v>7713</v>
      </c>
      <c r="C2221" s="593" t="s">
        <v>70</v>
      </c>
      <c r="D2221" s="594" t="s">
        <v>564</v>
      </c>
      <c r="E2221" s="595">
        <v>7917</v>
      </c>
      <c r="F2221" s="596" t="s">
        <v>8417</v>
      </c>
    </row>
    <row r="2222" spans="2:6" ht="15.4">
      <c r="B2222" s="594">
        <v>7714</v>
      </c>
      <c r="C2222" s="593" t="s">
        <v>71</v>
      </c>
      <c r="D2222" s="594" t="s">
        <v>564</v>
      </c>
      <c r="E2222" s="595">
        <v>7917</v>
      </c>
      <c r="F2222" s="596" t="s">
        <v>8417</v>
      </c>
    </row>
    <row r="2223" spans="2:6" ht="15.4">
      <c r="B2223" s="594">
        <v>7715</v>
      </c>
      <c r="C2223" s="593" t="s">
        <v>2634</v>
      </c>
      <c r="D2223" s="594" t="s">
        <v>157</v>
      </c>
      <c r="E2223" s="595">
        <v>5655</v>
      </c>
      <c r="F2223" s="596" t="s">
        <v>8417</v>
      </c>
    </row>
    <row r="2224" spans="2:6" ht="15.4">
      <c r="B2224" s="594">
        <v>7717</v>
      </c>
      <c r="C2224" s="593" t="s">
        <v>2635</v>
      </c>
      <c r="D2224" s="594" t="s">
        <v>186</v>
      </c>
      <c r="E2224" s="595">
        <v>1944704</v>
      </c>
      <c r="F2224" s="596" t="s">
        <v>8417</v>
      </c>
    </row>
    <row r="2225" spans="2:6" ht="15.4">
      <c r="B2225" s="594">
        <v>7720</v>
      </c>
      <c r="C2225" s="593" t="s">
        <v>2636</v>
      </c>
      <c r="D2225" s="594" t="s">
        <v>186</v>
      </c>
      <c r="E2225" s="595">
        <v>13908</v>
      </c>
      <c r="F2225" s="596" t="s">
        <v>8417</v>
      </c>
    </row>
    <row r="2226" spans="2:6" ht="15.4">
      <c r="B2226" s="594">
        <v>7723</v>
      </c>
      <c r="C2226" s="593" t="s">
        <v>2638</v>
      </c>
      <c r="D2226" s="594" t="s">
        <v>564</v>
      </c>
      <c r="E2226" s="595">
        <v>7675</v>
      </c>
      <c r="F2226" s="596" t="s">
        <v>8417</v>
      </c>
    </row>
    <row r="2227" spans="2:6" ht="15.4">
      <c r="B2227" s="594">
        <v>7725</v>
      </c>
      <c r="C2227" s="593" t="s">
        <v>8581</v>
      </c>
      <c r="D2227" s="594" t="s">
        <v>190</v>
      </c>
      <c r="E2227" s="595">
        <v>1316375</v>
      </c>
      <c r="F2227" s="596" t="s">
        <v>8417</v>
      </c>
    </row>
    <row r="2228" spans="2:6" ht="15.4">
      <c r="B2228" s="594">
        <v>7726</v>
      </c>
      <c r="C2228" s="593" t="s">
        <v>2640</v>
      </c>
      <c r="D2228" s="594" t="s">
        <v>157</v>
      </c>
      <c r="E2228" s="595">
        <v>2440384</v>
      </c>
      <c r="F2228" s="596" t="s">
        <v>8417</v>
      </c>
    </row>
    <row r="2229" spans="2:6" ht="15.4">
      <c r="B2229" s="594">
        <v>7727</v>
      </c>
      <c r="C2229" s="593" t="s">
        <v>2641</v>
      </c>
      <c r="D2229" s="594" t="s">
        <v>157</v>
      </c>
      <c r="E2229" s="595">
        <v>3230414</v>
      </c>
      <c r="F2229" s="596" t="s">
        <v>8417</v>
      </c>
    </row>
    <row r="2230" spans="2:6" ht="15.4">
      <c r="B2230" s="594">
        <v>7739</v>
      </c>
      <c r="C2230" s="593" t="s">
        <v>2642</v>
      </c>
      <c r="D2230" s="594" t="s">
        <v>157</v>
      </c>
      <c r="E2230" s="595">
        <v>150888</v>
      </c>
      <c r="F2230" s="596" t="s">
        <v>8417</v>
      </c>
    </row>
    <row r="2231" spans="2:6" ht="15.4">
      <c r="B2231" s="594">
        <v>7740</v>
      </c>
      <c r="C2231" s="593" t="s">
        <v>2643</v>
      </c>
      <c r="D2231" s="594" t="s">
        <v>157</v>
      </c>
      <c r="E2231" s="597">
        <v>283224</v>
      </c>
      <c r="F2231" s="593" t="s">
        <v>8417</v>
      </c>
    </row>
    <row r="2232" spans="2:6" ht="15.4">
      <c r="B2232" s="594">
        <v>7741</v>
      </c>
      <c r="C2232" s="593" t="s">
        <v>2644</v>
      </c>
      <c r="D2232" s="594" t="s">
        <v>157</v>
      </c>
      <c r="E2232" s="597">
        <v>1630414</v>
      </c>
      <c r="F2232" s="593" t="s">
        <v>8417</v>
      </c>
    </row>
    <row r="2233" spans="2:6" ht="15.4">
      <c r="B2233" s="594">
        <v>7744</v>
      </c>
      <c r="C2233" s="593" t="s">
        <v>2645</v>
      </c>
      <c r="D2233" s="594" t="s">
        <v>157</v>
      </c>
      <c r="E2233" s="595">
        <v>157405</v>
      </c>
      <c r="F2233" s="596" t="s">
        <v>8417</v>
      </c>
    </row>
    <row r="2234" spans="2:6" ht="15.4">
      <c r="B2234" s="594">
        <v>7745</v>
      </c>
      <c r="C2234" s="593" t="s">
        <v>2646</v>
      </c>
      <c r="D2234" s="594" t="s">
        <v>157</v>
      </c>
      <c r="E2234" s="595">
        <v>428798</v>
      </c>
      <c r="F2234" s="596" t="s">
        <v>8417</v>
      </c>
    </row>
    <row r="2235" spans="2:6" ht="15.4">
      <c r="B2235" s="594">
        <v>7750</v>
      </c>
      <c r="C2235" s="593" t="s">
        <v>2648</v>
      </c>
      <c r="D2235" s="594" t="s">
        <v>190</v>
      </c>
      <c r="E2235" s="595">
        <v>849639</v>
      </c>
      <c r="F2235" s="596" t="s">
        <v>8417</v>
      </c>
    </row>
    <row r="2236" spans="2:6" ht="15.4">
      <c r="B2236" s="594">
        <v>7751</v>
      </c>
      <c r="C2236" s="593" t="s">
        <v>2649</v>
      </c>
      <c r="D2236" s="594" t="s">
        <v>186</v>
      </c>
      <c r="E2236" s="595">
        <v>131284</v>
      </c>
      <c r="F2236" s="596" t="s">
        <v>8417</v>
      </c>
    </row>
    <row r="2237" spans="2:6" ht="15.4">
      <c r="B2237" s="594">
        <v>7768</v>
      </c>
      <c r="C2237" s="593" t="s">
        <v>2651</v>
      </c>
      <c r="D2237" s="594" t="s">
        <v>186</v>
      </c>
      <c r="E2237" s="597">
        <v>878987</v>
      </c>
      <c r="F2237" s="593" t="s">
        <v>8417</v>
      </c>
    </row>
    <row r="2238" spans="2:6" ht="15.4">
      <c r="B2238" s="594">
        <v>7771</v>
      </c>
      <c r="C2238" s="593" t="s">
        <v>2653</v>
      </c>
      <c r="D2238" s="594" t="s">
        <v>190</v>
      </c>
      <c r="E2238" s="595">
        <v>119550</v>
      </c>
      <c r="F2238" s="596" t="s">
        <v>8417</v>
      </c>
    </row>
    <row r="2239" spans="2:6" ht="15.4">
      <c r="B2239" s="594">
        <v>7772</v>
      </c>
      <c r="C2239" s="593" t="s">
        <v>2655</v>
      </c>
      <c r="D2239" s="594" t="s">
        <v>1319</v>
      </c>
      <c r="E2239" s="597">
        <v>32294</v>
      </c>
      <c r="F2239" s="593" t="s">
        <v>8417</v>
      </c>
    </row>
    <row r="2240" spans="2:6" ht="15.4">
      <c r="B2240" s="594">
        <v>7773</v>
      </c>
      <c r="C2240" s="593" t="s">
        <v>2656</v>
      </c>
      <c r="D2240" s="594" t="s">
        <v>157</v>
      </c>
      <c r="E2240" s="595">
        <v>6942537</v>
      </c>
      <c r="F2240" s="596" t="s">
        <v>8417</v>
      </c>
    </row>
    <row r="2241" spans="2:6" ht="15.4">
      <c r="B2241" s="594">
        <v>7774</v>
      </c>
      <c r="C2241" s="593" t="s">
        <v>2657</v>
      </c>
      <c r="D2241" s="594" t="s">
        <v>157</v>
      </c>
      <c r="E2241" s="597">
        <v>674690</v>
      </c>
      <c r="F2241" s="596" t="s">
        <v>8417</v>
      </c>
    </row>
    <row r="2242" spans="2:6" ht="15.4">
      <c r="B2242" s="594">
        <v>7775</v>
      </c>
      <c r="C2242" s="593" t="s">
        <v>2658</v>
      </c>
      <c r="D2242" s="594" t="s">
        <v>182</v>
      </c>
      <c r="E2242" s="597">
        <v>32230</v>
      </c>
      <c r="F2242" s="593" t="s">
        <v>8417</v>
      </c>
    </row>
    <row r="2243" spans="2:6" ht="15.4">
      <c r="B2243" s="594">
        <v>7776</v>
      </c>
      <c r="C2243" s="593" t="s">
        <v>2659</v>
      </c>
      <c r="D2243" s="594" t="s">
        <v>186</v>
      </c>
      <c r="E2243" s="597">
        <v>203118</v>
      </c>
      <c r="F2243" s="593" t="s">
        <v>8417</v>
      </c>
    </row>
    <row r="2244" spans="2:6" ht="15.4">
      <c r="B2244" s="594">
        <v>7777</v>
      </c>
      <c r="C2244" s="593" t="s">
        <v>8582</v>
      </c>
      <c r="D2244" s="594" t="s">
        <v>190</v>
      </c>
      <c r="E2244" s="597">
        <v>61275</v>
      </c>
      <c r="F2244" s="593" t="s">
        <v>8417</v>
      </c>
    </row>
    <row r="2245" spans="2:6" ht="15.4">
      <c r="B2245" s="594">
        <v>7778</v>
      </c>
      <c r="C2245" s="593" t="s">
        <v>2661</v>
      </c>
      <c r="D2245" s="594" t="s">
        <v>885</v>
      </c>
      <c r="E2245" s="597">
        <v>79418</v>
      </c>
      <c r="F2245" s="593" t="s">
        <v>8417</v>
      </c>
    </row>
    <row r="2246" spans="2:6" ht="15.4">
      <c r="B2246" s="594">
        <v>7779</v>
      </c>
      <c r="C2246" s="593" t="s">
        <v>2662</v>
      </c>
      <c r="D2246" s="594" t="s">
        <v>590</v>
      </c>
      <c r="E2246" s="595">
        <v>214412</v>
      </c>
      <c r="F2246" s="596" t="s">
        <v>8396</v>
      </c>
    </row>
    <row r="2247" spans="2:6" ht="15.4">
      <c r="B2247" s="594">
        <v>7780</v>
      </c>
      <c r="C2247" s="593" t="s">
        <v>2663</v>
      </c>
      <c r="D2247" s="594" t="s">
        <v>885</v>
      </c>
      <c r="E2247" s="597">
        <v>35561</v>
      </c>
      <c r="F2247" s="593" t="s">
        <v>8417</v>
      </c>
    </row>
    <row r="2248" spans="2:6" ht="15.4">
      <c r="B2248" s="594">
        <v>7781</v>
      </c>
      <c r="C2248" s="593" t="s">
        <v>2664</v>
      </c>
      <c r="D2248" s="594" t="s">
        <v>590</v>
      </c>
      <c r="E2248" s="595">
        <v>367993</v>
      </c>
      <c r="F2248" s="596" t="s">
        <v>8396</v>
      </c>
    </row>
    <row r="2249" spans="2:6" ht="15.4">
      <c r="B2249" s="594">
        <v>7782</v>
      </c>
      <c r="C2249" s="593" t="s">
        <v>2665</v>
      </c>
      <c r="D2249" s="594" t="s">
        <v>885</v>
      </c>
      <c r="E2249" s="595">
        <v>50180</v>
      </c>
      <c r="F2249" s="596" t="s">
        <v>8417</v>
      </c>
    </row>
    <row r="2250" spans="2:6" ht="15.4">
      <c r="B2250" s="594">
        <v>7783</v>
      </c>
      <c r="C2250" s="593" t="s">
        <v>2666</v>
      </c>
      <c r="D2250" s="594" t="s">
        <v>590</v>
      </c>
      <c r="E2250" s="597">
        <v>1103979</v>
      </c>
      <c r="F2250" s="593" t="s">
        <v>8396</v>
      </c>
    </row>
    <row r="2251" spans="2:6" ht="15.4">
      <c r="B2251" s="594">
        <v>7784</v>
      </c>
      <c r="C2251" s="593" t="s">
        <v>2667</v>
      </c>
      <c r="D2251" s="594" t="s">
        <v>590</v>
      </c>
      <c r="E2251" s="597">
        <v>260787</v>
      </c>
      <c r="F2251" s="593" t="s">
        <v>8396</v>
      </c>
    </row>
    <row r="2252" spans="2:6" ht="15.4">
      <c r="B2252" s="594">
        <v>7785</v>
      </c>
      <c r="C2252" s="593" t="s">
        <v>2668</v>
      </c>
      <c r="D2252" s="594" t="s">
        <v>186</v>
      </c>
      <c r="E2252" s="597">
        <v>1243475</v>
      </c>
      <c r="F2252" s="593" t="s">
        <v>8417</v>
      </c>
    </row>
    <row r="2253" spans="2:6" ht="15.4">
      <c r="B2253" s="594">
        <v>7786</v>
      </c>
      <c r="C2253" s="593" t="s">
        <v>2669</v>
      </c>
      <c r="D2253" s="594" t="s">
        <v>182</v>
      </c>
      <c r="E2253" s="597">
        <v>2854</v>
      </c>
      <c r="F2253" s="593" t="s">
        <v>8417</v>
      </c>
    </row>
    <row r="2254" spans="2:6" ht="15.4">
      <c r="B2254" s="594">
        <v>7787</v>
      </c>
      <c r="C2254" s="593" t="s">
        <v>2670</v>
      </c>
      <c r="D2254" s="594" t="s">
        <v>564</v>
      </c>
      <c r="E2254" s="597">
        <v>10784</v>
      </c>
      <c r="F2254" s="593" t="s">
        <v>8417</v>
      </c>
    </row>
    <row r="2255" spans="2:6" ht="15.4">
      <c r="B2255" s="594">
        <v>7788</v>
      </c>
      <c r="C2255" s="593" t="s">
        <v>2671</v>
      </c>
      <c r="D2255" s="594" t="s">
        <v>190</v>
      </c>
      <c r="E2255" s="597">
        <v>3210</v>
      </c>
      <c r="F2255" s="593" t="s">
        <v>8417</v>
      </c>
    </row>
    <row r="2256" spans="2:6" ht="15.4">
      <c r="B2256" s="594">
        <v>7789</v>
      </c>
      <c r="C2256" s="593" t="s">
        <v>2672</v>
      </c>
      <c r="D2256" s="594" t="s">
        <v>190</v>
      </c>
      <c r="E2256" s="595">
        <v>7822</v>
      </c>
      <c r="F2256" s="596" t="s">
        <v>8417</v>
      </c>
    </row>
    <row r="2257" spans="2:6" ht="15.4">
      <c r="B2257" s="594">
        <v>7790</v>
      </c>
      <c r="C2257" s="593" t="s">
        <v>2674</v>
      </c>
      <c r="D2257" s="594" t="s">
        <v>186</v>
      </c>
      <c r="E2257" s="595">
        <v>66433</v>
      </c>
      <c r="F2257" s="596" t="s">
        <v>8417</v>
      </c>
    </row>
    <row r="2258" spans="2:6" ht="15.4">
      <c r="B2258" s="594">
        <v>7791</v>
      </c>
      <c r="C2258" s="593" t="s">
        <v>2675</v>
      </c>
      <c r="D2258" s="594" t="s">
        <v>186</v>
      </c>
      <c r="E2258" s="595">
        <v>204206</v>
      </c>
      <c r="F2258" s="593" t="s">
        <v>8417</v>
      </c>
    </row>
    <row r="2259" spans="2:6" ht="15.4">
      <c r="B2259" s="594">
        <v>7792</v>
      </c>
      <c r="C2259" s="593" t="s">
        <v>2676</v>
      </c>
      <c r="D2259" s="594" t="s">
        <v>186</v>
      </c>
      <c r="E2259" s="595">
        <v>132362</v>
      </c>
      <c r="F2259" s="596" t="s">
        <v>8417</v>
      </c>
    </row>
    <row r="2260" spans="2:6" ht="15.4">
      <c r="B2260" s="594">
        <v>7793</v>
      </c>
      <c r="C2260" s="593" t="s">
        <v>2677</v>
      </c>
      <c r="D2260" s="594" t="s">
        <v>182</v>
      </c>
      <c r="E2260" s="595">
        <v>3224</v>
      </c>
      <c r="F2260" s="593" t="s">
        <v>8417</v>
      </c>
    </row>
    <row r="2261" spans="2:6" ht="15.4">
      <c r="B2261" s="594">
        <v>7794</v>
      </c>
      <c r="C2261" s="593" t="s">
        <v>8583</v>
      </c>
      <c r="D2261" s="594" t="s">
        <v>186</v>
      </c>
      <c r="E2261" s="597">
        <v>1274525</v>
      </c>
      <c r="F2261" s="593" t="s">
        <v>8417</v>
      </c>
    </row>
    <row r="2262" spans="2:6" ht="15.4">
      <c r="B2262" s="594">
        <v>7795</v>
      </c>
      <c r="C2262" s="593" t="s">
        <v>8584</v>
      </c>
      <c r="D2262" s="594" t="s">
        <v>186</v>
      </c>
      <c r="E2262" s="597">
        <v>1516379</v>
      </c>
      <c r="F2262" s="593" t="s">
        <v>8417</v>
      </c>
    </row>
    <row r="2263" spans="2:6" ht="15.4">
      <c r="B2263" s="594">
        <v>7796</v>
      </c>
      <c r="C2263" s="593" t="s">
        <v>2680</v>
      </c>
      <c r="D2263" s="594" t="s">
        <v>186</v>
      </c>
      <c r="E2263" s="597">
        <v>6014</v>
      </c>
      <c r="F2263" s="593" t="s">
        <v>8417</v>
      </c>
    </row>
    <row r="2264" spans="2:6" ht="15.4">
      <c r="B2264" s="594">
        <v>7797</v>
      </c>
      <c r="C2264" s="593" t="s">
        <v>8585</v>
      </c>
      <c r="D2264" s="594" t="s">
        <v>186</v>
      </c>
      <c r="E2264" s="597">
        <v>211009</v>
      </c>
      <c r="F2264" s="593" t="s">
        <v>8417</v>
      </c>
    </row>
    <row r="2265" spans="2:6" ht="15.4">
      <c r="B2265" s="594">
        <v>7798</v>
      </c>
      <c r="C2265" s="593" t="s">
        <v>2682</v>
      </c>
      <c r="D2265" s="594" t="s">
        <v>186</v>
      </c>
      <c r="E2265" s="597">
        <v>49089</v>
      </c>
      <c r="F2265" s="593" t="s">
        <v>8417</v>
      </c>
    </row>
    <row r="2266" spans="2:6" ht="15.4">
      <c r="B2266" s="594">
        <v>7799</v>
      </c>
      <c r="C2266" s="593" t="s">
        <v>2683</v>
      </c>
      <c r="D2266" s="594" t="s">
        <v>182</v>
      </c>
      <c r="E2266" s="597">
        <v>9655</v>
      </c>
      <c r="F2266" s="593" t="s">
        <v>8417</v>
      </c>
    </row>
    <row r="2267" spans="2:6" ht="15.4">
      <c r="B2267" s="594">
        <v>7800</v>
      </c>
      <c r="C2267" s="593" t="s">
        <v>8586</v>
      </c>
      <c r="D2267" s="594" t="s">
        <v>186</v>
      </c>
      <c r="E2267" s="595">
        <v>1386260</v>
      </c>
      <c r="F2267" s="596" t="s">
        <v>8417</v>
      </c>
    </row>
    <row r="2268" spans="2:6" ht="15.4">
      <c r="B2268" s="594">
        <v>7801</v>
      </c>
      <c r="C2268" s="593" t="s">
        <v>2685</v>
      </c>
      <c r="D2268" s="594" t="s">
        <v>186</v>
      </c>
      <c r="E2268" s="595">
        <v>72951</v>
      </c>
      <c r="F2268" s="596" t="s">
        <v>8417</v>
      </c>
    </row>
    <row r="2269" spans="2:6" ht="15.4">
      <c r="B2269" s="594">
        <v>7802</v>
      </c>
      <c r="C2269" s="593" t="s">
        <v>2686</v>
      </c>
      <c r="D2269" s="594" t="s">
        <v>182</v>
      </c>
      <c r="E2269" s="595">
        <v>230255</v>
      </c>
      <c r="F2269" s="596" t="s">
        <v>8417</v>
      </c>
    </row>
    <row r="2270" spans="2:6" ht="15.4">
      <c r="B2270" s="594">
        <v>7803</v>
      </c>
      <c r="C2270" s="593" t="s">
        <v>2687</v>
      </c>
      <c r="D2270" s="594" t="s">
        <v>182</v>
      </c>
      <c r="E2270" s="595">
        <v>1037</v>
      </c>
      <c r="F2270" s="596" t="s">
        <v>8417</v>
      </c>
    </row>
    <row r="2271" spans="2:6" ht="15.4">
      <c r="B2271" s="594">
        <v>7804</v>
      </c>
      <c r="C2271" s="593" t="s">
        <v>2688</v>
      </c>
      <c r="D2271" s="594" t="s">
        <v>182</v>
      </c>
      <c r="E2271" s="597">
        <v>319773</v>
      </c>
      <c r="F2271" s="593" t="s">
        <v>8417</v>
      </c>
    </row>
    <row r="2272" spans="2:6" ht="15.4">
      <c r="B2272" s="594">
        <v>7805</v>
      </c>
      <c r="C2272" s="593" t="s">
        <v>2689</v>
      </c>
      <c r="D2272" s="594" t="s">
        <v>564</v>
      </c>
      <c r="E2272" s="595">
        <v>5820</v>
      </c>
      <c r="F2272" s="596" t="s">
        <v>8417</v>
      </c>
    </row>
    <row r="2273" spans="2:6" ht="15.4">
      <c r="B2273" s="594">
        <v>7806</v>
      </c>
      <c r="C2273" s="593" t="s">
        <v>2690</v>
      </c>
      <c r="D2273" s="594" t="s">
        <v>186</v>
      </c>
      <c r="E2273" s="595">
        <v>1279722</v>
      </c>
      <c r="F2273" s="596" t="s">
        <v>8417</v>
      </c>
    </row>
    <row r="2274" spans="2:6" ht="15.4">
      <c r="B2274" s="594">
        <v>7807</v>
      </c>
      <c r="C2274" s="593" t="s">
        <v>2691</v>
      </c>
      <c r="D2274" s="594" t="s">
        <v>186</v>
      </c>
      <c r="E2274" s="595">
        <v>192530</v>
      </c>
      <c r="F2274" s="596" t="s">
        <v>8417</v>
      </c>
    </row>
    <row r="2275" spans="2:6" ht="15.4">
      <c r="B2275" s="594">
        <v>7809</v>
      </c>
      <c r="C2275" s="593" t="s">
        <v>2693</v>
      </c>
      <c r="D2275" s="594" t="s">
        <v>190</v>
      </c>
      <c r="E2275" s="595">
        <v>320007</v>
      </c>
      <c r="F2275" s="596" t="s">
        <v>8417</v>
      </c>
    </row>
    <row r="2276" spans="2:6" ht="15.4">
      <c r="B2276" s="594">
        <v>7818</v>
      </c>
      <c r="C2276" s="593" t="s">
        <v>8587</v>
      </c>
      <c r="D2276" s="594" t="s">
        <v>1319</v>
      </c>
      <c r="E2276" s="597">
        <v>20169</v>
      </c>
      <c r="F2276" s="596" t="s">
        <v>8417</v>
      </c>
    </row>
    <row r="2277" spans="2:6" ht="15.4">
      <c r="B2277" s="594">
        <v>7819</v>
      </c>
      <c r="C2277" s="593" t="s">
        <v>2700</v>
      </c>
      <c r="D2277" s="594" t="s">
        <v>1319</v>
      </c>
      <c r="E2277" s="595">
        <v>5984</v>
      </c>
      <c r="F2277" s="596" t="s">
        <v>8417</v>
      </c>
    </row>
    <row r="2278" spans="2:6" ht="15.4">
      <c r="B2278" s="594">
        <v>7820</v>
      </c>
      <c r="C2278" s="593" t="s">
        <v>2701</v>
      </c>
      <c r="D2278" s="594" t="s">
        <v>157</v>
      </c>
      <c r="E2278" s="597">
        <v>31534</v>
      </c>
      <c r="F2278" s="596" t="s">
        <v>8417</v>
      </c>
    </row>
    <row r="2279" spans="2:6" ht="15.4">
      <c r="B2279" s="594">
        <v>7821</v>
      </c>
      <c r="C2279" s="593" t="s">
        <v>2703</v>
      </c>
      <c r="D2279" s="594" t="s">
        <v>190</v>
      </c>
      <c r="E2279" s="597">
        <v>12282</v>
      </c>
      <c r="F2279" s="593" t="s">
        <v>8417</v>
      </c>
    </row>
    <row r="2280" spans="2:6" ht="15.4">
      <c r="B2280" s="594">
        <v>7822</v>
      </c>
      <c r="C2280" s="593" t="s">
        <v>2704</v>
      </c>
      <c r="D2280" s="594" t="s">
        <v>190</v>
      </c>
      <c r="E2280" s="595">
        <v>12611</v>
      </c>
      <c r="F2280" s="596" t="s">
        <v>8417</v>
      </c>
    </row>
    <row r="2281" spans="2:6" ht="15.4">
      <c r="B2281" s="594">
        <v>7823</v>
      </c>
      <c r="C2281" s="593" t="s">
        <v>2705</v>
      </c>
      <c r="D2281" s="594" t="s">
        <v>190</v>
      </c>
      <c r="E2281" s="595">
        <v>13639</v>
      </c>
      <c r="F2281" s="596" t="s">
        <v>8417</v>
      </c>
    </row>
    <row r="2282" spans="2:6" ht="15.4">
      <c r="B2282" s="594">
        <v>7824</v>
      </c>
      <c r="C2282" s="593" t="s">
        <v>2706</v>
      </c>
      <c r="D2282" s="594" t="s">
        <v>157</v>
      </c>
      <c r="E2282" s="595">
        <v>97598</v>
      </c>
      <c r="F2282" s="596" t="s">
        <v>8417</v>
      </c>
    </row>
    <row r="2283" spans="2:6" ht="15.4">
      <c r="B2283" s="594">
        <v>7826</v>
      </c>
      <c r="C2283" s="593" t="s">
        <v>2707</v>
      </c>
      <c r="D2283" s="594" t="s">
        <v>182</v>
      </c>
      <c r="E2283" s="595">
        <v>55226</v>
      </c>
      <c r="F2283" s="596" t="s">
        <v>8417</v>
      </c>
    </row>
    <row r="2284" spans="2:6" ht="15.4">
      <c r="B2284" s="594">
        <v>7828</v>
      </c>
      <c r="C2284" s="593" t="s">
        <v>2708</v>
      </c>
      <c r="D2284" s="594" t="s">
        <v>190</v>
      </c>
      <c r="E2284" s="597">
        <v>35455</v>
      </c>
      <c r="F2284" s="593" t="s">
        <v>8417</v>
      </c>
    </row>
    <row r="2285" spans="2:6" ht="15.4">
      <c r="B2285" s="594">
        <v>7829</v>
      </c>
      <c r="C2285" s="593" t="s">
        <v>2709</v>
      </c>
      <c r="D2285" s="594" t="s">
        <v>190</v>
      </c>
      <c r="E2285" s="595">
        <v>17729</v>
      </c>
      <c r="F2285" s="596" t="s">
        <v>8417</v>
      </c>
    </row>
    <row r="2286" spans="2:6" ht="15.4">
      <c r="B2286" s="594">
        <v>7857</v>
      </c>
      <c r="C2286" s="593" t="s">
        <v>2714</v>
      </c>
      <c r="D2286" s="594" t="s">
        <v>157</v>
      </c>
      <c r="E2286" s="595">
        <v>7558677</v>
      </c>
      <c r="F2286" s="596" t="s">
        <v>8417</v>
      </c>
    </row>
    <row r="2287" spans="2:6" ht="15.4">
      <c r="B2287" s="594">
        <v>7861</v>
      </c>
      <c r="C2287" s="593" t="s">
        <v>2718</v>
      </c>
      <c r="D2287" s="594" t="s">
        <v>190</v>
      </c>
      <c r="E2287" s="597">
        <v>62838</v>
      </c>
      <c r="F2287" s="593" t="s">
        <v>8417</v>
      </c>
    </row>
    <row r="2288" spans="2:6" ht="15.4">
      <c r="B2288" s="594">
        <v>7862</v>
      </c>
      <c r="C2288" s="593" t="s">
        <v>2719</v>
      </c>
      <c r="D2288" s="594" t="s">
        <v>190</v>
      </c>
      <c r="E2288" s="597">
        <v>7418</v>
      </c>
      <c r="F2288" s="593" t="s">
        <v>8417</v>
      </c>
    </row>
    <row r="2289" spans="2:6" ht="15.4">
      <c r="B2289" s="594">
        <v>7863</v>
      </c>
      <c r="C2289" s="593" t="s">
        <v>2720</v>
      </c>
      <c r="D2289" s="594" t="s">
        <v>182</v>
      </c>
      <c r="E2289" s="595">
        <v>60712</v>
      </c>
      <c r="F2289" s="596" t="s">
        <v>8417</v>
      </c>
    </row>
    <row r="2290" spans="2:6" ht="15.4">
      <c r="B2290" s="594">
        <v>7864</v>
      </c>
      <c r="C2290" s="593" t="s">
        <v>2721</v>
      </c>
      <c r="D2290" s="594" t="s">
        <v>182</v>
      </c>
      <c r="E2290" s="595">
        <v>9108</v>
      </c>
      <c r="F2290" s="596" t="s">
        <v>8417</v>
      </c>
    </row>
    <row r="2291" spans="2:6" ht="15.4">
      <c r="B2291" s="594">
        <v>7865</v>
      </c>
      <c r="C2291" s="593" t="s">
        <v>2722</v>
      </c>
      <c r="D2291" s="594" t="s">
        <v>157</v>
      </c>
      <c r="E2291" s="595">
        <v>217974</v>
      </c>
      <c r="F2291" s="596" t="s">
        <v>8417</v>
      </c>
    </row>
    <row r="2292" spans="2:6" ht="15.4">
      <c r="B2292" s="594">
        <v>7869</v>
      </c>
      <c r="C2292" s="593" t="s">
        <v>2723</v>
      </c>
      <c r="D2292" s="594" t="s">
        <v>186</v>
      </c>
      <c r="E2292" s="595">
        <v>81073</v>
      </c>
      <c r="F2292" s="596" t="s">
        <v>8417</v>
      </c>
    </row>
    <row r="2293" spans="2:6" ht="15.4">
      <c r="B2293" s="594">
        <v>7870</v>
      </c>
      <c r="C2293" s="593" t="s">
        <v>2724</v>
      </c>
      <c r="D2293" s="594" t="s">
        <v>157</v>
      </c>
      <c r="E2293" s="595">
        <v>1370340</v>
      </c>
      <c r="F2293" s="596" t="s">
        <v>8417</v>
      </c>
    </row>
    <row r="2294" spans="2:6" ht="15.4">
      <c r="B2294" s="594">
        <v>7871</v>
      </c>
      <c r="C2294" s="593" t="s">
        <v>2725</v>
      </c>
      <c r="D2294" s="594" t="s">
        <v>190</v>
      </c>
      <c r="E2294" s="595">
        <v>38822</v>
      </c>
      <c r="F2294" s="596" t="s">
        <v>8417</v>
      </c>
    </row>
    <row r="2295" spans="2:6" ht="15.4">
      <c r="B2295" s="594">
        <v>7873</v>
      </c>
      <c r="C2295" s="593" t="s">
        <v>2726</v>
      </c>
      <c r="D2295" s="594" t="s">
        <v>564</v>
      </c>
      <c r="E2295" s="595">
        <v>1314</v>
      </c>
      <c r="F2295" s="596" t="s">
        <v>8417</v>
      </c>
    </row>
    <row r="2296" spans="2:6" ht="15.4">
      <c r="B2296" s="594">
        <v>7875</v>
      </c>
      <c r="C2296" s="593" t="s">
        <v>2727</v>
      </c>
      <c r="D2296" s="594" t="s">
        <v>157</v>
      </c>
      <c r="E2296" s="595">
        <v>42210</v>
      </c>
      <c r="F2296" s="596" t="s">
        <v>8417</v>
      </c>
    </row>
    <row r="2297" spans="2:6" ht="15.4">
      <c r="B2297" s="594">
        <v>7877</v>
      </c>
      <c r="C2297" s="593" t="s">
        <v>2729</v>
      </c>
      <c r="D2297" s="594" t="s">
        <v>190</v>
      </c>
      <c r="E2297" s="595">
        <v>6402</v>
      </c>
      <c r="F2297" s="596" t="s">
        <v>8417</v>
      </c>
    </row>
    <row r="2298" spans="2:6" ht="15.4">
      <c r="B2298" s="594">
        <v>7878</v>
      </c>
      <c r="C2298" s="593" t="s">
        <v>2730</v>
      </c>
      <c r="D2298" s="594" t="s">
        <v>182</v>
      </c>
      <c r="E2298" s="595">
        <v>77814</v>
      </c>
      <c r="F2298" s="596" t="s">
        <v>8417</v>
      </c>
    </row>
    <row r="2299" spans="2:6" ht="15.4">
      <c r="B2299" s="594">
        <v>7879</v>
      </c>
      <c r="C2299" s="593" t="s">
        <v>2731</v>
      </c>
      <c r="D2299" s="594" t="s">
        <v>157</v>
      </c>
      <c r="E2299" s="595">
        <v>267350</v>
      </c>
      <c r="F2299" s="596" t="s">
        <v>8417</v>
      </c>
    </row>
    <row r="2300" spans="2:6" ht="15.4">
      <c r="B2300" s="594">
        <v>7880</v>
      </c>
      <c r="C2300" s="593" t="s">
        <v>2732</v>
      </c>
      <c r="D2300" s="594" t="s">
        <v>157</v>
      </c>
      <c r="E2300" s="597">
        <v>45160</v>
      </c>
      <c r="F2300" s="593" t="s">
        <v>8417</v>
      </c>
    </row>
    <row r="2301" spans="2:6" ht="15.4">
      <c r="B2301" s="594">
        <v>7881</v>
      </c>
      <c r="C2301" s="593" t="s">
        <v>101</v>
      </c>
      <c r="D2301" s="594" t="s">
        <v>157</v>
      </c>
      <c r="E2301" s="597">
        <v>6583</v>
      </c>
      <c r="F2301" s="593" t="s">
        <v>8417</v>
      </c>
    </row>
    <row r="2302" spans="2:6" ht="15.4">
      <c r="B2302" s="594">
        <v>7883</v>
      </c>
      <c r="C2302" s="593" t="s">
        <v>2733</v>
      </c>
      <c r="D2302" s="594" t="s">
        <v>2102</v>
      </c>
      <c r="E2302" s="597">
        <v>2467</v>
      </c>
      <c r="F2302" s="593" t="s">
        <v>8417</v>
      </c>
    </row>
    <row r="2303" spans="2:6" ht="15.4">
      <c r="B2303" s="594">
        <v>7884</v>
      </c>
      <c r="C2303" s="593" t="s">
        <v>2734</v>
      </c>
      <c r="D2303" s="594" t="s">
        <v>2102</v>
      </c>
      <c r="E2303" s="595">
        <v>2311</v>
      </c>
      <c r="F2303" s="596" t="s">
        <v>8417</v>
      </c>
    </row>
    <row r="2304" spans="2:6" ht="15.4">
      <c r="B2304" s="594">
        <v>7885</v>
      </c>
      <c r="C2304" s="593" t="s">
        <v>2735</v>
      </c>
      <c r="D2304" s="594" t="s">
        <v>2102</v>
      </c>
      <c r="E2304" s="595">
        <v>2627</v>
      </c>
      <c r="F2304" s="596" t="s">
        <v>8417</v>
      </c>
    </row>
    <row r="2305" spans="2:6" ht="15.4">
      <c r="B2305" s="594">
        <v>7886</v>
      </c>
      <c r="C2305" s="593" t="s">
        <v>2736</v>
      </c>
      <c r="D2305" s="594" t="s">
        <v>2102</v>
      </c>
      <c r="E2305" s="595">
        <v>1872</v>
      </c>
      <c r="F2305" s="596" t="s">
        <v>8417</v>
      </c>
    </row>
    <row r="2306" spans="2:6" ht="15.4">
      <c r="B2306" s="594">
        <v>7887</v>
      </c>
      <c r="C2306" s="593" t="s">
        <v>2737</v>
      </c>
      <c r="D2306" s="594" t="s">
        <v>2102</v>
      </c>
      <c r="E2306" s="595">
        <v>2070</v>
      </c>
      <c r="F2306" s="596" t="s">
        <v>8417</v>
      </c>
    </row>
    <row r="2307" spans="2:6" ht="15.4">
      <c r="B2307" s="594">
        <v>7888</v>
      </c>
      <c r="C2307" s="593" t="s">
        <v>8588</v>
      </c>
      <c r="D2307" s="594" t="s">
        <v>157</v>
      </c>
      <c r="E2307" s="595">
        <v>257180</v>
      </c>
      <c r="F2307" s="596" t="s">
        <v>8417</v>
      </c>
    </row>
    <row r="2308" spans="2:6" ht="15.4">
      <c r="B2308" s="594">
        <v>7889</v>
      </c>
      <c r="C2308" s="593" t="s">
        <v>2739</v>
      </c>
      <c r="D2308" s="594" t="s">
        <v>2102</v>
      </c>
      <c r="E2308" s="595">
        <v>2467</v>
      </c>
      <c r="F2308" s="593" t="s">
        <v>8417</v>
      </c>
    </row>
    <row r="2309" spans="2:6" ht="15.4">
      <c r="B2309" s="594">
        <v>7892</v>
      </c>
      <c r="C2309" s="593" t="s">
        <v>2740</v>
      </c>
      <c r="D2309" s="594" t="s">
        <v>190</v>
      </c>
      <c r="E2309" s="597">
        <v>106619</v>
      </c>
      <c r="F2309" s="593" t="s">
        <v>8417</v>
      </c>
    </row>
    <row r="2310" spans="2:6" ht="15.4">
      <c r="B2310" s="594">
        <v>7893</v>
      </c>
      <c r="C2310" s="593" t="s">
        <v>2741</v>
      </c>
      <c r="D2310" s="594" t="s">
        <v>157</v>
      </c>
      <c r="E2310" s="597">
        <v>269693</v>
      </c>
      <c r="F2310" s="593" t="s">
        <v>8417</v>
      </c>
    </row>
    <row r="2311" spans="2:6" ht="15.4">
      <c r="B2311" s="594">
        <v>7894</v>
      </c>
      <c r="C2311" s="593" t="s">
        <v>2742</v>
      </c>
      <c r="D2311" s="594" t="s">
        <v>157</v>
      </c>
      <c r="E2311" s="597">
        <v>799680</v>
      </c>
      <c r="F2311" s="596" t="s">
        <v>8417</v>
      </c>
    </row>
    <row r="2312" spans="2:6" ht="15.4">
      <c r="B2312" s="594">
        <v>7895</v>
      </c>
      <c r="C2312" s="593" t="s">
        <v>2743</v>
      </c>
      <c r="D2312" s="594" t="s">
        <v>157</v>
      </c>
      <c r="E2312" s="595">
        <v>572560</v>
      </c>
      <c r="F2312" s="596" t="s">
        <v>8417</v>
      </c>
    </row>
    <row r="2313" spans="2:6" ht="15.4">
      <c r="B2313" s="594">
        <v>7896</v>
      </c>
      <c r="C2313" s="593" t="s">
        <v>2744</v>
      </c>
      <c r="D2313" s="594" t="s">
        <v>157</v>
      </c>
      <c r="E2313" s="597">
        <v>1031</v>
      </c>
      <c r="F2313" s="593" t="s">
        <v>8417</v>
      </c>
    </row>
    <row r="2314" spans="2:6" ht="15.4">
      <c r="B2314" s="594">
        <v>7898</v>
      </c>
      <c r="C2314" s="593" t="s">
        <v>2745</v>
      </c>
      <c r="D2314" s="594" t="s">
        <v>186</v>
      </c>
      <c r="E2314" s="595">
        <v>975111</v>
      </c>
      <c r="F2314" s="596" t="s">
        <v>8417</v>
      </c>
    </row>
    <row r="2315" spans="2:6" ht="15.4">
      <c r="B2315" s="594">
        <v>7899</v>
      </c>
      <c r="C2315" s="593" t="s">
        <v>2746</v>
      </c>
      <c r="D2315" s="594" t="s">
        <v>186</v>
      </c>
      <c r="E2315" s="597">
        <v>1045806</v>
      </c>
      <c r="F2315" s="593" t="s">
        <v>8417</v>
      </c>
    </row>
    <row r="2316" spans="2:6" ht="15.4">
      <c r="B2316" s="594">
        <v>7900</v>
      </c>
      <c r="C2316" s="593" t="s">
        <v>8589</v>
      </c>
      <c r="D2316" s="594" t="s">
        <v>182</v>
      </c>
      <c r="E2316" s="595">
        <v>73826</v>
      </c>
      <c r="F2316" s="596" t="s">
        <v>8417</v>
      </c>
    </row>
    <row r="2317" spans="2:6" ht="15.4">
      <c r="B2317" s="594">
        <v>7901</v>
      </c>
      <c r="C2317" s="593" t="s">
        <v>2748</v>
      </c>
      <c r="D2317" s="594" t="s">
        <v>885</v>
      </c>
      <c r="E2317" s="595">
        <v>11371</v>
      </c>
      <c r="F2317" s="596" t="s">
        <v>8417</v>
      </c>
    </row>
    <row r="2318" spans="2:6" ht="15.4">
      <c r="B2318" s="594">
        <v>7902</v>
      </c>
      <c r="C2318" s="593" t="s">
        <v>8590</v>
      </c>
      <c r="D2318" s="594" t="s">
        <v>190</v>
      </c>
      <c r="E2318" s="595">
        <v>86889</v>
      </c>
      <c r="F2318" s="596" t="s">
        <v>8417</v>
      </c>
    </row>
    <row r="2319" spans="2:6" ht="15.4">
      <c r="B2319" s="594">
        <v>7903</v>
      </c>
      <c r="C2319" s="593" t="s">
        <v>2750</v>
      </c>
      <c r="D2319" s="594" t="s">
        <v>157</v>
      </c>
      <c r="E2319" s="595">
        <v>101150</v>
      </c>
      <c r="F2319" s="596" t="s">
        <v>8417</v>
      </c>
    </row>
    <row r="2320" spans="2:6" ht="15.4">
      <c r="B2320" s="594">
        <v>7904</v>
      </c>
      <c r="C2320" s="593" t="s">
        <v>2751</v>
      </c>
      <c r="D2320" s="594" t="s">
        <v>1319</v>
      </c>
      <c r="E2320" s="597">
        <v>4983</v>
      </c>
      <c r="F2320" s="593" t="s">
        <v>8417</v>
      </c>
    </row>
    <row r="2321" spans="2:6" ht="15.4">
      <c r="B2321" s="594">
        <v>7905</v>
      </c>
      <c r="C2321" s="593" t="s">
        <v>2752</v>
      </c>
      <c r="D2321" s="594" t="s">
        <v>186</v>
      </c>
      <c r="E2321" s="595">
        <v>69938</v>
      </c>
      <c r="F2321" s="596" t="s">
        <v>8417</v>
      </c>
    </row>
    <row r="2322" spans="2:6" ht="15.4">
      <c r="B2322" s="594">
        <v>7944</v>
      </c>
      <c r="C2322" s="593" t="s">
        <v>2753</v>
      </c>
      <c r="D2322" s="594" t="s">
        <v>186</v>
      </c>
      <c r="E2322" s="597">
        <v>4959</v>
      </c>
      <c r="F2322" s="593" t="s">
        <v>8417</v>
      </c>
    </row>
    <row r="2323" spans="2:6" ht="15.4">
      <c r="B2323" s="594">
        <v>7945</v>
      </c>
      <c r="C2323" s="593" t="s">
        <v>2754</v>
      </c>
      <c r="D2323" s="594" t="s">
        <v>186</v>
      </c>
      <c r="E2323" s="595">
        <v>4176</v>
      </c>
      <c r="F2323" s="596" t="s">
        <v>8417</v>
      </c>
    </row>
    <row r="2324" spans="2:6" ht="15.4">
      <c r="B2324" s="594">
        <v>7946</v>
      </c>
      <c r="C2324" s="593" t="s">
        <v>2755</v>
      </c>
      <c r="D2324" s="594" t="s">
        <v>186</v>
      </c>
      <c r="E2324" s="595">
        <v>7146</v>
      </c>
      <c r="F2324" s="596" t="s">
        <v>8417</v>
      </c>
    </row>
    <row r="2325" spans="2:6" ht="15.4">
      <c r="B2325" s="594">
        <v>7947</v>
      </c>
      <c r="C2325" s="593" t="s">
        <v>2756</v>
      </c>
      <c r="D2325" s="594" t="s">
        <v>190</v>
      </c>
      <c r="E2325" s="595">
        <v>82340</v>
      </c>
      <c r="F2325" s="596" t="s">
        <v>8417</v>
      </c>
    </row>
    <row r="2326" spans="2:6" ht="15.4">
      <c r="B2326" s="594">
        <v>7948</v>
      </c>
      <c r="C2326" s="593" t="s">
        <v>2757</v>
      </c>
      <c r="D2326" s="594" t="s">
        <v>190</v>
      </c>
      <c r="E2326" s="595">
        <v>95796</v>
      </c>
      <c r="F2326" s="596" t="s">
        <v>8417</v>
      </c>
    </row>
    <row r="2327" spans="2:6" ht="15.4">
      <c r="B2327" s="594">
        <v>7949</v>
      </c>
      <c r="C2327" s="593" t="s">
        <v>2758</v>
      </c>
      <c r="D2327" s="594" t="s">
        <v>190</v>
      </c>
      <c r="E2327" s="597">
        <v>100379</v>
      </c>
      <c r="F2327" s="593" t="s">
        <v>8417</v>
      </c>
    </row>
    <row r="2328" spans="2:6" ht="15.4">
      <c r="B2328" s="594">
        <v>7950</v>
      </c>
      <c r="C2328" s="593" t="s">
        <v>2759</v>
      </c>
      <c r="D2328" s="594" t="s">
        <v>190</v>
      </c>
      <c r="E2328" s="597">
        <v>125468</v>
      </c>
      <c r="F2328" s="593" t="s">
        <v>8417</v>
      </c>
    </row>
    <row r="2329" spans="2:6" ht="15.4">
      <c r="B2329" s="594">
        <v>7951</v>
      </c>
      <c r="C2329" s="593" t="s">
        <v>2760</v>
      </c>
      <c r="D2329" s="594" t="s">
        <v>190</v>
      </c>
      <c r="E2329" s="595">
        <v>167436</v>
      </c>
      <c r="F2329" s="596" t="s">
        <v>8417</v>
      </c>
    </row>
    <row r="2330" spans="2:6" ht="15.4">
      <c r="B2330" s="594">
        <v>7953</v>
      </c>
      <c r="C2330" s="593" t="s">
        <v>2761</v>
      </c>
      <c r="D2330" s="594" t="s">
        <v>190</v>
      </c>
      <c r="E2330" s="597">
        <v>1666476</v>
      </c>
      <c r="F2330" s="593" t="s">
        <v>8417</v>
      </c>
    </row>
    <row r="2331" spans="2:6" ht="15.4">
      <c r="B2331" s="594">
        <v>7954</v>
      </c>
      <c r="C2331" s="593" t="s">
        <v>2762</v>
      </c>
      <c r="D2331" s="594" t="s">
        <v>157</v>
      </c>
      <c r="E2331" s="595">
        <v>867649</v>
      </c>
      <c r="F2331" s="596" t="s">
        <v>8417</v>
      </c>
    </row>
    <row r="2332" spans="2:6" ht="15.4">
      <c r="B2332" s="594">
        <v>7955</v>
      </c>
      <c r="C2332" s="593" t="s">
        <v>2763</v>
      </c>
      <c r="D2332" s="594" t="s">
        <v>157</v>
      </c>
      <c r="E2332" s="597">
        <v>1159510</v>
      </c>
      <c r="F2332" s="593" t="s">
        <v>8417</v>
      </c>
    </row>
    <row r="2333" spans="2:6" ht="15.4">
      <c r="B2333" s="594">
        <v>7956</v>
      </c>
      <c r="C2333" s="593" t="s">
        <v>2764</v>
      </c>
      <c r="D2333" s="594" t="s">
        <v>157</v>
      </c>
      <c r="E2333" s="595">
        <v>1872100</v>
      </c>
      <c r="F2333" s="596" t="s">
        <v>8417</v>
      </c>
    </row>
    <row r="2334" spans="2:6" ht="15.4">
      <c r="B2334" s="594">
        <v>7958</v>
      </c>
      <c r="C2334" s="593" t="s">
        <v>2766</v>
      </c>
      <c r="D2334" s="594" t="s">
        <v>190</v>
      </c>
      <c r="E2334" s="595">
        <v>15316</v>
      </c>
      <c r="F2334" s="596" t="s">
        <v>8417</v>
      </c>
    </row>
    <row r="2335" spans="2:6" ht="15.4">
      <c r="B2335" s="594">
        <v>7959</v>
      </c>
      <c r="C2335" s="593" t="s">
        <v>2767</v>
      </c>
      <c r="D2335" s="594" t="s">
        <v>190</v>
      </c>
      <c r="E2335" s="595">
        <v>18379</v>
      </c>
      <c r="F2335" s="596" t="s">
        <v>8417</v>
      </c>
    </row>
    <row r="2336" spans="2:6" ht="15.4">
      <c r="B2336" s="594">
        <v>7960</v>
      </c>
      <c r="C2336" s="593" t="s">
        <v>2768</v>
      </c>
      <c r="D2336" s="594" t="s">
        <v>190</v>
      </c>
      <c r="E2336" s="595">
        <v>15316</v>
      </c>
      <c r="F2336" s="596" t="s">
        <v>8417</v>
      </c>
    </row>
    <row r="2337" spans="2:6" ht="15.4">
      <c r="B2337" s="594">
        <v>7961</v>
      </c>
      <c r="C2337" s="593" t="s">
        <v>2769</v>
      </c>
      <c r="D2337" s="594" t="s">
        <v>190</v>
      </c>
      <c r="E2337" s="597">
        <v>22973</v>
      </c>
      <c r="F2337" s="593" t="s">
        <v>8417</v>
      </c>
    </row>
    <row r="2338" spans="2:6" ht="15.4">
      <c r="B2338" s="594">
        <v>7962</v>
      </c>
      <c r="C2338" s="593" t="s">
        <v>2770</v>
      </c>
      <c r="D2338" s="594" t="s">
        <v>157</v>
      </c>
      <c r="E2338" s="597">
        <v>12188</v>
      </c>
      <c r="F2338" s="593" t="s">
        <v>8417</v>
      </c>
    </row>
    <row r="2339" spans="2:6" ht="15.4">
      <c r="B2339" s="594">
        <v>7963</v>
      </c>
      <c r="C2339" s="593" t="s">
        <v>2771</v>
      </c>
      <c r="D2339" s="594" t="s">
        <v>157</v>
      </c>
      <c r="E2339" s="595">
        <v>643554</v>
      </c>
      <c r="F2339" s="596" t="s">
        <v>8417</v>
      </c>
    </row>
    <row r="2340" spans="2:6" ht="15.4">
      <c r="B2340" s="594">
        <v>7964</v>
      </c>
      <c r="C2340" s="593" t="s">
        <v>2772</v>
      </c>
      <c r="D2340" s="594" t="s">
        <v>157</v>
      </c>
      <c r="E2340" s="595">
        <v>643554</v>
      </c>
      <c r="F2340" s="596" t="s">
        <v>8417</v>
      </c>
    </row>
    <row r="2341" spans="2:6" ht="15.4">
      <c r="B2341" s="594">
        <v>7965</v>
      </c>
      <c r="C2341" s="593" t="s">
        <v>2773</v>
      </c>
      <c r="D2341" s="594" t="s">
        <v>157</v>
      </c>
      <c r="E2341" s="597">
        <v>5800875</v>
      </c>
      <c r="F2341" s="593" t="s">
        <v>8417</v>
      </c>
    </row>
    <row r="2342" spans="2:6" ht="15.4">
      <c r="B2342" s="594">
        <v>7966</v>
      </c>
      <c r="C2342" s="593" t="s">
        <v>2774</v>
      </c>
      <c r="D2342" s="594" t="s">
        <v>157</v>
      </c>
      <c r="E2342" s="595">
        <v>212268</v>
      </c>
      <c r="F2342" s="596" t="s">
        <v>8417</v>
      </c>
    </row>
    <row r="2343" spans="2:6" ht="15.4">
      <c r="B2343" s="594">
        <v>7967</v>
      </c>
      <c r="C2343" s="593" t="s">
        <v>2775</v>
      </c>
      <c r="D2343" s="594" t="s">
        <v>186</v>
      </c>
      <c r="E2343" s="595">
        <v>8531</v>
      </c>
      <c r="F2343" s="596" t="s">
        <v>8417</v>
      </c>
    </row>
    <row r="2344" spans="2:6" ht="15.4">
      <c r="B2344" s="594">
        <v>7968</v>
      </c>
      <c r="C2344" s="593" t="s">
        <v>2776</v>
      </c>
      <c r="D2344" s="594" t="s">
        <v>2102</v>
      </c>
      <c r="E2344" s="597">
        <v>2225</v>
      </c>
      <c r="F2344" s="593" t="s">
        <v>8417</v>
      </c>
    </row>
    <row r="2345" spans="2:6" ht="15.4">
      <c r="B2345" s="594">
        <v>7969</v>
      </c>
      <c r="C2345" s="593" t="s">
        <v>2777</v>
      </c>
      <c r="D2345" s="594" t="s">
        <v>2102</v>
      </c>
      <c r="E2345" s="597">
        <v>2225</v>
      </c>
      <c r="F2345" s="593" t="s">
        <v>8417</v>
      </c>
    </row>
    <row r="2346" spans="2:6" ht="15.4">
      <c r="B2346" s="594">
        <v>7972</v>
      </c>
      <c r="C2346" s="593" t="s">
        <v>2779</v>
      </c>
      <c r="D2346" s="594" t="s">
        <v>186</v>
      </c>
      <c r="E2346" s="595">
        <v>25479</v>
      </c>
      <c r="F2346" s="596" t="s">
        <v>8417</v>
      </c>
    </row>
    <row r="2347" spans="2:6" ht="15.4">
      <c r="B2347" s="594">
        <v>7974</v>
      </c>
      <c r="C2347" s="593" t="s">
        <v>2780</v>
      </c>
      <c r="D2347" s="594" t="s">
        <v>157</v>
      </c>
      <c r="E2347" s="597">
        <v>783551</v>
      </c>
      <c r="F2347" s="593" t="s">
        <v>8417</v>
      </c>
    </row>
    <row r="2348" spans="2:6" ht="15.4">
      <c r="B2348" s="594">
        <v>7989</v>
      </c>
      <c r="C2348" s="593" t="s">
        <v>2781</v>
      </c>
      <c r="D2348" s="594" t="s">
        <v>190</v>
      </c>
      <c r="E2348" s="597">
        <v>133765</v>
      </c>
      <c r="F2348" s="593" t="s">
        <v>8417</v>
      </c>
    </row>
    <row r="2349" spans="2:6" ht="15.4">
      <c r="B2349" s="594">
        <v>7991</v>
      </c>
      <c r="C2349" s="593" t="s">
        <v>2784</v>
      </c>
      <c r="D2349" s="594" t="s">
        <v>2783</v>
      </c>
      <c r="E2349" s="597">
        <v>155678</v>
      </c>
      <c r="F2349" s="593" t="s">
        <v>8417</v>
      </c>
    </row>
    <row r="2350" spans="2:6" ht="15.4">
      <c r="B2350" s="594">
        <v>7992</v>
      </c>
      <c r="C2350" s="593" t="s">
        <v>2786</v>
      </c>
      <c r="D2350" s="594" t="s">
        <v>190</v>
      </c>
      <c r="E2350" s="597">
        <v>21165</v>
      </c>
      <c r="F2350" s="593" t="s">
        <v>8417</v>
      </c>
    </row>
    <row r="2351" spans="2:6" ht="15.4">
      <c r="B2351" s="594">
        <v>7993</v>
      </c>
      <c r="C2351" s="593" t="s">
        <v>2787</v>
      </c>
      <c r="D2351" s="594" t="s">
        <v>190</v>
      </c>
      <c r="E2351" s="597">
        <v>28382</v>
      </c>
      <c r="F2351" s="593" t="s">
        <v>8417</v>
      </c>
    </row>
    <row r="2352" spans="2:6" ht="15.4">
      <c r="B2352" s="594">
        <v>7994</v>
      </c>
      <c r="C2352" s="593" t="s">
        <v>2788</v>
      </c>
      <c r="D2352" s="594" t="s">
        <v>190</v>
      </c>
      <c r="E2352" s="597">
        <v>63764</v>
      </c>
      <c r="F2352" s="593" t="s">
        <v>8417</v>
      </c>
    </row>
    <row r="2353" spans="2:6" ht="15.4">
      <c r="B2353" s="594">
        <v>7995</v>
      </c>
      <c r="C2353" s="593" t="s">
        <v>2789</v>
      </c>
      <c r="D2353" s="594" t="s">
        <v>190</v>
      </c>
      <c r="E2353" s="597">
        <v>1774</v>
      </c>
      <c r="F2353" s="593" t="s">
        <v>8417</v>
      </c>
    </row>
    <row r="2354" spans="2:6" ht="15.4">
      <c r="B2354" s="594">
        <v>7996</v>
      </c>
      <c r="C2354" s="593" t="s">
        <v>2790</v>
      </c>
      <c r="D2354" s="594" t="s">
        <v>186</v>
      </c>
      <c r="E2354" s="597">
        <v>109656</v>
      </c>
      <c r="F2354" s="596" t="s">
        <v>8417</v>
      </c>
    </row>
    <row r="2355" spans="2:6" ht="15.4">
      <c r="B2355" s="594">
        <v>7997</v>
      </c>
      <c r="C2355" s="593" t="s">
        <v>2791</v>
      </c>
      <c r="D2355" s="594" t="s">
        <v>186</v>
      </c>
      <c r="E2355" s="597">
        <v>105664</v>
      </c>
      <c r="F2355" s="593" t="s">
        <v>8417</v>
      </c>
    </row>
    <row r="2356" spans="2:6" ht="15.4">
      <c r="B2356" s="594">
        <v>8000</v>
      </c>
      <c r="C2356" s="593" t="s">
        <v>2792</v>
      </c>
      <c r="D2356" s="594" t="s">
        <v>1319</v>
      </c>
      <c r="E2356" s="595">
        <v>5984</v>
      </c>
      <c r="F2356" s="596" t="s">
        <v>8417</v>
      </c>
    </row>
    <row r="2357" spans="2:6" ht="15.4">
      <c r="B2357" s="594">
        <v>8001</v>
      </c>
      <c r="C2357" s="593" t="s">
        <v>2793</v>
      </c>
      <c r="D2357" s="594" t="s">
        <v>190</v>
      </c>
      <c r="E2357" s="597">
        <v>1725500</v>
      </c>
      <c r="F2357" s="593" t="s">
        <v>8397</v>
      </c>
    </row>
    <row r="2358" spans="2:6" ht="15.4">
      <c r="B2358" s="594">
        <v>8002</v>
      </c>
      <c r="C2358" s="593" t="s">
        <v>2794</v>
      </c>
      <c r="D2358" s="594" t="s">
        <v>190</v>
      </c>
      <c r="E2358" s="597">
        <v>1892100</v>
      </c>
      <c r="F2358" s="593" t="s">
        <v>8397</v>
      </c>
    </row>
    <row r="2359" spans="2:6" ht="15.4">
      <c r="B2359" s="594">
        <v>8003</v>
      </c>
      <c r="C2359" s="593" t="s">
        <v>2795</v>
      </c>
      <c r="D2359" s="594" t="s">
        <v>190</v>
      </c>
      <c r="E2359" s="595">
        <v>2082500</v>
      </c>
      <c r="F2359" s="596" t="s">
        <v>8397</v>
      </c>
    </row>
    <row r="2360" spans="2:6" ht="15.4">
      <c r="B2360" s="594">
        <v>8004</v>
      </c>
      <c r="C2360" s="593" t="s">
        <v>2796</v>
      </c>
      <c r="D2360" s="594" t="s">
        <v>190</v>
      </c>
      <c r="E2360" s="595">
        <v>2475200</v>
      </c>
      <c r="F2360" s="596" t="s">
        <v>8397</v>
      </c>
    </row>
    <row r="2361" spans="2:6" ht="15.4">
      <c r="B2361" s="594">
        <v>8005</v>
      </c>
      <c r="C2361" s="593" t="s">
        <v>2797</v>
      </c>
      <c r="D2361" s="594" t="s">
        <v>190</v>
      </c>
      <c r="E2361" s="595">
        <v>2826250</v>
      </c>
      <c r="F2361" s="596" t="s">
        <v>8397</v>
      </c>
    </row>
    <row r="2362" spans="2:6" ht="15.4">
      <c r="B2362" s="594">
        <v>8006</v>
      </c>
      <c r="C2362" s="593" t="s">
        <v>2798</v>
      </c>
      <c r="D2362" s="594" t="s">
        <v>190</v>
      </c>
      <c r="E2362" s="595">
        <v>3088050</v>
      </c>
      <c r="F2362" s="596" t="s">
        <v>8397</v>
      </c>
    </row>
    <row r="2363" spans="2:6" ht="15.4">
      <c r="B2363" s="594">
        <v>8007</v>
      </c>
      <c r="C2363" s="593" t="s">
        <v>2799</v>
      </c>
      <c r="D2363" s="594" t="s">
        <v>190</v>
      </c>
      <c r="E2363" s="597">
        <v>3790150</v>
      </c>
      <c r="F2363" s="596" t="s">
        <v>8397</v>
      </c>
    </row>
    <row r="2364" spans="2:6" ht="15.4">
      <c r="B2364" s="594">
        <v>8008</v>
      </c>
      <c r="C2364" s="593" t="s">
        <v>2800</v>
      </c>
      <c r="D2364" s="594" t="s">
        <v>190</v>
      </c>
      <c r="E2364" s="595">
        <v>4237152</v>
      </c>
      <c r="F2364" s="596" t="s">
        <v>8397</v>
      </c>
    </row>
    <row r="2365" spans="2:6" ht="15.4">
      <c r="B2365" s="594">
        <v>8009</v>
      </c>
      <c r="C2365" s="593" t="s">
        <v>2801</v>
      </c>
      <c r="D2365" s="594" t="s">
        <v>190</v>
      </c>
      <c r="E2365" s="595">
        <v>5033700</v>
      </c>
      <c r="F2365" s="596" t="s">
        <v>8397</v>
      </c>
    </row>
    <row r="2366" spans="2:6" ht="15.4">
      <c r="B2366" s="594">
        <v>8010</v>
      </c>
      <c r="C2366" s="593" t="s">
        <v>2802</v>
      </c>
      <c r="D2366" s="594" t="s">
        <v>190</v>
      </c>
      <c r="E2366" s="595">
        <v>6012016</v>
      </c>
      <c r="F2366" s="596" t="s">
        <v>8397</v>
      </c>
    </row>
    <row r="2367" spans="2:6" ht="15.4">
      <c r="B2367" s="594">
        <v>8011</v>
      </c>
      <c r="C2367" s="593" t="s">
        <v>2803</v>
      </c>
      <c r="D2367" s="594" t="s">
        <v>190</v>
      </c>
      <c r="E2367" s="597">
        <v>7610050</v>
      </c>
      <c r="F2367" s="593" t="s">
        <v>8397</v>
      </c>
    </row>
    <row r="2368" spans="2:6" ht="15.4">
      <c r="B2368" s="594">
        <v>8012</v>
      </c>
      <c r="C2368" s="593" t="s">
        <v>2804</v>
      </c>
      <c r="D2368" s="594" t="s">
        <v>190</v>
      </c>
      <c r="E2368" s="595">
        <v>9686600</v>
      </c>
      <c r="F2368" s="596" t="s">
        <v>8397</v>
      </c>
    </row>
    <row r="2369" spans="2:6" ht="15.4">
      <c r="B2369" s="594">
        <v>8013</v>
      </c>
      <c r="C2369" s="593" t="s">
        <v>2805</v>
      </c>
      <c r="D2369" s="594" t="s">
        <v>190</v>
      </c>
      <c r="E2369" s="597">
        <v>10642406</v>
      </c>
      <c r="F2369" s="593" t="s">
        <v>8397</v>
      </c>
    </row>
    <row r="2370" spans="2:6" ht="15.4">
      <c r="B2370" s="594">
        <v>8016</v>
      </c>
      <c r="C2370" s="593" t="s">
        <v>2806</v>
      </c>
      <c r="D2370" s="594" t="s">
        <v>190</v>
      </c>
      <c r="E2370" s="597">
        <v>735827</v>
      </c>
      <c r="F2370" s="593" t="s">
        <v>8417</v>
      </c>
    </row>
    <row r="2371" spans="2:6" ht="15.4">
      <c r="B2371" s="594">
        <v>8017</v>
      </c>
      <c r="C2371" s="593" t="s">
        <v>2807</v>
      </c>
      <c r="D2371" s="594" t="s">
        <v>157</v>
      </c>
      <c r="E2371" s="597">
        <v>954280</v>
      </c>
      <c r="F2371" s="593" t="s">
        <v>8417</v>
      </c>
    </row>
    <row r="2372" spans="2:6" ht="15.4">
      <c r="B2372" s="594">
        <v>8018</v>
      </c>
      <c r="C2372" s="593" t="s">
        <v>2808</v>
      </c>
      <c r="D2372" s="594" t="s">
        <v>157</v>
      </c>
      <c r="E2372" s="597">
        <v>1422559</v>
      </c>
      <c r="F2372" s="593" t="s">
        <v>8417</v>
      </c>
    </row>
    <row r="2373" spans="2:6" ht="15.4">
      <c r="B2373" s="594">
        <v>8019</v>
      </c>
      <c r="C2373" s="593" t="s">
        <v>2809</v>
      </c>
      <c r="D2373" s="594" t="s">
        <v>190</v>
      </c>
      <c r="E2373" s="597">
        <v>1558554</v>
      </c>
      <c r="F2373" s="593" t="s">
        <v>8417</v>
      </c>
    </row>
    <row r="2374" spans="2:6" ht="15.4">
      <c r="B2374" s="594">
        <v>8020</v>
      </c>
      <c r="C2374" s="593" t="s">
        <v>2810</v>
      </c>
      <c r="D2374" s="594" t="s">
        <v>157</v>
      </c>
      <c r="E2374" s="597">
        <v>2013054</v>
      </c>
      <c r="F2374" s="593" t="s">
        <v>8417</v>
      </c>
    </row>
    <row r="2375" spans="2:6" ht="15.4">
      <c r="B2375" s="594">
        <v>8022</v>
      </c>
      <c r="C2375" s="593" t="s">
        <v>2811</v>
      </c>
      <c r="D2375" s="594" t="s">
        <v>157</v>
      </c>
      <c r="E2375" s="597">
        <v>701043</v>
      </c>
      <c r="F2375" s="593" t="s">
        <v>8417</v>
      </c>
    </row>
    <row r="2376" spans="2:6" ht="15.4">
      <c r="B2376" s="594">
        <v>8023</v>
      </c>
      <c r="C2376" s="593" t="s">
        <v>2812</v>
      </c>
      <c r="D2376" s="594" t="s">
        <v>157</v>
      </c>
      <c r="E2376" s="597">
        <v>966091</v>
      </c>
      <c r="F2376" s="593" t="s">
        <v>8417</v>
      </c>
    </row>
    <row r="2377" spans="2:6" ht="15.4">
      <c r="B2377" s="594">
        <v>8025</v>
      </c>
      <c r="C2377" s="593" t="s">
        <v>2813</v>
      </c>
      <c r="D2377" s="594" t="s">
        <v>157</v>
      </c>
      <c r="E2377" s="597">
        <v>518972</v>
      </c>
      <c r="F2377" s="596" t="s">
        <v>8417</v>
      </c>
    </row>
    <row r="2378" spans="2:6" ht="15.4">
      <c r="B2378" s="594">
        <v>8026</v>
      </c>
      <c r="C2378" s="593" t="s">
        <v>2814</v>
      </c>
      <c r="D2378" s="594" t="s">
        <v>157</v>
      </c>
      <c r="E2378" s="597">
        <v>819900</v>
      </c>
      <c r="F2378" s="596" t="s">
        <v>8417</v>
      </c>
    </row>
    <row r="2379" spans="2:6" ht="15.4">
      <c r="B2379" s="594">
        <v>8044</v>
      </c>
      <c r="C2379" s="593" t="s">
        <v>2819</v>
      </c>
      <c r="D2379" s="594" t="s">
        <v>157</v>
      </c>
      <c r="E2379" s="595">
        <v>3917541</v>
      </c>
      <c r="F2379" s="596" t="s">
        <v>8417</v>
      </c>
    </row>
    <row r="2380" spans="2:6" ht="15.4">
      <c r="B2380" s="594">
        <v>8045</v>
      </c>
      <c r="C2380" s="593" t="s">
        <v>2820</v>
      </c>
      <c r="D2380" s="594" t="s">
        <v>157</v>
      </c>
      <c r="E2380" s="597">
        <v>4812106</v>
      </c>
      <c r="F2380" s="596" t="s">
        <v>8417</v>
      </c>
    </row>
    <row r="2381" spans="2:6" ht="15.4">
      <c r="B2381" s="594">
        <v>8046</v>
      </c>
      <c r="C2381" s="593" t="s">
        <v>2821</v>
      </c>
      <c r="D2381" s="594" t="s">
        <v>157</v>
      </c>
      <c r="E2381" s="597">
        <v>5972053</v>
      </c>
      <c r="F2381" s="596" t="s">
        <v>8417</v>
      </c>
    </row>
    <row r="2382" spans="2:6" ht="15.4">
      <c r="B2382" s="594">
        <v>8047</v>
      </c>
      <c r="C2382" s="593" t="s">
        <v>2822</v>
      </c>
      <c r="D2382" s="594" t="s">
        <v>157</v>
      </c>
      <c r="E2382" s="595">
        <v>7530073</v>
      </c>
      <c r="F2382" s="596" t="s">
        <v>8417</v>
      </c>
    </row>
    <row r="2383" spans="2:6" ht="15.4">
      <c r="B2383" s="594">
        <v>8048</v>
      </c>
      <c r="C2383" s="593" t="s">
        <v>2823</v>
      </c>
      <c r="D2383" s="594" t="s">
        <v>157</v>
      </c>
      <c r="E2383" s="597">
        <v>4290164</v>
      </c>
      <c r="F2383" s="596" t="s">
        <v>8417</v>
      </c>
    </row>
    <row r="2384" spans="2:6" ht="15.4">
      <c r="B2384" s="594">
        <v>8049</v>
      </c>
      <c r="C2384" s="593" t="s">
        <v>2824</v>
      </c>
      <c r="D2384" s="594" t="s">
        <v>157</v>
      </c>
      <c r="E2384" s="597">
        <v>5412755</v>
      </c>
      <c r="F2384" s="593" t="s">
        <v>8417</v>
      </c>
    </row>
    <row r="2385" spans="2:6" ht="15.4">
      <c r="B2385" s="594">
        <v>8050</v>
      </c>
      <c r="C2385" s="593" t="s">
        <v>2825</v>
      </c>
      <c r="D2385" s="594" t="s">
        <v>157</v>
      </c>
      <c r="E2385" s="597">
        <v>4730534</v>
      </c>
      <c r="F2385" s="593" t="s">
        <v>8417</v>
      </c>
    </row>
    <row r="2386" spans="2:6" ht="15.4">
      <c r="B2386" s="594">
        <v>8051</v>
      </c>
      <c r="C2386" s="593" t="s">
        <v>2826</v>
      </c>
      <c r="D2386" s="594" t="s">
        <v>157</v>
      </c>
      <c r="E2386" s="597">
        <v>7209253</v>
      </c>
      <c r="F2386" s="593" t="s">
        <v>8417</v>
      </c>
    </row>
    <row r="2387" spans="2:6" ht="15.4">
      <c r="B2387" s="594">
        <v>8052</v>
      </c>
      <c r="C2387" s="593" t="s">
        <v>2827</v>
      </c>
      <c r="D2387" s="594" t="s">
        <v>157</v>
      </c>
      <c r="E2387" s="597">
        <v>9341641</v>
      </c>
      <c r="F2387" s="593" t="s">
        <v>8417</v>
      </c>
    </row>
    <row r="2388" spans="2:6" ht="15.4">
      <c r="B2388" s="594">
        <v>8058</v>
      </c>
      <c r="C2388" s="593" t="s">
        <v>2829</v>
      </c>
      <c r="D2388" s="594" t="s">
        <v>190</v>
      </c>
      <c r="E2388" s="597">
        <v>45024</v>
      </c>
      <c r="F2388" s="593" t="s">
        <v>8417</v>
      </c>
    </row>
    <row r="2389" spans="2:6" ht="15.4">
      <c r="B2389" s="594">
        <v>8060</v>
      </c>
      <c r="C2389" s="593" t="s">
        <v>2830</v>
      </c>
      <c r="D2389" s="594" t="s">
        <v>157</v>
      </c>
      <c r="E2389" s="597">
        <v>1487191</v>
      </c>
      <c r="F2389" s="593" t="s">
        <v>8417</v>
      </c>
    </row>
    <row r="2390" spans="2:6" ht="15.4">
      <c r="B2390" s="594">
        <v>8076</v>
      </c>
      <c r="C2390" s="593" t="s">
        <v>2831</v>
      </c>
      <c r="D2390" s="594" t="s">
        <v>157</v>
      </c>
      <c r="E2390" s="597">
        <v>47595</v>
      </c>
      <c r="F2390" s="593" t="s">
        <v>8417</v>
      </c>
    </row>
    <row r="2391" spans="2:6" ht="15.4">
      <c r="B2391" s="594">
        <v>8077</v>
      </c>
      <c r="C2391" s="593" t="s">
        <v>2832</v>
      </c>
      <c r="D2391" s="594" t="s">
        <v>157</v>
      </c>
      <c r="E2391" s="595">
        <v>294390</v>
      </c>
      <c r="F2391" s="596" t="s">
        <v>8417</v>
      </c>
    </row>
    <row r="2392" spans="2:6" ht="15.4">
      <c r="B2392" s="594">
        <v>8078</v>
      </c>
      <c r="C2392" s="593" t="s">
        <v>2833</v>
      </c>
      <c r="D2392" s="594" t="s">
        <v>157</v>
      </c>
      <c r="E2392" s="597">
        <v>239130</v>
      </c>
      <c r="F2392" s="593" t="s">
        <v>8417</v>
      </c>
    </row>
    <row r="2393" spans="2:6" ht="15.4">
      <c r="B2393" s="594">
        <v>8079</v>
      </c>
      <c r="C2393" s="593" t="s">
        <v>2834</v>
      </c>
      <c r="D2393" s="594" t="s">
        <v>157</v>
      </c>
      <c r="E2393" s="597">
        <v>345125</v>
      </c>
      <c r="F2393" s="593" t="s">
        <v>8417</v>
      </c>
    </row>
    <row r="2394" spans="2:6" ht="15.4">
      <c r="B2394" s="594">
        <v>8080</v>
      </c>
      <c r="C2394" s="593" t="s">
        <v>8591</v>
      </c>
      <c r="D2394" s="594" t="s">
        <v>157</v>
      </c>
      <c r="E2394" s="597">
        <v>146044</v>
      </c>
      <c r="F2394" s="593" t="s">
        <v>8417</v>
      </c>
    </row>
    <row r="2395" spans="2:6" ht="15.4">
      <c r="B2395" s="594">
        <v>8081</v>
      </c>
      <c r="C2395" s="593" t="s">
        <v>2836</v>
      </c>
      <c r="D2395" s="594" t="s">
        <v>157</v>
      </c>
      <c r="E2395" s="597">
        <v>31979</v>
      </c>
      <c r="F2395" s="593" t="s">
        <v>8417</v>
      </c>
    </row>
    <row r="2396" spans="2:6" ht="15.4">
      <c r="B2396" s="594">
        <v>8082</v>
      </c>
      <c r="C2396" s="593" t="s">
        <v>8592</v>
      </c>
      <c r="D2396" s="594" t="s">
        <v>182</v>
      </c>
      <c r="E2396" s="595">
        <v>105911</v>
      </c>
      <c r="F2396" s="596" t="s">
        <v>8417</v>
      </c>
    </row>
    <row r="2397" spans="2:6" ht="15.4">
      <c r="B2397" s="594">
        <v>8083</v>
      </c>
      <c r="C2397" s="593" t="s">
        <v>8593</v>
      </c>
      <c r="D2397" s="594" t="s">
        <v>182</v>
      </c>
      <c r="E2397" s="595">
        <v>83528</v>
      </c>
      <c r="F2397" s="593" t="s">
        <v>8417</v>
      </c>
    </row>
    <row r="2398" spans="2:6" ht="15.4">
      <c r="B2398" s="594">
        <v>8084</v>
      </c>
      <c r="C2398" s="593" t="s">
        <v>8594</v>
      </c>
      <c r="D2398" s="594" t="s">
        <v>182</v>
      </c>
      <c r="E2398" s="595">
        <v>57196</v>
      </c>
      <c r="F2398" s="596" t="s">
        <v>8417</v>
      </c>
    </row>
    <row r="2399" spans="2:6" ht="15.4">
      <c r="B2399" s="594">
        <v>8086</v>
      </c>
      <c r="C2399" s="593" t="s">
        <v>2840</v>
      </c>
      <c r="D2399" s="594" t="s">
        <v>186</v>
      </c>
      <c r="E2399" s="597">
        <v>998934</v>
      </c>
      <c r="F2399" s="593" t="s">
        <v>8417</v>
      </c>
    </row>
    <row r="2400" spans="2:6" ht="15.4">
      <c r="B2400" s="594">
        <v>8087</v>
      </c>
      <c r="C2400" s="593" t="s">
        <v>2841</v>
      </c>
      <c r="D2400" s="594" t="s">
        <v>186</v>
      </c>
      <c r="E2400" s="595">
        <v>1032088</v>
      </c>
      <c r="F2400" s="596" t="s">
        <v>8417</v>
      </c>
    </row>
    <row r="2401" spans="2:6" ht="15.4">
      <c r="B2401" s="594">
        <v>8088</v>
      </c>
      <c r="C2401" s="593" t="s">
        <v>2842</v>
      </c>
      <c r="D2401" s="594" t="s">
        <v>186</v>
      </c>
      <c r="E2401" s="595">
        <v>1008887</v>
      </c>
      <c r="F2401" s="596" t="s">
        <v>8417</v>
      </c>
    </row>
    <row r="2402" spans="2:6" ht="15.4">
      <c r="B2402" s="594">
        <v>8090</v>
      </c>
      <c r="C2402" s="593" t="s">
        <v>2847</v>
      </c>
      <c r="D2402" s="594" t="s">
        <v>182</v>
      </c>
      <c r="E2402" s="595">
        <v>502280</v>
      </c>
      <c r="F2402" s="593" t="s">
        <v>8417</v>
      </c>
    </row>
    <row r="2403" spans="2:6" ht="15.4">
      <c r="B2403" s="594">
        <v>8091</v>
      </c>
      <c r="C2403" s="593" t="s">
        <v>2848</v>
      </c>
      <c r="D2403" s="594" t="s">
        <v>157</v>
      </c>
      <c r="E2403" s="595">
        <v>11734</v>
      </c>
      <c r="F2403" s="596" t="s">
        <v>8417</v>
      </c>
    </row>
    <row r="2404" spans="2:6" ht="15.4">
      <c r="B2404" s="594">
        <v>8092</v>
      </c>
      <c r="C2404" s="593" t="s">
        <v>2849</v>
      </c>
      <c r="D2404" s="594" t="s">
        <v>157</v>
      </c>
      <c r="E2404" s="595">
        <v>42829</v>
      </c>
      <c r="F2404" s="596" t="s">
        <v>8417</v>
      </c>
    </row>
    <row r="2405" spans="2:6" ht="15.4">
      <c r="B2405" s="594">
        <v>8093</v>
      </c>
      <c r="C2405" s="593" t="s">
        <v>2850</v>
      </c>
      <c r="D2405" s="594" t="s">
        <v>157</v>
      </c>
      <c r="E2405" s="595">
        <v>49642</v>
      </c>
      <c r="F2405" s="596" t="s">
        <v>8417</v>
      </c>
    </row>
    <row r="2406" spans="2:6" ht="15.4">
      <c r="B2406" s="594">
        <v>8094</v>
      </c>
      <c r="C2406" s="593" t="s">
        <v>8595</v>
      </c>
      <c r="D2406" s="594" t="s">
        <v>157</v>
      </c>
      <c r="E2406" s="595">
        <v>404231</v>
      </c>
      <c r="F2406" s="596" t="s">
        <v>8417</v>
      </c>
    </row>
    <row r="2407" spans="2:6" ht="15.4">
      <c r="B2407" s="594">
        <v>8098</v>
      </c>
      <c r="C2407" s="593" t="s">
        <v>2853</v>
      </c>
      <c r="D2407" s="594" t="s">
        <v>157</v>
      </c>
      <c r="E2407" s="595">
        <v>325822</v>
      </c>
      <c r="F2407" s="596" t="s">
        <v>8417</v>
      </c>
    </row>
    <row r="2408" spans="2:6" ht="15.4">
      <c r="B2408" s="594">
        <v>8099</v>
      </c>
      <c r="C2408" s="593" t="s">
        <v>8596</v>
      </c>
      <c r="D2408" s="594" t="s">
        <v>186</v>
      </c>
      <c r="E2408" s="595">
        <v>231748</v>
      </c>
      <c r="F2408" s="596" t="s">
        <v>8417</v>
      </c>
    </row>
    <row r="2409" spans="2:6" ht="15.4">
      <c r="B2409" s="594">
        <v>8100</v>
      </c>
      <c r="C2409" s="593" t="s">
        <v>2855</v>
      </c>
      <c r="D2409" s="594" t="s">
        <v>157</v>
      </c>
      <c r="E2409" s="595">
        <v>1120318</v>
      </c>
      <c r="F2409" s="596" t="s">
        <v>8417</v>
      </c>
    </row>
    <row r="2410" spans="2:6" ht="15.4">
      <c r="B2410" s="594">
        <v>8101</v>
      </c>
      <c r="C2410" s="593" t="s">
        <v>2856</v>
      </c>
      <c r="D2410" s="594" t="s">
        <v>157</v>
      </c>
      <c r="E2410" s="597">
        <v>2636503</v>
      </c>
      <c r="F2410" s="596" t="s">
        <v>8417</v>
      </c>
    </row>
    <row r="2411" spans="2:6" ht="15.4">
      <c r="B2411" s="594">
        <v>8103</v>
      </c>
      <c r="C2411" s="593" t="s">
        <v>2858</v>
      </c>
      <c r="D2411" s="594" t="s">
        <v>182</v>
      </c>
      <c r="E2411" s="597">
        <v>23891</v>
      </c>
      <c r="F2411" s="596" t="s">
        <v>8417</v>
      </c>
    </row>
    <row r="2412" spans="2:6" ht="15.4">
      <c r="B2412" s="594">
        <v>8104</v>
      </c>
      <c r="C2412" s="593" t="s">
        <v>2859</v>
      </c>
      <c r="D2412" s="594" t="s">
        <v>182</v>
      </c>
      <c r="E2412" s="597">
        <v>102445</v>
      </c>
      <c r="F2412" s="596" t="s">
        <v>8417</v>
      </c>
    </row>
    <row r="2413" spans="2:6" ht="15.4">
      <c r="B2413" s="594">
        <v>8106</v>
      </c>
      <c r="C2413" s="593" t="s">
        <v>2861</v>
      </c>
      <c r="D2413" s="594" t="s">
        <v>182</v>
      </c>
      <c r="E2413" s="597">
        <v>163489</v>
      </c>
      <c r="F2413" s="596" t="s">
        <v>8417</v>
      </c>
    </row>
    <row r="2414" spans="2:6" ht="15.4">
      <c r="B2414" s="594">
        <v>8107</v>
      </c>
      <c r="C2414" s="593" t="s">
        <v>2862</v>
      </c>
      <c r="D2414" s="594" t="s">
        <v>157</v>
      </c>
      <c r="E2414" s="595">
        <v>56014</v>
      </c>
      <c r="F2414" s="596" t="s">
        <v>8417</v>
      </c>
    </row>
    <row r="2415" spans="2:6" ht="15.4">
      <c r="B2415" s="594">
        <v>8109</v>
      </c>
      <c r="C2415" s="593" t="s">
        <v>2863</v>
      </c>
      <c r="D2415" s="594" t="s">
        <v>190</v>
      </c>
      <c r="E2415" s="595">
        <v>59973</v>
      </c>
      <c r="F2415" s="596" t="s">
        <v>8417</v>
      </c>
    </row>
    <row r="2416" spans="2:6" ht="15.4">
      <c r="B2416" s="594">
        <v>8110</v>
      </c>
      <c r="C2416" s="593" t="s">
        <v>2864</v>
      </c>
      <c r="D2416" s="594" t="s">
        <v>190</v>
      </c>
      <c r="E2416" s="595">
        <v>76410</v>
      </c>
      <c r="F2416" s="596" t="s">
        <v>8417</v>
      </c>
    </row>
    <row r="2417" spans="2:6" ht="15.4">
      <c r="B2417" s="594">
        <v>8111</v>
      </c>
      <c r="C2417" s="593" t="s">
        <v>2865</v>
      </c>
      <c r="D2417" s="594" t="s">
        <v>190</v>
      </c>
      <c r="E2417" s="595">
        <v>208305</v>
      </c>
      <c r="F2417" s="596" t="s">
        <v>8417</v>
      </c>
    </row>
    <row r="2418" spans="2:6" ht="15.4">
      <c r="B2418" s="594">
        <v>8112</v>
      </c>
      <c r="C2418" s="593" t="s">
        <v>2866</v>
      </c>
      <c r="D2418" s="594" t="s">
        <v>157</v>
      </c>
      <c r="E2418" s="595">
        <v>234999</v>
      </c>
      <c r="F2418" s="596" t="s">
        <v>8417</v>
      </c>
    </row>
    <row r="2419" spans="2:6" ht="15.4">
      <c r="B2419" s="594">
        <v>8113</v>
      </c>
      <c r="C2419" s="593" t="s">
        <v>2867</v>
      </c>
      <c r="D2419" s="594" t="s">
        <v>157</v>
      </c>
      <c r="E2419" s="595">
        <v>117501</v>
      </c>
      <c r="F2419" s="596" t="s">
        <v>8417</v>
      </c>
    </row>
    <row r="2420" spans="2:6" ht="15.4">
      <c r="B2420" s="594">
        <v>8114</v>
      </c>
      <c r="C2420" s="593" t="s">
        <v>2868</v>
      </c>
      <c r="D2420" s="594" t="s">
        <v>190</v>
      </c>
      <c r="E2420" s="595">
        <v>27622</v>
      </c>
      <c r="F2420" s="596" t="s">
        <v>8417</v>
      </c>
    </row>
    <row r="2421" spans="2:6" ht="15.4">
      <c r="B2421" s="594">
        <v>8115</v>
      </c>
      <c r="C2421" s="593" t="s">
        <v>2869</v>
      </c>
      <c r="D2421" s="594" t="s">
        <v>157</v>
      </c>
      <c r="E2421" s="597">
        <v>187225</v>
      </c>
      <c r="F2421" s="593" t="s">
        <v>8417</v>
      </c>
    </row>
    <row r="2422" spans="2:6" ht="15.4">
      <c r="B2422" s="594">
        <v>8116</v>
      </c>
      <c r="C2422" s="593" t="s">
        <v>2870</v>
      </c>
      <c r="D2422" s="594" t="s">
        <v>157</v>
      </c>
      <c r="E2422" s="595">
        <v>4305583</v>
      </c>
      <c r="F2422" s="596" t="s">
        <v>8417</v>
      </c>
    </row>
    <row r="2423" spans="2:6" ht="15.4">
      <c r="B2423" s="594">
        <v>8117</v>
      </c>
      <c r="C2423" s="593" t="s">
        <v>2871</v>
      </c>
      <c r="D2423" s="594" t="s">
        <v>190</v>
      </c>
      <c r="E2423" s="595">
        <v>44088</v>
      </c>
      <c r="F2423" s="596" t="s">
        <v>8417</v>
      </c>
    </row>
    <row r="2424" spans="2:6" ht="15.4">
      <c r="B2424" s="594">
        <v>8118</v>
      </c>
      <c r="C2424" s="593" t="s">
        <v>2872</v>
      </c>
      <c r="D2424" s="594" t="s">
        <v>190</v>
      </c>
      <c r="E2424" s="595">
        <v>38313</v>
      </c>
      <c r="F2424" s="596" t="s">
        <v>8417</v>
      </c>
    </row>
    <row r="2425" spans="2:6" ht="15.4">
      <c r="B2425" s="594">
        <v>8119</v>
      </c>
      <c r="C2425" s="593" t="s">
        <v>2873</v>
      </c>
      <c r="D2425" s="594" t="s">
        <v>157</v>
      </c>
      <c r="E2425" s="597">
        <v>404714</v>
      </c>
      <c r="F2425" s="593" t="s">
        <v>8417</v>
      </c>
    </row>
    <row r="2426" spans="2:6" ht="15.4">
      <c r="B2426" s="594">
        <v>8120</v>
      </c>
      <c r="C2426" s="593" t="s">
        <v>2874</v>
      </c>
      <c r="D2426" s="594" t="s">
        <v>157</v>
      </c>
      <c r="E2426" s="597">
        <v>2353486</v>
      </c>
      <c r="F2426" s="593" t="s">
        <v>8417</v>
      </c>
    </row>
    <row r="2427" spans="2:6" ht="15.4">
      <c r="B2427" s="594">
        <v>8121</v>
      </c>
      <c r="C2427" s="593" t="s">
        <v>2875</v>
      </c>
      <c r="D2427" s="594" t="s">
        <v>157</v>
      </c>
      <c r="E2427" s="595">
        <v>2581674</v>
      </c>
      <c r="F2427" s="596" t="s">
        <v>8417</v>
      </c>
    </row>
    <row r="2428" spans="2:6" ht="15.4">
      <c r="B2428" s="594">
        <v>8122</v>
      </c>
      <c r="C2428" s="593" t="s">
        <v>2876</v>
      </c>
      <c r="D2428" s="594" t="s">
        <v>157</v>
      </c>
      <c r="E2428" s="595">
        <v>1016000</v>
      </c>
      <c r="F2428" s="596" t="s">
        <v>8417</v>
      </c>
    </row>
    <row r="2429" spans="2:6" ht="15.4">
      <c r="B2429" s="594">
        <v>8123</v>
      </c>
      <c r="C2429" s="593" t="s">
        <v>2877</v>
      </c>
      <c r="D2429" s="594" t="s">
        <v>182</v>
      </c>
      <c r="E2429" s="597">
        <v>117415</v>
      </c>
      <c r="F2429" s="593" t="s">
        <v>8417</v>
      </c>
    </row>
    <row r="2430" spans="2:6" ht="15.4">
      <c r="B2430" s="594">
        <v>8125</v>
      </c>
      <c r="C2430" s="593" t="s">
        <v>2879</v>
      </c>
      <c r="D2430" s="594" t="s">
        <v>157</v>
      </c>
      <c r="E2430" s="595">
        <v>85713</v>
      </c>
      <c r="F2430" s="596" t="s">
        <v>8417</v>
      </c>
    </row>
    <row r="2431" spans="2:6" ht="15.4">
      <c r="B2431" s="594">
        <v>8126</v>
      </c>
      <c r="C2431" s="593" t="s">
        <v>2880</v>
      </c>
      <c r="D2431" s="594" t="s">
        <v>190</v>
      </c>
      <c r="E2431" s="595">
        <v>185057</v>
      </c>
      <c r="F2431" s="596" t="s">
        <v>8417</v>
      </c>
    </row>
    <row r="2432" spans="2:6" ht="15.4">
      <c r="B2432" s="594">
        <v>8129</v>
      </c>
      <c r="C2432" s="593" t="s">
        <v>2883</v>
      </c>
      <c r="D2432" s="594" t="s">
        <v>190</v>
      </c>
      <c r="E2432" s="595">
        <v>72375</v>
      </c>
      <c r="F2432" s="593" t="s">
        <v>8417</v>
      </c>
    </row>
    <row r="2433" spans="2:6" ht="15.4">
      <c r="B2433" s="594">
        <v>8130</v>
      </c>
      <c r="C2433" s="593" t="s">
        <v>2884</v>
      </c>
      <c r="D2433" s="594" t="s">
        <v>190</v>
      </c>
      <c r="E2433" s="597">
        <v>51289</v>
      </c>
      <c r="F2433" s="593" t="s">
        <v>8417</v>
      </c>
    </row>
    <row r="2434" spans="2:6" ht="15.4">
      <c r="B2434" s="594">
        <v>8131</v>
      </c>
      <c r="C2434" s="593" t="s">
        <v>2885</v>
      </c>
      <c r="D2434" s="594" t="s">
        <v>190</v>
      </c>
      <c r="E2434" s="595">
        <v>3637</v>
      </c>
      <c r="F2434" s="596" t="s">
        <v>8417</v>
      </c>
    </row>
    <row r="2435" spans="2:6" ht="15.4">
      <c r="B2435" s="594">
        <v>8133</v>
      </c>
      <c r="C2435" s="593" t="s">
        <v>2887</v>
      </c>
      <c r="D2435" s="594" t="s">
        <v>190</v>
      </c>
      <c r="E2435" s="595">
        <v>8103</v>
      </c>
      <c r="F2435" s="596" t="s">
        <v>8417</v>
      </c>
    </row>
    <row r="2436" spans="2:6" ht="15.4">
      <c r="B2436" s="594">
        <v>8134</v>
      </c>
      <c r="C2436" s="593" t="s">
        <v>2888</v>
      </c>
      <c r="D2436" s="594" t="s">
        <v>157</v>
      </c>
      <c r="E2436" s="597">
        <v>974448</v>
      </c>
      <c r="F2436" s="593" t="s">
        <v>8417</v>
      </c>
    </row>
    <row r="2437" spans="2:6" ht="15.4">
      <c r="B2437" s="594">
        <v>8135</v>
      </c>
      <c r="C2437" s="593" t="s">
        <v>8597</v>
      </c>
      <c r="D2437" s="594" t="s">
        <v>190</v>
      </c>
      <c r="E2437" s="597">
        <v>815533</v>
      </c>
      <c r="F2437" s="593" t="s">
        <v>8417</v>
      </c>
    </row>
    <row r="2438" spans="2:6" ht="15.4">
      <c r="B2438" s="594">
        <v>8136</v>
      </c>
      <c r="C2438" s="593" t="s">
        <v>2890</v>
      </c>
      <c r="D2438" s="594" t="s">
        <v>190</v>
      </c>
      <c r="E2438" s="597">
        <v>81372</v>
      </c>
      <c r="F2438" s="596" t="s">
        <v>8417</v>
      </c>
    </row>
    <row r="2439" spans="2:6" ht="15.4">
      <c r="B2439" s="594">
        <v>8138</v>
      </c>
      <c r="C2439" s="593" t="s">
        <v>2891</v>
      </c>
      <c r="D2439" s="594" t="s">
        <v>190</v>
      </c>
      <c r="E2439" s="597">
        <v>109596</v>
      </c>
      <c r="F2439" s="593" t="s">
        <v>8417</v>
      </c>
    </row>
    <row r="2440" spans="2:6" ht="15.4">
      <c r="B2440" s="594">
        <v>8139</v>
      </c>
      <c r="C2440" s="593" t="s">
        <v>2892</v>
      </c>
      <c r="D2440" s="594" t="s">
        <v>186</v>
      </c>
      <c r="E2440" s="597">
        <v>723620</v>
      </c>
      <c r="F2440" s="593" t="s">
        <v>8417</v>
      </c>
    </row>
    <row r="2441" spans="2:6" ht="15.4">
      <c r="B2441" s="594">
        <v>8140</v>
      </c>
      <c r="C2441" s="593" t="s">
        <v>2893</v>
      </c>
      <c r="D2441" s="594" t="s">
        <v>157</v>
      </c>
      <c r="E2441" s="597">
        <v>1451407</v>
      </c>
      <c r="F2441" s="593" t="s">
        <v>8417</v>
      </c>
    </row>
    <row r="2442" spans="2:6" ht="15.4">
      <c r="B2442" s="594">
        <v>8142</v>
      </c>
      <c r="C2442" s="593" t="s">
        <v>2894</v>
      </c>
      <c r="D2442" s="594" t="s">
        <v>190</v>
      </c>
      <c r="E2442" s="597">
        <v>115332</v>
      </c>
      <c r="F2442" s="593" t="s">
        <v>8417</v>
      </c>
    </row>
    <row r="2443" spans="2:6" ht="15.4">
      <c r="B2443" s="594">
        <v>8143</v>
      </c>
      <c r="C2443" s="593" t="s">
        <v>2895</v>
      </c>
      <c r="D2443" s="594" t="s">
        <v>157</v>
      </c>
      <c r="E2443" s="595">
        <v>3050252</v>
      </c>
      <c r="F2443" s="596" t="s">
        <v>8417</v>
      </c>
    </row>
    <row r="2444" spans="2:6" ht="15.4">
      <c r="B2444" s="594">
        <v>8144</v>
      </c>
      <c r="C2444" s="593" t="s">
        <v>2896</v>
      </c>
      <c r="D2444" s="594" t="s">
        <v>157</v>
      </c>
      <c r="E2444" s="597">
        <v>1327689</v>
      </c>
      <c r="F2444" s="593" t="s">
        <v>8417</v>
      </c>
    </row>
    <row r="2445" spans="2:6" ht="15.4">
      <c r="B2445" s="594">
        <v>8145</v>
      </c>
      <c r="C2445" s="593" t="s">
        <v>2897</v>
      </c>
      <c r="D2445" s="594" t="s">
        <v>157</v>
      </c>
      <c r="E2445" s="597">
        <v>910377</v>
      </c>
      <c r="F2445" s="593" t="s">
        <v>8417</v>
      </c>
    </row>
    <row r="2446" spans="2:6" ht="15.4">
      <c r="B2446" s="594">
        <v>8146</v>
      </c>
      <c r="C2446" s="593" t="s">
        <v>2898</v>
      </c>
      <c r="D2446" s="594" t="s">
        <v>157</v>
      </c>
      <c r="E2446" s="595">
        <v>451672</v>
      </c>
      <c r="F2446" s="596" t="s">
        <v>8417</v>
      </c>
    </row>
    <row r="2447" spans="2:6" ht="15.4">
      <c r="B2447" s="594">
        <v>8148</v>
      </c>
      <c r="C2447" s="593" t="s">
        <v>2899</v>
      </c>
      <c r="D2447" s="594" t="s">
        <v>157</v>
      </c>
      <c r="E2447" s="595">
        <v>510653</v>
      </c>
      <c r="F2447" s="596" t="s">
        <v>8417</v>
      </c>
    </row>
    <row r="2448" spans="2:6" ht="15.4">
      <c r="B2448" s="594">
        <v>8150</v>
      </c>
      <c r="C2448" s="593" t="s">
        <v>2900</v>
      </c>
      <c r="D2448" s="594" t="s">
        <v>157</v>
      </c>
      <c r="E2448" s="595">
        <v>2343664</v>
      </c>
      <c r="F2448" s="596" t="s">
        <v>8417</v>
      </c>
    </row>
    <row r="2449" spans="2:6" ht="15.4">
      <c r="B2449" s="594">
        <v>8151</v>
      </c>
      <c r="C2449" s="593" t="s">
        <v>2901</v>
      </c>
      <c r="D2449" s="594" t="s">
        <v>157</v>
      </c>
      <c r="E2449" s="595">
        <v>2045312</v>
      </c>
      <c r="F2449" s="596" t="s">
        <v>8417</v>
      </c>
    </row>
    <row r="2450" spans="2:6" ht="15.4">
      <c r="B2450" s="594">
        <v>8152</v>
      </c>
      <c r="C2450" s="593" t="s">
        <v>2902</v>
      </c>
      <c r="D2450" s="594" t="s">
        <v>157</v>
      </c>
      <c r="E2450" s="597">
        <v>55671</v>
      </c>
      <c r="F2450" s="593" t="s">
        <v>8417</v>
      </c>
    </row>
    <row r="2451" spans="2:6" ht="15.4">
      <c r="B2451" s="594">
        <v>8153</v>
      </c>
      <c r="C2451" s="593" t="s">
        <v>2903</v>
      </c>
      <c r="D2451" s="594" t="s">
        <v>157</v>
      </c>
      <c r="E2451" s="597">
        <v>29593925</v>
      </c>
      <c r="F2451" s="593" t="s">
        <v>8417</v>
      </c>
    </row>
    <row r="2452" spans="2:6" ht="15.4">
      <c r="B2452" s="594">
        <v>8154</v>
      </c>
      <c r="C2452" s="593" t="s">
        <v>2904</v>
      </c>
      <c r="D2452" s="594" t="s">
        <v>157</v>
      </c>
      <c r="E2452" s="597">
        <v>1437350</v>
      </c>
      <c r="F2452" s="593" t="s">
        <v>8417</v>
      </c>
    </row>
    <row r="2453" spans="2:6" ht="15.4">
      <c r="B2453" s="594">
        <v>8155</v>
      </c>
      <c r="C2453" s="593" t="s">
        <v>2905</v>
      </c>
      <c r="D2453" s="594" t="s">
        <v>157</v>
      </c>
      <c r="E2453" s="595">
        <v>1857638</v>
      </c>
      <c r="F2453" s="596" t="s">
        <v>8417</v>
      </c>
    </row>
    <row r="2454" spans="2:6" ht="15.4">
      <c r="B2454" s="594">
        <v>8156</v>
      </c>
      <c r="C2454" s="593" t="s">
        <v>2906</v>
      </c>
      <c r="D2454" s="594" t="s">
        <v>157</v>
      </c>
      <c r="E2454" s="595">
        <v>5814</v>
      </c>
      <c r="F2454" s="593" t="s">
        <v>8417</v>
      </c>
    </row>
    <row r="2455" spans="2:6" ht="15.4">
      <c r="B2455" s="594">
        <v>8157</v>
      </c>
      <c r="C2455" s="593" t="s">
        <v>2907</v>
      </c>
      <c r="D2455" s="594" t="s">
        <v>157</v>
      </c>
      <c r="E2455" s="597">
        <v>24057794</v>
      </c>
      <c r="F2455" s="593" t="s">
        <v>8417</v>
      </c>
    </row>
    <row r="2456" spans="2:6" ht="15.4">
      <c r="B2456" s="594">
        <v>8158</v>
      </c>
      <c r="C2456" s="593" t="s">
        <v>2908</v>
      </c>
      <c r="D2456" s="594" t="s">
        <v>186</v>
      </c>
      <c r="E2456" s="597">
        <v>741129</v>
      </c>
      <c r="F2456" s="593" t="s">
        <v>8417</v>
      </c>
    </row>
    <row r="2457" spans="2:6" ht="15.4">
      <c r="B2457" s="594">
        <v>8159</v>
      </c>
      <c r="C2457" s="593" t="s">
        <v>2909</v>
      </c>
      <c r="D2457" s="594" t="s">
        <v>157</v>
      </c>
      <c r="E2457" s="597">
        <v>61728281</v>
      </c>
      <c r="F2457" s="593" t="s">
        <v>8417</v>
      </c>
    </row>
    <row r="2458" spans="2:6" ht="15.4">
      <c r="B2458" s="594">
        <v>8160</v>
      </c>
      <c r="C2458" s="593" t="s">
        <v>2910</v>
      </c>
      <c r="D2458" s="594" t="s">
        <v>190</v>
      </c>
      <c r="E2458" s="597">
        <v>27600</v>
      </c>
      <c r="F2458" s="593" t="s">
        <v>8417</v>
      </c>
    </row>
    <row r="2459" spans="2:6" ht="15.4">
      <c r="B2459" s="594">
        <v>8161</v>
      </c>
      <c r="C2459" s="593" t="s">
        <v>2911</v>
      </c>
      <c r="D2459" s="594" t="s">
        <v>157</v>
      </c>
      <c r="E2459" s="595">
        <v>2244694</v>
      </c>
      <c r="F2459" s="596" t="s">
        <v>8417</v>
      </c>
    </row>
    <row r="2460" spans="2:6" ht="15.4">
      <c r="B2460" s="594">
        <v>8162</v>
      </c>
      <c r="C2460" s="593" t="s">
        <v>2912</v>
      </c>
      <c r="D2460" s="594" t="s">
        <v>190</v>
      </c>
      <c r="E2460" s="595">
        <v>59624</v>
      </c>
      <c r="F2460" s="596" t="s">
        <v>8417</v>
      </c>
    </row>
    <row r="2461" spans="2:6" ht="15.4">
      <c r="B2461" s="594">
        <v>8163</v>
      </c>
      <c r="C2461" s="593" t="s">
        <v>2913</v>
      </c>
      <c r="D2461" s="594" t="s">
        <v>190</v>
      </c>
      <c r="E2461" s="595">
        <v>220615</v>
      </c>
      <c r="F2461" s="596" t="s">
        <v>8417</v>
      </c>
    </row>
    <row r="2462" spans="2:6" ht="15.4">
      <c r="B2462" s="594">
        <v>8165</v>
      </c>
      <c r="C2462" s="593" t="s">
        <v>2915</v>
      </c>
      <c r="D2462" s="594" t="s">
        <v>157</v>
      </c>
      <c r="E2462" s="595">
        <v>510211</v>
      </c>
      <c r="F2462" s="596" t="s">
        <v>8417</v>
      </c>
    </row>
    <row r="2463" spans="2:6" ht="15.4">
      <c r="B2463" s="594">
        <v>8166</v>
      </c>
      <c r="C2463" s="593" t="s">
        <v>2916</v>
      </c>
      <c r="D2463" s="594" t="s">
        <v>182</v>
      </c>
      <c r="E2463" s="595">
        <v>112900</v>
      </c>
      <c r="F2463" s="596" t="s">
        <v>8417</v>
      </c>
    </row>
    <row r="2464" spans="2:6" ht="15.4">
      <c r="B2464" s="594">
        <v>8167</v>
      </c>
      <c r="C2464" s="593" t="s">
        <v>2917</v>
      </c>
      <c r="D2464" s="594" t="s">
        <v>182</v>
      </c>
      <c r="E2464" s="595">
        <v>178211</v>
      </c>
      <c r="F2464" s="596" t="s">
        <v>8417</v>
      </c>
    </row>
    <row r="2465" spans="2:6" ht="15.4">
      <c r="B2465" s="594">
        <v>8168</v>
      </c>
      <c r="C2465" s="593" t="s">
        <v>2918</v>
      </c>
      <c r="D2465" s="594" t="s">
        <v>157</v>
      </c>
      <c r="E2465" s="595">
        <v>2598420</v>
      </c>
      <c r="F2465" s="596" t="s">
        <v>8417</v>
      </c>
    </row>
    <row r="2466" spans="2:6" ht="15.4">
      <c r="B2466" s="594">
        <v>8169</v>
      </c>
      <c r="C2466" s="593" t="s">
        <v>2919</v>
      </c>
      <c r="D2466" s="594" t="s">
        <v>182</v>
      </c>
      <c r="E2466" s="595">
        <v>112900</v>
      </c>
      <c r="F2466" s="596" t="s">
        <v>8417</v>
      </c>
    </row>
    <row r="2467" spans="2:6" ht="15.4">
      <c r="B2467" s="594">
        <v>8170</v>
      </c>
      <c r="C2467" s="593" t="s">
        <v>2920</v>
      </c>
      <c r="D2467" s="594" t="s">
        <v>157</v>
      </c>
      <c r="E2467" s="595">
        <v>1141501</v>
      </c>
      <c r="F2467" s="596" t="s">
        <v>8417</v>
      </c>
    </row>
    <row r="2468" spans="2:6" ht="15.4">
      <c r="B2468" s="594">
        <v>8171</v>
      </c>
      <c r="C2468" s="593" t="s">
        <v>2921</v>
      </c>
      <c r="D2468" s="594" t="s">
        <v>190</v>
      </c>
      <c r="E2468" s="595">
        <v>556209</v>
      </c>
      <c r="F2468" s="596" t="s">
        <v>8417</v>
      </c>
    </row>
    <row r="2469" spans="2:6" ht="15.4">
      <c r="B2469" s="594">
        <v>8172</v>
      </c>
      <c r="C2469" s="593" t="s">
        <v>2922</v>
      </c>
      <c r="D2469" s="594" t="s">
        <v>157</v>
      </c>
      <c r="E2469" s="595">
        <v>1094623</v>
      </c>
      <c r="F2469" s="596" t="s">
        <v>8417</v>
      </c>
    </row>
    <row r="2470" spans="2:6" ht="15.4">
      <c r="B2470" s="594">
        <v>8173</v>
      </c>
      <c r="C2470" s="593" t="s">
        <v>2923</v>
      </c>
      <c r="D2470" s="594" t="s">
        <v>157</v>
      </c>
      <c r="E2470" s="595">
        <v>1373930</v>
      </c>
      <c r="F2470" s="596" t="s">
        <v>8417</v>
      </c>
    </row>
    <row r="2471" spans="2:6" ht="15.4">
      <c r="B2471" s="594">
        <v>8177</v>
      </c>
      <c r="C2471" s="593" t="s">
        <v>2924</v>
      </c>
      <c r="D2471" s="594" t="s">
        <v>190</v>
      </c>
      <c r="E2471" s="595">
        <v>367231</v>
      </c>
      <c r="F2471" s="596" t="s">
        <v>8417</v>
      </c>
    </row>
    <row r="2472" spans="2:6" ht="15.4">
      <c r="B2472" s="594">
        <v>8181</v>
      </c>
      <c r="C2472" s="593" t="s">
        <v>2925</v>
      </c>
      <c r="D2472" s="594" t="s">
        <v>157</v>
      </c>
      <c r="E2472" s="595">
        <v>2343017</v>
      </c>
      <c r="F2472" s="596" t="s">
        <v>8417</v>
      </c>
    </row>
    <row r="2473" spans="2:6" ht="15.4">
      <c r="B2473" s="594">
        <v>8182</v>
      </c>
      <c r="C2473" s="593" t="s">
        <v>2926</v>
      </c>
      <c r="D2473" s="594" t="s">
        <v>157</v>
      </c>
      <c r="E2473" s="595">
        <v>6267666</v>
      </c>
      <c r="F2473" s="596" t="s">
        <v>8417</v>
      </c>
    </row>
    <row r="2474" spans="2:6" ht="15.4">
      <c r="B2474" s="594">
        <v>8184</v>
      </c>
      <c r="C2474" s="593" t="s">
        <v>2928</v>
      </c>
      <c r="D2474" s="594" t="s">
        <v>182</v>
      </c>
      <c r="E2474" s="595">
        <v>8571</v>
      </c>
      <c r="F2474" s="596" t="s">
        <v>8417</v>
      </c>
    </row>
    <row r="2475" spans="2:6" ht="15.4">
      <c r="B2475" s="594">
        <v>8185</v>
      </c>
      <c r="C2475" s="593" t="s">
        <v>2929</v>
      </c>
      <c r="D2475" s="594" t="s">
        <v>157</v>
      </c>
      <c r="E2475" s="597">
        <v>49711</v>
      </c>
      <c r="F2475" s="593" t="s">
        <v>8417</v>
      </c>
    </row>
    <row r="2476" spans="2:6" ht="15.4">
      <c r="B2476" s="594">
        <v>8186</v>
      </c>
      <c r="C2476" s="593" t="s">
        <v>8598</v>
      </c>
      <c r="D2476" s="594" t="s">
        <v>182</v>
      </c>
      <c r="E2476" s="595">
        <v>107061</v>
      </c>
      <c r="F2476" s="596" t="s">
        <v>8417</v>
      </c>
    </row>
    <row r="2477" spans="2:6" ht="15.4">
      <c r="B2477" s="594">
        <v>8187</v>
      </c>
      <c r="C2477" s="593" t="s">
        <v>2931</v>
      </c>
      <c r="D2477" s="594" t="s">
        <v>157</v>
      </c>
      <c r="E2477" s="597">
        <v>5536970</v>
      </c>
      <c r="F2477" s="593" t="s">
        <v>8417</v>
      </c>
    </row>
    <row r="2478" spans="2:6" ht="15.4">
      <c r="B2478" s="594">
        <v>8188</v>
      </c>
      <c r="C2478" s="593" t="s">
        <v>2932</v>
      </c>
      <c r="D2478" s="594" t="s">
        <v>157</v>
      </c>
      <c r="E2478" s="597">
        <v>5438218</v>
      </c>
      <c r="F2478" s="593" t="s">
        <v>8417</v>
      </c>
    </row>
    <row r="2479" spans="2:6" ht="15.4">
      <c r="B2479" s="594">
        <v>8195</v>
      </c>
      <c r="C2479" s="593" t="s">
        <v>2938</v>
      </c>
      <c r="D2479" s="594" t="s">
        <v>186</v>
      </c>
      <c r="E2479" s="597">
        <v>1298330</v>
      </c>
      <c r="F2479" s="593" t="s">
        <v>8417</v>
      </c>
    </row>
    <row r="2480" spans="2:6" ht="15.4">
      <c r="B2480" s="594">
        <v>8196</v>
      </c>
      <c r="C2480" s="593" t="s">
        <v>2939</v>
      </c>
      <c r="D2480" s="594" t="s">
        <v>186</v>
      </c>
      <c r="E2480" s="597">
        <v>843955</v>
      </c>
      <c r="F2480" s="593" t="s">
        <v>8417</v>
      </c>
    </row>
    <row r="2481" spans="2:6" ht="15.4">
      <c r="B2481" s="594">
        <v>8200</v>
      </c>
      <c r="C2481" s="593" t="s">
        <v>8599</v>
      </c>
      <c r="D2481" s="594" t="s">
        <v>190</v>
      </c>
      <c r="E2481" s="595">
        <v>1008284</v>
      </c>
      <c r="F2481" s="596" t="s">
        <v>8417</v>
      </c>
    </row>
    <row r="2482" spans="2:6" ht="15.4">
      <c r="B2482" s="594">
        <v>8202</v>
      </c>
      <c r="C2482" s="593" t="s">
        <v>2942</v>
      </c>
      <c r="D2482" s="594" t="s">
        <v>157</v>
      </c>
      <c r="E2482" s="595">
        <v>356701</v>
      </c>
      <c r="F2482" s="596" t="s">
        <v>8417</v>
      </c>
    </row>
    <row r="2483" spans="2:6" ht="15.4">
      <c r="B2483" s="594">
        <v>8204</v>
      </c>
      <c r="C2483" s="593" t="s">
        <v>2943</v>
      </c>
      <c r="D2483" s="594" t="s">
        <v>186</v>
      </c>
      <c r="E2483" s="597">
        <v>830707</v>
      </c>
      <c r="F2483" s="593" t="s">
        <v>8417</v>
      </c>
    </row>
    <row r="2484" spans="2:6" ht="15.4">
      <c r="B2484" s="594">
        <v>8205</v>
      </c>
      <c r="C2484" s="593" t="s">
        <v>2944</v>
      </c>
      <c r="D2484" s="594" t="s">
        <v>182</v>
      </c>
      <c r="E2484" s="597">
        <v>221845</v>
      </c>
      <c r="F2484" s="593" t="s">
        <v>8417</v>
      </c>
    </row>
    <row r="2485" spans="2:6" ht="15.4">
      <c r="B2485" s="594">
        <v>8209</v>
      </c>
      <c r="C2485" s="593" t="s">
        <v>2945</v>
      </c>
      <c r="D2485" s="594" t="s">
        <v>157</v>
      </c>
      <c r="E2485" s="597">
        <v>634880</v>
      </c>
      <c r="F2485" s="593" t="s">
        <v>8417</v>
      </c>
    </row>
    <row r="2486" spans="2:6" ht="15.4">
      <c r="B2486" s="594">
        <v>8210</v>
      </c>
      <c r="C2486" s="593" t="s">
        <v>2946</v>
      </c>
      <c r="D2486" s="594" t="s">
        <v>190</v>
      </c>
      <c r="E2486" s="597">
        <v>6756</v>
      </c>
      <c r="F2486" s="593" t="s">
        <v>8417</v>
      </c>
    </row>
    <row r="2487" spans="2:6" ht="15.4">
      <c r="B2487" s="594">
        <v>8212</v>
      </c>
      <c r="C2487" s="593" t="s">
        <v>2947</v>
      </c>
      <c r="D2487" s="594" t="s">
        <v>182</v>
      </c>
      <c r="E2487" s="597">
        <v>98561</v>
      </c>
      <c r="F2487" s="593" t="s">
        <v>8417</v>
      </c>
    </row>
    <row r="2488" spans="2:6" ht="15.4">
      <c r="B2488" s="594">
        <v>8213</v>
      </c>
      <c r="C2488" s="593" t="s">
        <v>2948</v>
      </c>
      <c r="D2488" s="594" t="s">
        <v>190</v>
      </c>
      <c r="E2488" s="595">
        <v>189658</v>
      </c>
      <c r="F2488" s="596" t="s">
        <v>8417</v>
      </c>
    </row>
    <row r="2489" spans="2:6" ht="15.4">
      <c r="B2489" s="594">
        <v>8214</v>
      </c>
      <c r="C2489" s="593" t="s">
        <v>2949</v>
      </c>
      <c r="D2489" s="594" t="s">
        <v>190</v>
      </c>
      <c r="E2489" s="597">
        <v>176550</v>
      </c>
      <c r="F2489" s="593" t="s">
        <v>8417</v>
      </c>
    </row>
    <row r="2490" spans="2:6" ht="15.4">
      <c r="B2490" s="594">
        <v>8217</v>
      </c>
      <c r="C2490" s="593" t="s">
        <v>2950</v>
      </c>
      <c r="D2490" s="594" t="s">
        <v>190</v>
      </c>
      <c r="E2490" s="597">
        <v>483582</v>
      </c>
      <c r="F2490" s="593" t="s">
        <v>8417</v>
      </c>
    </row>
    <row r="2491" spans="2:6" ht="15.4">
      <c r="B2491" s="594">
        <v>8218</v>
      </c>
      <c r="C2491" s="593" t="s">
        <v>2951</v>
      </c>
      <c r="D2491" s="594" t="s">
        <v>157</v>
      </c>
      <c r="E2491" s="595">
        <v>1774202</v>
      </c>
      <c r="F2491" s="596" t="s">
        <v>8417</v>
      </c>
    </row>
    <row r="2492" spans="2:6" ht="15.4">
      <c r="B2492" s="594">
        <v>8219</v>
      </c>
      <c r="C2492" s="593" t="s">
        <v>2952</v>
      </c>
      <c r="D2492" s="594" t="s">
        <v>157</v>
      </c>
      <c r="E2492" s="595">
        <v>1837346</v>
      </c>
      <c r="F2492" s="596" t="s">
        <v>8417</v>
      </c>
    </row>
    <row r="2493" spans="2:6" ht="15.4">
      <c r="B2493" s="594">
        <v>8220</v>
      </c>
      <c r="C2493" s="593" t="s">
        <v>2953</v>
      </c>
      <c r="D2493" s="594" t="s">
        <v>157</v>
      </c>
      <c r="E2493" s="595">
        <v>1725666</v>
      </c>
      <c r="F2493" s="596" t="s">
        <v>8417</v>
      </c>
    </row>
    <row r="2494" spans="2:6" ht="15.4">
      <c r="B2494" s="594">
        <v>8221</v>
      </c>
      <c r="C2494" s="593" t="s">
        <v>2954</v>
      </c>
      <c r="D2494" s="594" t="s">
        <v>157</v>
      </c>
      <c r="E2494" s="595">
        <v>454404</v>
      </c>
      <c r="F2494" s="596" t="s">
        <v>8417</v>
      </c>
    </row>
    <row r="2495" spans="2:6" ht="15.4">
      <c r="B2495" s="594">
        <v>8222</v>
      </c>
      <c r="C2495" s="593" t="s">
        <v>2955</v>
      </c>
      <c r="D2495" s="594" t="s">
        <v>182</v>
      </c>
      <c r="E2495" s="595">
        <v>72194</v>
      </c>
      <c r="F2495" s="596" t="s">
        <v>8417</v>
      </c>
    </row>
    <row r="2496" spans="2:6" ht="15.4">
      <c r="B2496" s="594">
        <v>8223</v>
      </c>
      <c r="C2496" s="593" t="s">
        <v>2956</v>
      </c>
      <c r="D2496" s="594" t="s">
        <v>182</v>
      </c>
      <c r="E2496" s="595">
        <v>72194</v>
      </c>
      <c r="F2496" s="596" t="s">
        <v>8417</v>
      </c>
    </row>
    <row r="2497" spans="2:6" ht="15.4">
      <c r="B2497" s="594">
        <v>8224</v>
      </c>
      <c r="C2497" s="593" t="s">
        <v>2957</v>
      </c>
      <c r="D2497" s="594" t="s">
        <v>157</v>
      </c>
      <c r="E2497" s="595">
        <v>8397067</v>
      </c>
      <c r="F2497" s="596" t="s">
        <v>8417</v>
      </c>
    </row>
    <row r="2498" spans="2:6" ht="15.4">
      <c r="B2498" s="594">
        <v>8225</v>
      </c>
      <c r="C2498" s="593" t="s">
        <v>2958</v>
      </c>
      <c r="D2498" s="594" t="s">
        <v>157</v>
      </c>
      <c r="E2498" s="595">
        <v>1804137</v>
      </c>
      <c r="F2498" s="596" t="s">
        <v>8417</v>
      </c>
    </row>
    <row r="2499" spans="2:6" ht="15.4">
      <c r="B2499" s="594">
        <v>8226</v>
      </c>
      <c r="C2499" s="593" t="s">
        <v>2959</v>
      </c>
      <c r="D2499" s="594" t="s">
        <v>182</v>
      </c>
      <c r="E2499" s="595">
        <v>62281</v>
      </c>
      <c r="F2499" s="596" t="s">
        <v>8417</v>
      </c>
    </row>
    <row r="2500" spans="2:6" ht="15.4">
      <c r="B2500" s="594">
        <v>8227</v>
      </c>
      <c r="C2500" s="593" t="s">
        <v>2960</v>
      </c>
      <c r="D2500" s="594" t="s">
        <v>190</v>
      </c>
      <c r="E2500" s="595">
        <v>70080</v>
      </c>
      <c r="F2500" s="596" t="s">
        <v>8417</v>
      </c>
    </row>
    <row r="2501" spans="2:6" ht="15.4">
      <c r="B2501" s="594">
        <v>8228</v>
      </c>
      <c r="C2501" s="593" t="s">
        <v>2961</v>
      </c>
      <c r="D2501" s="594" t="s">
        <v>190</v>
      </c>
      <c r="E2501" s="595">
        <v>28619</v>
      </c>
      <c r="F2501" s="596" t="s">
        <v>8417</v>
      </c>
    </row>
    <row r="2502" spans="2:6" ht="15.4">
      <c r="B2502" s="594">
        <v>8229</v>
      </c>
      <c r="C2502" s="593" t="s">
        <v>2962</v>
      </c>
      <c r="D2502" s="594" t="s">
        <v>190</v>
      </c>
      <c r="E2502" s="595">
        <v>22839</v>
      </c>
      <c r="F2502" s="596" t="s">
        <v>8417</v>
      </c>
    </row>
    <row r="2503" spans="2:6" ht="15.4">
      <c r="B2503" s="594">
        <v>8230</v>
      </c>
      <c r="C2503" s="593" t="s">
        <v>2963</v>
      </c>
      <c r="D2503" s="594" t="s">
        <v>182</v>
      </c>
      <c r="E2503" s="595">
        <v>146504</v>
      </c>
      <c r="F2503" s="596" t="s">
        <v>8417</v>
      </c>
    </row>
    <row r="2504" spans="2:6" ht="15.4">
      <c r="B2504" s="594">
        <v>8231</v>
      </c>
      <c r="C2504" s="593" t="s">
        <v>2965</v>
      </c>
      <c r="D2504" s="594" t="s">
        <v>564</v>
      </c>
      <c r="E2504" s="595">
        <v>19100</v>
      </c>
      <c r="F2504" s="596" t="s">
        <v>8397</v>
      </c>
    </row>
    <row r="2505" spans="2:6" ht="15.4">
      <c r="B2505" s="594">
        <v>8237</v>
      </c>
      <c r="C2505" s="593" t="s">
        <v>2967</v>
      </c>
      <c r="D2505" s="594" t="s">
        <v>190</v>
      </c>
      <c r="E2505" s="597">
        <v>23658</v>
      </c>
      <c r="F2505" s="593" t="s">
        <v>8417</v>
      </c>
    </row>
    <row r="2506" spans="2:6" ht="15.4">
      <c r="B2506" s="594">
        <v>8241</v>
      </c>
      <c r="C2506" s="593" t="s">
        <v>2971</v>
      </c>
      <c r="D2506" s="594" t="s">
        <v>157</v>
      </c>
      <c r="E2506" s="595">
        <v>8571460</v>
      </c>
      <c r="F2506" s="596" t="s">
        <v>8417</v>
      </c>
    </row>
    <row r="2507" spans="2:6" ht="15.4">
      <c r="B2507" s="594">
        <v>8242</v>
      </c>
      <c r="C2507" s="593" t="s">
        <v>2972</v>
      </c>
      <c r="D2507" s="594" t="s">
        <v>190</v>
      </c>
      <c r="E2507" s="595">
        <v>3713306</v>
      </c>
      <c r="F2507" s="596" t="s">
        <v>8417</v>
      </c>
    </row>
    <row r="2508" spans="2:6" ht="15.4">
      <c r="B2508" s="594">
        <v>8243</v>
      </c>
      <c r="C2508" s="593" t="s">
        <v>2973</v>
      </c>
      <c r="D2508" s="594" t="s">
        <v>157</v>
      </c>
      <c r="E2508" s="597">
        <v>12075809</v>
      </c>
      <c r="F2508" s="593" t="s">
        <v>8417</v>
      </c>
    </row>
    <row r="2509" spans="2:6" ht="15.4">
      <c r="B2509" s="594">
        <v>8244</v>
      </c>
      <c r="C2509" s="593" t="s">
        <v>2974</v>
      </c>
      <c r="D2509" s="594" t="s">
        <v>157</v>
      </c>
      <c r="E2509" s="597">
        <v>15513421</v>
      </c>
      <c r="F2509" s="593" t="s">
        <v>8417</v>
      </c>
    </row>
    <row r="2510" spans="2:6" ht="15.4">
      <c r="B2510" s="594">
        <v>8245</v>
      </c>
      <c r="C2510" s="593" t="s">
        <v>2975</v>
      </c>
      <c r="D2510" s="594" t="s">
        <v>157</v>
      </c>
      <c r="E2510" s="597">
        <v>19267974</v>
      </c>
      <c r="F2510" s="593" t="s">
        <v>8417</v>
      </c>
    </row>
    <row r="2511" spans="2:6" ht="15.4">
      <c r="B2511" s="594">
        <v>8246</v>
      </c>
      <c r="C2511" s="593" t="s">
        <v>2976</v>
      </c>
      <c r="D2511" s="594" t="s">
        <v>157</v>
      </c>
      <c r="E2511" s="597">
        <v>8556849</v>
      </c>
      <c r="F2511" s="593" t="s">
        <v>8417</v>
      </c>
    </row>
    <row r="2512" spans="2:6" ht="15.4">
      <c r="B2512" s="594">
        <v>8247</v>
      </c>
      <c r="C2512" s="593" t="s">
        <v>2977</v>
      </c>
      <c r="D2512" s="594" t="s">
        <v>157</v>
      </c>
      <c r="E2512" s="597">
        <v>11774869</v>
      </c>
      <c r="F2512" s="593" t="s">
        <v>8417</v>
      </c>
    </row>
    <row r="2513" spans="2:6" ht="15.4">
      <c r="B2513" s="594">
        <v>8252</v>
      </c>
      <c r="C2513" s="593" t="s">
        <v>2978</v>
      </c>
      <c r="D2513" s="594" t="s">
        <v>157</v>
      </c>
      <c r="E2513" s="597">
        <v>4751918</v>
      </c>
      <c r="F2513" s="593" t="s">
        <v>8417</v>
      </c>
    </row>
    <row r="2514" spans="2:6" ht="15.4">
      <c r="B2514" s="594">
        <v>8253</v>
      </c>
      <c r="C2514" s="593" t="s">
        <v>2979</v>
      </c>
      <c r="D2514" s="594" t="s">
        <v>157</v>
      </c>
      <c r="E2514" s="595">
        <v>9942159</v>
      </c>
      <c r="F2514" s="596" t="s">
        <v>8417</v>
      </c>
    </row>
    <row r="2515" spans="2:6" ht="15.4">
      <c r="B2515" s="594">
        <v>8255</v>
      </c>
      <c r="C2515" s="593" t="s">
        <v>2981</v>
      </c>
      <c r="D2515" s="594" t="s">
        <v>157</v>
      </c>
      <c r="E2515" s="595">
        <v>997839</v>
      </c>
      <c r="F2515" s="596" t="s">
        <v>8417</v>
      </c>
    </row>
    <row r="2516" spans="2:6" ht="15.4">
      <c r="B2516" s="594">
        <v>8257</v>
      </c>
      <c r="C2516" s="593" t="s">
        <v>2982</v>
      </c>
      <c r="D2516" s="594" t="s">
        <v>157</v>
      </c>
      <c r="E2516" s="595">
        <v>12069607</v>
      </c>
      <c r="F2516" s="596" t="s">
        <v>8417</v>
      </c>
    </row>
    <row r="2517" spans="2:6" ht="15.4">
      <c r="B2517" s="594">
        <v>8258</v>
      </c>
      <c r="C2517" s="593" t="s">
        <v>2983</v>
      </c>
      <c r="D2517" s="594" t="s">
        <v>157</v>
      </c>
      <c r="E2517" s="595">
        <v>5828644</v>
      </c>
      <c r="F2517" s="596" t="s">
        <v>8417</v>
      </c>
    </row>
    <row r="2518" spans="2:6" ht="15.4">
      <c r="B2518" s="594">
        <v>8259</v>
      </c>
      <c r="C2518" s="593" t="s">
        <v>2984</v>
      </c>
      <c r="D2518" s="594" t="s">
        <v>157</v>
      </c>
      <c r="E2518" s="595">
        <v>5328601</v>
      </c>
      <c r="F2518" s="596" t="s">
        <v>8417</v>
      </c>
    </row>
    <row r="2519" spans="2:6" ht="15.4">
      <c r="B2519" s="594">
        <v>8262</v>
      </c>
      <c r="C2519" s="593" t="s">
        <v>2985</v>
      </c>
      <c r="D2519" s="594" t="s">
        <v>157</v>
      </c>
      <c r="E2519" s="595">
        <v>15200126</v>
      </c>
      <c r="F2519" s="596" t="s">
        <v>8417</v>
      </c>
    </row>
    <row r="2520" spans="2:6" ht="15.4">
      <c r="B2520" s="594">
        <v>8263</v>
      </c>
      <c r="C2520" s="593" t="s">
        <v>2986</v>
      </c>
      <c r="D2520" s="594" t="s">
        <v>157</v>
      </c>
      <c r="E2520" s="595">
        <v>16508314</v>
      </c>
      <c r="F2520" s="596" t="s">
        <v>8417</v>
      </c>
    </row>
    <row r="2521" spans="2:6" ht="15.4">
      <c r="B2521" s="594">
        <v>8265</v>
      </c>
      <c r="C2521" s="593" t="s">
        <v>2987</v>
      </c>
      <c r="D2521" s="594" t="s">
        <v>157</v>
      </c>
      <c r="E2521" s="595">
        <v>641574</v>
      </c>
      <c r="F2521" s="596" t="s">
        <v>8417</v>
      </c>
    </row>
    <row r="2522" spans="2:6" ht="15.4">
      <c r="B2522" s="594">
        <v>8267</v>
      </c>
      <c r="C2522" s="593" t="s">
        <v>2988</v>
      </c>
      <c r="D2522" s="594" t="s">
        <v>157</v>
      </c>
      <c r="E2522" s="595">
        <v>9232521</v>
      </c>
      <c r="F2522" s="596" t="s">
        <v>8417</v>
      </c>
    </row>
    <row r="2523" spans="2:6" ht="15.4">
      <c r="B2523" s="594">
        <v>8273</v>
      </c>
      <c r="C2523" s="593" t="s">
        <v>2989</v>
      </c>
      <c r="D2523" s="594" t="s">
        <v>157</v>
      </c>
      <c r="E2523" s="595">
        <v>2046314</v>
      </c>
      <c r="F2523" s="596" t="s">
        <v>8417</v>
      </c>
    </row>
    <row r="2524" spans="2:6" ht="15.4">
      <c r="B2524" s="594">
        <v>8274</v>
      </c>
      <c r="C2524" s="593" t="s">
        <v>2990</v>
      </c>
      <c r="D2524" s="594" t="s">
        <v>190</v>
      </c>
      <c r="E2524" s="597">
        <v>23406337</v>
      </c>
      <c r="F2524" s="593" t="s">
        <v>8417</v>
      </c>
    </row>
    <row r="2525" spans="2:6" ht="15.4">
      <c r="B2525" s="594">
        <v>8276</v>
      </c>
      <c r="C2525" s="593" t="s">
        <v>2991</v>
      </c>
      <c r="D2525" s="594" t="s">
        <v>157</v>
      </c>
      <c r="E2525" s="597">
        <v>400742</v>
      </c>
      <c r="F2525" s="593" t="s">
        <v>8417</v>
      </c>
    </row>
    <row r="2526" spans="2:6" ht="15.4">
      <c r="B2526" s="594">
        <v>8278</v>
      </c>
      <c r="C2526" s="593" t="s">
        <v>2992</v>
      </c>
      <c r="D2526" s="594" t="s">
        <v>157</v>
      </c>
      <c r="E2526" s="595">
        <v>1218701</v>
      </c>
      <c r="F2526" s="596" t="s">
        <v>8417</v>
      </c>
    </row>
    <row r="2527" spans="2:6" ht="15.4">
      <c r="B2527" s="594">
        <v>8291</v>
      </c>
      <c r="C2527" s="593" t="s">
        <v>2993</v>
      </c>
      <c r="D2527" s="594" t="s">
        <v>190</v>
      </c>
      <c r="E2527" s="595">
        <v>6955646</v>
      </c>
      <c r="F2527" s="596" t="s">
        <v>8417</v>
      </c>
    </row>
    <row r="2528" spans="2:6" ht="15.4">
      <c r="B2528" s="594">
        <v>8298</v>
      </c>
      <c r="C2528" s="593" t="s">
        <v>2994</v>
      </c>
      <c r="D2528" s="594" t="s">
        <v>157</v>
      </c>
      <c r="E2528" s="595">
        <v>3209215</v>
      </c>
      <c r="F2528" s="596" t="s">
        <v>8417</v>
      </c>
    </row>
    <row r="2529" spans="2:6" ht="15.4">
      <c r="B2529" s="594">
        <v>8301</v>
      </c>
      <c r="C2529" s="593" t="s">
        <v>2995</v>
      </c>
      <c r="D2529" s="594" t="s">
        <v>157</v>
      </c>
      <c r="E2529" s="595">
        <v>379700</v>
      </c>
      <c r="F2529" s="596" t="s">
        <v>8417</v>
      </c>
    </row>
    <row r="2530" spans="2:6" ht="15.4">
      <c r="B2530" s="594">
        <v>8304</v>
      </c>
      <c r="C2530" s="593" t="s">
        <v>2996</v>
      </c>
      <c r="D2530" s="594" t="s">
        <v>157</v>
      </c>
      <c r="E2530" s="595">
        <v>8391816</v>
      </c>
      <c r="F2530" s="596" t="s">
        <v>8417</v>
      </c>
    </row>
    <row r="2531" spans="2:6" ht="15.4">
      <c r="B2531" s="594">
        <v>8305</v>
      </c>
      <c r="C2531" s="593" t="s">
        <v>2997</v>
      </c>
      <c r="D2531" s="594" t="s">
        <v>157</v>
      </c>
      <c r="E2531" s="595">
        <v>4456592</v>
      </c>
      <c r="F2531" s="596" t="s">
        <v>8417</v>
      </c>
    </row>
    <row r="2532" spans="2:6" ht="15.4">
      <c r="B2532" s="594">
        <v>8306</v>
      </c>
      <c r="C2532" s="593" t="s">
        <v>2998</v>
      </c>
      <c r="D2532" s="594" t="s">
        <v>157</v>
      </c>
      <c r="E2532" s="595">
        <v>7406</v>
      </c>
      <c r="F2532" s="596" t="s">
        <v>8417</v>
      </c>
    </row>
    <row r="2533" spans="2:6" ht="15.4">
      <c r="B2533" s="594">
        <v>8307</v>
      </c>
      <c r="C2533" s="593" t="s">
        <v>2999</v>
      </c>
      <c r="D2533" s="594" t="s">
        <v>190</v>
      </c>
      <c r="E2533" s="595">
        <v>4120539</v>
      </c>
      <c r="F2533" s="596" t="s">
        <v>8417</v>
      </c>
    </row>
    <row r="2534" spans="2:6" ht="15.4">
      <c r="B2534" s="594">
        <v>8308</v>
      </c>
      <c r="C2534" s="593" t="s">
        <v>3000</v>
      </c>
      <c r="D2534" s="594" t="s">
        <v>157</v>
      </c>
      <c r="E2534" s="595">
        <v>9580480</v>
      </c>
      <c r="F2534" s="596" t="s">
        <v>8417</v>
      </c>
    </row>
    <row r="2535" spans="2:6" ht="15.4">
      <c r="B2535" s="594">
        <v>8309</v>
      </c>
      <c r="C2535" s="593" t="s">
        <v>3001</v>
      </c>
      <c r="D2535" s="594" t="s">
        <v>190</v>
      </c>
      <c r="E2535" s="595">
        <v>4501889</v>
      </c>
      <c r="F2535" s="596" t="s">
        <v>8417</v>
      </c>
    </row>
    <row r="2536" spans="2:6" ht="15.4">
      <c r="B2536" s="594">
        <v>8310</v>
      </c>
      <c r="C2536" s="593" t="s">
        <v>3002</v>
      </c>
      <c r="D2536" s="594" t="s">
        <v>190</v>
      </c>
      <c r="E2536" s="595">
        <v>5077555</v>
      </c>
      <c r="F2536" s="596" t="s">
        <v>8417</v>
      </c>
    </row>
    <row r="2537" spans="2:6" ht="15.4">
      <c r="B2537" s="594">
        <v>8311</v>
      </c>
      <c r="C2537" s="593" t="s">
        <v>3003</v>
      </c>
      <c r="D2537" s="594" t="s">
        <v>190</v>
      </c>
      <c r="E2537" s="595">
        <v>5692402</v>
      </c>
      <c r="F2537" s="596" t="s">
        <v>8417</v>
      </c>
    </row>
    <row r="2538" spans="2:6" ht="15.4">
      <c r="B2538" s="594">
        <v>8312</v>
      </c>
      <c r="C2538" s="593" t="s">
        <v>3004</v>
      </c>
      <c r="D2538" s="594" t="s">
        <v>190</v>
      </c>
      <c r="E2538" s="595">
        <v>7234647</v>
      </c>
      <c r="F2538" s="596" t="s">
        <v>8417</v>
      </c>
    </row>
    <row r="2539" spans="2:6" ht="15.4">
      <c r="B2539" s="594">
        <v>8313</v>
      </c>
      <c r="C2539" s="593" t="s">
        <v>3005</v>
      </c>
      <c r="D2539" s="594" t="s">
        <v>190</v>
      </c>
      <c r="E2539" s="595">
        <v>8807300</v>
      </c>
      <c r="F2539" s="596" t="s">
        <v>8417</v>
      </c>
    </row>
    <row r="2540" spans="2:6" ht="15.4">
      <c r="B2540" s="594">
        <v>8314</v>
      </c>
      <c r="C2540" s="593" t="s">
        <v>3006</v>
      </c>
      <c r="D2540" s="594" t="s">
        <v>157</v>
      </c>
      <c r="E2540" s="597">
        <v>874888</v>
      </c>
      <c r="F2540" s="593" t="s">
        <v>8417</v>
      </c>
    </row>
    <row r="2541" spans="2:6" ht="15.4">
      <c r="B2541" s="594">
        <v>8315</v>
      </c>
      <c r="C2541" s="593" t="s">
        <v>3007</v>
      </c>
      <c r="D2541" s="594" t="s">
        <v>157</v>
      </c>
      <c r="E2541" s="597">
        <v>833000</v>
      </c>
      <c r="F2541" s="596" t="s">
        <v>8417</v>
      </c>
    </row>
    <row r="2542" spans="2:6" ht="15.4">
      <c r="B2542" s="594">
        <v>8316</v>
      </c>
      <c r="C2542" s="593" t="s">
        <v>3008</v>
      </c>
      <c r="D2542" s="594" t="s">
        <v>157</v>
      </c>
      <c r="E2542" s="595">
        <v>19910</v>
      </c>
      <c r="F2542" s="596" t="s">
        <v>8417</v>
      </c>
    </row>
    <row r="2543" spans="2:6" ht="15.4">
      <c r="B2543" s="594">
        <v>8317</v>
      </c>
      <c r="C2543" s="593" t="s">
        <v>3009</v>
      </c>
      <c r="D2543" s="594" t="s">
        <v>190</v>
      </c>
      <c r="E2543" s="597">
        <v>46091</v>
      </c>
      <c r="F2543" s="593" t="s">
        <v>8417</v>
      </c>
    </row>
    <row r="2544" spans="2:6" ht="15.4">
      <c r="B2544" s="594">
        <v>8318</v>
      </c>
      <c r="C2544" s="593" t="s">
        <v>3010</v>
      </c>
      <c r="D2544" s="594" t="s">
        <v>190</v>
      </c>
      <c r="E2544" s="597">
        <v>66066</v>
      </c>
      <c r="F2544" s="593" t="s">
        <v>8417</v>
      </c>
    </row>
    <row r="2545" spans="2:6" ht="15.4">
      <c r="B2545" s="594">
        <v>8319</v>
      </c>
      <c r="C2545" s="593" t="s">
        <v>3011</v>
      </c>
      <c r="D2545" s="594" t="s">
        <v>190</v>
      </c>
      <c r="E2545" s="595">
        <v>86407</v>
      </c>
      <c r="F2545" s="596" t="s">
        <v>8417</v>
      </c>
    </row>
    <row r="2546" spans="2:6" ht="15.4">
      <c r="B2546" s="594">
        <v>8320</v>
      </c>
      <c r="C2546" s="593" t="s">
        <v>3012</v>
      </c>
      <c r="D2546" s="594" t="s">
        <v>157</v>
      </c>
      <c r="E2546" s="597">
        <v>181072</v>
      </c>
      <c r="F2546" s="593" t="s">
        <v>8417</v>
      </c>
    </row>
    <row r="2547" spans="2:6" ht="15.4">
      <c r="B2547" s="594">
        <v>8321</v>
      </c>
      <c r="C2547" s="593" t="s">
        <v>3013</v>
      </c>
      <c r="D2547" s="594" t="s">
        <v>157</v>
      </c>
      <c r="E2547" s="597">
        <v>335678</v>
      </c>
      <c r="F2547" s="593" t="s">
        <v>8417</v>
      </c>
    </row>
    <row r="2548" spans="2:6" ht="15.4">
      <c r="B2548" s="594">
        <v>8322</v>
      </c>
      <c r="C2548" s="593" t="s">
        <v>3014</v>
      </c>
      <c r="D2548" s="594" t="s">
        <v>157</v>
      </c>
      <c r="E2548" s="595">
        <v>396928</v>
      </c>
      <c r="F2548" s="596" t="s">
        <v>8417</v>
      </c>
    </row>
    <row r="2549" spans="2:6" ht="15.4">
      <c r="B2549" s="594">
        <v>8323</v>
      </c>
      <c r="C2549" s="593" t="s">
        <v>3015</v>
      </c>
      <c r="D2549" s="594" t="s">
        <v>157</v>
      </c>
      <c r="E2549" s="597">
        <v>575239</v>
      </c>
      <c r="F2549" s="593" t="s">
        <v>8417</v>
      </c>
    </row>
    <row r="2550" spans="2:6" ht="15.4">
      <c r="B2550" s="594">
        <v>8324</v>
      </c>
      <c r="C2550" s="593" t="s">
        <v>3016</v>
      </c>
      <c r="D2550" s="594" t="s">
        <v>157</v>
      </c>
      <c r="E2550" s="597">
        <v>4374916</v>
      </c>
      <c r="F2550" s="593" t="s">
        <v>8417</v>
      </c>
    </row>
    <row r="2551" spans="2:6" ht="15.4">
      <c r="B2551" s="594">
        <v>8325</v>
      </c>
      <c r="C2551" s="593" t="s">
        <v>3017</v>
      </c>
      <c r="D2551" s="594" t="s">
        <v>157</v>
      </c>
      <c r="E2551" s="595">
        <v>4374916</v>
      </c>
      <c r="F2551" s="596" t="s">
        <v>8417</v>
      </c>
    </row>
    <row r="2552" spans="2:6" ht="15.4">
      <c r="B2552" s="594">
        <v>8330</v>
      </c>
      <c r="C2552" s="593" t="s">
        <v>3019</v>
      </c>
      <c r="D2552" s="594" t="s">
        <v>190</v>
      </c>
      <c r="E2552" s="595">
        <v>157598</v>
      </c>
      <c r="F2552" s="596" t="s">
        <v>8417</v>
      </c>
    </row>
    <row r="2553" spans="2:6" ht="15.4">
      <c r="B2553" s="594">
        <v>8331</v>
      </c>
      <c r="C2553" s="593" t="s">
        <v>3020</v>
      </c>
      <c r="D2553" s="594" t="s">
        <v>190</v>
      </c>
      <c r="E2553" s="595">
        <v>37014</v>
      </c>
      <c r="F2553" s="596" t="s">
        <v>8417</v>
      </c>
    </row>
    <row r="2554" spans="2:6" ht="15.4">
      <c r="B2554" s="594">
        <v>8332</v>
      </c>
      <c r="C2554" s="593" t="s">
        <v>3021</v>
      </c>
      <c r="D2554" s="594" t="s">
        <v>190</v>
      </c>
      <c r="E2554" s="597">
        <v>155658</v>
      </c>
      <c r="F2554" s="593" t="s">
        <v>8417</v>
      </c>
    </row>
    <row r="2555" spans="2:6" ht="15.4">
      <c r="B2555" s="594">
        <v>8333</v>
      </c>
      <c r="C2555" s="593" t="s">
        <v>3022</v>
      </c>
      <c r="D2555" s="594" t="s">
        <v>190</v>
      </c>
      <c r="E2555" s="597">
        <v>95366</v>
      </c>
      <c r="F2555" s="593" t="s">
        <v>8417</v>
      </c>
    </row>
    <row r="2556" spans="2:6" ht="15.4">
      <c r="B2556" s="594">
        <v>8335</v>
      </c>
      <c r="C2556" s="593" t="s">
        <v>3023</v>
      </c>
      <c r="D2556" s="594" t="s">
        <v>186</v>
      </c>
      <c r="E2556" s="595">
        <v>1164100</v>
      </c>
      <c r="F2556" s="596" t="s">
        <v>8417</v>
      </c>
    </row>
    <row r="2557" spans="2:6" ht="15.4">
      <c r="B2557" s="594">
        <v>8336</v>
      </c>
      <c r="C2557" s="593" t="s">
        <v>3024</v>
      </c>
      <c r="D2557" s="594" t="s">
        <v>186</v>
      </c>
      <c r="E2557" s="597">
        <v>147093</v>
      </c>
      <c r="F2557" s="593" t="s">
        <v>8417</v>
      </c>
    </row>
    <row r="2558" spans="2:6" ht="15.4">
      <c r="B2558" s="594">
        <v>8337</v>
      </c>
      <c r="C2558" s="593" t="s">
        <v>3025</v>
      </c>
      <c r="D2558" s="594" t="s">
        <v>190</v>
      </c>
      <c r="E2558" s="597">
        <v>50928</v>
      </c>
      <c r="F2558" s="593" t="s">
        <v>8417</v>
      </c>
    </row>
    <row r="2559" spans="2:6" ht="15.4">
      <c r="B2559" s="594">
        <v>8338</v>
      </c>
      <c r="C2559" s="593" t="s">
        <v>3026</v>
      </c>
      <c r="D2559" s="594" t="s">
        <v>157</v>
      </c>
      <c r="E2559" s="595">
        <v>109708</v>
      </c>
      <c r="F2559" s="596" t="s">
        <v>8417</v>
      </c>
    </row>
    <row r="2560" spans="2:6" ht="15.4">
      <c r="B2560" s="594">
        <v>8339</v>
      </c>
      <c r="C2560" s="593" t="s">
        <v>3027</v>
      </c>
      <c r="D2560" s="594" t="s">
        <v>157</v>
      </c>
      <c r="E2560" s="595">
        <v>734440</v>
      </c>
      <c r="F2560" s="596" t="s">
        <v>8417</v>
      </c>
    </row>
    <row r="2561" spans="2:6" ht="15.4">
      <c r="B2561" s="594">
        <v>8342</v>
      </c>
      <c r="C2561" s="593" t="s">
        <v>3030</v>
      </c>
      <c r="D2561" s="594" t="s">
        <v>157</v>
      </c>
      <c r="E2561" s="595">
        <v>3429978</v>
      </c>
      <c r="F2561" s="596" t="s">
        <v>8417</v>
      </c>
    </row>
    <row r="2562" spans="2:6" ht="15.4">
      <c r="B2562" s="594">
        <v>8344</v>
      </c>
      <c r="C2562" s="593" t="s">
        <v>3031</v>
      </c>
      <c r="D2562" s="594" t="s">
        <v>157</v>
      </c>
      <c r="E2562" s="595">
        <v>4603421</v>
      </c>
      <c r="F2562" s="596" t="s">
        <v>8417</v>
      </c>
    </row>
    <row r="2563" spans="2:6" ht="15.4">
      <c r="B2563" s="594">
        <v>8345</v>
      </c>
      <c r="C2563" s="593" t="s">
        <v>3032</v>
      </c>
      <c r="D2563" s="594" t="s">
        <v>157</v>
      </c>
      <c r="E2563" s="595">
        <v>111332</v>
      </c>
      <c r="F2563" s="596" t="s">
        <v>8417</v>
      </c>
    </row>
    <row r="2564" spans="2:6" ht="15.4">
      <c r="B2564" s="594">
        <v>8346</v>
      </c>
      <c r="C2564" s="593" t="s">
        <v>3033</v>
      </c>
      <c r="D2564" s="594" t="s">
        <v>157</v>
      </c>
      <c r="E2564" s="595">
        <v>2206131</v>
      </c>
      <c r="F2564" s="596" t="s">
        <v>8417</v>
      </c>
    </row>
    <row r="2565" spans="2:6" ht="15.4">
      <c r="B2565" s="594">
        <v>8347</v>
      </c>
      <c r="C2565" s="593" t="s">
        <v>3034</v>
      </c>
      <c r="D2565" s="594" t="s">
        <v>157</v>
      </c>
      <c r="E2565" s="597">
        <v>1742956</v>
      </c>
      <c r="F2565" s="593" t="s">
        <v>8417</v>
      </c>
    </row>
    <row r="2566" spans="2:6" ht="15.4">
      <c r="B2566" s="594">
        <v>8348</v>
      </c>
      <c r="C2566" s="593" t="s">
        <v>3035</v>
      </c>
      <c r="D2566" s="594" t="s">
        <v>157</v>
      </c>
      <c r="E2566" s="597">
        <v>813874</v>
      </c>
      <c r="F2566" s="593" t="s">
        <v>8417</v>
      </c>
    </row>
    <row r="2567" spans="2:6" ht="15.4">
      <c r="B2567" s="594">
        <v>8349</v>
      </c>
      <c r="C2567" s="593" t="s">
        <v>3036</v>
      </c>
      <c r="D2567" s="594" t="s">
        <v>157</v>
      </c>
      <c r="E2567" s="595">
        <v>1172808</v>
      </c>
      <c r="F2567" s="596" t="s">
        <v>8417</v>
      </c>
    </row>
    <row r="2568" spans="2:6" ht="15.4">
      <c r="B2568" s="594">
        <v>8351</v>
      </c>
      <c r="C2568" s="593" t="s">
        <v>3038</v>
      </c>
      <c r="D2568" s="594" t="s">
        <v>157</v>
      </c>
      <c r="E2568" s="597">
        <v>1950523</v>
      </c>
      <c r="F2568" s="593" t="s">
        <v>8417</v>
      </c>
    </row>
    <row r="2569" spans="2:6" ht="15.4">
      <c r="B2569" s="594">
        <v>8352</v>
      </c>
      <c r="C2569" s="593" t="s">
        <v>3039</v>
      </c>
      <c r="D2569" s="594" t="s">
        <v>157</v>
      </c>
      <c r="E2569" s="595">
        <v>629709</v>
      </c>
      <c r="F2569" s="596" t="s">
        <v>8417</v>
      </c>
    </row>
    <row r="2570" spans="2:6" ht="15.4">
      <c r="B2570" s="594">
        <v>8353</v>
      </c>
      <c r="C2570" s="593" t="s">
        <v>3040</v>
      </c>
      <c r="D2570" s="594" t="s">
        <v>157</v>
      </c>
      <c r="E2570" s="597">
        <v>3042816</v>
      </c>
      <c r="F2570" s="593" t="s">
        <v>8417</v>
      </c>
    </row>
    <row r="2571" spans="2:6" ht="15.4">
      <c r="B2571" s="594">
        <v>8357</v>
      </c>
      <c r="C2571" s="593" t="s">
        <v>3041</v>
      </c>
      <c r="D2571" s="594" t="s">
        <v>157</v>
      </c>
      <c r="E2571" s="597">
        <v>3494809</v>
      </c>
      <c r="F2571" s="593" t="s">
        <v>8417</v>
      </c>
    </row>
    <row r="2572" spans="2:6" ht="15.4">
      <c r="B2572" s="594">
        <v>8361</v>
      </c>
      <c r="C2572" s="593" t="s">
        <v>3043</v>
      </c>
      <c r="D2572" s="594" t="s">
        <v>157</v>
      </c>
      <c r="E2572" s="595">
        <v>749451</v>
      </c>
      <c r="F2572" s="596" t="s">
        <v>8417</v>
      </c>
    </row>
    <row r="2573" spans="2:6" ht="15.4">
      <c r="B2573" s="594">
        <v>8362</v>
      </c>
      <c r="C2573" s="593" t="s">
        <v>3044</v>
      </c>
      <c r="D2573" s="594" t="s">
        <v>157</v>
      </c>
      <c r="E2573" s="597">
        <v>487282</v>
      </c>
      <c r="F2573" s="593" t="s">
        <v>8417</v>
      </c>
    </row>
    <row r="2574" spans="2:6" ht="15.4">
      <c r="B2574" s="594">
        <v>8364</v>
      </c>
      <c r="C2574" s="593" t="s">
        <v>3046</v>
      </c>
      <c r="D2574" s="594" t="s">
        <v>157</v>
      </c>
      <c r="E2574" s="595">
        <v>1241012</v>
      </c>
      <c r="F2574" s="596" t="s">
        <v>8417</v>
      </c>
    </row>
    <row r="2575" spans="2:6" ht="15.4">
      <c r="B2575" s="594">
        <v>8365</v>
      </c>
      <c r="C2575" s="593" t="s">
        <v>3047</v>
      </c>
      <c r="D2575" s="594" t="s">
        <v>157</v>
      </c>
      <c r="E2575" s="595">
        <v>223818</v>
      </c>
      <c r="F2575" s="596" t="s">
        <v>8417</v>
      </c>
    </row>
    <row r="2576" spans="2:6" ht="15.4">
      <c r="B2576" s="594">
        <v>8366</v>
      </c>
      <c r="C2576" s="593" t="s">
        <v>3048</v>
      </c>
      <c r="D2576" s="594" t="s">
        <v>157</v>
      </c>
      <c r="E2576" s="595">
        <v>29231304</v>
      </c>
      <c r="F2576" s="596" t="s">
        <v>8417</v>
      </c>
    </row>
    <row r="2577" spans="2:6" ht="15.4">
      <c r="B2577" s="594">
        <v>8367</v>
      </c>
      <c r="C2577" s="593" t="s">
        <v>3049</v>
      </c>
      <c r="D2577" s="594" t="s">
        <v>190</v>
      </c>
      <c r="E2577" s="595">
        <v>124199</v>
      </c>
      <c r="F2577" s="596" t="s">
        <v>8417</v>
      </c>
    </row>
    <row r="2578" spans="2:6" ht="15.4">
      <c r="B2578" s="594">
        <v>8368</v>
      </c>
      <c r="C2578" s="593" t="s">
        <v>3050</v>
      </c>
      <c r="D2578" s="594" t="s">
        <v>190</v>
      </c>
      <c r="E2578" s="597">
        <v>183426</v>
      </c>
      <c r="F2578" s="593" t="s">
        <v>8417</v>
      </c>
    </row>
    <row r="2579" spans="2:6" ht="15.4">
      <c r="B2579" s="594">
        <v>8369</v>
      </c>
      <c r="C2579" s="593" t="s">
        <v>3051</v>
      </c>
      <c r="D2579" s="594" t="s">
        <v>190</v>
      </c>
      <c r="E2579" s="595">
        <v>281746</v>
      </c>
      <c r="F2579" s="596" t="s">
        <v>8417</v>
      </c>
    </row>
    <row r="2580" spans="2:6" ht="15.4">
      <c r="B2580" s="594">
        <v>8370</v>
      </c>
      <c r="C2580" s="593" t="s">
        <v>3052</v>
      </c>
      <c r="D2580" s="594" t="s">
        <v>190</v>
      </c>
      <c r="E2580" s="595">
        <v>431717</v>
      </c>
      <c r="F2580" s="596" t="s">
        <v>8417</v>
      </c>
    </row>
    <row r="2581" spans="2:6" ht="15.4">
      <c r="B2581" s="594">
        <v>8371</v>
      </c>
      <c r="C2581" s="593" t="s">
        <v>3053</v>
      </c>
      <c r="D2581" s="594" t="s">
        <v>190</v>
      </c>
      <c r="E2581" s="595">
        <v>542000</v>
      </c>
      <c r="F2581" s="596" t="s">
        <v>8417</v>
      </c>
    </row>
    <row r="2582" spans="2:6" ht="15.4">
      <c r="B2582" s="594">
        <v>8384</v>
      </c>
      <c r="C2582" s="593" t="s">
        <v>3056</v>
      </c>
      <c r="D2582" s="594" t="s">
        <v>190</v>
      </c>
      <c r="E2582" s="595">
        <v>2281573</v>
      </c>
      <c r="F2582" s="596" t="s">
        <v>8417</v>
      </c>
    </row>
    <row r="2583" spans="2:6" ht="15.4">
      <c r="B2583" s="594">
        <v>8386</v>
      </c>
      <c r="C2583" s="593" t="s">
        <v>3057</v>
      </c>
      <c r="D2583" s="594" t="s">
        <v>157</v>
      </c>
      <c r="E2583" s="595">
        <v>2177794</v>
      </c>
      <c r="F2583" s="596" t="s">
        <v>8417</v>
      </c>
    </row>
    <row r="2584" spans="2:6" ht="15.4">
      <c r="B2584" s="594">
        <v>8388</v>
      </c>
      <c r="C2584" s="593" t="s">
        <v>3058</v>
      </c>
      <c r="D2584" s="594" t="s">
        <v>157</v>
      </c>
      <c r="E2584" s="595">
        <v>32727</v>
      </c>
      <c r="F2584" s="596" t="s">
        <v>8417</v>
      </c>
    </row>
    <row r="2585" spans="2:6" ht="15.4">
      <c r="B2585" s="594">
        <v>8389</v>
      </c>
      <c r="C2585" s="593" t="s">
        <v>3059</v>
      </c>
      <c r="D2585" s="594" t="s">
        <v>190</v>
      </c>
      <c r="E2585" s="595">
        <v>43065</v>
      </c>
      <c r="F2585" s="596" t="s">
        <v>8417</v>
      </c>
    </row>
    <row r="2586" spans="2:6" ht="15.4">
      <c r="B2586" s="594">
        <v>8390</v>
      </c>
      <c r="C2586" s="593" t="s">
        <v>3060</v>
      </c>
      <c r="D2586" s="594" t="s">
        <v>190</v>
      </c>
      <c r="E2586" s="597">
        <v>83674</v>
      </c>
      <c r="F2586" s="593" t="s">
        <v>8417</v>
      </c>
    </row>
    <row r="2587" spans="2:6" ht="15.4">
      <c r="B2587" s="594">
        <v>8392</v>
      </c>
      <c r="C2587" s="593" t="s">
        <v>3061</v>
      </c>
      <c r="D2587" s="594" t="s">
        <v>157</v>
      </c>
      <c r="E2587" s="595">
        <v>11454</v>
      </c>
      <c r="F2587" s="593" t="s">
        <v>8417</v>
      </c>
    </row>
    <row r="2588" spans="2:6" ht="15.4">
      <c r="B2588" s="594">
        <v>8393</v>
      </c>
      <c r="C2588" s="593" t="s">
        <v>3062</v>
      </c>
      <c r="D2588" s="594" t="s">
        <v>157</v>
      </c>
      <c r="E2588" s="595">
        <v>440155</v>
      </c>
      <c r="F2588" s="593" t="s">
        <v>8417</v>
      </c>
    </row>
    <row r="2589" spans="2:6" ht="15.4">
      <c r="B2589" s="594">
        <v>8402</v>
      </c>
      <c r="C2589" s="593" t="s">
        <v>3065</v>
      </c>
      <c r="D2589" s="594" t="s">
        <v>157</v>
      </c>
      <c r="E2589" s="595">
        <v>5713</v>
      </c>
      <c r="F2589" s="593" t="s">
        <v>8417</v>
      </c>
    </row>
    <row r="2590" spans="2:6" ht="15.4">
      <c r="B2590" s="594">
        <v>8407</v>
      </c>
      <c r="C2590" s="593" t="s">
        <v>3068</v>
      </c>
      <c r="D2590" s="594" t="s">
        <v>190</v>
      </c>
      <c r="E2590" s="597">
        <v>1826466</v>
      </c>
      <c r="F2590" s="593" t="s">
        <v>8417</v>
      </c>
    </row>
    <row r="2591" spans="2:6" ht="15.4">
      <c r="B2591" s="594">
        <v>8409</v>
      </c>
      <c r="C2591" s="593" t="s">
        <v>3069</v>
      </c>
      <c r="D2591" s="594" t="s">
        <v>157</v>
      </c>
      <c r="E2591" s="595">
        <v>6435636</v>
      </c>
      <c r="F2591" s="596" t="s">
        <v>8417</v>
      </c>
    </row>
    <row r="2592" spans="2:6" ht="15.4">
      <c r="B2592" s="594">
        <v>8410</v>
      </c>
      <c r="C2592" s="593" t="s">
        <v>3070</v>
      </c>
      <c r="D2592" s="594" t="s">
        <v>157</v>
      </c>
      <c r="E2592" s="595">
        <v>5295859</v>
      </c>
      <c r="F2592" s="596" t="s">
        <v>8417</v>
      </c>
    </row>
    <row r="2593" spans="2:6" ht="15.4">
      <c r="B2593" s="594">
        <v>8411</v>
      </c>
      <c r="C2593" s="593" t="s">
        <v>8600</v>
      </c>
      <c r="D2593" s="594" t="s">
        <v>190</v>
      </c>
      <c r="E2593" s="595">
        <v>707257</v>
      </c>
      <c r="F2593" s="593" t="s">
        <v>8417</v>
      </c>
    </row>
    <row r="2594" spans="2:6" ht="15.4">
      <c r="B2594" s="594">
        <v>8412</v>
      </c>
      <c r="C2594" s="593" t="s">
        <v>3072</v>
      </c>
      <c r="D2594" s="594" t="s">
        <v>157</v>
      </c>
      <c r="E2594" s="597">
        <v>956560</v>
      </c>
      <c r="F2594" s="593" t="s">
        <v>8417</v>
      </c>
    </row>
    <row r="2595" spans="2:6" ht="15.4">
      <c r="B2595" s="594">
        <v>8413</v>
      </c>
      <c r="C2595" s="593" t="s">
        <v>3073</v>
      </c>
      <c r="D2595" s="594" t="s">
        <v>157</v>
      </c>
      <c r="E2595" s="595">
        <v>508120</v>
      </c>
      <c r="F2595" s="596" t="s">
        <v>8417</v>
      </c>
    </row>
    <row r="2596" spans="2:6" ht="15.4">
      <c r="B2596" s="594">
        <v>8414</v>
      </c>
      <c r="C2596" s="593" t="s">
        <v>3074</v>
      </c>
      <c r="D2596" s="594" t="s">
        <v>157</v>
      </c>
      <c r="E2596" s="597">
        <v>4624325</v>
      </c>
      <c r="F2596" s="593" t="s">
        <v>8417</v>
      </c>
    </row>
    <row r="2597" spans="2:6" ht="15.4">
      <c r="B2597" s="594">
        <v>8415</v>
      </c>
      <c r="C2597" s="593" t="s">
        <v>3075</v>
      </c>
      <c r="D2597" s="594" t="s">
        <v>157</v>
      </c>
      <c r="E2597" s="597">
        <v>1152945</v>
      </c>
      <c r="F2597" s="593" t="s">
        <v>8417</v>
      </c>
    </row>
    <row r="2598" spans="2:6" ht="15.4">
      <c r="B2598" s="594">
        <v>8416</v>
      </c>
      <c r="C2598" s="593" t="s">
        <v>3076</v>
      </c>
      <c r="D2598" s="594" t="s">
        <v>157</v>
      </c>
      <c r="E2598" s="595">
        <v>1301850</v>
      </c>
      <c r="F2598" s="596" t="s">
        <v>8417</v>
      </c>
    </row>
    <row r="2599" spans="2:6" ht="15.4">
      <c r="B2599" s="594">
        <v>8418</v>
      </c>
      <c r="C2599" s="593" t="s">
        <v>3077</v>
      </c>
      <c r="D2599" s="594" t="s">
        <v>157</v>
      </c>
      <c r="E2599" s="597">
        <v>21303498</v>
      </c>
      <c r="F2599" s="593" t="s">
        <v>8417</v>
      </c>
    </row>
    <row r="2600" spans="2:6" ht="15.4">
      <c r="B2600" s="594">
        <v>8419</v>
      </c>
      <c r="C2600" s="593" t="s">
        <v>3078</v>
      </c>
      <c r="D2600" s="594" t="s">
        <v>157</v>
      </c>
      <c r="E2600" s="597">
        <v>191044</v>
      </c>
      <c r="F2600" s="593" t="s">
        <v>8417</v>
      </c>
    </row>
    <row r="2601" spans="2:6" ht="15.4">
      <c r="B2601" s="594">
        <v>8420</v>
      </c>
      <c r="C2601" s="593" t="s">
        <v>3079</v>
      </c>
      <c r="D2601" s="594" t="s">
        <v>157</v>
      </c>
      <c r="E2601" s="595">
        <v>191044</v>
      </c>
      <c r="F2601" s="596" t="s">
        <v>8417</v>
      </c>
    </row>
    <row r="2602" spans="2:6" ht="15.4">
      <c r="B2602" s="594">
        <v>8421</v>
      </c>
      <c r="C2602" s="593" t="s">
        <v>3080</v>
      </c>
      <c r="D2602" s="594" t="s">
        <v>157</v>
      </c>
      <c r="E2602" s="597">
        <v>205032</v>
      </c>
      <c r="F2602" s="593" t="s">
        <v>8417</v>
      </c>
    </row>
    <row r="2603" spans="2:6" ht="15.4">
      <c r="B2603" s="594">
        <v>8422</v>
      </c>
      <c r="C2603" s="593" t="s">
        <v>3081</v>
      </c>
      <c r="D2603" s="594" t="s">
        <v>157</v>
      </c>
      <c r="E2603" s="597">
        <v>645747</v>
      </c>
      <c r="F2603" s="593" t="s">
        <v>8417</v>
      </c>
    </row>
    <row r="2604" spans="2:6" ht="15.4">
      <c r="B2604" s="594">
        <v>8423</v>
      </c>
      <c r="C2604" s="593" t="s">
        <v>3082</v>
      </c>
      <c r="D2604" s="594" t="s">
        <v>157</v>
      </c>
      <c r="E2604" s="597">
        <v>1183599</v>
      </c>
      <c r="F2604" s="593" t="s">
        <v>8417</v>
      </c>
    </row>
    <row r="2605" spans="2:6" ht="15.4">
      <c r="B2605" s="594">
        <v>8425</v>
      </c>
      <c r="C2605" s="593" t="s">
        <v>3083</v>
      </c>
      <c r="D2605" s="594" t="s">
        <v>157</v>
      </c>
      <c r="E2605" s="597">
        <v>261052</v>
      </c>
      <c r="F2605" s="593" t="s">
        <v>8417</v>
      </c>
    </row>
    <row r="2606" spans="2:6" ht="15.4">
      <c r="B2606" s="594">
        <v>8427</v>
      </c>
      <c r="C2606" s="593" t="s">
        <v>3084</v>
      </c>
      <c r="D2606" s="594" t="s">
        <v>157</v>
      </c>
      <c r="E2606" s="597">
        <v>945606</v>
      </c>
      <c r="F2606" s="593" t="s">
        <v>8417</v>
      </c>
    </row>
    <row r="2607" spans="2:6" ht="15.4">
      <c r="B2607" s="594">
        <v>8436</v>
      </c>
      <c r="C2607" s="593" t="s">
        <v>3092</v>
      </c>
      <c r="D2607" s="594" t="s">
        <v>157</v>
      </c>
      <c r="E2607" s="597">
        <v>267593</v>
      </c>
      <c r="F2607" s="593" t="s">
        <v>8417</v>
      </c>
    </row>
    <row r="2608" spans="2:6" ht="15.4">
      <c r="B2608" s="594">
        <v>8437</v>
      </c>
      <c r="C2608" s="593" t="s">
        <v>3093</v>
      </c>
      <c r="D2608" s="594" t="s">
        <v>157</v>
      </c>
      <c r="E2608" s="595">
        <v>595259</v>
      </c>
      <c r="F2608" s="596" t="s">
        <v>8417</v>
      </c>
    </row>
    <row r="2609" spans="2:6" ht="15.4">
      <c r="B2609" s="594">
        <v>8438</v>
      </c>
      <c r="C2609" s="593" t="s">
        <v>3094</v>
      </c>
      <c r="D2609" s="594" t="s">
        <v>182</v>
      </c>
      <c r="E2609" s="595">
        <v>117798</v>
      </c>
      <c r="F2609" s="596" t="s">
        <v>8417</v>
      </c>
    </row>
    <row r="2610" spans="2:6" ht="15.4">
      <c r="B2610" s="594">
        <v>8439</v>
      </c>
      <c r="C2610" s="593" t="s">
        <v>3095</v>
      </c>
      <c r="D2610" s="594" t="s">
        <v>182</v>
      </c>
      <c r="E2610" s="595">
        <v>117798</v>
      </c>
      <c r="F2610" s="596" t="s">
        <v>8417</v>
      </c>
    </row>
    <row r="2611" spans="2:6" ht="15.4">
      <c r="B2611" s="594">
        <v>8440</v>
      </c>
      <c r="C2611" s="593" t="s">
        <v>3096</v>
      </c>
      <c r="D2611" s="594" t="s">
        <v>182</v>
      </c>
      <c r="E2611" s="597">
        <v>117798</v>
      </c>
      <c r="F2611" s="593" t="s">
        <v>8417</v>
      </c>
    </row>
    <row r="2612" spans="2:6" ht="15.4">
      <c r="B2612" s="594">
        <v>8442</v>
      </c>
      <c r="C2612" s="593" t="s">
        <v>3097</v>
      </c>
      <c r="D2612" s="594" t="s">
        <v>190</v>
      </c>
      <c r="E2612" s="595">
        <v>9461</v>
      </c>
      <c r="F2612" s="596" t="s">
        <v>8417</v>
      </c>
    </row>
    <row r="2613" spans="2:6" ht="15.4">
      <c r="B2613" s="594">
        <v>8445</v>
      </c>
      <c r="C2613" s="593" t="s">
        <v>3100</v>
      </c>
      <c r="D2613" s="594" t="s">
        <v>157</v>
      </c>
      <c r="E2613" s="597">
        <v>1100874</v>
      </c>
      <c r="F2613" s="593" t="s">
        <v>8417</v>
      </c>
    </row>
    <row r="2614" spans="2:6" ht="15.4">
      <c r="B2614" s="594">
        <v>8448</v>
      </c>
      <c r="C2614" s="593" t="s">
        <v>3101</v>
      </c>
      <c r="D2614" s="594" t="s">
        <v>182</v>
      </c>
      <c r="E2614" s="597">
        <v>117798</v>
      </c>
      <c r="F2614" s="593" t="s">
        <v>8417</v>
      </c>
    </row>
    <row r="2615" spans="2:6" ht="15.4">
      <c r="B2615" s="594">
        <v>8449</v>
      </c>
      <c r="C2615" s="593" t="s">
        <v>3102</v>
      </c>
      <c r="D2615" s="594" t="s">
        <v>182</v>
      </c>
      <c r="E2615" s="595">
        <v>117798</v>
      </c>
      <c r="F2615" s="596" t="s">
        <v>8417</v>
      </c>
    </row>
    <row r="2616" spans="2:6" ht="15.4">
      <c r="B2616" s="594">
        <v>8452</v>
      </c>
      <c r="C2616" s="593" t="s">
        <v>3103</v>
      </c>
      <c r="D2616" s="594" t="s">
        <v>190</v>
      </c>
      <c r="E2616" s="595">
        <v>292514</v>
      </c>
      <c r="F2616" s="596" t="s">
        <v>8417</v>
      </c>
    </row>
    <row r="2617" spans="2:6" ht="15.4">
      <c r="B2617" s="594">
        <v>8453</v>
      </c>
      <c r="C2617" s="593" t="s">
        <v>3104</v>
      </c>
      <c r="D2617" s="594" t="s">
        <v>190</v>
      </c>
      <c r="E2617" s="595">
        <v>29322</v>
      </c>
      <c r="F2617" s="596" t="s">
        <v>8417</v>
      </c>
    </row>
    <row r="2618" spans="2:6" ht="15.4">
      <c r="B2618" s="594">
        <v>8455</v>
      </c>
      <c r="C2618" s="593" t="s">
        <v>3105</v>
      </c>
      <c r="D2618" s="594" t="s">
        <v>157</v>
      </c>
      <c r="E2618" s="597">
        <v>56222224</v>
      </c>
      <c r="F2618" s="593" t="s">
        <v>8417</v>
      </c>
    </row>
    <row r="2619" spans="2:6" ht="15.4">
      <c r="B2619" s="594">
        <v>8456</v>
      </c>
      <c r="C2619" s="593" t="s">
        <v>3106</v>
      </c>
      <c r="D2619" s="594" t="s">
        <v>157</v>
      </c>
      <c r="E2619" s="597">
        <v>58618177</v>
      </c>
      <c r="F2619" s="593" t="s">
        <v>8417</v>
      </c>
    </row>
    <row r="2620" spans="2:6" ht="15.4">
      <c r="B2620" s="594">
        <v>8457</v>
      </c>
      <c r="C2620" s="593" t="s">
        <v>3107</v>
      </c>
      <c r="D2620" s="594" t="s">
        <v>157</v>
      </c>
      <c r="E2620" s="595">
        <v>19966039</v>
      </c>
      <c r="F2620" s="596" t="s">
        <v>8417</v>
      </c>
    </row>
    <row r="2621" spans="2:6" ht="15.4">
      <c r="B2621" s="594">
        <v>8458</v>
      </c>
      <c r="C2621" s="593" t="s">
        <v>3108</v>
      </c>
      <c r="D2621" s="594" t="s">
        <v>157</v>
      </c>
      <c r="E2621" s="597">
        <v>6685356</v>
      </c>
      <c r="F2621" s="593" t="s">
        <v>8417</v>
      </c>
    </row>
    <row r="2622" spans="2:6" ht="15.4">
      <c r="B2622" s="594">
        <v>8459</v>
      </c>
      <c r="C2622" s="593" t="s">
        <v>3109</v>
      </c>
      <c r="D2622" s="594" t="s">
        <v>157</v>
      </c>
      <c r="E2622" s="595">
        <v>9123209</v>
      </c>
      <c r="F2622" s="596" t="s">
        <v>8417</v>
      </c>
    </row>
    <row r="2623" spans="2:6" ht="15.4">
      <c r="B2623" s="594">
        <v>8460</v>
      </c>
      <c r="C2623" s="593" t="s">
        <v>3110</v>
      </c>
      <c r="D2623" s="594" t="s">
        <v>157</v>
      </c>
      <c r="E2623" s="597">
        <v>14124577</v>
      </c>
      <c r="F2623" s="593" t="s">
        <v>8417</v>
      </c>
    </row>
    <row r="2624" spans="2:6" ht="15.4">
      <c r="B2624" s="594">
        <v>8464</v>
      </c>
      <c r="C2624" s="593" t="s">
        <v>3114</v>
      </c>
      <c r="D2624" s="594" t="s">
        <v>190</v>
      </c>
      <c r="E2624" s="595">
        <v>60042</v>
      </c>
      <c r="F2624" s="596" t="s">
        <v>8417</v>
      </c>
    </row>
    <row r="2625" spans="2:6" ht="15.4">
      <c r="B2625" s="594">
        <v>8466</v>
      </c>
      <c r="C2625" s="593" t="s">
        <v>3116</v>
      </c>
      <c r="D2625" s="594" t="s">
        <v>190</v>
      </c>
      <c r="E2625" s="595">
        <v>109539</v>
      </c>
      <c r="F2625" s="596" t="s">
        <v>8417</v>
      </c>
    </row>
    <row r="2626" spans="2:6" ht="15.4">
      <c r="B2626" s="594">
        <v>8467</v>
      </c>
      <c r="C2626" s="593" t="s">
        <v>3117</v>
      </c>
      <c r="D2626" s="594" t="s">
        <v>182</v>
      </c>
      <c r="E2626" s="595">
        <v>32216</v>
      </c>
      <c r="F2626" s="596" t="s">
        <v>8417</v>
      </c>
    </row>
    <row r="2627" spans="2:6" ht="15.4">
      <c r="B2627" s="594">
        <v>8471</v>
      </c>
      <c r="C2627" s="593" t="s">
        <v>3119</v>
      </c>
      <c r="D2627" s="594" t="s">
        <v>564</v>
      </c>
      <c r="E2627" s="597">
        <v>6973</v>
      </c>
      <c r="F2627" s="593" t="s">
        <v>8417</v>
      </c>
    </row>
    <row r="2628" spans="2:6" ht="15.4">
      <c r="B2628" s="594">
        <v>8472</v>
      </c>
      <c r="C2628" s="593" t="s">
        <v>3120</v>
      </c>
      <c r="D2628" s="594" t="s">
        <v>157</v>
      </c>
      <c r="E2628" s="595">
        <v>1504028</v>
      </c>
      <c r="F2628" s="596" t="s">
        <v>8417</v>
      </c>
    </row>
    <row r="2629" spans="2:6" ht="15.4">
      <c r="B2629" s="594">
        <v>8474</v>
      </c>
      <c r="C2629" s="593" t="s">
        <v>3122</v>
      </c>
      <c r="D2629" s="594" t="s">
        <v>157</v>
      </c>
      <c r="E2629" s="595">
        <v>636524</v>
      </c>
      <c r="F2629" s="596" t="s">
        <v>8417</v>
      </c>
    </row>
    <row r="2630" spans="2:6" ht="15.4">
      <c r="B2630" s="594">
        <v>8475</v>
      </c>
      <c r="C2630" s="593" t="s">
        <v>3123</v>
      </c>
      <c r="D2630" s="594" t="s">
        <v>190</v>
      </c>
      <c r="E2630" s="595">
        <v>62071</v>
      </c>
      <c r="F2630" s="596" t="s">
        <v>8417</v>
      </c>
    </row>
    <row r="2631" spans="2:6" ht="15.4">
      <c r="B2631" s="594">
        <v>8476</v>
      </c>
      <c r="C2631" s="593" t="s">
        <v>3124</v>
      </c>
      <c r="D2631" s="594" t="s">
        <v>157</v>
      </c>
      <c r="E2631" s="597">
        <v>2115743</v>
      </c>
      <c r="F2631" s="593" t="s">
        <v>8417</v>
      </c>
    </row>
    <row r="2632" spans="2:6" ht="15.4">
      <c r="B2632" s="594">
        <v>8480</v>
      </c>
      <c r="C2632" s="593" t="s">
        <v>3125</v>
      </c>
      <c r="D2632" s="594" t="s">
        <v>157</v>
      </c>
      <c r="E2632" s="597">
        <v>636524</v>
      </c>
      <c r="F2632" s="593" t="s">
        <v>8417</v>
      </c>
    </row>
    <row r="2633" spans="2:6" ht="15.4">
      <c r="B2633" s="594">
        <v>8482</v>
      </c>
      <c r="C2633" s="593" t="s">
        <v>3126</v>
      </c>
      <c r="D2633" s="594" t="s">
        <v>157</v>
      </c>
      <c r="E2633" s="597">
        <v>1868613</v>
      </c>
      <c r="F2633" s="593" t="s">
        <v>8417</v>
      </c>
    </row>
    <row r="2634" spans="2:6" ht="15.4">
      <c r="B2634" s="594">
        <v>8483</v>
      </c>
      <c r="C2634" s="593" t="s">
        <v>3127</v>
      </c>
      <c r="D2634" s="594" t="s">
        <v>157</v>
      </c>
      <c r="E2634" s="595">
        <v>1297652</v>
      </c>
      <c r="F2634" s="596" t="s">
        <v>8417</v>
      </c>
    </row>
    <row r="2635" spans="2:6" ht="15.4">
      <c r="B2635" s="594">
        <v>8484</v>
      </c>
      <c r="C2635" s="593" t="s">
        <v>3128</v>
      </c>
      <c r="D2635" s="594" t="s">
        <v>157</v>
      </c>
      <c r="E2635" s="595">
        <v>182539</v>
      </c>
      <c r="F2635" s="596" t="s">
        <v>8417</v>
      </c>
    </row>
    <row r="2636" spans="2:6" ht="15.4">
      <c r="B2636" s="594">
        <v>8486</v>
      </c>
      <c r="C2636" s="593" t="s">
        <v>3129</v>
      </c>
      <c r="D2636" s="594" t="s">
        <v>190</v>
      </c>
      <c r="E2636" s="597">
        <v>1152509</v>
      </c>
      <c r="F2636" s="593" t="s">
        <v>8417</v>
      </c>
    </row>
    <row r="2637" spans="2:6" ht="15.4">
      <c r="B2637" s="594">
        <v>8487</v>
      </c>
      <c r="C2637" s="593" t="s">
        <v>3130</v>
      </c>
      <c r="D2637" s="594" t="s">
        <v>190</v>
      </c>
      <c r="E2637" s="595">
        <v>33199</v>
      </c>
      <c r="F2637" s="596" t="s">
        <v>8417</v>
      </c>
    </row>
    <row r="2638" spans="2:6" ht="15.4">
      <c r="B2638" s="594">
        <v>8488</v>
      </c>
      <c r="C2638" s="593" t="s">
        <v>3131</v>
      </c>
      <c r="D2638" s="594" t="s">
        <v>190</v>
      </c>
      <c r="E2638" s="595">
        <v>21936</v>
      </c>
      <c r="F2638" s="596" t="s">
        <v>8417</v>
      </c>
    </row>
    <row r="2639" spans="2:6" ht="15.4">
      <c r="B2639" s="594">
        <v>8489</v>
      </c>
      <c r="C2639" s="593" t="s">
        <v>3132</v>
      </c>
      <c r="D2639" s="594" t="s">
        <v>157</v>
      </c>
      <c r="E2639" s="595">
        <v>50212</v>
      </c>
      <c r="F2639" s="596" t="s">
        <v>8417</v>
      </c>
    </row>
    <row r="2640" spans="2:6" ht="15.4">
      <c r="B2640" s="594">
        <v>8491</v>
      </c>
      <c r="C2640" s="593" t="s">
        <v>3133</v>
      </c>
      <c r="D2640" s="594" t="s">
        <v>157</v>
      </c>
      <c r="E2640" s="595">
        <v>10795</v>
      </c>
      <c r="F2640" s="596" t="s">
        <v>8417</v>
      </c>
    </row>
    <row r="2641" spans="2:6" ht="15.4">
      <c r="B2641" s="594">
        <v>8492</v>
      </c>
      <c r="C2641" s="593" t="s">
        <v>3134</v>
      </c>
      <c r="D2641" s="594" t="s">
        <v>157</v>
      </c>
      <c r="E2641" s="597">
        <v>189212</v>
      </c>
      <c r="F2641" s="593" t="s">
        <v>8417</v>
      </c>
    </row>
    <row r="2642" spans="2:6" ht="15.4">
      <c r="B2642" s="594">
        <v>8493</v>
      </c>
      <c r="C2642" s="593" t="s">
        <v>3135</v>
      </c>
      <c r="D2642" s="594" t="s">
        <v>157</v>
      </c>
      <c r="E2642" s="597">
        <v>772668</v>
      </c>
      <c r="F2642" s="593" t="s">
        <v>8417</v>
      </c>
    </row>
    <row r="2643" spans="2:6" ht="15.4">
      <c r="B2643" s="594">
        <v>8494</v>
      </c>
      <c r="C2643" s="593" t="s">
        <v>3136</v>
      </c>
      <c r="D2643" s="594" t="s">
        <v>157</v>
      </c>
      <c r="E2643" s="595">
        <v>1500862</v>
      </c>
      <c r="F2643" s="596" t="s">
        <v>8417</v>
      </c>
    </row>
    <row r="2644" spans="2:6" ht="15.4">
      <c r="B2644" s="594">
        <v>8495</v>
      </c>
      <c r="C2644" s="593" t="s">
        <v>3137</v>
      </c>
      <c r="D2644" s="594" t="s">
        <v>190</v>
      </c>
      <c r="E2644" s="595">
        <v>32996</v>
      </c>
      <c r="F2644" s="596" t="s">
        <v>8417</v>
      </c>
    </row>
    <row r="2645" spans="2:6" ht="15.4">
      <c r="B2645" s="594">
        <v>8496</v>
      </c>
      <c r="C2645" s="593" t="s">
        <v>3138</v>
      </c>
      <c r="D2645" s="594" t="s">
        <v>190</v>
      </c>
      <c r="E2645" s="595">
        <v>29280</v>
      </c>
      <c r="F2645" s="596" t="s">
        <v>8417</v>
      </c>
    </row>
    <row r="2646" spans="2:6" ht="15.4">
      <c r="B2646" s="594">
        <v>8497</v>
      </c>
      <c r="C2646" s="593" t="s">
        <v>3139</v>
      </c>
      <c r="D2646" s="594" t="s">
        <v>190</v>
      </c>
      <c r="E2646" s="595">
        <v>28506</v>
      </c>
      <c r="F2646" s="596" t="s">
        <v>8417</v>
      </c>
    </row>
    <row r="2647" spans="2:6" ht="15.4">
      <c r="B2647" s="594">
        <v>8498</v>
      </c>
      <c r="C2647" s="593" t="s">
        <v>3140</v>
      </c>
      <c r="D2647" s="594" t="s">
        <v>190</v>
      </c>
      <c r="E2647" s="595">
        <v>11259</v>
      </c>
      <c r="F2647" s="596" t="s">
        <v>8417</v>
      </c>
    </row>
    <row r="2648" spans="2:6" ht="15.4">
      <c r="B2648" s="594">
        <v>8499</v>
      </c>
      <c r="C2648" s="593" t="s">
        <v>3141</v>
      </c>
      <c r="D2648" s="594" t="s">
        <v>182</v>
      </c>
      <c r="E2648" s="595">
        <v>131281</v>
      </c>
      <c r="F2648" s="596" t="s">
        <v>8417</v>
      </c>
    </row>
    <row r="2649" spans="2:6" ht="15.4">
      <c r="B2649" s="594">
        <v>8500</v>
      </c>
      <c r="C2649" s="593" t="s">
        <v>3142</v>
      </c>
      <c r="D2649" s="594" t="s">
        <v>182</v>
      </c>
      <c r="E2649" s="595">
        <v>64579</v>
      </c>
      <c r="F2649" s="596" t="s">
        <v>8417</v>
      </c>
    </row>
    <row r="2650" spans="2:6" ht="15.4">
      <c r="B2650" s="594">
        <v>8501</v>
      </c>
      <c r="C2650" s="593" t="s">
        <v>3143</v>
      </c>
      <c r="D2650" s="594" t="s">
        <v>157</v>
      </c>
      <c r="E2650" s="597">
        <v>132703</v>
      </c>
      <c r="F2650" s="593" t="s">
        <v>8417</v>
      </c>
    </row>
    <row r="2651" spans="2:6" ht="15.4">
      <c r="B2651" s="594">
        <v>8503</v>
      </c>
      <c r="C2651" s="593" t="s">
        <v>3144</v>
      </c>
      <c r="D2651" s="594" t="s">
        <v>157</v>
      </c>
      <c r="E2651" s="595">
        <v>127541</v>
      </c>
      <c r="F2651" s="596" t="s">
        <v>8417</v>
      </c>
    </row>
    <row r="2652" spans="2:6" ht="15.4">
      <c r="B2652" s="594">
        <v>8504</v>
      </c>
      <c r="C2652" s="593" t="s">
        <v>3145</v>
      </c>
      <c r="D2652" s="594" t="s">
        <v>157</v>
      </c>
      <c r="E2652" s="595">
        <v>329728</v>
      </c>
      <c r="F2652" s="596" t="s">
        <v>8417</v>
      </c>
    </row>
    <row r="2653" spans="2:6" ht="15.4">
      <c r="B2653" s="594">
        <v>8505</v>
      </c>
      <c r="C2653" s="593" t="s">
        <v>3146</v>
      </c>
      <c r="D2653" s="594" t="s">
        <v>157</v>
      </c>
      <c r="E2653" s="595">
        <v>1070594</v>
      </c>
      <c r="F2653" s="596" t="s">
        <v>8417</v>
      </c>
    </row>
    <row r="2654" spans="2:6" ht="15.4">
      <c r="B2654" s="594">
        <v>8506</v>
      </c>
      <c r="C2654" s="593" t="s">
        <v>3147</v>
      </c>
      <c r="D2654" s="594" t="s">
        <v>157</v>
      </c>
      <c r="E2654" s="595">
        <v>723864</v>
      </c>
      <c r="F2654" s="596" t="s">
        <v>8417</v>
      </c>
    </row>
    <row r="2655" spans="2:6" ht="15.4">
      <c r="B2655" s="594">
        <v>8507</v>
      </c>
      <c r="C2655" s="593" t="s">
        <v>3148</v>
      </c>
      <c r="D2655" s="594" t="s">
        <v>190</v>
      </c>
      <c r="E2655" s="597">
        <v>868629</v>
      </c>
      <c r="F2655" s="593" t="s">
        <v>8417</v>
      </c>
    </row>
    <row r="2656" spans="2:6" ht="15.4">
      <c r="B2656" s="594">
        <v>8508</v>
      </c>
      <c r="C2656" s="593" t="s">
        <v>3149</v>
      </c>
      <c r="D2656" s="594" t="s">
        <v>190</v>
      </c>
      <c r="E2656" s="597">
        <v>885596</v>
      </c>
      <c r="F2656" s="593" t="s">
        <v>8417</v>
      </c>
    </row>
    <row r="2657" spans="2:6" ht="15.4">
      <c r="B2657" s="594">
        <v>8509</v>
      </c>
      <c r="C2657" s="593" t="s">
        <v>3150</v>
      </c>
      <c r="D2657" s="594" t="s">
        <v>190</v>
      </c>
      <c r="E2657" s="595">
        <v>999332</v>
      </c>
      <c r="F2657" s="593" t="s">
        <v>8417</v>
      </c>
    </row>
    <row r="2658" spans="2:6" ht="15.4">
      <c r="B2658" s="594">
        <v>8511</v>
      </c>
      <c r="C2658" s="593" t="s">
        <v>3151</v>
      </c>
      <c r="D2658" s="594" t="s">
        <v>190</v>
      </c>
      <c r="E2658" s="595">
        <v>530445</v>
      </c>
      <c r="F2658" s="593" t="s">
        <v>8417</v>
      </c>
    </row>
    <row r="2659" spans="2:6" ht="15.4">
      <c r="B2659" s="594">
        <v>8512</v>
      </c>
      <c r="C2659" s="593" t="s">
        <v>3152</v>
      </c>
      <c r="D2659" s="594" t="s">
        <v>190</v>
      </c>
      <c r="E2659" s="595">
        <v>233296</v>
      </c>
      <c r="F2659" s="593" t="s">
        <v>8417</v>
      </c>
    </row>
    <row r="2660" spans="2:6" ht="15.4">
      <c r="B2660" s="594">
        <v>8513</v>
      </c>
      <c r="C2660" s="593" t="s">
        <v>3153</v>
      </c>
      <c r="D2660" s="594" t="s">
        <v>157</v>
      </c>
      <c r="E2660" s="595">
        <v>706936</v>
      </c>
      <c r="F2660" s="593" t="s">
        <v>8417</v>
      </c>
    </row>
    <row r="2661" spans="2:6" ht="15.4">
      <c r="B2661" s="594">
        <v>8514</v>
      </c>
      <c r="C2661" s="593" t="s">
        <v>3154</v>
      </c>
      <c r="D2661" s="594" t="s">
        <v>190</v>
      </c>
      <c r="E2661" s="597">
        <v>22417</v>
      </c>
      <c r="F2661" s="593" t="s">
        <v>8417</v>
      </c>
    </row>
    <row r="2662" spans="2:6" ht="15.4">
      <c r="B2662" s="594">
        <v>8515</v>
      </c>
      <c r="C2662" s="593" t="s">
        <v>3155</v>
      </c>
      <c r="D2662" s="594" t="s">
        <v>157</v>
      </c>
      <c r="E2662" s="597">
        <v>21437</v>
      </c>
      <c r="F2662" s="593" t="s">
        <v>8417</v>
      </c>
    </row>
    <row r="2663" spans="2:6" ht="15.4">
      <c r="B2663" s="594">
        <v>8516</v>
      </c>
      <c r="C2663" s="593" t="s">
        <v>3156</v>
      </c>
      <c r="D2663" s="594" t="s">
        <v>157</v>
      </c>
      <c r="E2663" s="595">
        <v>47668</v>
      </c>
      <c r="F2663" s="593" t="s">
        <v>8417</v>
      </c>
    </row>
    <row r="2664" spans="2:6" ht="15.4">
      <c r="B2664" s="594">
        <v>8518</v>
      </c>
      <c r="C2664" s="593" t="s">
        <v>3157</v>
      </c>
      <c r="D2664" s="594" t="s">
        <v>157</v>
      </c>
      <c r="E2664" s="597">
        <v>34925</v>
      </c>
      <c r="F2664" s="593" t="s">
        <v>8417</v>
      </c>
    </row>
    <row r="2665" spans="2:6" ht="15.4">
      <c r="B2665" s="594">
        <v>8519</v>
      </c>
      <c r="C2665" s="593" t="s">
        <v>3158</v>
      </c>
      <c r="D2665" s="594" t="s">
        <v>157</v>
      </c>
      <c r="E2665" s="595">
        <v>25011</v>
      </c>
      <c r="F2665" s="596" t="s">
        <v>8417</v>
      </c>
    </row>
    <row r="2666" spans="2:6" ht="15.4">
      <c r="B2666" s="594">
        <v>8522</v>
      </c>
      <c r="C2666" s="593" t="s">
        <v>3160</v>
      </c>
      <c r="D2666" s="594" t="s">
        <v>190</v>
      </c>
      <c r="E2666" s="597">
        <v>15521</v>
      </c>
      <c r="F2666" s="593" t="s">
        <v>8417</v>
      </c>
    </row>
    <row r="2667" spans="2:6" ht="15.4">
      <c r="B2667" s="594">
        <v>8523</v>
      </c>
      <c r="C2667" s="593" t="s">
        <v>3161</v>
      </c>
      <c r="D2667" s="594" t="s">
        <v>157</v>
      </c>
      <c r="E2667" s="597">
        <v>6881</v>
      </c>
      <c r="F2667" s="593" t="s">
        <v>8417</v>
      </c>
    </row>
    <row r="2668" spans="2:6" ht="15.4">
      <c r="B2668" s="594">
        <v>8524</v>
      </c>
      <c r="C2668" s="593" t="s">
        <v>3162</v>
      </c>
      <c r="D2668" s="594" t="s">
        <v>157</v>
      </c>
      <c r="E2668" s="595">
        <v>7685</v>
      </c>
      <c r="F2668" s="596" t="s">
        <v>8417</v>
      </c>
    </row>
    <row r="2669" spans="2:6" ht="15.4">
      <c r="B2669" s="594">
        <v>8525</v>
      </c>
      <c r="C2669" s="593" t="s">
        <v>3163</v>
      </c>
      <c r="D2669" s="594" t="s">
        <v>157</v>
      </c>
      <c r="E2669" s="595">
        <v>8083</v>
      </c>
      <c r="F2669" s="593" t="s">
        <v>8417</v>
      </c>
    </row>
    <row r="2670" spans="2:6" ht="15.4">
      <c r="B2670" s="594">
        <v>8526</v>
      </c>
      <c r="C2670" s="593" t="s">
        <v>3164</v>
      </c>
      <c r="D2670" s="594" t="s">
        <v>157</v>
      </c>
      <c r="E2670" s="595">
        <v>18159</v>
      </c>
      <c r="F2670" s="596" t="s">
        <v>8417</v>
      </c>
    </row>
    <row r="2671" spans="2:6" ht="15.4">
      <c r="B2671" s="594">
        <v>8527</v>
      </c>
      <c r="C2671" s="593" t="s">
        <v>3165</v>
      </c>
      <c r="D2671" s="594" t="s">
        <v>157</v>
      </c>
      <c r="E2671" s="597">
        <v>19959</v>
      </c>
      <c r="F2671" s="593" t="s">
        <v>8417</v>
      </c>
    </row>
    <row r="2672" spans="2:6" ht="15.4">
      <c r="B2672" s="594">
        <v>8528</v>
      </c>
      <c r="C2672" s="593" t="s">
        <v>3166</v>
      </c>
      <c r="D2672" s="594" t="s">
        <v>157</v>
      </c>
      <c r="E2672" s="595">
        <v>25656</v>
      </c>
      <c r="F2672" s="596" t="s">
        <v>8417</v>
      </c>
    </row>
    <row r="2673" spans="2:6" ht="15.4">
      <c r="B2673" s="594">
        <v>8529</v>
      </c>
      <c r="C2673" s="593" t="s">
        <v>3167</v>
      </c>
      <c r="D2673" s="594" t="s">
        <v>157</v>
      </c>
      <c r="E2673" s="597">
        <v>25874</v>
      </c>
      <c r="F2673" s="593" t="s">
        <v>8417</v>
      </c>
    </row>
    <row r="2674" spans="2:6" ht="15.4">
      <c r="B2674" s="594">
        <v>8530</v>
      </c>
      <c r="C2674" s="593" t="s">
        <v>3168</v>
      </c>
      <c r="D2674" s="594" t="s">
        <v>157</v>
      </c>
      <c r="E2674" s="597">
        <v>63514</v>
      </c>
      <c r="F2674" s="593" t="s">
        <v>8417</v>
      </c>
    </row>
    <row r="2675" spans="2:6" ht="15.4">
      <c r="B2675" s="594">
        <v>8531</v>
      </c>
      <c r="C2675" s="593" t="s">
        <v>3169</v>
      </c>
      <c r="D2675" s="594" t="s">
        <v>157</v>
      </c>
      <c r="E2675" s="597">
        <v>188872</v>
      </c>
      <c r="F2675" s="593" t="s">
        <v>8417</v>
      </c>
    </row>
    <row r="2676" spans="2:6" ht="15.4">
      <c r="B2676" s="594">
        <v>8533</v>
      </c>
      <c r="C2676" s="593" t="s">
        <v>3170</v>
      </c>
      <c r="D2676" s="594" t="s">
        <v>157</v>
      </c>
      <c r="E2676" s="597">
        <v>30352</v>
      </c>
      <c r="F2676" s="593" t="s">
        <v>8417</v>
      </c>
    </row>
    <row r="2677" spans="2:6" ht="15.4">
      <c r="B2677" s="594">
        <v>8534</v>
      </c>
      <c r="C2677" s="593" t="s">
        <v>3172</v>
      </c>
      <c r="D2677" s="594" t="s">
        <v>157</v>
      </c>
      <c r="E2677" s="597">
        <v>452729</v>
      </c>
      <c r="F2677" s="593" t="s">
        <v>8417</v>
      </c>
    </row>
    <row r="2678" spans="2:6" ht="15.4">
      <c r="B2678" s="594">
        <v>8535</v>
      </c>
      <c r="C2678" s="593" t="s">
        <v>3173</v>
      </c>
      <c r="D2678" s="594" t="s">
        <v>157</v>
      </c>
      <c r="E2678" s="595">
        <v>540435</v>
      </c>
      <c r="F2678" s="596" t="s">
        <v>8417</v>
      </c>
    </row>
    <row r="2679" spans="2:6" ht="15.4">
      <c r="B2679" s="594">
        <v>8536</v>
      </c>
      <c r="C2679" s="593" t="s">
        <v>3175</v>
      </c>
      <c r="D2679" s="594" t="s">
        <v>182</v>
      </c>
      <c r="E2679" s="597">
        <v>22212</v>
      </c>
      <c r="F2679" s="593" t="s">
        <v>8417</v>
      </c>
    </row>
    <row r="2680" spans="2:6" ht="15.4">
      <c r="B2680" s="594">
        <v>8537</v>
      </c>
      <c r="C2680" s="593" t="s">
        <v>3176</v>
      </c>
      <c r="D2680" s="594" t="s">
        <v>157</v>
      </c>
      <c r="E2680" s="595">
        <v>2049250</v>
      </c>
      <c r="F2680" s="596" t="s">
        <v>8417</v>
      </c>
    </row>
    <row r="2681" spans="2:6" ht="15.4">
      <c r="B2681" s="594">
        <v>8538</v>
      </c>
      <c r="C2681" s="593" t="s">
        <v>3177</v>
      </c>
      <c r="D2681" s="594" t="s">
        <v>190</v>
      </c>
      <c r="E2681" s="595">
        <v>50866</v>
      </c>
      <c r="F2681" s="596" t="s">
        <v>8417</v>
      </c>
    </row>
    <row r="2682" spans="2:6" ht="15.4">
      <c r="B2682" s="594">
        <v>8539</v>
      </c>
      <c r="C2682" s="593" t="s">
        <v>3178</v>
      </c>
      <c r="D2682" s="594" t="s">
        <v>190</v>
      </c>
      <c r="E2682" s="595">
        <v>56867</v>
      </c>
      <c r="F2682" s="596" t="s">
        <v>8417</v>
      </c>
    </row>
    <row r="2683" spans="2:6" ht="15.4">
      <c r="B2683" s="594">
        <v>8540</v>
      </c>
      <c r="C2683" s="593" t="s">
        <v>3179</v>
      </c>
      <c r="D2683" s="594" t="s">
        <v>190</v>
      </c>
      <c r="E2683" s="595">
        <v>117048</v>
      </c>
      <c r="F2683" s="596" t="s">
        <v>8417</v>
      </c>
    </row>
    <row r="2684" spans="2:6" ht="15.4">
      <c r="B2684" s="594">
        <v>8541</v>
      </c>
      <c r="C2684" s="593" t="s">
        <v>3180</v>
      </c>
      <c r="D2684" s="594" t="s">
        <v>190</v>
      </c>
      <c r="E2684" s="597">
        <v>489263</v>
      </c>
      <c r="F2684" s="593" t="s">
        <v>8417</v>
      </c>
    </row>
    <row r="2685" spans="2:6" ht="15.4">
      <c r="B2685" s="594">
        <v>8542</v>
      </c>
      <c r="C2685" s="593" t="s">
        <v>3181</v>
      </c>
      <c r="D2685" s="594" t="s">
        <v>157</v>
      </c>
      <c r="E2685" s="597">
        <v>177493</v>
      </c>
      <c r="F2685" s="593" t="s">
        <v>8417</v>
      </c>
    </row>
    <row r="2686" spans="2:6" ht="15.4">
      <c r="B2686" s="594">
        <v>8543</v>
      </c>
      <c r="C2686" s="593" t="s">
        <v>3182</v>
      </c>
      <c r="D2686" s="594" t="s">
        <v>157</v>
      </c>
      <c r="E2686" s="597">
        <v>1323</v>
      </c>
      <c r="F2686" s="593" t="s">
        <v>8417</v>
      </c>
    </row>
    <row r="2687" spans="2:6" ht="15.4">
      <c r="B2687" s="594">
        <v>8544</v>
      </c>
      <c r="C2687" s="593" t="s">
        <v>3183</v>
      </c>
      <c r="D2687" s="594" t="s">
        <v>157</v>
      </c>
      <c r="E2687" s="597">
        <v>1323</v>
      </c>
      <c r="F2687" s="593" t="s">
        <v>8417</v>
      </c>
    </row>
    <row r="2688" spans="2:6" ht="15.4">
      <c r="B2688" s="594">
        <v>8545</v>
      </c>
      <c r="C2688" s="593" t="s">
        <v>3184</v>
      </c>
      <c r="D2688" s="594" t="s">
        <v>186</v>
      </c>
      <c r="E2688" s="595">
        <v>50657</v>
      </c>
      <c r="F2688" s="596" t="s">
        <v>8417</v>
      </c>
    </row>
    <row r="2689" spans="2:6" ht="15.4">
      <c r="B2689" s="594">
        <v>8546</v>
      </c>
      <c r="C2689" s="593" t="s">
        <v>3185</v>
      </c>
      <c r="D2689" s="594" t="s">
        <v>157</v>
      </c>
      <c r="E2689" s="595">
        <v>551709</v>
      </c>
      <c r="F2689" s="596" t="s">
        <v>8417</v>
      </c>
    </row>
    <row r="2690" spans="2:6" ht="15.4">
      <c r="B2690" s="594">
        <v>8547</v>
      </c>
      <c r="C2690" s="593" t="s">
        <v>3186</v>
      </c>
      <c r="D2690" s="594" t="s">
        <v>157</v>
      </c>
      <c r="E2690" s="595">
        <v>551709</v>
      </c>
      <c r="F2690" s="596" t="s">
        <v>8417</v>
      </c>
    </row>
    <row r="2691" spans="2:6" ht="15.4">
      <c r="B2691" s="594">
        <v>8548</v>
      </c>
      <c r="C2691" s="593" t="s">
        <v>3187</v>
      </c>
      <c r="D2691" s="594" t="s">
        <v>157</v>
      </c>
      <c r="E2691" s="595">
        <v>408425</v>
      </c>
      <c r="F2691" s="596" t="s">
        <v>8417</v>
      </c>
    </row>
    <row r="2692" spans="2:6" ht="15.4">
      <c r="B2692" s="594">
        <v>8549</v>
      </c>
      <c r="C2692" s="593" t="s">
        <v>3188</v>
      </c>
      <c r="D2692" s="594" t="s">
        <v>157</v>
      </c>
      <c r="E2692" s="595">
        <v>638083</v>
      </c>
      <c r="F2692" s="596" t="s">
        <v>8417</v>
      </c>
    </row>
    <row r="2693" spans="2:6" ht="15.4">
      <c r="B2693" s="594">
        <v>8553</v>
      </c>
      <c r="C2693" s="593" t="s">
        <v>3192</v>
      </c>
      <c r="D2693" s="594" t="s">
        <v>157</v>
      </c>
      <c r="E2693" s="597">
        <v>53575</v>
      </c>
      <c r="F2693" s="593" t="s">
        <v>8417</v>
      </c>
    </row>
    <row r="2694" spans="2:6" ht="15.4">
      <c r="B2694" s="594">
        <v>8556</v>
      </c>
      <c r="C2694" s="593" t="s">
        <v>3195</v>
      </c>
      <c r="D2694" s="594" t="s">
        <v>182</v>
      </c>
      <c r="E2694" s="597">
        <v>68297</v>
      </c>
      <c r="F2694" s="593" t="s">
        <v>8417</v>
      </c>
    </row>
    <row r="2695" spans="2:6" ht="15.4">
      <c r="B2695" s="594">
        <v>8557</v>
      </c>
      <c r="C2695" s="593" t="s">
        <v>3197</v>
      </c>
      <c r="D2695" s="594" t="s">
        <v>182</v>
      </c>
      <c r="E2695" s="595">
        <v>143789</v>
      </c>
      <c r="F2695" s="596" t="s">
        <v>8417</v>
      </c>
    </row>
    <row r="2696" spans="2:6" ht="15.4">
      <c r="B2696" s="594">
        <v>8558</v>
      </c>
      <c r="C2696" s="593" t="s">
        <v>3198</v>
      </c>
      <c r="D2696" s="594" t="s">
        <v>157</v>
      </c>
      <c r="E2696" s="597">
        <v>24343131</v>
      </c>
      <c r="F2696" s="593" t="s">
        <v>8417</v>
      </c>
    </row>
    <row r="2697" spans="2:6" ht="15.4">
      <c r="B2697" s="594">
        <v>8559</v>
      </c>
      <c r="C2697" s="593" t="s">
        <v>3199</v>
      </c>
      <c r="D2697" s="594" t="s">
        <v>157</v>
      </c>
      <c r="E2697" s="597">
        <v>18137343</v>
      </c>
      <c r="F2697" s="593" t="s">
        <v>8417</v>
      </c>
    </row>
    <row r="2698" spans="2:6" ht="15.4">
      <c r="B2698" s="594">
        <v>8560</v>
      </c>
      <c r="C2698" s="593" t="s">
        <v>3200</v>
      </c>
      <c r="D2698" s="594" t="s">
        <v>157</v>
      </c>
      <c r="E2698" s="595">
        <v>2507774</v>
      </c>
      <c r="F2698" s="596" t="s">
        <v>8417</v>
      </c>
    </row>
    <row r="2699" spans="2:6" ht="15.4">
      <c r="B2699" s="594">
        <v>8561</v>
      </c>
      <c r="C2699" s="593" t="s">
        <v>3201</v>
      </c>
      <c r="D2699" s="594" t="s">
        <v>157</v>
      </c>
      <c r="E2699" s="595">
        <v>419191</v>
      </c>
      <c r="F2699" s="596" t="s">
        <v>8417</v>
      </c>
    </row>
    <row r="2700" spans="2:6" ht="15.4">
      <c r="B2700" s="594">
        <v>8562</v>
      </c>
      <c r="C2700" s="593" t="s">
        <v>3202</v>
      </c>
      <c r="D2700" s="594" t="s">
        <v>157</v>
      </c>
      <c r="E2700" s="595">
        <v>390341</v>
      </c>
      <c r="F2700" s="596" t="s">
        <v>8417</v>
      </c>
    </row>
    <row r="2701" spans="2:6" ht="15.4">
      <c r="B2701" s="594">
        <v>8563</v>
      </c>
      <c r="C2701" s="593" t="s">
        <v>3203</v>
      </c>
      <c r="D2701" s="594" t="s">
        <v>157</v>
      </c>
      <c r="E2701" s="595">
        <v>419191</v>
      </c>
      <c r="F2701" s="596" t="s">
        <v>8417</v>
      </c>
    </row>
    <row r="2702" spans="2:6" ht="15.4">
      <c r="B2702" s="594">
        <v>8564</v>
      </c>
      <c r="C2702" s="593" t="s">
        <v>3204</v>
      </c>
      <c r="D2702" s="594" t="s">
        <v>157</v>
      </c>
      <c r="E2702" s="595">
        <v>419191</v>
      </c>
      <c r="F2702" s="596" t="s">
        <v>8417</v>
      </c>
    </row>
    <row r="2703" spans="2:6" ht="15.4">
      <c r="B2703" s="594">
        <v>8566</v>
      </c>
      <c r="C2703" s="593" t="s">
        <v>3205</v>
      </c>
      <c r="D2703" s="594" t="s">
        <v>182</v>
      </c>
      <c r="E2703" s="595">
        <v>146733</v>
      </c>
      <c r="F2703" s="596" t="s">
        <v>8417</v>
      </c>
    </row>
    <row r="2704" spans="2:6" ht="15.4">
      <c r="B2704" s="594">
        <v>8569</v>
      </c>
      <c r="C2704" s="593" t="s">
        <v>3208</v>
      </c>
      <c r="D2704" s="594" t="s">
        <v>157</v>
      </c>
      <c r="E2704" s="595">
        <v>26937357</v>
      </c>
      <c r="F2704" s="596" t="s">
        <v>8417</v>
      </c>
    </row>
    <row r="2705" spans="2:6" ht="15.4">
      <c r="B2705" s="594">
        <v>8574</v>
      </c>
      <c r="C2705" s="593" t="s">
        <v>3211</v>
      </c>
      <c r="D2705" s="594" t="s">
        <v>157</v>
      </c>
      <c r="E2705" s="595">
        <v>164068</v>
      </c>
      <c r="F2705" s="596" t="s">
        <v>8417</v>
      </c>
    </row>
    <row r="2706" spans="2:6" ht="15.4">
      <c r="B2706" s="594">
        <v>8575</v>
      </c>
      <c r="C2706" s="593" t="s">
        <v>3212</v>
      </c>
      <c r="D2706" s="594" t="s">
        <v>157</v>
      </c>
      <c r="E2706" s="595">
        <v>9421</v>
      </c>
      <c r="F2706" s="596" t="s">
        <v>8417</v>
      </c>
    </row>
    <row r="2707" spans="2:6" ht="15.4">
      <c r="B2707" s="594">
        <v>8576</v>
      </c>
      <c r="C2707" s="593" t="s">
        <v>3213</v>
      </c>
      <c r="D2707" s="594" t="s">
        <v>157</v>
      </c>
      <c r="E2707" s="595">
        <v>165020</v>
      </c>
      <c r="F2707" s="596" t="s">
        <v>8417</v>
      </c>
    </row>
    <row r="2708" spans="2:6" ht="15.4">
      <c r="B2708" s="594">
        <v>8579</v>
      </c>
      <c r="C2708" s="593" t="s">
        <v>3214</v>
      </c>
      <c r="D2708" s="594" t="s">
        <v>157</v>
      </c>
      <c r="E2708" s="595">
        <v>187722</v>
      </c>
      <c r="F2708" s="596" t="s">
        <v>8417</v>
      </c>
    </row>
    <row r="2709" spans="2:6" ht="15.4">
      <c r="B2709" s="594">
        <v>8581</v>
      </c>
      <c r="C2709" s="593" t="s">
        <v>3215</v>
      </c>
      <c r="D2709" s="594" t="s">
        <v>157</v>
      </c>
      <c r="E2709" s="595">
        <v>6774</v>
      </c>
      <c r="F2709" s="593" t="s">
        <v>8417</v>
      </c>
    </row>
    <row r="2710" spans="2:6" ht="15.4">
      <c r="B2710" s="594">
        <v>8582</v>
      </c>
      <c r="C2710" s="593" t="s">
        <v>3216</v>
      </c>
      <c r="D2710" s="594" t="s">
        <v>157</v>
      </c>
      <c r="E2710" s="595">
        <v>8500</v>
      </c>
      <c r="F2710" s="596" t="s">
        <v>8417</v>
      </c>
    </row>
    <row r="2711" spans="2:6" ht="15.4">
      <c r="B2711" s="594">
        <v>8583</v>
      </c>
      <c r="C2711" s="593" t="s">
        <v>3217</v>
      </c>
      <c r="D2711" s="594" t="s">
        <v>190</v>
      </c>
      <c r="E2711" s="595">
        <v>10111</v>
      </c>
      <c r="F2711" s="596" t="s">
        <v>8417</v>
      </c>
    </row>
    <row r="2712" spans="2:6" ht="15.4">
      <c r="B2712" s="594">
        <v>8584</v>
      </c>
      <c r="C2712" s="593" t="s">
        <v>3218</v>
      </c>
      <c r="D2712" s="594" t="s">
        <v>157</v>
      </c>
      <c r="E2712" s="595">
        <v>9117</v>
      </c>
      <c r="F2712" s="596" t="s">
        <v>8417</v>
      </c>
    </row>
    <row r="2713" spans="2:6" ht="15.4">
      <c r="B2713" s="594">
        <v>8585</v>
      </c>
      <c r="C2713" s="593" t="s">
        <v>3219</v>
      </c>
      <c r="D2713" s="594" t="s">
        <v>157</v>
      </c>
      <c r="E2713" s="595">
        <v>6160</v>
      </c>
      <c r="F2713" s="596" t="s">
        <v>8417</v>
      </c>
    </row>
    <row r="2714" spans="2:6" ht="15.4">
      <c r="B2714" s="594">
        <v>8586</v>
      </c>
      <c r="C2714" s="593" t="s">
        <v>3220</v>
      </c>
      <c r="D2714" s="594" t="s">
        <v>157</v>
      </c>
      <c r="E2714" s="597">
        <v>8594</v>
      </c>
      <c r="F2714" s="593" t="s">
        <v>8417</v>
      </c>
    </row>
    <row r="2715" spans="2:6" ht="15.4">
      <c r="B2715" s="594">
        <v>8587</v>
      </c>
      <c r="C2715" s="593" t="s">
        <v>3221</v>
      </c>
      <c r="D2715" s="594" t="s">
        <v>157</v>
      </c>
      <c r="E2715" s="597">
        <v>20221</v>
      </c>
      <c r="F2715" s="593" t="s">
        <v>8417</v>
      </c>
    </row>
    <row r="2716" spans="2:6" ht="15.4">
      <c r="B2716" s="594">
        <v>8588</v>
      </c>
      <c r="C2716" s="593" t="s">
        <v>3222</v>
      </c>
      <c r="D2716" s="594" t="s">
        <v>157</v>
      </c>
      <c r="E2716" s="595">
        <v>20221</v>
      </c>
      <c r="F2716" s="596" t="s">
        <v>8417</v>
      </c>
    </row>
    <row r="2717" spans="2:6" ht="15.4">
      <c r="B2717" s="594">
        <v>8589</v>
      </c>
      <c r="C2717" s="593" t="s">
        <v>3223</v>
      </c>
      <c r="D2717" s="594" t="s">
        <v>157</v>
      </c>
      <c r="E2717" s="597">
        <v>20221</v>
      </c>
      <c r="F2717" s="593" t="s">
        <v>8417</v>
      </c>
    </row>
    <row r="2718" spans="2:6" ht="15.4">
      <c r="B2718" s="594">
        <v>8590</v>
      </c>
      <c r="C2718" s="593" t="s">
        <v>3224</v>
      </c>
      <c r="D2718" s="594" t="s">
        <v>157</v>
      </c>
      <c r="E2718" s="595">
        <v>2640175</v>
      </c>
      <c r="F2718" s="596" t="s">
        <v>8417</v>
      </c>
    </row>
    <row r="2719" spans="2:6" ht="15.4">
      <c r="B2719" s="594">
        <v>8591</v>
      </c>
      <c r="C2719" s="593" t="s">
        <v>3225</v>
      </c>
      <c r="D2719" s="594" t="s">
        <v>182</v>
      </c>
      <c r="E2719" s="597">
        <v>74835</v>
      </c>
      <c r="F2719" s="593" t="s">
        <v>8417</v>
      </c>
    </row>
    <row r="2720" spans="2:6" ht="15.4">
      <c r="B2720" s="594">
        <v>8592</v>
      </c>
      <c r="C2720" s="593" t="s">
        <v>3226</v>
      </c>
      <c r="D2720" s="594" t="s">
        <v>190</v>
      </c>
      <c r="E2720" s="597">
        <v>127209</v>
      </c>
      <c r="F2720" s="593" t="s">
        <v>8417</v>
      </c>
    </row>
    <row r="2721" spans="2:6" ht="15.4">
      <c r="B2721" s="594">
        <v>8593</v>
      </c>
      <c r="C2721" s="593" t="s">
        <v>3227</v>
      </c>
      <c r="D2721" s="594" t="s">
        <v>157</v>
      </c>
      <c r="E2721" s="597">
        <v>55835</v>
      </c>
      <c r="F2721" s="593" t="s">
        <v>8417</v>
      </c>
    </row>
    <row r="2722" spans="2:6" ht="15.4">
      <c r="B2722" s="594">
        <v>8594</v>
      </c>
      <c r="C2722" s="593" t="s">
        <v>3228</v>
      </c>
      <c r="D2722" s="594" t="s">
        <v>157</v>
      </c>
      <c r="E2722" s="597">
        <v>221529</v>
      </c>
      <c r="F2722" s="593" t="s">
        <v>8417</v>
      </c>
    </row>
    <row r="2723" spans="2:6" ht="15.4">
      <c r="B2723" s="594">
        <v>8595</v>
      </c>
      <c r="C2723" s="593" t="s">
        <v>3229</v>
      </c>
      <c r="D2723" s="594" t="s">
        <v>157</v>
      </c>
      <c r="E2723" s="597">
        <v>241759</v>
      </c>
      <c r="F2723" s="593" t="s">
        <v>8417</v>
      </c>
    </row>
    <row r="2724" spans="2:6" ht="15.4">
      <c r="B2724" s="594">
        <v>8597</v>
      </c>
      <c r="C2724" s="593" t="s">
        <v>3230</v>
      </c>
      <c r="D2724" s="594" t="s">
        <v>157</v>
      </c>
      <c r="E2724" s="595">
        <v>180531</v>
      </c>
      <c r="F2724" s="593" t="s">
        <v>8417</v>
      </c>
    </row>
    <row r="2725" spans="2:6" ht="15.4">
      <c r="B2725" s="594">
        <v>8598</v>
      </c>
      <c r="C2725" s="593" t="s">
        <v>3231</v>
      </c>
      <c r="D2725" s="594" t="s">
        <v>157</v>
      </c>
      <c r="E2725" s="597">
        <v>431887</v>
      </c>
      <c r="F2725" s="593" t="s">
        <v>8417</v>
      </c>
    </row>
    <row r="2726" spans="2:6" ht="15.4">
      <c r="B2726" s="594">
        <v>8599</v>
      </c>
      <c r="C2726" s="593" t="s">
        <v>3232</v>
      </c>
      <c r="D2726" s="594" t="s">
        <v>157</v>
      </c>
      <c r="E2726" s="595">
        <v>78109</v>
      </c>
      <c r="F2726" s="596" t="s">
        <v>8417</v>
      </c>
    </row>
    <row r="2727" spans="2:6" ht="15.4">
      <c r="B2727" s="594">
        <v>8601</v>
      </c>
      <c r="C2727" s="593" t="s">
        <v>3234</v>
      </c>
      <c r="D2727" s="594" t="s">
        <v>157</v>
      </c>
      <c r="E2727" s="595">
        <v>299486</v>
      </c>
      <c r="F2727" s="596" t="s">
        <v>8417</v>
      </c>
    </row>
    <row r="2728" spans="2:6" ht="15.4">
      <c r="B2728" s="594">
        <v>8603</v>
      </c>
      <c r="C2728" s="593" t="s">
        <v>3235</v>
      </c>
      <c r="D2728" s="594" t="s">
        <v>157</v>
      </c>
      <c r="E2728" s="595">
        <v>63520</v>
      </c>
      <c r="F2728" s="596" t="s">
        <v>8417</v>
      </c>
    </row>
    <row r="2729" spans="2:6" ht="15.4">
      <c r="B2729" s="594">
        <v>8605</v>
      </c>
      <c r="C2729" s="593" t="s">
        <v>3236</v>
      </c>
      <c r="D2729" s="594" t="s">
        <v>182</v>
      </c>
      <c r="E2729" s="595">
        <v>77509</v>
      </c>
      <c r="F2729" s="596" t="s">
        <v>8417</v>
      </c>
    </row>
    <row r="2730" spans="2:6" ht="15.4">
      <c r="B2730" s="594">
        <v>8606</v>
      </c>
      <c r="C2730" s="593" t="s">
        <v>3237</v>
      </c>
      <c r="D2730" s="594" t="s">
        <v>182</v>
      </c>
      <c r="E2730" s="595">
        <v>13577</v>
      </c>
      <c r="F2730" s="596" t="s">
        <v>8417</v>
      </c>
    </row>
    <row r="2731" spans="2:6" ht="15.4">
      <c r="B2731" s="594">
        <v>8610</v>
      </c>
      <c r="C2731" s="593" t="s">
        <v>3238</v>
      </c>
      <c r="D2731" s="594" t="s">
        <v>157</v>
      </c>
      <c r="E2731" s="595">
        <v>37149140</v>
      </c>
      <c r="F2731" s="596" t="s">
        <v>8417</v>
      </c>
    </row>
    <row r="2732" spans="2:6" ht="15.4">
      <c r="B2732" s="594">
        <v>8611</v>
      </c>
      <c r="C2732" s="593" t="s">
        <v>3240</v>
      </c>
      <c r="D2732" s="594" t="s">
        <v>564</v>
      </c>
      <c r="E2732" s="595">
        <v>5105</v>
      </c>
      <c r="F2732" s="596" t="s">
        <v>8417</v>
      </c>
    </row>
    <row r="2733" spans="2:6" ht="15.4">
      <c r="B2733" s="594">
        <v>8612</v>
      </c>
      <c r="C2733" s="593" t="s">
        <v>3241</v>
      </c>
      <c r="D2733" s="594" t="s">
        <v>182</v>
      </c>
      <c r="E2733" s="597">
        <v>219510</v>
      </c>
      <c r="F2733" s="593" t="s">
        <v>8417</v>
      </c>
    </row>
    <row r="2734" spans="2:6" ht="15.4">
      <c r="B2734" s="594">
        <v>8613</v>
      </c>
      <c r="C2734" s="593" t="s">
        <v>8601</v>
      </c>
      <c r="D2734" s="594" t="s">
        <v>186</v>
      </c>
      <c r="E2734" s="595">
        <v>1368447</v>
      </c>
      <c r="F2734" s="596" t="s">
        <v>8417</v>
      </c>
    </row>
    <row r="2735" spans="2:6" ht="15.4">
      <c r="B2735" s="594">
        <v>8614</v>
      </c>
      <c r="C2735" s="593" t="s">
        <v>8602</v>
      </c>
      <c r="D2735" s="594" t="s">
        <v>186</v>
      </c>
      <c r="E2735" s="595">
        <v>1265404</v>
      </c>
      <c r="F2735" s="596" t="s">
        <v>8417</v>
      </c>
    </row>
    <row r="2736" spans="2:6" ht="15.4">
      <c r="B2736" s="594">
        <v>8615</v>
      </c>
      <c r="C2736" s="593" t="s">
        <v>8603</v>
      </c>
      <c r="D2736" s="594" t="s">
        <v>186</v>
      </c>
      <c r="E2736" s="597">
        <v>211255</v>
      </c>
      <c r="F2736" s="593" t="s">
        <v>8417</v>
      </c>
    </row>
    <row r="2737" spans="2:6" ht="15.4">
      <c r="B2737" s="594">
        <v>8616</v>
      </c>
      <c r="C2737" s="593" t="s">
        <v>8604</v>
      </c>
      <c r="D2737" s="594" t="s">
        <v>186</v>
      </c>
      <c r="E2737" s="595">
        <v>194988</v>
      </c>
      <c r="F2737" s="596" t="s">
        <v>8417</v>
      </c>
    </row>
    <row r="2738" spans="2:6" ht="15.4">
      <c r="B2738" s="594">
        <v>8617</v>
      </c>
      <c r="C2738" s="593" t="s">
        <v>3246</v>
      </c>
      <c r="D2738" s="594" t="s">
        <v>186</v>
      </c>
      <c r="E2738" s="595">
        <v>191295</v>
      </c>
      <c r="F2738" s="596" t="s">
        <v>8417</v>
      </c>
    </row>
    <row r="2739" spans="2:6" ht="15.4">
      <c r="B2739" s="594">
        <v>8618</v>
      </c>
      <c r="C2739" s="593" t="s">
        <v>8605</v>
      </c>
      <c r="D2739" s="594" t="s">
        <v>186</v>
      </c>
      <c r="E2739" s="595">
        <v>1256640</v>
      </c>
      <c r="F2739" s="596" t="s">
        <v>8417</v>
      </c>
    </row>
    <row r="2740" spans="2:6" ht="15.4">
      <c r="B2740" s="594">
        <v>8619</v>
      </c>
      <c r="C2740" s="593" t="s">
        <v>8606</v>
      </c>
      <c r="D2740" s="594" t="s">
        <v>186</v>
      </c>
      <c r="E2740" s="595">
        <v>1400582</v>
      </c>
      <c r="F2740" s="596" t="s">
        <v>8417</v>
      </c>
    </row>
    <row r="2741" spans="2:6" ht="15.4">
      <c r="B2741" s="594">
        <v>8620</v>
      </c>
      <c r="C2741" s="593" t="s">
        <v>3248</v>
      </c>
      <c r="D2741" s="594" t="s">
        <v>186</v>
      </c>
      <c r="E2741" s="595">
        <v>1274524</v>
      </c>
      <c r="F2741" s="596" t="s">
        <v>8417</v>
      </c>
    </row>
    <row r="2742" spans="2:6" ht="15.4">
      <c r="B2742" s="594">
        <v>8621</v>
      </c>
      <c r="C2742" s="593" t="s">
        <v>138</v>
      </c>
      <c r="D2742" s="594" t="s">
        <v>186</v>
      </c>
      <c r="E2742" s="597">
        <v>1241814</v>
      </c>
      <c r="F2742" s="593" t="s">
        <v>8417</v>
      </c>
    </row>
    <row r="2743" spans="2:6" ht="15.4">
      <c r="B2743" s="594">
        <v>8624</v>
      </c>
      <c r="C2743" s="593" t="s">
        <v>3251</v>
      </c>
      <c r="D2743" s="594" t="s">
        <v>157</v>
      </c>
      <c r="E2743" s="595">
        <v>5677991</v>
      </c>
      <c r="F2743" s="596" t="s">
        <v>8417</v>
      </c>
    </row>
    <row r="2744" spans="2:6" ht="15.4">
      <c r="B2744" s="594">
        <v>8625</v>
      </c>
      <c r="C2744" s="593" t="s">
        <v>3252</v>
      </c>
      <c r="D2744" s="594" t="s">
        <v>157</v>
      </c>
      <c r="E2744" s="595">
        <v>405182</v>
      </c>
      <c r="F2744" s="596" t="s">
        <v>8417</v>
      </c>
    </row>
    <row r="2745" spans="2:6" ht="15.4">
      <c r="B2745" s="594">
        <v>8626</v>
      </c>
      <c r="C2745" s="593" t="s">
        <v>3253</v>
      </c>
      <c r="D2745" s="594" t="s">
        <v>157</v>
      </c>
      <c r="E2745" s="595">
        <v>2836321</v>
      </c>
      <c r="F2745" s="596" t="s">
        <v>8417</v>
      </c>
    </row>
    <row r="2746" spans="2:6" ht="15.4">
      <c r="B2746" s="594">
        <v>8627</v>
      </c>
      <c r="C2746" s="593" t="s">
        <v>3254</v>
      </c>
      <c r="D2746" s="594" t="s">
        <v>157</v>
      </c>
      <c r="E2746" s="595">
        <v>682976</v>
      </c>
      <c r="F2746" s="596" t="s">
        <v>8417</v>
      </c>
    </row>
    <row r="2747" spans="2:6" ht="15.4">
      <c r="B2747" s="594">
        <v>8628</v>
      </c>
      <c r="C2747" s="593" t="s">
        <v>3255</v>
      </c>
      <c r="D2747" s="594" t="s">
        <v>157</v>
      </c>
      <c r="E2747" s="595">
        <v>232677</v>
      </c>
      <c r="F2747" s="596" t="s">
        <v>8417</v>
      </c>
    </row>
    <row r="2748" spans="2:6" ht="15.4">
      <c r="B2748" s="594">
        <v>8629</v>
      </c>
      <c r="C2748" s="593" t="s">
        <v>3256</v>
      </c>
      <c r="D2748" s="594" t="s">
        <v>190</v>
      </c>
      <c r="E2748" s="597">
        <v>1285635</v>
      </c>
      <c r="F2748" s="593" t="s">
        <v>8417</v>
      </c>
    </row>
    <row r="2749" spans="2:6" ht="15.4">
      <c r="B2749" s="594">
        <v>8631</v>
      </c>
      <c r="C2749" s="593" t="s">
        <v>3257</v>
      </c>
      <c r="D2749" s="594" t="s">
        <v>157</v>
      </c>
      <c r="E2749" s="597">
        <v>1277909</v>
      </c>
      <c r="F2749" s="593" t="s">
        <v>8417</v>
      </c>
    </row>
    <row r="2750" spans="2:6" ht="15.4">
      <c r="B2750" s="594">
        <v>8632</v>
      </c>
      <c r="C2750" s="593" t="s">
        <v>3258</v>
      </c>
      <c r="D2750" s="594" t="s">
        <v>190</v>
      </c>
      <c r="E2750" s="597">
        <v>579461</v>
      </c>
      <c r="F2750" s="593" t="s">
        <v>8417</v>
      </c>
    </row>
    <row r="2751" spans="2:6" ht="15.4">
      <c r="B2751" s="594">
        <v>8633</v>
      </c>
      <c r="C2751" s="593" t="s">
        <v>3259</v>
      </c>
      <c r="D2751" s="594" t="s">
        <v>190</v>
      </c>
      <c r="E2751" s="597">
        <v>1277220</v>
      </c>
      <c r="F2751" s="596" t="s">
        <v>8417</v>
      </c>
    </row>
    <row r="2752" spans="2:6" ht="15.4">
      <c r="B2752" s="594">
        <v>8634</v>
      </c>
      <c r="C2752" s="593" t="s">
        <v>3260</v>
      </c>
      <c r="D2752" s="594" t="s">
        <v>157</v>
      </c>
      <c r="E2752" s="597">
        <v>1302235</v>
      </c>
      <c r="F2752" s="593" t="s">
        <v>8417</v>
      </c>
    </row>
    <row r="2753" spans="2:6" ht="15.4">
      <c r="B2753" s="594">
        <v>8636</v>
      </c>
      <c r="C2753" s="593" t="s">
        <v>3261</v>
      </c>
      <c r="D2753" s="594" t="s">
        <v>157</v>
      </c>
      <c r="E2753" s="597">
        <v>723119</v>
      </c>
      <c r="F2753" s="596" t="s">
        <v>8417</v>
      </c>
    </row>
    <row r="2754" spans="2:6" ht="15.4">
      <c r="B2754" s="594">
        <v>8637</v>
      </c>
      <c r="C2754" s="593" t="s">
        <v>3262</v>
      </c>
      <c r="D2754" s="594" t="s">
        <v>157</v>
      </c>
      <c r="E2754" s="597">
        <v>2176899</v>
      </c>
      <c r="F2754" s="596" t="s">
        <v>8417</v>
      </c>
    </row>
    <row r="2755" spans="2:6" ht="15.4">
      <c r="B2755" s="594">
        <v>8638</v>
      </c>
      <c r="C2755" s="593" t="s">
        <v>3263</v>
      </c>
      <c r="D2755" s="594" t="s">
        <v>157</v>
      </c>
      <c r="E2755" s="597">
        <v>4759007</v>
      </c>
      <c r="F2755" s="593" t="s">
        <v>8417</v>
      </c>
    </row>
    <row r="2756" spans="2:6" ht="15.4">
      <c r="B2756" s="594">
        <v>8639</v>
      </c>
      <c r="C2756" s="593" t="s">
        <v>3264</v>
      </c>
      <c r="D2756" s="594" t="s">
        <v>157</v>
      </c>
      <c r="E2756" s="595">
        <v>8066761</v>
      </c>
      <c r="F2756" s="596" t="s">
        <v>8417</v>
      </c>
    </row>
    <row r="2757" spans="2:6" ht="15.4">
      <c r="B2757" s="594">
        <v>8640</v>
      </c>
      <c r="C2757" s="593" t="s">
        <v>3265</v>
      </c>
      <c r="D2757" s="594" t="s">
        <v>157</v>
      </c>
      <c r="E2757" s="597">
        <v>159590</v>
      </c>
      <c r="F2757" s="593" t="s">
        <v>8417</v>
      </c>
    </row>
    <row r="2758" spans="2:6" ht="15.4">
      <c r="B2758" s="594">
        <v>8641</v>
      </c>
      <c r="C2758" s="593" t="s">
        <v>3266</v>
      </c>
      <c r="D2758" s="594" t="s">
        <v>157</v>
      </c>
      <c r="E2758" s="597">
        <v>2018813</v>
      </c>
      <c r="F2758" s="593" t="s">
        <v>8417</v>
      </c>
    </row>
    <row r="2759" spans="2:6" ht="15.4">
      <c r="B2759" s="594">
        <v>8642</v>
      </c>
      <c r="C2759" s="593" t="s">
        <v>3267</v>
      </c>
      <c r="D2759" s="594" t="s">
        <v>157</v>
      </c>
      <c r="E2759" s="595">
        <v>132770</v>
      </c>
      <c r="F2759" s="596" t="s">
        <v>8417</v>
      </c>
    </row>
    <row r="2760" spans="2:6" ht="15.4">
      <c r="B2760" s="594">
        <v>8644</v>
      </c>
      <c r="C2760" s="593" t="s">
        <v>3270</v>
      </c>
      <c r="D2760" s="594" t="s">
        <v>157</v>
      </c>
      <c r="E2760" s="595">
        <v>4835373</v>
      </c>
      <c r="F2760" s="596" t="s">
        <v>8417</v>
      </c>
    </row>
    <row r="2761" spans="2:6" ht="15.4">
      <c r="B2761" s="594">
        <v>8645</v>
      </c>
      <c r="C2761" s="593" t="s">
        <v>3271</v>
      </c>
      <c r="D2761" s="594" t="s">
        <v>157</v>
      </c>
      <c r="E2761" s="595">
        <v>2648650</v>
      </c>
      <c r="F2761" s="596" t="s">
        <v>8417</v>
      </c>
    </row>
    <row r="2762" spans="2:6" ht="15.4">
      <c r="B2762" s="594">
        <v>8647</v>
      </c>
      <c r="C2762" s="593" t="s">
        <v>3273</v>
      </c>
      <c r="D2762" s="594" t="s">
        <v>157</v>
      </c>
      <c r="E2762" s="595">
        <v>5460638</v>
      </c>
      <c r="F2762" s="596" t="s">
        <v>8417</v>
      </c>
    </row>
    <row r="2763" spans="2:6" ht="15.4">
      <c r="B2763" s="594">
        <v>8648</v>
      </c>
      <c r="C2763" s="593" t="s">
        <v>8607</v>
      </c>
      <c r="D2763" s="594" t="s">
        <v>190</v>
      </c>
      <c r="E2763" s="595">
        <v>622696</v>
      </c>
      <c r="F2763" s="596" t="s">
        <v>8417</v>
      </c>
    </row>
    <row r="2764" spans="2:6" ht="15.4">
      <c r="B2764" s="594">
        <v>8649</v>
      </c>
      <c r="C2764" s="593" t="s">
        <v>8608</v>
      </c>
      <c r="D2764" s="594" t="s">
        <v>190</v>
      </c>
      <c r="E2764" s="595">
        <v>519323</v>
      </c>
      <c r="F2764" s="596" t="s">
        <v>8417</v>
      </c>
    </row>
    <row r="2765" spans="2:6" ht="15.4">
      <c r="B2765" s="594">
        <v>8650</v>
      </c>
      <c r="C2765" s="593" t="s">
        <v>3276</v>
      </c>
      <c r="D2765" s="594" t="s">
        <v>3277</v>
      </c>
      <c r="E2765" s="595">
        <v>64</v>
      </c>
      <c r="F2765" s="596" t="s">
        <v>8397</v>
      </c>
    </row>
    <row r="2766" spans="2:6" ht="15.4">
      <c r="B2766" s="594">
        <v>8651</v>
      </c>
      <c r="C2766" s="593" t="s">
        <v>8609</v>
      </c>
      <c r="D2766" s="594" t="s">
        <v>157</v>
      </c>
      <c r="E2766" s="595">
        <v>194857</v>
      </c>
      <c r="F2766" s="596" t="s">
        <v>8417</v>
      </c>
    </row>
    <row r="2767" spans="2:6" ht="15.4">
      <c r="B2767" s="594">
        <v>8652</v>
      </c>
      <c r="C2767" s="593" t="s">
        <v>8610</v>
      </c>
      <c r="D2767" s="594" t="s">
        <v>157</v>
      </c>
      <c r="E2767" s="595">
        <v>152681</v>
      </c>
      <c r="F2767" s="596" t="s">
        <v>8417</v>
      </c>
    </row>
    <row r="2768" spans="2:6" ht="15.4">
      <c r="B2768" s="594">
        <v>8653</v>
      </c>
      <c r="C2768" s="593" t="s">
        <v>8611</v>
      </c>
      <c r="D2768" s="594" t="s">
        <v>157</v>
      </c>
      <c r="E2768" s="595">
        <v>190908</v>
      </c>
      <c r="F2768" s="596" t="s">
        <v>8417</v>
      </c>
    </row>
    <row r="2769" spans="2:6" ht="15.4">
      <c r="B2769" s="594">
        <v>8654</v>
      </c>
      <c r="C2769" s="593" t="s">
        <v>8612</v>
      </c>
      <c r="D2769" s="594" t="s">
        <v>157</v>
      </c>
      <c r="E2769" s="597">
        <v>309401</v>
      </c>
      <c r="F2769" s="593" t="s">
        <v>8417</v>
      </c>
    </row>
    <row r="2770" spans="2:6" ht="15.4">
      <c r="B2770" s="594">
        <v>8655</v>
      </c>
      <c r="C2770" s="593" t="s">
        <v>3282</v>
      </c>
      <c r="D2770" s="594" t="s">
        <v>186</v>
      </c>
      <c r="E2770" s="597">
        <v>98293</v>
      </c>
      <c r="F2770" s="593" t="s">
        <v>8417</v>
      </c>
    </row>
    <row r="2771" spans="2:6" ht="15.4">
      <c r="B2771" s="594">
        <v>8656</v>
      </c>
      <c r="C2771" s="593" t="s">
        <v>3283</v>
      </c>
      <c r="D2771" s="594" t="s">
        <v>186</v>
      </c>
      <c r="E2771" s="597">
        <v>23346</v>
      </c>
      <c r="F2771" s="593" t="s">
        <v>8417</v>
      </c>
    </row>
    <row r="2772" spans="2:6" ht="15.4">
      <c r="B2772" s="594">
        <v>8657</v>
      </c>
      <c r="C2772" s="593" t="s">
        <v>3284</v>
      </c>
      <c r="D2772" s="594" t="s">
        <v>182</v>
      </c>
      <c r="E2772" s="597">
        <v>7823</v>
      </c>
      <c r="F2772" s="593" t="s">
        <v>8417</v>
      </c>
    </row>
    <row r="2773" spans="2:6" ht="15.4">
      <c r="B2773" s="594">
        <v>8659</v>
      </c>
      <c r="C2773" s="593" t="s">
        <v>8045</v>
      </c>
      <c r="D2773" s="594" t="s">
        <v>182</v>
      </c>
      <c r="E2773" s="595">
        <v>22076</v>
      </c>
      <c r="F2773" s="596" t="s">
        <v>8417</v>
      </c>
    </row>
    <row r="2774" spans="2:6" ht="15.4">
      <c r="B2774" s="594">
        <v>8660</v>
      </c>
      <c r="C2774" s="593" t="s">
        <v>8046</v>
      </c>
      <c r="D2774" s="594" t="s">
        <v>182</v>
      </c>
      <c r="E2774" s="597">
        <v>180113</v>
      </c>
      <c r="F2774" s="593" t="s">
        <v>8417</v>
      </c>
    </row>
    <row r="2775" spans="2:6" ht="15.4">
      <c r="B2775" s="594">
        <v>8661</v>
      </c>
      <c r="C2775" s="593" t="s">
        <v>8047</v>
      </c>
      <c r="D2775" s="594" t="s">
        <v>182</v>
      </c>
      <c r="E2775" s="597">
        <v>356777</v>
      </c>
      <c r="F2775" s="593" t="s">
        <v>8417</v>
      </c>
    </row>
    <row r="2776" spans="2:6" ht="15.4">
      <c r="B2776" s="594">
        <v>8662</v>
      </c>
      <c r="C2776" s="593" t="s">
        <v>8048</v>
      </c>
      <c r="D2776" s="594" t="s">
        <v>182</v>
      </c>
      <c r="E2776" s="597">
        <v>540788</v>
      </c>
      <c r="F2776" s="593" t="s">
        <v>8417</v>
      </c>
    </row>
    <row r="2777" spans="2:6" ht="15.4">
      <c r="B2777" s="594">
        <v>8663</v>
      </c>
      <c r="C2777" s="593" t="s">
        <v>8049</v>
      </c>
      <c r="D2777" s="594" t="s">
        <v>182</v>
      </c>
      <c r="E2777" s="597">
        <v>538582</v>
      </c>
      <c r="F2777" s="593" t="s">
        <v>8417</v>
      </c>
    </row>
    <row r="2778" spans="2:6" ht="15.4">
      <c r="B2778" s="594">
        <v>8664</v>
      </c>
      <c r="C2778" s="593" t="s">
        <v>8050</v>
      </c>
      <c r="D2778" s="594" t="s">
        <v>182</v>
      </c>
      <c r="E2778" s="595">
        <v>595722</v>
      </c>
      <c r="F2778" s="596" t="s">
        <v>8417</v>
      </c>
    </row>
    <row r="2779" spans="2:6" ht="15.4">
      <c r="B2779" s="594">
        <v>8665</v>
      </c>
      <c r="C2779" s="593" t="s">
        <v>8051</v>
      </c>
      <c r="D2779" s="594" t="s">
        <v>182</v>
      </c>
      <c r="E2779" s="595">
        <v>617957</v>
      </c>
      <c r="F2779" s="596" t="s">
        <v>8417</v>
      </c>
    </row>
    <row r="2780" spans="2:6" ht="15.4">
      <c r="B2780" s="594">
        <v>8667</v>
      </c>
      <c r="C2780" s="593" t="s">
        <v>8052</v>
      </c>
      <c r="D2780" s="594" t="s">
        <v>182</v>
      </c>
      <c r="E2780" s="595">
        <v>18703</v>
      </c>
      <c r="F2780" s="596" t="s">
        <v>8417</v>
      </c>
    </row>
    <row r="2781" spans="2:6" ht="15.4">
      <c r="B2781" s="594">
        <v>8668</v>
      </c>
      <c r="C2781" s="593" t="s">
        <v>8053</v>
      </c>
      <c r="D2781" s="594" t="s">
        <v>182</v>
      </c>
      <c r="E2781" s="595">
        <v>178122</v>
      </c>
      <c r="F2781" s="596" t="s">
        <v>8417</v>
      </c>
    </row>
    <row r="2782" spans="2:6" ht="15.4">
      <c r="B2782" s="594">
        <v>8669</v>
      </c>
      <c r="C2782" s="593" t="s">
        <v>8054</v>
      </c>
      <c r="D2782" s="594" t="s">
        <v>182</v>
      </c>
      <c r="E2782" s="595">
        <v>237946</v>
      </c>
      <c r="F2782" s="596" t="s">
        <v>8417</v>
      </c>
    </row>
    <row r="2783" spans="2:6" ht="15.4">
      <c r="B2783" s="594">
        <v>8670</v>
      </c>
      <c r="C2783" s="593" t="s">
        <v>8055</v>
      </c>
      <c r="D2783" s="594" t="s">
        <v>182</v>
      </c>
      <c r="E2783" s="597">
        <v>536178</v>
      </c>
      <c r="F2783" s="593" t="s">
        <v>8417</v>
      </c>
    </row>
    <row r="2784" spans="2:6" ht="15.4">
      <c r="B2784" s="594">
        <v>8671</v>
      </c>
      <c r="C2784" s="593" t="s">
        <v>8056</v>
      </c>
      <c r="D2784" s="594" t="s">
        <v>182</v>
      </c>
      <c r="E2784" s="595">
        <v>531731</v>
      </c>
      <c r="F2784" s="596" t="s">
        <v>8417</v>
      </c>
    </row>
    <row r="2785" spans="2:6" ht="15.4">
      <c r="B2785" s="594">
        <v>8672</v>
      </c>
      <c r="C2785" s="593" t="s">
        <v>8057</v>
      </c>
      <c r="D2785" s="594" t="s">
        <v>182</v>
      </c>
      <c r="E2785" s="595">
        <v>593781</v>
      </c>
      <c r="F2785" s="596" t="s">
        <v>8417</v>
      </c>
    </row>
    <row r="2786" spans="2:6" ht="15.4">
      <c r="B2786" s="594">
        <v>8673</v>
      </c>
      <c r="C2786" s="593" t="s">
        <v>8058</v>
      </c>
      <c r="D2786" s="594" t="s">
        <v>182</v>
      </c>
      <c r="E2786" s="597">
        <v>613553</v>
      </c>
      <c r="F2786" s="593" t="s">
        <v>8417</v>
      </c>
    </row>
    <row r="2787" spans="2:6" ht="15.4">
      <c r="B2787" s="594">
        <v>8675</v>
      </c>
      <c r="C2787" s="593" t="s">
        <v>8059</v>
      </c>
      <c r="D2787" s="594" t="s">
        <v>182</v>
      </c>
      <c r="E2787" s="597">
        <v>12562</v>
      </c>
      <c r="F2787" s="593" t="s">
        <v>8417</v>
      </c>
    </row>
    <row r="2788" spans="2:6" ht="15.4">
      <c r="B2788" s="594">
        <v>8676</v>
      </c>
      <c r="C2788" s="593" t="s">
        <v>8060</v>
      </c>
      <c r="D2788" s="594" t="s">
        <v>182</v>
      </c>
      <c r="E2788" s="597">
        <v>120216</v>
      </c>
      <c r="F2788" s="593" t="s">
        <v>8417</v>
      </c>
    </row>
    <row r="2789" spans="2:6" ht="15.4">
      <c r="B2789" s="594">
        <v>8677</v>
      </c>
      <c r="C2789" s="593" t="s">
        <v>8061</v>
      </c>
      <c r="D2789" s="594" t="s">
        <v>182</v>
      </c>
      <c r="E2789" s="595">
        <v>236286</v>
      </c>
      <c r="F2789" s="596" t="s">
        <v>8417</v>
      </c>
    </row>
    <row r="2790" spans="2:6" ht="15.4">
      <c r="B2790" s="594">
        <v>8678</v>
      </c>
      <c r="C2790" s="593" t="s">
        <v>8062</v>
      </c>
      <c r="D2790" s="594" t="s">
        <v>182</v>
      </c>
      <c r="E2790" s="597">
        <v>409127</v>
      </c>
      <c r="F2790" s="593" t="s">
        <v>8417</v>
      </c>
    </row>
    <row r="2791" spans="2:6" ht="15.4">
      <c r="B2791" s="594">
        <v>8679</v>
      </c>
      <c r="C2791" s="593" t="s">
        <v>8063</v>
      </c>
      <c r="D2791" s="594" t="s">
        <v>182</v>
      </c>
      <c r="E2791" s="595">
        <v>493247</v>
      </c>
      <c r="F2791" s="596" t="s">
        <v>8417</v>
      </c>
    </row>
    <row r="2792" spans="2:6" ht="15.4">
      <c r="B2792" s="594">
        <v>8680</v>
      </c>
      <c r="C2792" s="593" t="s">
        <v>8064</v>
      </c>
      <c r="D2792" s="594" t="s">
        <v>182</v>
      </c>
      <c r="E2792" s="597">
        <v>516973</v>
      </c>
      <c r="F2792" s="593" t="s">
        <v>8417</v>
      </c>
    </row>
    <row r="2793" spans="2:6" ht="15.4">
      <c r="B2793" s="594">
        <v>8681</v>
      </c>
      <c r="C2793" s="593" t="s">
        <v>8065</v>
      </c>
      <c r="D2793" s="594" t="s">
        <v>182</v>
      </c>
      <c r="E2793" s="597">
        <v>569051</v>
      </c>
      <c r="F2793" s="593" t="s">
        <v>8417</v>
      </c>
    </row>
    <row r="2794" spans="2:6" ht="15.4">
      <c r="B2794" s="594">
        <v>8683</v>
      </c>
      <c r="C2794" s="593" t="s">
        <v>8066</v>
      </c>
      <c r="D2794" s="594" t="s">
        <v>182</v>
      </c>
      <c r="E2794" s="597">
        <v>12562</v>
      </c>
      <c r="F2794" s="593" t="s">
        <v>8417</v>
      </c>
    </row>
    <row r="2795" spans="2:6" ht="15.4">
      <c r="B2795" s="594">
        <v>8684</v>
      </c>
      <c r="C2795" s="593" t="s">
        <v>8067</v>
      </c>
      <c r="D2795" s="594" t="s">
        <v>182</v>
      </c>
      <c r="E2795" s="595">
        <v>103705</v>
      </c>
      <c r="F2795" s="596" t="s">
        <v>8417</v>
      </c>
    </row>
    <row r="2796" spans="2:6" ht="15.4">
      <c r="B2796" s="594">
        <v>8685</v>
      </c>
      <c r="C2796" s="593" t="s">
        <v>8068</v>
      </c>
      <c r="D2796" s="594" t="s">
        <v>182</v>
      </c>
      <c r="E2796" s="595">
        <v>236286</v>
      </c>
      <c r="F2796" s="596" t="s">
        <v>8417</v>
      </c>
    </row>
    <row r="2797" spans="2:6" ht="15.4">
      <c r="B2797" s="594">
        <v>8686</v>
      </c>
      <c r="C2797" s="593" t="s">
        <v>8069</v>
      </c>
      <c r="D2797" s="594" t="s">
        <v>182</v>
      </c>
      <c r="E2797" s="595">
        <v>368818</v>
      </c>
      <c r="F2797" s="596" t="s">
        <v>8417</v>
      </c>
    </row>
    <row r="2798" spans="2:6" ht="15.4">
      <c r="B2798" s="594">
        <v>8687</v>
      </c>
      <c r="C2798" s="593" t="s">
        <v>8070</v>
      </c>
      <c r="D2798" s="594" t="s">
        <v>182</v>
      </c>
      <c r="E2798" s="595">
        <v>350166</v>
      </c>
      <c r="F2798" s="596" t="s">
        <v>8417</v>
      </c>
    </row>
    <row r="2799" spans="2:6" ht="15.4">
      <c r="B2799" s="594">
        <v>8688</v>
      </c>
      <c r="C2799" s="593" t="s">
        <v>8071</v>
      </c>
      <c r="D2799" s="594" t="s">
        <v>182</v>
      </c>
      <c r="E2799" s="595">
        <v>476043</v>
      </c>
      <c r="F2799" s="596" t="s">
        <v>8417</v>
      </c>
    </row>
    <row r="2800" spans="2:6" ht="15.4">
      <c r="B2800" s="594">
        <v>8689</v>
      </c>
      <c r="C2800" s="593" t="s">
        <v>8072</v>
      </c>
      <c r="D2800" s="594" t="s">
        <v>182</v>
      </c>
      <c r="E2800" s="597">
        <v>423524</v>
      </c>
      <c r="F2800" s="593" t="s">
        <v>8417</v>
      </c>
    </row>
    <row r="2801" spans="2:6" ht="15.4">
      <c r="B2801" s="594">
        <v>8690</v>
      </c>
      <c r="C2801" s="593" t="s">
        <v>8073</v>
      </c>
      <c r="D2801" s="594" t="s">
        <v>182</v>
      </c>
      <c r="E2801" s="597">
        <v>20444</v>
      </c>
      <c r="F2801" s="593" t="s">
        <v>8417</v>
      </c>
    </row>
    <row r="2802" spans="2:6" ht="15.4">
      <c r="B2802" s="594">
        <v>8691</v>
      </c>
      <c r="C2802" s="593" t="s">
        <v>8074</v>
      </c>
      <c r="D2802" s="594" t="s">
        <v>182</v>
      </c>
      <c r="E2802" s="597">
        <v>52927</v>
      </c>
      <c r="F2802" s="593" t="s">
        <v>8417</v>
      </c>
    </row>
    <row r="2803" spans="2:6" ht="15.4">
      <c r="B2803" s="594">
        <v>8692</v>
      </c>
      <c r="C2803" s="593" t="s">
        <v>8075</v>
      </c>
      <c r="D2803" s="594" t="s">
        <v>182</v>
      </c>
      <c r="E2803" s="595">
        <v>71924</v>
      </c>
      <c r="F2803" s="596" t="s">
        <v>8417</v>
      </c>
    </row>
    <row r="2804" spans="2:6" ht="15.4">
      <c r="B2804" s="594">
        <v>8693</v>
      </c>
      <c r="C2804" s="593" t="s">
        <v>8076</v>
      </c>
      <c r="D2804" s="594" t="s">
        <v>182</v>
      </c>
      <c r="E2804" s="597">
        <v>20247</v>
      </c>
      <c r="F2804" s="593" t="s">
        <v>8417</v>
      </c>
    </row>
    <row r="2805" spans="2:6" ht="15.4">
      <c r="B2805" s="594">
        <v>8694</v>
      </c>
      <c r="C2805" s="593" t="s">
        <v>8077</v>
      </c>
      <c r="D2805" s="594" t="s">
        <v>182</v>
      </c>
      <c r="E2805" s="595">
        <v>56060</v>
      </c>
      <c r="F2805" s="596" t="s">
        <v>8417</v>
      </c>
    </row>
    <row r="2806" spans="2:6" ht="15.4">
      <c r="B2806" s="594">
        <v>8695</v>
      </c>
      <c r="C2806" s="593" t="s">
        <v>8078</v>
      </c>
      <c r="D2806" s="594" t="s">
        <v>182</v>
      </c>
      <c r="E2806" s="595">
        <v>71924</v>
      </c>
      <c r="F2806" s="596" t="s">
        <v>8417</v>
      </c>
    </row>
    <row r="2807" spans="2:6" ht="15.4">
      <c r="B2807" s="594">
        <v>8697</v>
      </c>
      <c r="C2807" s="593" t="s">
        <v>8079</v>
      </c>
      <c r="D2807" s="594" t="s">
        <v>182</v>
      </c>
      <c r="E2807" s="595">
        <v>18833</v>
      </c>
      <c r="F2807" s="596" t="s">
        <v>8417</v>
      </c>
    </row>
    <row r="2808" spans="2:6" ht="15.4">
      <c r="B2808" s="594">
        <v>8698</v>
      </c>
      <c r="C2808" s="593" t="s">
        <v>8080</v>
      </c>
      <c r="D2808" s="594" t="s">
        <v>182</v>
      </c>
      <c r="E2808" s="595">
        <v>58190</v>
      </c>
      <c r="F2808" s="596" t="s">
        <v>8417</v>
      </c>
    </row>
    <row r="2809" spans="2:6" ht="15.4">
      <c r="B2809" s="594">
        <v>8699</v>
      </c>
      <c r="C2809" s="593" t="s">
        <v>8081</v>
      </c>
      <c r="D2809" s="594" t="s">
        <v>182</v>
      </c>
      <c r="E2809" s="595">
        <v>189702</v>
      </c>
      <c r="F2809" s="596" t="s">
        <v>8417</v>
      </c>
    </row>
    <row r="2810" spans="2:6" ht="15.4">
      <c r="B2810" s="594">
        <v>8700</v>
      </c>
      <c r="C2810" s="593" t="s">
        <v>8082</v>
      </c>
      <c r="D2810" s="594" t="s">
        <v>182</v>
      </c>
      <c r="E2810" s="597">
        <v>376139</v>
      </c>
      <c r="F2810" s="593" t="s">
        <v>8417</v>
      </c>
    </row>
    <row r="2811" spans="2:6" ht="15.4">
      <c r="B2811" s="594">
        <v>8701</v>
      </c>
      <c r="C2811" s="593" t="s">
        <v>8083</v>
      </c>
      <c r="D2811" s="594" t="s">
        <v>182</v>
      </c>
      <c r="E2811" s="595">
        <v>399322</v>
      </c>
      <c r="F2811" s="596" t="s">
        <v>8417</v>
      </c>
    </row>
    <row r="2812" spans="2:6" ht="15.4">
      <c r="B2812" s="594">
        <v>8702</v>
      </c>
      <c r="C2812" s="593" t="s">
        <v>8084</v>
      </c>
      <c r="D2812" s="594" t="s">
        <v>182</v>
      </c>
      <c r="E2812" s="595">
        <v>432093</v>
      </c>
      <c r="F2812" s="596" t="s">
        <v>8417</v>
      </c>
    </row>
    <row r="2813" spans="2:6" ht="15.4">
      <c r="B2813" s="594">
        <v>8703</v>
      </c>
      <c r="C2813" s="593" t="s">
        <v>8085</v>
      </c>
      <c r="D2813" s="594" t="s">
        <v>182</v>
      </c>
      <c r="E2813" s="595">
        <v>454256</v>
      </c>
      <c r="F2813" s="596" t="s">
        <v>8417</v>
      </c>
    </row>
    <row r="2814" spans="2:6" ht="15.4">
      <c r="B2814" s="594">
        <v>8705</v>
      </c>
      <c r="C2814" s="593" t="s">
        <v>8086</v>
      </c>
      <c r="D2814" s="594" t="s">
        <v>182</v>
      </c>
      <c r="E2814" s="595">
        <v>11269</v>
      </c>
      <c r="F2814" s="596" t="s">
        <v>8417</v>
      </c>
    </row>
    <row r="2815" spans="2:6" ht="15.4">
      <c r="B2815" s="594">
        <v>8706</v>
      </c>
      <c r="C2815" s="593" t="s">
        <v>8087</v>
      </c>
      <c r="D2815" s="594" t="s">
        <v>182</v>
      </c>
      <c r="E2815" s="595">
        <v>34036</v>
      </c>
      <c r="F2815" s="596" t="s">
        <v>8417</v>
      </c>
    </row>
    <row r="2816" spans="2:6" ht="15.4">
      <c r="B2816" s="594">
        <v>8707</v>
      </c>
      <c r="C2816" s="593" t="s">
        <v>8088</v>
      </c>
      <c r="D2816" s="594" t="s">
        <v>182</v>
      </c>
      <c r="E2816" s="595">
        <v>199058</v>
      </c>
      <c r="F2816" s="596" t="s">
        <v>8417</v>
      </c>
    </row>
    <row r="2817" spans="2:6" ht="15.4">
      <c r="B2817" s="594">
        <v>8708</v>
      </c>
      <c r="C2817" s="593" t="s">
        <v>8089</v>
      </c>
      <c r="D2817" s="594" t="s">
        <v>182</v>
      </c>
      <c r="E2817" s="595">
        <v>367270</v>
      </c>
      <c r="F2817" s="596" t="s">
        <v>8417</v>
      </c>
    </row>
    <row r="2818" spans="2:6" ht="15.4">
      <c r="B2818" s="594">
        <v>8709</v>
      </c>
      <c r="C2818" s="593" t="s">
        <v>8090</v>
      </c>
      <c r="D2818" s="594" t="s">
        <v>182</v>
      </c>
      <c r="E2818" s="595">
        <v>418295</v>
      </c>
      <c r="F2818" s="596" t="s">
        <v>8417</v>
      </c>
    </row>
    <row r="2819" spans="2:6" ht="15.4">
      <c r="B2819" s="594">
        <v>8710</v>
      </c>
      <c r="C2819" s="593" t="s">
        <v>8091</v>
      </c>
      <c r="D2819" s="594" t="s">
        <v>182</v>
      </c>
      <c r="E2819" s="595">
        <v>423520</v>
      </c>
      <c r="F2819" s="596" t="s">
        <v>8417</v>
      </c>
    </row>
    <row r="2820" spans="2:6" ht="15.4">
      <c r="B2820" s="594">
        <v>8711</v>
      </c>
      <c r="C2820" s="593" t="s">
        <v>8092</v>
      </c>
      <c r="D2820" s="594" t="s">
        <v>182</v>
      </c>
      <c r="E2820" s="595">
        <v>473229</v>
      </c>
      <c r="F2820" s="596" t="s">
        <v>8417</v>
      </c>
    </row>
    <row r="2821" spans="2:6" ht="15.4">
      <c r="B2821" s="594">
        <v>8712</v>
      </c>
      <c r="C2821" s="593" t="s">
        <v>3285</v>
      </c>
      <c r="D2821" s="594" t="s">
        <v>190</v>
      </c>
      <c r="E2821" s="595">
        <v>411308</v>
      </c>
      <c r="F2821" s="596" t="s">
        <v>8417</v>
      </c>
    </row>
    <row r="2822" spans="2:6" ht="15.4">
      <c r="B2822" s="594">
        <v>8713</v>
      </c>
      <c r="C2822" s="593" t="s">
        <v>3286</v>
      </c>
      <c r="D2822" s="594" t="s">
        <v>190</v>
      </c>
      <c r="E2822" s="595">
        <v>170230</v>
      </c>
      <c r="F2822" s="593" t="s">
        <v>8417</v>
      </c>
    </row>
    <row r="2823" spans="2:6" ht="15.4">
      <c r="B2823" s="594">
        <v>8714</v>
      </c>
      <c r="C2823" s="593" t="s">
        <v>3287</v>
      </c>
      <c r="D2823" s="594" t="s">
        <v>190</v>
      </c>
      <c r="E2823" s="597">
        <v>212240</v>
      </c>
      <c r="F2823" s="596" t="s">
        <v>8417</v>
      </c>
    </row>
    <row r="2824" spans="2:6" ht="15.4">
      <c r="B2824" s="594">
        <v>8715</v>
      </c>
      <c r="C2824" s="593" t="s">
        <v>3288</v>
      </c>
      <c r="D2824" s="594" t="s">
        <v>157</v>
      </c>
      <c r="E2824" s="597">
        <v>708667</v>
      </c>
      <c r="F2824" s="596" t="s">
        <v>8417</v>
      </c>
    </row>
    <row r="2825" spans="2:6" ht="15.4">
      <c r="B2825" s="594">
        <v>8716</v>
      </c>
      <c r="C2825" s="593" t="s">
        <v>3289</v>
      </c>
      <c r="D2825" s="594" t="s">
        <v>190</v>
      </c>
      <c r="E2825" s="595">
        <v>66659</v>
      </c>
      <c r="F2825" s="596" t="s">
        <v>8417</v>
      </c>
    </row>
    <row r="2826" spans="2:6" ht="15.4">
      <c r="B2826" s="594">
        <v>8717</v>
      </c>
      <c r="C2826" s="593" t="s">
        <v>3290</v>
      </c>
      <c r="D2826" s="594" t="s">
        <v>157</v>
      </c>
      <c r="E2826" s="595">
        <v>1171111</v>
      </c>
      <c r="F2826" s="596" t="s">
        <v>8417</v>
      </c>
    </row>
    <row r="2827" spans="2:6" ht="15.4">
      <c r="B2827" s="594">
        <v>8718</v>
      </c>
      <c r="C2827" s="593" t="s">
        <v>3291</v>
      </c>
      <c r="D2827" s="594" t="s">
        <v>157</v>
      </c>
      <c r="E2827" s="595">
        <v>1865778</v>
      </c>
      <c r="F2827" s="596" t="s">
        <v>8417</v>
      </c>
    </row>
    <row r="2828" spans="2:6" ht="15.4">
      <c r="B2828" s="594">
        <v>8719</v>
      </c>
      <c r="C2828" s="593" t="s">
        <v>3292</v>
      </c>
      <c r="D2828" s="594" t="s">
        <v>157</v>
      </c>
      <c r="E2828" s="595">
        <v>1799228</v>
      </c>
      <c r="F2828" s="596" t="s">
        <v>8417</v>
      </c>
    </row>
    <row r="2829" spans="2:6" ht="15.4">
      <c r="B2829" s="594">
        <v>8720</v>
      </c>
      <c r="C2829" s="593" t="s">
        <v>3293</v>
      </c>
      <c r="D2829" s="594" t="s">
        <v>157</v>
      </c>
      <c r="E2829" s="597">
        <v>754616</v>
      </c>
      <c r="F2829" s="593" t="s">
        <v>8417</v>
      </c>
    </row>
    <row r="2830" spans="2:6" ht="15.4">
      <c r="B2830" s="594">
        <v>8722</v>
      </c>
      <c r="C2830" s="593" t="s">
        <v>3294</v>
      </c>
      <c r="D2830" s="594" t="s">
        <v>157</v>
      </c>
      <c r="E2830" s="597">
        <v>221820</v>
      </c>
      <c r="F2830" s="593" t="s">
        <v>8417</v>
      </c>
    </row>
    <row r="2831" spans="2:6" ht="15.4">
      <c r="B2831" s="594">
        <v>8724</v>
      </c>
      <c r="C2831" s="593" t="s">
        <v>8613</v>
      </c>
      <c r="D2831" s="594" t="s">
        <v>157</v>
      </c>
      <c r="E2831" s="597">
        <v>146044</v>
      </c>
      <c r="F2831" s="593" t="s">
        <v>8417</v>
      </c>
    </row>
    <row r="2832" spans="2:6" ht="15.4">
      <c r="B2832" s="594">
        <v>8725</v>
      </c>
      <c r="C2832" s="593" t="s">
        <v>3297</v>
      </c>
      <c r="D2832" s="594" t="s">
        <v>190</v>
      </c>
      <c r="E2832" s="597">
        <v>64832</v>
      </c>
      <c r="F2832" s="593" t="s">
        <v>8417</v>
      </c>
    </row>
    <row r="2833" spans="2:6" ht="15.4">
      <c r="B2833" s="594">
        <v>8726</v>
      </c>
      <c r="C2833" s="593" t="s">
        <v>3298</v>
      </c>
      <c r="D2833" s="594" t="s">
        <v>157</v>
      </c>
      <c r="E2833" s="595">
        <v>1226928</v>
      </c>
      <c r="F2833" s="596" t="s">
        <v>8417</v>
      </c>
    </row>
    <row r="2834" spans="2:6" ht="15.4">
      <c r="B2834" s="594">
        <v>8727</v>
      </c>
      <c r="C2834" s="593" t="s">
        <v>8614</v>
      </c>
      <c r="D2834" s="594" t="s">
        <v>182</v>
      </c>
      <c r="E2834" s="595">
        <v>759541</v>
      </c>
      <c r="F2834" s="596" t="s">
        <v>8417</v>
      </c>
    </row>
    <row r="2835" spans="2:6" ht="15.4">
      <c r="B2835" s="594">
        <v>8728</v>
      </c>
      <c r="C2835" s="593" t="s">
        <v>3300</v>
      </c>
      <c r="D2835" s="594" t="s">
        <v>190</v>
      </c>
      <c r="E2835" s="595">
        <v>758400</v>
      </c>
      <c r="F2835" s="596" t="s">
        <v>8417</v>
      </c>
    </row>
    <row r="2836" spans="2:6" ht="15.4">
      <c r="B2836" s="594">
        <v>8729</v>
      </c>
      <c r="C2836" s="593" t="s">
        <v>3301</v>
      </c>
      <c r="D2836" s="594" t="s">
        <v>190</v>
      </c>
      <c r="E2836" s="595">
        <v>1519349</v>
      </c>
      <c r="F2836" s="596" t="s">
        <v>8417</v>
      </c>
    </row>
    <row r="2837" spans="2:6" ht="15.4">
      <c r="B2837" s="594">
        <v>8730</v>
      </c>
      <c r="C2837" s="593" t="s">
        <v>3302</v>
      </c>
      <c r="D2837" s="594" t="s">
        <v>157</v>
      </c>
      <c r="E2837" s="597">
        <v>5068788</v>
      </c>
      <c r="F2837" s="593" t="s">
        <v>8417</v>
      </c>
    </row>
    <row r="2838" spans="2:6" ht="15.4">
      <c r="B2838" s="594">
        <v>8731</v>
      </c>
      <c r="C2838" s="593" t="s">
        <v>3303</v>
      </c>
      <c r="D2838" s="594" t="s">
        <v>157</v>
      </c>
      <c r="E2838" s="595">
        <v>402690</v>
      </c>
      <c r="F2838" s="596" t="s">
        <v>8417</v>
      </c>
    </row>
    <row r="2839" spans="2:6" ht="15.4">
      <c r="B2839" s="594">
        <v>8732</v>
      </c>
      <c r="C2839" s="593" t="s">
        <v>3304</v>
      </c>
      <c r="D2839" s="594" t="s">
        <v>157</v>
      </c>
      <c r="E2839" s="597">
        <v>682941</v>
      </c>
      <c r="F2839" s="593" t="s">
        <v>8417</v>
      </c>
    </row>
    <row r="2840" spans="2:6" ht="15.4">
      <c r="B2840" s="594">
        <v>8733</v>
      </c>
      <c r="C2840" s="593" t="s">
        <v>3305</v>
      </c>
      <c r="D2840" s="594" t="s">
        <v>190</v>
      </c>
      <c r="E2840" s="595">
        <v>252310</v>
      </c>
      <c r="F2840" s="596" t="s">
        <v>8417</v>
      </c>
    </row>
    <row r="2841" spans="2:6" ht="15.4">
      <c r="B2841" s="594">
        <v>8734</v>
      </c>
      <c r="C2841" s="593" t="s">
        <v>3306</v>
      </c>
      <c r="D2841" s="594" t="s">
        <v>190</v>
      </c>
      <c r="E2841" s="595">
        <v>319141</v>
      </c>
      <c r="F2841" s="596" t="s">
        <v>8417</v>
      </c>
    </row>
    <row r="2842" spans="2:6" ht="15.4">
      <c r="B2842" s="594">
        <v>8735</v>
      </c>
      <c r="C2842" s="593" t="s">
        <v>3307</v>
      </c>
      <c r="D2842" s="594" t="s">
        <v>190</v>
      </c>
      <c r="E2842" s="595">
        <v>679321</v>
      </c>
      <c r="F2842" s="596" t="s">
        <v>8417</v>
      </c>
    </row>
    <row r="2843" spans="2:6" ht="15.4">
      <c r="B2843" s="594">
        <v>8736</v>
      </c>
      <c r="C2843" s="593" t="s">
        <v>3308</v>
      </c>
      <c r="D2843" s="594" t="s">
        <v>190</v>
      </c>
      <c r="E2843" s="595">
        <v>344952</v>
      </c>
      <c r="F2843" s="596" t="s">
        <v>8417</v>
      </c>
    </row>
    <row r="2844" spans="2:6" ht="15.4">
      <c r="B2844" s="594">
        <v>8737</v>
      </c>
      <c r="C2844" s="593" t="s">
        <v>3309</v>
      </c>
      <c r="D2844" s="594" t="s">
        <v>157</v>
      </c>
      <c r="E2844" s="595">
        <v>8218</v>
      </c>
      <c r="F2844" s="596" t="s">
        <v>8417</v>
      </c>
    </row>
    <row r="2845" spans="2:6" ht="15.4">
      <c r="B2845" s="594">
        <v>8738</v>
      </c>
      <c r="C2845" s="593" t="s">
        <v>3310</v>
      </c>
      <c r="D2845" s="594" t="s">
        <v>157</v>
      </c>
      <c r="E2845" s="595">
        <v>412354</v>
      </c>
      <c r="F2845" s="596" t="s">
        <v>8417</v>
      </c>
    </row>
    <row r="2846" spans="2:6" ht="15.4">
      <c r="B2846" s="594">
        <v>8739</v>
      </c>
      <c r="C2846" s="593" t="s">
        <v>3311</v>
      </c>
      <c r="D2846" s="594" t="s">
        <v>190</v>
      </c>
      <c r="E2846" s="595">
        <v>185802</v>
      </c>
      <c r="F2846" s="596" t="s">
        <v>8417</v>
      </c>
    </row>
    <row r="2847" spans="2:6" ht="15.4">
      <c r="B2847" s="594">
        <v>8740</v>
      </c>
      <c r="C2847" s="593" t="s">
        <v>3312</v>
      </c>
      <c r="D2847" s="594" t="s">
        <v>190</v>
      </c>
      <c r="E2847" s="595">
        <v>385130</v>
      </c>
      <c r="F2847" s="596" t="s">
        <v>8417</v>
      </c>
    </row>
    <row r="2848" spans="2:6" ht="15.4">
      <c r="B2848" s="594">
        <v>8741</v>
      </c>
      <c r="C2848" s="593" t="s">
        <v>3313</v>
      </c>
      <c r="D2848" s="594" t="s">
        <v>190</v>
      </c>
      <c r="E2848" s="597">
        <v>119058</v>
      </c>
      <c r="F2848" s="593" t="s">
        <v>8417</v>
      </c>
    </row>
    <row r="2849" spans="2:6" ht="15.4">
      <c r="B2849" s="594">
        <v>8742</v>
      </c>
      <c r="C2849" s="593" t="s">
        <v>3314</v>
      </c>
      <c r="D2849" s="594" t="s">
        <v>190</v>
      </c>
      <c r="E2849" s="595">
        <v>278444</v>
      </c>
      <c r="F2849" s="596" t="s">
        <v>8417</v>
      </c>
    </row>
    <row r="2850" spans="2:6" ht="15.4">
      <c r="B2850" s="594">
        <v>8743</v>
      </c>
      <c r="C2850" s="593" t="s">
        <v>3315</v>
      </c>
      <c r="D2850" s="594" t="s">
        <v>157</v>
      </c>
      <c r="E2850" s="595">
        <v>5311227</v>
      </c>
      <c r="F2850" s="596" t="s">
        <v>8417</v>
      </c>
    </row>
    <row r="2851" spans="2:6" ht="15.4">
      <c r="B2851" s="594">
        <v>8744</v>
      </c>
      <c r="C2851" s="593" t="s">
        <v>3316</v>
      </c>
      <c r="D2851" s="594" t="s">
        <v>157</v>
      </c>
      <c r="E2851" s="595">
        <v>2467698</v>
      </c>
      <c r="F2851" s="596" t="s">
        <v>8417</v>
      </c>
    </row>
    <row r="2852" spans="2:6" ht="15.4">
      <c r="B2852" s="594">
        <v>8745</v>
      </c>
      <c r="C2852" s="593" t="s">
        <v>3317</v>
      </c>
      <c r="D2852" s="594" t="s">
        <v>157</v>
      </c>
      <c r="E2852" s="595">
        <v>4081059</v>
      </c>
      <c r="F2852" s="596" t="s">
        <v>8417</v>
      </c>
    </row>
    <row r="2853" spans="2:6" ht="15.4">
      <c r="B2853" s="594">
        <v>8746</v>
      </c>
      <c r="C2853" s="593" t="s">
        <v>3318</v>
      </c>
      <c r="D2853" s="594" t="s">
        <v>157</v>
      </c>
      <c r="E2853" s="595">
        <v>1279012</v>
      </c>
      <c r="F2853" s="596" t="s">
        <v>8417</v>
      </c>
    </row>
    <row r="2854" spans="2:6" ht="15.4">
      <c r="B2854" s="594">
        <v>8747</v>
      </c>
      <c r="C2854" s="593" t="s">
        <v>3319</v>
      </c>
      <c r="D2854" s="594" t="s">
        <v>157</v>
      </c>
      <c r="E2854" s="595">
        <v>821673</v>
      </c>
      <c r="F2854" s="596" t="s">
        <v>8417</v>
      </c>
    </row>
    <row r="2855" spans="2:6" ht="15.4">
      <c r="B2855" s="594">
        <v>8748</v>
      </c>
      <c r="C2855" s="593" t="s">
        <v>3320</v>
      </c>
      <c r="D2855" s="594" t="s">
        <v>157</v>
      </c>
      <c r="E2855" s="595">
        <v>653799</v>
      </c>
      <c r="F2855" s="596" t="s">
        <v>8417</v>
      </c>
    </row>
    <row r="2856" spans="2:6" ht="15.4">
      <c r="B2856" s="594">
        <v>8749</v>
      </c>
      <c r="C2856" s="593" t="s">
        <v>3321</v>
      </c>
      <c r="D2856" s="594" t="s">
        <v>157</v>
      </c>
      <c r="E2856" s="595">
        <v>234339</v>
      </c>
      <c r="F2856" s="596" t="s">
        <v>8417</v>
      </c>
    </row>
    <row r="2857" spans="2:6" ht="15.4">
      <c r="B2857" s="594">
        <v>8750</v>
      </c>
      <c r="C2857" s="593" t="s">
        <v>3322</v>
      </c>
      <c r="D2857" s="594" t="s">
        <v>157</v>
      </c>
      <c r="E2857" s="595">
        <v>1578883</v>
      </c>
      <c r="F2857" s="596" t="s">
        <v>8417</v>
      </c>
    </row>
    <row r="2858" spans="2:6" ht="15.4">
      <c r="B2858" s="594">
        <v>8753</v>
      </c>
      <c r="C2858" s="593" t="s">
        <v>3323</v>
      </c>
      <c r="D2858" s="594" t="s">
        <v>157</v>
      </c>
      <c r="E2858" s="595">
        <v>174847</v>
      </c>
      <c r="F2858" s="596" t="s">
        <v>8417</v>
      </c>
    </row>
    <row r="2859" spans="2:6" ht="15.4">
      <c r="B2859" s="594">
        <v>8754</v>
      </c>
      <c r="C2859" s="593" t="s">
        <v>3324</v>
      </c>
      <c r="D2859" s="594" t="s">
        <v>157</v>
      </c>
      <c r="E2859" s="595">
        <v>81851</v>
      </c>
      <c r="F2859" s="596" t="s">
        <v>8417</v>
      </c>
    </row>
    <row r="2860" spans="2:6" ht="15.4">
      <c r="B2860" s="594">
        <v>8755</v>
      </c>
      <c r="C2860" s="593" t="s">
        <v>3325</v>
      </c>
      <c r="D2860" s="594" t="s">
        <v>157</v>
      </c>
      <c r="E2860" s="595">
        <v>39062</v>
      </c>
      <c r="F2860" s="596" t="s">
        <v>8417</v>
      </c>
    </row>
    <row r="2861" spans="2:6" ht="15.4">
      <c r="B2861" s="594">
        <v>8756</v>
      </c>
      <c r="C2861" s="593" t="s">
        <v>3326</v>
      </c>
      <c r="D2861" s="594" t="s">
        <v>157</v>
      </c>
      <c r="E2861" s="595">
        <v>39062</v>
      </c>
      <c r="F2861" s="596" t="s">
        <v>8417</v>
      </c>
    </row>
    <row r="2862" spans="2:6" ht="15.4">
      <c r="B2862" s="594">
        <v>8764</v>
      </c>
      <c r="C2862" s="593" t="s">
        <v>3328</v>
      </c>
      <c r="D2862" s="594" t="s">
        <v>1319</v>
      </c>
      <c r="E2862" s="595">
        <v>4443</v>
      </c>
      <c r="F2862" s="596" t="s">
        <v>8417</v>
      </c>
    </row>
    <row r="2863" spans="2:6" ht="15.4">
      <c r="B2863" s="594">
        <v>8765</v>
      </c>
      <c r="C2863" s="593" t="s">
        <v>3329</v>
      </c>
      <c r="D2863" s="594" t="s">
        <v>1319</v>
      </c>
      <c r="E2863" s="595">
        <v>8093</v>
      </c>
      <c r="F2863" s="596" t="s">
        <v>8417</v>
      </c>
    </row>
    <row r="2864" spans="2:6" ht="15.4">
      <c r="B2864" s="594">
        <v>8766</v>
      </c>
      <c r="C2864" s="593" t="s">
        <v>3330</v>
      </c>
      <c r="D2864" s="594" t="s">
        <v>1319</v>
      </c>
      <c r="E2864" s="595">
        <v>5858</v>
      </c>
      <c r="F2864" s="596" t="s">
        <v>8417</v>
      </c>
    </row>
    <row r="2865" spans="2:6" ht="15.4">
      <c r="B2865" s="594">
        <v>8768</v>
      </c>
      <c r="C2865" s="593" t="s">
        <v>3331</v>
      </c>
      <c r="D2865" s="594" t="s">
        <v>1319</v>
      </c>
      <c r="E2865" s="597">
        <v>82500</v>
      </c>
      <c r="F2865" s="596" t="s">
        <v>8417</v>
      </c>
    </row>
    <row r="2866" spans="2:6" ht="15.4">
      <c r="B2866" s="594">
        <v>8771</v>
      </c>
      <c r="C2866" s="593" t="s">
        <v>3332</v>
      </c>
      <c r="D2866" s="594" t="s">
        <v>1319</v>
      </c>
      <c r="E2866" s="595">
        <v>11850</v>
      </c>
      <c r="F2866" s="596" t="s">
        <v>8417</v>
      </c>
    </row>
    <row r="2867" spans="2:6" ht="15.4">
      <c r="B2867" s="594">
        <v>8772</v>
      </c>
      <c r="C2867" s="593" t="s">
        <v>3333</v>
      </c>
      <c r="D2867" s="594" t="s">
        <v>1319</v>
      </c>
      <c r="E2867" s="595">
        <v>7827</v>
      </c>
      <c r="F2867" s="596" t="s">
        <v>8417</v>
      </c>
    </row>
    <row r="2868" spans="2:6" ht="15.4">
      <c r="B2868" s="594">
        <v>8773</v>
      </c>
      <c r="C2868" s="593" t="s">
        <v>3334</v>
      </c>
      <c r="D2868" s="594" t="s">
        <v>1319</v>
      </c>
      <c r="E2868" s="595">
        <v>785384</v>
      </c>
      <c r="F2868" s="596" t="s">
        <v>8417</v>
      </c>
    </row>
    <row r="2869" spans="2:6" ht="15.4">
      <c r="B2869" s="594">
        <v>8774</v>
      </c>
      <c r="C2869" s="593" t="s">
        <v>3335</v>
      </c>
      <c r="D2869" s="594" t="s">
        <v>1319</v>
      </c>
      <c r="E2869" s="595">
        <v>582884</v>
      </c>
      <c r="F2869" s="596" t="s">
        <v>8417</v>
      </c>
    </row>
    <row r="2870" spans="2:6" ht="15.4">
      <c r="B2870" s="594">
        <v>8775</v>
      </c>
      <c r="C2870" s="593" t="s">
        <v>3336</v>
      </c>
      <c r="D2870" s="594" t="s">
        <v>1319</v>
      </c>
      <c r="E2870" s="597">
        <v>53400</v>
      </c>
      <c r="F2870" s="593" t="s">
        <v>8417</v>
      </c>
    </row>
    <row r="2871" spans="2:6" ht="15.4">
      <c r="B2871" s="594">
        <v>8776</v>
      </c>
      <c r="C2871" s="593" t="s">
        <v>3337</v>
      </c>
      <c r="D2871" s="594" t="s">
        <v>190</v>
      </c>
      <c r="E2871" s="597">
        <v>32468</v>
      </c>
      <c r="F2871" s="593" t="s">
        <v>8417</v>
      </c>
    </row>
    <row r="2872" spans="2:6" ht="15.4">
      <c r="B2872" s="594">
        <v>8779</v>
      </c>
      <c r="C2872" s="593" t="s">
        <v>3338</v>
      </c>
      <c r="D2872" s="594" t="s">
        <v>182</v>
      </c>
      <c r="E2872" s="597">
        <v>3431</v>
      </c>
      <c r="F2872" s="593" t="s">
        <v>8417</v>
      </c>
    </row>
    <row r="2873" spans="2:6" ht="15.4">
      <c r="B2873" s="594">
        <v>8780</v>
      </c>
      <c r="C2873" s="593" t="s">
        <v>3339</v>
      </c>
      <c r="D2873" s="594" t="s">
        <v>186</v>
      </c>
      <c r="E2873" s="595">
        <v>101547</v>
      </c>
      <c r="F2873" s="596" t="s">
        <v>8417</v>
      </c>
    </row>
    <row r="2874" spans="2:6" ht="15.4">
      <c r="B2874" s="594">
        <v>8781</v>
      </c>
      <c r="C2874" s="593" t="s">
        <v>3340</v>
      </c>
      <c r="D2874" s="594" t="s">
        <v>157</v>
      </c>
      <c r="E2874" s="597">
        <v>3448329</v>
      </c>
      <c r="F2874" s="593" t="s">
        <v>8417</v>
      </c>
    </row>
    <row r="2875" spans="2:6" ht="15.4">
      <c r="B2875" s="594">
        <v>8782</v>
      </c>
      <c r="C2875" s="593" t="s">
        <v>3341</v>
      </c>
      <c r="D2875" s="594" t="s">
        <v>157</v>
      </c>
      <c r="E2875" s="595">
        <v>148319</v>
      </c>
      <c r="F2875" s="596" t="s">
        <v>8417</v>
      </c>
    </row>
    <row r="2876" spans="2:6" ht="15.4">
      <c r="B2876" s="594">
        <v>8785</v>
      </c>
      <c r="C2876" s="593" t="s">
        <v>3342</v>
      </c>
      <c r="D2876" s="594" t="s">
        <v>157</v>
      </c>
      <c r="E2876" s="597">
        <v>642961</v>
      </c>
      <c r="F2876" s="593" t="s">
        <v>8417</v>
      </c>
    </row>
    <row r="2877" spans="2:6" ht="15.4">
      <c r="B2877" s="594">
        <v>8786</v>
      </c>
      <c r="C2877" s="593" t="s">
        <v>3343</v>
      </c>
      <c r="D2877" s="594" t="s">
        <v>157</v>
      </c>
      <c r="E2877" s="597">
        <v>1116900</v>
      </c>
      <c r="F2877" s="593" t="s">
        <v>8417</v>
      </c>
    </row>
    <row r="2878" spans="2:6" ht="15.4">
      <c r="B2878" s="594">
        <v>8787</v>
      </c>
      <c r="C2878" s="593" t="s">
        <v>3344</v>
      </c>
      <c r="D2878" s="594" t="s">
        <v>157</v>
      </c>
      <c r="E2878" s="595">
        <v>3464830</v>
      </c>
      <c r="F2878" s="596" t="s">
        <v>8417</v>
      </c>
    </row>
    <row r="2879" spans="2:6" ht="15.4">
      <c r="B2879" s="594">
        <v>8788</v>
      </c>
      <c r="C2879" s="593" t="s">
        <v>3345</v>
      </c>
      <c r="D2879" s="594" t="s">
        <v>157</v>
      </c>
      <c r="E2879" s="595">
        <v>3464830</v>
      </c>
      <c r="F2879" s="596" t="s">
        <v>8417</v>
      </c>
    </row>
    <row r="2880" spans="2:6" ht="15.4">
      <c r="B2880" s="594">
        <v>8789</v>
      </c>
      <c r="C2880" s="593" t="s">
        <v>3346</v>
      </c>
      <c r="D2880" s="594" t="s">
        <v>186</v>
      </c>
      <c r="E2880" s="595">
        <v>11899786</v>
      </c>
      <c r="F2880" s="596" t="s">
        <v>8417</v>
      </c>
    </row>
    <row r="2881" spans="2:6" ht="15.4">
      <c r="B2881" s="594">
        <v>8791</v>
      </c>
      <c r="C2881" s="593" t="s">
        <v>3348</v>
      </c>
      <c r="D2881" s="594" t="s">
        <v>190</v>
      </c>
      <c r="E2881" s="597">
        <v>883636</v>
      </c>
      <c r="F2881" s="593" t="s">
        <v>8417</v>
      </c>
    </row>
    <row r="2882" spans="2:6" ht="15.4">
      <c r="B2882" s="594">
        <v>8792</v>
      </c>
      <c r="C2882" s="593" t="s">
        <v>3349</v>
      </c>
      <c r="D2882" s="594" t="s">
        <v>190</v>
      </c>
      <c r="E2882" s="597">
        <v>240764</v>
      </c>
      <c r="F2882" s="593" t="s">
        <v>8417</v>
      </c>
    </row>
    <row r="2883" spans="2:6" ht="15.4">
      <c r="B2883" s="594">
        <v>8793</v>
      </c>
      <c r="C2883" s="593" t="s">
        <v>3350</v>
      </c>
      <c r="D2883" s="594" t="s">
        <v>157</v>
      </c>
      <c r="E2883" s="597">
        <v>259974</v>
      </c>
      <c r="F2883" s="593" t="s">
        <v>8417</v>
      </c>
    </row>
    <row r="2884" spans="2:6" ht="15.4">
      <c r="B2884" s="594">
        <v>8799</v>
      </c>
      <c r="C2884" s="593" t="s">
        <v>3352</v>
      </c>
      <c r="D2884" s="594" t="s">
        <v>157</v>
      </c>
      <c r="E2884" s="597">
        <v>439499</v>
      </c>
      <c r="F2884" s="593" t="s">
        <v>8417</v>
      </c>
    </row>
    <row r="2885" spans="2:6" ht="15.4">
      <c r="B2885" s="594">
        <v>8827</v>
      </c>
      <c r="C2885" s="593" t="s">
        <v>3353</v>
      </c>
      <c r="D2885" s="594" t="s">
        <v>182</v>
      </c>
      <c r="E2885" s="597">
        <v>113926</v>
      </c>
      <c r="F2885" s="593" t="s">
        <v>8417</v>
      </c>
    </row>
    <row r="2886" spans="2:6" ht="15.4">
      <c r="B2886" s="594">
        <v>8830</v>
      </c>
      <c r="C2886" s="593" t="s">
        <v>8093</v>
      </c>
      <c r="D2886" s="594" t="s">
        <v>182</v>
      </c>
      <c r="E2886" s="597">
        <v>40638</v>
      </c>
      <c r="F2886" s="593" t="s">
        <v>8417</v>
      </c>
    </row>
    <row r="2887" spans="2:6" ht="15.4">
      <c r="B2887" s="594">
        <v>8831</v>
      </c>
      <c r="C2887" s="593" t="s">
        <v>8094</v>
      </c>
      <c r="D2887" s="594" t="s">
        <v>182</v>
      </c>
      <c r="E2887" s="597">
        <v>37797</v>
      </c>
      <c r="F2887" s="593" t="s">
        <v>8417</v>
      </c>
    </row>
    <row r="2888" spans="2:6" ht="15.4">
      <c r="B2888" s="594">
        <v>8832</v>
      </c>
      <c r="C2888" s="593" t="s">
        <v>8095</v>
      </c>
      <c r="D2888" s="594" t="s">
        <v>182</v>
      </c>
      <c r="E2888" s="597">
        <v>13052</v>
      </c>
      <c r="F2888" s="593" t="s">
        <v>8417</v>
      </c>
    </row>
    <row r="2889" spans="2:6" ht="15.4">
      <c r="B2889" s="594">
        <v>8833</v>
      </c>
      <c r="C2889" s="593" t="s">
        <v>8096</v>
      </c>
      <c r="D2889" s="594" t="s">
        <v>182</v>
      </c>
      <c r="E2889" s="597">
        <v>16345</v>
      </c>
      <c r="F2889" s="596" t="s">
        <v>8417</v>
      </c>
    </row>
    <row r="2890" spans="2:6" ht="15.4">
      <c r="B2890" s="594">
        <v>8834</v>
      </c>
      <c r="C2890" s="593" t="s">
        <v>8097</v>
      </c>
      <c r="D2890" s="594" t="s">
        <v>182</v>
      </c>
      <c r="E2890" s="597">
        <v>11009</v>
      </c>
      <c r="F2890" s="593" t="s">
        <v>8417</v>
      </c>
    </row>
    <row r="2891" spans="2:6" ht="15.4">
      <c r="B2891" s="594">
        <v>8835</v>
      </c>
      <c r="C2891" s="593" t="s">
        <v>8098</v>
      </c>
      <c r="D2891" s="594" t="s">
        <v>182</v>
      </c>
      <c r="E2891" s="595">
        <v>13056</v>
      </c>
      <c r="F2891" s="596" t="s">
        <v>8417</v>
      </c>
    </row>
    <row r="2892" spans="2:6" ht="15.4">
      <c r="B2892" s="594">
        <v>8951</v>
      </c>
      <c r="C2892" s="593" t="s">
        <v>3359</v>
      </c>
      <c r="D2892" s="594" t="s">
        <v>157</v>
      </c>
      <c r="E2892" s="597">
        <v>506896</v>
      </c>
      <c r="F2892" s="593" t="s">
        <v>8417</v>
      </c>
    </row>
    <row r="2893" spans="2:6" ht="15.4">
      <c r="B2893" s="594">
        <v>8953</v>
      </c>
      <c r="C2893" s="593" t="s">
        <v>3360</v>
      </c>
      <c r="D2893" s="594" t="s">
        <v>190</v>
      </c>
      <c r="E2893" s="595">
        <v>592247</v>
      </c>
      <c r="F2893" s="593" t="s">
        <v>8417</v>
      </c>
    </row>
    <row r="2894" spans="2:6" ht="15.4">
      <c r="B2894" s="594">
        <v>8955</v>
      </c>
      <c r="C2894" s="593" t="s">
        <v>3361</v>
      </c>
      <c r="D2894" s="594" t="s">
        <v>190</v>
      </c>
      <c r="E2894" s="597">
        <v>563817</v>
      </c>
      <c r="F2894" s="593" t="s">
        <v>8417</v>
      </c>
    </row>
    <row r="2895" spans="2:6" ht="15.4">
      <c r="B2895" s="594">
        <v>8958</v>
      </c>
      <c r="C2895" s="593" t="s">
        <v>3362</v>
      </c>
      <c r="D2895" s="594" t="s">
        <v>182</v>
      </c>
      <c r="E2895" s="597">
        <v>121048</v>
      </c>
      <c r="F2895" s="593" t="s">
        <v>8417</v>
      </c>
    </row>
    <row r="2896" spans="2:6" ht="15.4">
      <c r="B2896" s="594">
        <v>8960</v>
      </c>
      <c r="C2896" s="593" t="s">
        <v>3363</v>
      </c>
      <c r="D2896" s="594" t="s">
        <v>1319</v>
      </c>
      <c r="E2896" s="597">
        <v>82343</v>
      </c>
      <c r="F2896" s="593" t="s">
        <v>8417</v>
      </c>
    </row>
    <row r="2897" spans="2:6" ht="15.4">
      <c r="B2897" s="594">
        <v>8961</v>
      </c>
      <c r="C2897" s="593" t="s">
        <v>3364</v>
      </c>
      <c r="D2897" s="594" t="s">
        <v>1319</v>
      </c>
      <c r="E2897" s="595">
        <v>74862</v>
      </c>
      <c r="F2897" s="596" t="s">
        <v>8417</v>
      </c>
    </row>
    <row r="2898" spans="2:6" ht="15.4">
      <c r="B2898" s="594">
        <v>8962</v>
      </c>
      <c r="C2898" s="593" t="s">
        <v>3365</v>
      </c>
      <c r="D2898" s="594" t="s">
        <v>1319</v>
      </c>
      <c r="E2898" s="597">
        <v>7200</v>
      </c>
      <c r="F2898" s="593" t="s">
        <v>8417</v>
      </c>
    </row>
    <row r="2899" spans="2:6" ht="15.4">
      <c r="B2899" s="594">
        <v>8963</v>
      </c>
      <c r="C2899" s="593" t="s">
        <v>3366</v>
      </c>
      <c r="D2899" s="594" t="s">
        <v>1319</v>
      </c>
      <c r="E2899" s="597">
        <v>4443</v>
      </c>
      <c r="F2899" s="596" t="s">
        <v>8417</v>
      </c>
    </row>
    <row r="2900" spans="2:6" ht="15.4">
      <c r="B2900" s="594">
        <v>8964</v>
      </c>
      <c r="C2900" s="593" t="s">
        <v>3367</v>
      </c>
      <c r="D2900" s="594" t="s">
        <v>1319</v>
      </c>
      <c r="E2900" s="595">
        <v>657188</v>
      </c>
      <c r="F2900" s="596" t="s">
        <v>8417</v>
      </c>
    </row>
    <row r="2901" spans="2:6" ht="15.4">
      <c r="B2901" s="594">
        <v>8965</v>
      </c>
      <c r="C2901" s="593" t="s">
        <v>3368</v>
      </c>
      <c r="D2901" s="594" t="s">
        <v>186</v>
      </c>
      <c r="E2901" s="595">
        <v>371137</v>
      </c>
      <c r="F2901" s="593" t="s">
        <v>8417</v>
      </c>
    </row>
    <row r="2902" spans="2:6" ht="15.4">
      <c r="B2902" s="594">
        <v>8966</v>
      </c>
      <c r="C2902" s="593" t="s">
        <v>3369</v>
      </c>
      <c r="D2902" s="594" t="s">
        <v>1319</v>
      </c>
      <c r="E2902" s="595">
        <v>29093</v>
      </c>
      <c r="F2902" s="596" t="s">
        <v>8417</v>
      </c>
    </row>
    <row r="2903" spans="2:6" ht="15.4">
      <c r="B2903" s="594">
        <v>8970</v>
      </c>
      <c r="C2903" s="593" t="s">
        <v>3370</v>
      </c>
      <c r="D2903" s="594" t="s">
        <v>157</v>
      </c>
      <c r="E2903" s="595">
        <v>411707</v>
      </c>
      <c r="F2903" s="596" t="s">
        <v>8417</v>
      </c>
    </row>
    <row r="2904" spans="2:6" ht="15.4">
      <c r="B2904" s="594">
        <v>8972</v>
      </c>
      <c r="C2904" s="593" t="s">
        <v>3372</v>
      </c>
      <c r="D2904" s="594" t="s">
        <v>885</v>
      </c>
      <c r="E2904" s="595">
        <v>251285</v>
      </c>
      <c r="F2904" s="596" t="s">
        <v>8417</v>
      </c>
    </row>
    <row r="2905" spans="2:6" ht="15.4">
      <c r="B2905" s="594">
        <v>9030</v>
      </c>
      <c r="C2905" s="593" t="s">
        <v>3434</v>
      </c>
      <c r="D2905" s="594" t="s">
        <v>157</v>
      </c>
      <c r="E2905" s="595">
        <v>1144748</v>
      </c>
      <c r="F2905" s="596" t="s">
        <v>8417</v>
      </c>
    </row>
    <row r="2906" spans="2:6" ht="15.4">
      <c r="B2906" s="594">
        <v>9031</v>
      </c>
      <c r="C2906" s="593" t="s">
        <v>3435</v>
      </c>
      <c r="D2906" s="594" t="s">
        <v>157</v>
      </c>
      <c r="E2906" s="595">
        <v>2232464</v>
      </c>
      <c r="F2906" s="593" t="s">
        <v>8417</v>
      </c>
    </row>
    <row r="2907" spans="2:6" ht="15.4">
      <c r="B2907" s="594">
        <v>9032</v>
      </c>
      <c r="C2907" s="593" t="s">
        <v>3436</v>
      </c>
      <c r="D2907" s="594" t="s">
        <v>157</v>
      </c>
      <c r="E2907" s="595">
        <v>3666576</v>
      </c>
      <c r="F2907" s="596" t="s">
        <v>8417</v>
      </c>
    </row>
    <row r="2908" spans="2:6" ht="15.4">
      <c r="B2908" s="594">
        <v>9033</v>
      </c>
      <c r="C2908" s="593" t="s">
        <v>3437</v>
      </c>
      <c r="D2908" s="594" t="s">
        <v>157</v>
      </c>
      <c r="E2908" s="595">
        <v>4846875</v>
      </c>
      <c r="F2908" s="596" t="s">
        <v>8417</v>
      </c>
    </row>
    <row r="2909" spans="2:6" ht="15.4">
      <c r="B2909" s="594">
        <v>9034</v>
      </c>
      <c r="C2909" s="593" t="s">
        <v>3438</v>
      </c>
      <c r="D2909" s="594" t="s">
        <v>157</v>
      </c>
      <c r="E2909" s="595">
        <v>4788466</v>
      </c>
      <c r="F2909" s="593" t="s">
        <v>8417</v>
      </c>
    </row>
    <row r="2910" spans="2:6" ht="15.4">
      <c r="B2910" s="594">
        <v>9035</v>
      </c>
      <c r="C2910" s="593" t="s">
        <v>3439</v>
      </c>
      <c r="D2910" s="594" t="s">
        <v>157</v>
      </c>
      <c r="E2910" s="597">
        <v>7939889</v>
      </c>
      <c r="F2910" s="593" t="s">
        <v>8417</v>
      </c>
    </row>
    <row r="2911" spans="2:6" ht="15.4">
      <c r="B2911" s="594">
        <v>9042</v>
      </c>
      <c r="C2911" s="593" t="s">
        <v>3446</v>
      </c>
      <c r="D2911" s="594" t="s">
        <v>190</v>
      </c>
      <c r="E2911" s="595">
        <v>80276</v>
      </c>
      <c r="F2911" s="596" t="s">
        <v>8417</v>
      </c>
    </row>
    <row r="2912" spans="2:6" ht="15.4">
      <c r="B2912" s="594">
        <v>9045</v>
      </c>
      <c r="C2912" s="593" t="s">
        <v>3448</v>
      </c>
      <c r="D2912" s="594" t="s">
        <v>190</v>
      </c>
      <c r="E2912" s="597">
        <v>9186</v>
      </c>
      <c r="F2912" s="593" t="s">
        <v>8417</v>
      </c>
    </row>
    <row r="2913" spans="2:6" ht="15.4">
      <c r="B2913" s="594">
        <v>9046</v>
      </c>
      <c r="C2913" s="593" t="s">
        <v>3449</v>
      </c>
      <c r="D2913" s="594" t="s">
        <v>157</v>
      </c>
      <c r="E2913" s="597">
        <v>34783</v>
      </c>
      <c r="F2913" s="593" t="s">
        <v>8417</v>
      </c>
    </row>
    <row r="2914" spans="2:6" ht="15.4">
      <c r="B2914" s="594">
        <v>9047</v>
      </c>
      <c r="C2914" s="593" t="s">
        <v>3450</v>
      </c>
      <c r="D2914" s="594" t="s">
        <v>157</v>
      </c>
      <c r="E2914" s="597">
        <v>97117</v>
      </c>
      <c r="F2914" s="593" t="s">
        <v>8417</v>
      </c>
    </row>
    <row r="2915" spans="2:6" ht="15.4">
      <c r="B2915" s="594">
        <v>9048</v>
      </c>
      <c r="C2915" s="593" t="s">
        <v>3451</v>
      </c>
      <c r="D2915" s="594" t="s">
        <v>190</v>
      </c>
      <c r="E2915" s="595">
        <v>4594</v>
      </c>
      <c r="F2915" s="596" t="s">
        <v>8417</v>
      </c>
    </row>
    <row r="2916" spans="2:6" ht="15.4">
      <c r="B2916" s="594">
        <v>9052</v>
      </c>
      <c r="C2916" s="593" t="s">
        <v>3456</v>
      </c>
      <c r="D2916" s="594" t="s">
        <v>2102</v>
      </c>
      <c r="E2916" s="595">
        <v>3474</v>
      </c>
      <c r="F2916" s="596" t="s">
        <v>8417</v>
      </c>
    </row>
    <row r="2917" spans="2:6" ht="15.4">
      <c r="B2917" s="594">
        <v>9055</v>
      </c>
      <c r="C2917" s="593" t="s">
        <v>8615</v>
      </c>
      <c r="D2917" s="594" t="s">
        <v>190</v>
      </c>
      <c r="E2917" s="595">
        <v>18115</v>
      </c>
      <c r="F2917" s="596" t="s">
        <v>8417</v>
      </c>
    </row>
    <row r="2918" spans="2:6" ht="15.4">
      <c r="B2918" s="594">
        <v>9056</v>
      </c>
      <c r="C2918" s="593" t="s">
        <v>3461</v>
      </c>
      <c r="D2918" s="594" t="s">
        <v>190</v>
      </c>
      <c r="E2918" s="595">
        <v>747279</v>
      </c>
      <c r="F2918" s="596" t="s">
        <v>8417</v>
      </c>
    </row>
    <row r="2919" spans="2:6" ht="15.4">
      <c r="B2919" s="594">
        <v>9058</v>
      </c>
      <c r="C2919" s="593" t="s">
        <v>3463</v>
      </c>
      <c r="D2919" s="594" t="s">
        <v>182</v>
      </c>
      <c r="E2919" s="597">
        <v>136844</v>
      </c>
      <c r="F2919" s="593" t="s">
        <v>8417</v>
      </c>
    </row>
    <row r="2920" spans="2:6" ht="15.4">
      <c r="B2920" s="594">
        <v>9072</v>
      </c>
      <c r="C2920" s="593" t="s">
        <v>3478</v>
      </c>
      <c r="D2920" s="594" t="s">
        <v>186</v>
      </c>
      <c r="E2920" s="597">
        <v>943125</v>
      </c>
      <c r="F2920" s="593" t="s">
        <v>8417</v>
      </c>
    </row>
    <row r="2921" spans="2:6" ht="15.4">
      <c r="B2921" s="594">
        <v>9075</v>
      </c>
      <c r="C2921" s="593" t="s">
        <v>3481</v>
      </c>
      <c r="D2921" s="594" t="s">
        <v>157</v>
      </c>
      <c r="E2921" s="597">
        <v>3122860</v>
      </c>
      <c r="F2921" s="593" t="s">
        <v>8417</v>
      </c>
    </row>
    <row r="2922" spans="2:6" ht="15.4">
      <c r="B2922" s="594">
        <v>9076</v>
      </c>
      <c r="C2922" s="593" t="s">
        <v>3482</v>
      </c>
      <c r="D2922" s="594" t="s">
        <v>157</v>
      </c>
      <c r="E2922" s="595">
        <v>11126889</v>
      </c>
      <c r="F2922" s="593" t="s">
        <v>8417</v>
      </c>
    </row>
    <row r="2923" spans="2:6" ht="15.4">
      <c r="B2923" s="594">
        <v>9077</v>
      </c>
      <c r="C2923" s="593" t="s">
        <v>3483</v>
      </c>
      <c r="D2923" s="594" t="s">
        <v>157</v>
      </c>
      <c r="E2923" s="595">
        <v>836494</v>
      </c>
      <c r="F2923" s="593" t="s">
        <v>8417</v>
      </c>
    </row>
    <row r="2924" spans="2:6" ht="15.4">
      <c r="B2924" s="594">
        <v>9087</v>
      </c>
      <c r="C2924" s="593" t="s">
        <v>8616</v>
      </c>
      <c r="D2924" s="594" t="s">
        <v>190</v>
      </c>
      <c r="E2924" s="595">
        <v>3996220</v>
      </c>
      <c r="F2924" s="596" t="s">
        <v>8417</v>
      </c>
    </row>
    <row r="2925" spans="2:6" ht="15.4">
      <c r="B2925" s="594">
        <v>9088</v>
      </c>
      <c r="C2925" s="593" t="s">
        <v>8617</v>
      </c>
      <c r="D2925" s="594" t="s">
        <v>190</v>
      </c>
      <c r="E2925" s="595">
        <v>7174428</v>
      </c>
      <c r="F2925" s="596" t="s">
        <v>8417</v>
      </c>
    </row>
    <row r="2926" spans="2:6" ht="15.4">
      <c r="B2926" s="594">
        <v>9094</v>
      </c>
      <c r="C2926" s="593" t="s">
        <v>3502</v>
      </c>
      <c r="D2926" s="594" t="s">
        <v>186</v>
      </c>
      <c r="E2926" s="595">
        <v>1077054</v>
      </c>
      <c r="F2926" s="596" t="s">
        <v>8417</v>
      </c>
    </row>
    <row r="2927" spans="2:6" ht="15.4">
      <c r="B2927" s="594">
        <v>9095</v>
      </c>
      <c r="C2927" s="593" t="s">
        <v>3503</v>
      </c>
      <c r="D2927" s="594" t="s">
        <v>186</v>
      </c>
      <c r="E2927" s="595">
        <v>830659</v>
      </c>
      <c r="F2927" s="596" t="s">
        <v>8417</v>
      </c>
    </row>
    <row r="2928" spans="2:6" ht="15.4">
      <c r="B2928" s="594">
        <v>9096</v>
      </c>
      <c r="C2928" s="593" t="s">
        <v>3504</v>
      </c>
      <c r="D2928" s="594" t="s">
        <v>186</v>
      </c>
      <c r="E2928" s="595">
        <v>1233190</v>
      </c>
      <c r="F2928" s="593" t="s">
        <v>8417</v>
      </c>
    </row>
    <row r="2929" spans="2:6" ht="15.4">
      <c r="B2929" s="594">
        <v>9097</v>
      </c>
      <c r="C2929" s="593" t="s">
        <v>3506</v>
      </c>
      <c r="D2929" s="594" t="s">
        <v>157</v>
      </c>
      <c r="E2929" s="595">
        <v>2320500</v>
      </c>
      <c r="F2929" s="596" t="s">
        <v>8417</v>
      </c>
    </row>
    <row r="2930" spans="2:6" ht="15.4">
      <c r="B2930" s="594">
        <v>9098</v>
      </c>
      <c r="C2930" s="593" t="s">
        <v>3507</v>
      </c>
      <c r="D2930" s="594" t="s">
        <v>157</v>
      </c>
      <c r="E2930" s="595">
        <v>5048618</v>
      </c>
      <c r="F2930" s="596" t="s">
        <v>8417</v>
      </c>
    </row>
    <row r="2931" spans="2:6" ht="15.4">
      <c r="B2931" s="594">
        <v>9099</v>
      </c>
      <c r="C2931" s="593" t="s">
        <v>3508</v>
      </c>
      <c r="D2931" s="594" t="s">
        <v>157</v>
      </c>
      <c r="E2931" s="595">
        <v>1433935</v>
      </c>
      <c r="F2931" s="596" t="s">
        <v>8417</v>
      </c>
    </row>
    <row r="2932" spans="2:6" ht="15.4">
      <c r="B2932" s="594">
        <v>9100</v>
      </c>
      <c r="C2932" s="593" t="s">
        <v>3509</v>
      </c>
      <c r="D2932" s="594" t="s">
        <v>157</v>
      </c>
      <c r="E2932" s="595">
        <v>19499839</v>
      </c>
      <c r="F2932" s="596" t="s">
        <v>8417</v>
      </c>
    </row>
    <row r="2933" spans="2:6" ht="15.4">
      <c r="B2933" s="594">
        <v>9101</v>
      </c>
      <c r="C2933" s="593" t="s">
        <v>3510</v>
      </c>
      <c r="D2933" s="594" t="s">
        <v>157</v>
      </c>
      <c r="E2933" s="595">
        <v>2750000</v>
      </c>
      <c r="F2933" s="596" t="s">
        <v>8417</v>
      </c>
    </row>
    <row r="2934" spans="2:6" ht="15.4">
      <c r="B2934" s="594">
        <v>9109</v>
      </c>
      <c r="C2934" s="593" t="s">
        <v>3518</v>
      </c>
      <c r="D2934" s="594" t="s">
        <v>186</v>
      </c>
      <c r="E2934" s="595">
        <v>625088</v>
      </c>
      <c r="F2934" s="596" t="s">
        <v>8417</v>
      </c>
    </row>
    <row r="2935" spans="2:6" ht="15.4">
      <c r="B2935" s="594">
        <v>9122</v>
      </c>
      <c r="C2935" s="593" t="s">
        <v>3532</v>
      </c>
      <c r="D2935" s="594" t="s">
        <v>564</v>
      </c>
      <c r="E2935" s="595">
        <v>5481</v>
      </c>
      <c r="F2935" s="596" t="s">
        <v>8417</v>
      </c>
    </row>
    <row r="2936" spans="2:6" ht="15.4">
      <c r="B2936" s="594">
        <v>9129</v>
      </c>
      <c r="C2936" s="593" t="s">
        <v>3541</v>
      </c>
      <c r="D2936" s="594" t="s">
        <v>1319</v>
      </c>
      <c r="E2936" s="597">
        <v>483319</v>
      </c>
      <c r="F2936" s="593" t="s">
        <v>8417</v>
      </c>
    </row>
    <row r="2937" spans="2:6" ht="15.4">
      <c r="B2937" s="594">
        <v>9130</v>
      </c>
      <c r="C2937" s="593" t="s">
        <v>3542</v>
      </c>
      <c r="D2937" s="594" t="s">
        <v>1319</v>
      </c>
      <c r="E2937" s="595">
        <v>672647</v>
      </c>
      <c r="F2937" s="596" t="s">
        <v>8417</v>
      </c>
    </row>
    <row r="2938" spans="2:6" ht="15.4">
      <c r="B2938" s="594">
        <v>9131</v>
      </c>
      <c r="C2938" s="593" t="s">
        <v>3543</v>
      </c>
      <c r="D2938" s="594" t="s">
        <v>1319</v>
      </c>
      <c r="E2938" s="595">
        <v>571431</v>
      </c>
      <c r="F2938" s="593" t="s">
        <v>8417</v>
      </c>
    </row>
    <row r="2939" spans="2:6" ht="15.4">
      <c r="B2939" s="594">
        <v>9132</v>
      </c>
      <c r="C2939" s="593" t="s">
        <v>3544</v>
      </c>
      <c r="D2939" s="594" t="s">
        <v>186</v>
      </c>
      <c r="E2939" s="595">
        <v>311880</v>
      </c>
      <c r="F2939" s="596" t="s">
        <v>8417</v>
      </c>
    </row>
    <row r="2940" spans="2:6" ht="15.4">
      <c r="B2940" s="594">
        <v>9133</v>
      </c>
      <c r="C2940" s="593" t="s">
        <v>8618</v>
      </c>
      <c r="D2940" s="594" t="s">
        <v>1319</v>
      </c>
      <c r="E2940" s="595">
        <v>9959</v>
      </c>
      <c r="F2940" s="596" t="s">
        <v>8417</v>
      </c>
    </row>
    <row r="2941" spans="2:6" ht="15.4">
      <c r="B2941" s="594">
        <v>9134</v>
      </c>
      <c r="C2941" s="593" t="s">
        <v>3546</v>
      </c>
      <c r="D2941" s="594" t="s">
        <v>1319</v>
      </c>
      <c r="E2941" s="595">
        <v>143032</v>
      </c>
      <c r="F2941" s="593" t="s">
        <v>8417</v>
      </c>
    </row>
    <row r="2942" spans="2:6" ht="15.4">
      <c r="B2942" s="594">
        <v>9135</v>
      </c>
      <c r="C2942" s="593" t="s">
        <v>3547</v>
      </c>
      <c r="D2942" s="594" t="s">
        <v>1319</v>
      </c>
      <c r="E2942" s="595">
        <v>6051</v>
      </c>
      <c r="F2942" s="596" t="s">
        <v>8417</v>
      </c>
    </row>
    <row r="2943" spans="2:6" ht="15.4">
      <c r="B2943" s="594">
        <v>9136</v>
      </c>
      <c r="C2943" s="593" t="s">
        <v>3548</v>
      </c>
      <c r="D2943" s="594" t="s">
        <v>1319</v>
      </c>
      <c r="E2943" s="597">
        <v>4406</v>
      </c>
      <c r="F2943" s="596" t="s">
        <v>8417</v>
      </c>
    </row>
    <row r="2944" spans="2:6" ht="15.4">
      <c r="B2944" s="594">
        <v>9137</v>
      </c>
      <c r="C2944" s="593" t="s">
        <v>3549</v>
      </c>
      <c r="D2944" s="594" t="s">
        <v>1319</v>
      </c>
      <c r="E2944" s="595">
        <v>3734</v>
      </c>
      <c r="F2944" s="596" t="s">
        <v>8417</v>
      </c>
    </row>
    <row r="2945" spans="2:6" ht="15.4">
      <c r="B2945" s="594">
        <v>9138</v>
      </c>
      <c r="C2945" s="593" t="s">
        <v>3550</v>
      </c>
      <c r="D2945" s="594" t="s">
        <v>1319</v>
      </c>
      <c r="E2945" s="595">
        <v>3734</v>
      </c>
      <c r="F2945" s="596" t="s">
        <v>8417</v>
      </c>
    </row>
    <row r="2946" spans="2:6" ht="15.4">
      <c r="B2946" s="594">
        <v>9139</v>
      </c>
      <c r="C2946" s="593" t="s">
        <v>3551</v>
      </c>
      <c r="D2946" s="594" t="s">
        <v>1319</v>
      </c>
      <c r="E2946" s="595">
        <v>47122</v>
      </c>
      <c r="F2946" s="596" t="s">
        <v>8417</v>
      </c>
    </row>
    <row r="2947" spans="2:6" ht="15.4">
      <c r="B2947" s="594">
        <v>9140</v>
      </c>
      <c r="C2947" s="593" t="s">
        <v>3552</v>
      </c>
      <c r="D2947" s="594" t="s">
        <v>1319</v>
      </c>
      <c r="E2947" s="595">
        <v>69196</v>
      </c>
      <c r="F2947" s="596" t="s">
        <v>8417</v>
      </c>
    </row>
    <row r="2948" spans="2:6" ht="15.4">
      <c r="B2948" s="594">
        <v>9141</v>
      </c>
      <c r="C2948" s="593" t="s">
        <v>3553</v>
      </c>
      <c r="D2948" s="594" t="s">
        <v>1319</v>
      </c>
      <c r="E2948" s="595">
        <v>6801</v>
      </c>
      <c r="F2948" s="596" t="s">
        <v>8417</v>
      </c>
    </row>
    <row r="2949" spans="2:6" ht="15.4">
      <c r="B2949" s="594">
        <v>9142</v>
      </c>
      <c r="C2949" s="593" t="s">
        <v>3554</v>
      </c>
      <c r="D2949" s="594" t="s">
        <v>1319</v>
      </c>
      <c r="E2949" s="595">
        <v>2554</v>
      </c>
      <c r="F2949" s="596" t="s">
        <v>8417</v>
      </c>
    </row>
    <row r="2950" spans="2:6" ht="15.4">
      <c r="B2950" s="594">
        <v>9143</v>
      </c>
      <c r="C2950" s="593" t="s">
        <v>3555</v>
      </c>
      <c r="D2950" s="594" t="s">
        <v>1319</v>
      </c>
      <c r="E2950" s="597">
        <v>62910</v>
      </c>
      <c r="F2950" s="596" t="s">
        <v>8417</v>
      </c>
    </row>
    <row r="2951" spans="2:6" ht="15.4">
      <c r="B2951" s="594">
        <v>9144</v>
      </c>
      <c r="C2951" s="593" t="s">
        <v>3556</v>
      </c>
      <c r="D2951" s="594" t="s">
        <v>1319</v>
      </c>
      <c r="E2951" s="597">
        <v>4923</v>
      </c>
      <c r="F2951" s="596" t="s">
        <v>8417</v>
      </c>
    </row>
    <row r="2952" spans="2:6" ht="15.4">
      <c r="B2952" s="594">
        <v>9145</v>
      </c>
      <c r="C2952" s="593" t="s">
        <v>3557</v>
      </c>
      <c r="D2952" s="594" t="s">
        <v>1319</v>
      </c>
      <c r="E2952" s="595">
        <v>69328</v>
      </c>
      <c r="F2952" s="596" t="s">
        <v>8417</v>
      </c>
    </row>
    <row r="2953" spans="2:6" ht="15.4">
      <c r="B2953" s="594">
        <v>9146</v>
      </c>
      <c r="C2953" s="593" t="s">
        <v>3558</v>
      </c>
      <c r="D2953" s="594" t="s">
        <v>182</v>
      </c>
      <c r="E2953" s="597">
        <v>29806</v>
      </c>
      <c r="F2953" s="593" t="s">
        <v>8417</v>
      </c>
    </row>
    <row r="2954" spans="2:6" ht="15.4">
      <c r="B2954" s="594">
        <v>9147</v>
      </c>
      <c r="C2954" s="593" t="s">
        <v>3559</v>
      </c>
      <c r="D2954" s="594" t="s">
        <v>182</v>
      </c>
      <c r="E2954" s="597">
        <v>32655</v>
      </c>
      <c r="F2954" s="593" t="s">
        <v>8417</v>
      </c>
    </row>
    <row r="2955" spans="2:6" ht="15.4">
      <c r="B2955" s="594">
        <v>9148</v>
      </c>
      <c r="C2955" s="593" t="s">
        <v>3560</v>
      </c>
      <c r="D2955" s="594" t="s">
        <v>157</v>
      </c>
      <c r="E2955" s="595">
        <v>1235702</v>
      </c>
      <c r="F2955" s="593" t="s">
        <v>8417</v>
      </c>
    </row>
    <row r="2956" spans="2:6" ht="15.4">
      <c r="B2956" s="594">
        <v>9149</v>
      </c>
      <c r="C2956" s="593" t="s">
        <v>3561</v>
      </c>
      <c r="D2956" s="594" t="s">
        <v>186</v>
      </c>
      <c r="E2956" s="597">
        <v>311880</v>
      </c>
      <c r="F2956" s="596" t="s">
        <v>8417</v>
      </c>
    </row>
    <row r="2957" spans="2:6" ht="15.4">
      <c r="B2957" s="594">
        <v>9150</v>
      </c>
      <c r="C2957" s="593" t="s">
        <v>3562</v>
      </c>
      <c r="D2957" s="594" t="s">
        <v>1319</v>
      </c>
      <c r="E2957" s="595">
        <v>3734</v>
      </c>
      <c r="F2957" s="596" t="s">
        <v>8417</v>
      </c>
    </row>
    <row r="2958" spans="2:6" ht="15.4">
      <c r="B2958" s="594">
        <v>9151</v>
      </c>
      <c r="C2958" s="593" t="s">
        <v>3563</v>
      </c>
      <c r="D2958" s="594" t="s">
        <v>1319</v>
      </c>
      <c r="E2958" s="595">
        <v>47122</v>
      </c>
      <c r="F2958" s="593" t="s">
        <v>8417</v>
      </c>
    </row>
    <row r="2959" spans="2:6" ht="15.4">
      <c r="B2959" s="594">
        <v>9152</v>
      </c>
      <c r="C2959" s="593" t="s">
        <v>3564</v>
      </c>
      <c r="D2959" s="594" t="s">
        <v>1319</v>
      </c>
      <c r="E2959" s="595">
        <v>69196</v>
      </c>
      <c r="F2959" s="593" t="s">
        <v>8417</v>
      </c>
    </row>
    <row r="2960" spans="2:6" ht="15.4">
      <c r="B2960" s="594">
        <v>9153</v>
      </c>
      <c r="C2960" s="593" t="s">
        <v>3565</v>
      </c>
      <c r="D2960" s="594" t="s">
        <v>1319</v>
      </c>
      <c r="E2960" s="595">
        <v>434484</v>
      </c>
      <c r="F2960" s="593" t="s">
        <v>8417</v>
      </c>
    </row>
    <row r="2961" spans="2:6" ht="15.4">
      <c r="B2961" s="594">
        <v>9154</v>
      </c>
      <c r="C2961" s="593" t="s">
        <v>3566</v>
      </c>
      <c r="D2961" s="594" t="s">
        <v>1319</v>
      </c>
      <c r="E2961" s="595">
        <v>6051</v>
      </c>
      <c r="F2961" s="593" t="s">
        <v>8417</v>
      </c>
    </row>
    <row r="2962" spans="2:6" ht="15.4">
      <c r="B2962" s="594">
        <v>9322</v>
      </c>
      <c r="C2962" s="593" t="s">
        <v>3738</v>
      </c>
      <c r="D2962" s="594" t="s">
        <v>182</v>
      </c>
      <c r="E2962" s="595">
        <v>1804406</v>
      </c>
      <c r="F2962" s="596" t="s">
        <v>8417</v>
      </c>
    </row>
    <row r="2963" spans="2:6" ht="15.4">
      <c r="B2963" s="594">
        <v>9323</v>
      </c>
      <c r="C2963" s="593" t="s">
        <v>3739</v>
      </c>
      <c r="D2963" s="594" t="s">
        <v>182</v>
      </c>
      <c r="E2963" s="597">
        <v>2531323</v>
      </c>
      <c r="F2963" s="596" t="s">
        <v>8417</v>
      </c>
    </row>
    <row r="2964" spans="2:6" ht="15.4">
      <c r="B2964" s="594">
        <v>9324</v>
      </c>
      <c r="C2964" s="593" t="s">
        <v>3740</v>
      </c>
      <c r="D2964" s="594" t="s">
        <v>182</v>
      </c>
      <c r="E2964" s="595">
        <v>2525058</v>
      </c>
      <c r="F2964" s="596" t="s">
        <v>8417</v>
      </c>
    </row>
    <row r="2965" spans="2:6" ht="15.4">
      <c r="B2965" s="594">
        <v>9325</v>
      </c>
      <c r="C2965" s="593" t="s">
        <v>3741</v>
      </c>
      <c r="D2965" s="594" t="s">
        <v>190</v>
      </c>
      <c r="E2965" s="595">
        <v>931357</v>
      </c>
      <c r="F2965" s="593" t="s">
        <v>8417</v>
      </c>
    </row>
    <row r="2966" spans="2:6" ht="15.4">
      <c r="B2966" s="594">
        <v>9326</v>
      </c>
      <c r="C2966" s="593" t="s">
        <v>3742</v>
      </c>
      <c r="D2966" s="594" t="s">
        <v>190</v>
      </c>
      <c r="E2966" s="595">
        <v>1419884</v>
      </c>
      <c r="F2966" s="596" t="s">
        <v>8417</v>
      </c>
    </row>
    <row r="2967" spans="2:6" ht="15.4">
      <c r="B2967" s="594">
        <v>9327</v>
      </c>
      <c r="C2967" s="593" t="s">
        <v>3743</v>
      </c>
      <c r="D2967" s="594" t="s">
        <v>190</v>
      </c>
      <c r="E2967" s="595">
        <v>1417503</v>
      </c>
      <c r="F2967" s="596" t="s">
        <v>8417</v>
      </c>
    </row>
    <row r="2968" spans="2:6" ht="15.4">
      <c r="B2968" s="594">
        <v>9394</v>
      </c>
      <c r="C2968" s="593" t="s">
        <v>3811</v>
      </c>
      <c r="D2968" s="594" t="s">
        <v>190</v>
      </c>
      <c r="E2968" s="595">
        <v>2091069</v>
      </c>
      <c r="F2968" s="596" t="s">
        <v>8417</v>
      </c>
    </row>
    <row r="2969" spans="2:6" ht="15.4">
      <c r="B2969" s="594">
        <v>9395</v>
      </c>
      <c r="C2969" s="593" t="s">
        <v>3812</v>
      </c>
      <c r="D2969" s="594" t="s">
        <v>190</v>
      </c>
      <c r="E2969" s="595">
        <v>2733227</v>
      </c>
      <c r="F2969" s="596" t="s">
        <v>8417</v>
      </c>
    </row>
    <row r="2970" spans="2:6" ht="15.4">
      <c r="B2970" s="594">
        <v>9396</v>
      </c>
      <c r="C2970" s="593" t="s">
        <v>3813</v>
      </c>
      <c r="D2970" s="594" t="s">
        <v>190</v>
      </c>
      <c r="E2970" s="595">
        <v>857121</v>
      </c>
      <c r="F2970" s="596" t="s">
        <v>8417</v>
      </c>
    </row>
    <row r="2971" spans="2:6" ht="15.4">
      <c r="B2971" s="594">
        <v>9397</v>
      </c>
      <c r="C2971" s="593" t="s">
        <v>3814</v>
      </c>
      <c r="D2971" s="594" t="s">
        <v>190</v>
      </c>
      <c r="E2971" s="595">
        <v>857121</v>
      </c>
      <c r="F2971" s="596" t="s">
        <v>8417</v>
      </c>
    </row>
    <row r="2972" spans="2:6" ht="15.4">
      <c r="B2972" s="594">
        <v>9398</v>
      </c>
      <c r="C2972" s="593" t="s">
        <v>3815</v>
      </c>
      <c r="D2972" s="594" t="s">
        <v>190</v>
      </c>
      <c r="E2972" s="595">
        <v>925926</v>
      </c>
      <c r="F2972" s="596" t="s">
        <v>8417</v>
      </c>
    </row>
    <row r="2973" spans="2:6" ht="15.4">
      <c r="B2973" s="594">
        <v>9425</v>
      </c>
      <c r="C2973" s="593" t="s">
        <v>3843</v>
      </c>
      <c r="D2973" s="594" t="s">
        <v>190</v>
      </c>
      <c r="E2973" s="597">
        <v>2683695</v>
      </c>
      <c r="F2973" s="593" t="s">
        <v>8417</v>
      </c>
    </row>
    <row r="2974" spans="2:6" ht="15.4">
      <c r="B2974" s="594">
        <v>9466</v>
      </c>
      <c r="C2974" s="593" t="s">
        <v>3886</v>
      </c>
      <c r="D2974" s="594" t="s">
        <v>1319</v>
      </c>
      <c r="E2974" s="595">
        <v>434484</v>
      </c>
      <c r="F2974" s="596" t="s">
        <v>8417</v>
      </c>
    </row>
    <row r="2975" spans="2:6" ht="15.4">
      <c r="B2975" s="594">
        <v>9467</v>
      </c>
      <c r="C2975" s="593" t="s">
        <v>3887</v>
      </c>
      <c r="D2975" s="594" t="s">
        <v>186</v>
      </c>
      <c r="E2975" s="597">
        <v>311880</v>
      </c>
      <c r="F2975" s="596" t="s">
        <v>8417</v>
      </c>
    </row>
    <row r="2976" spans="2:6" ht="15.4">
      <c r="B2976" s="594">
        <v>9468</v>
      </c>
      <c r="C2976" s="593" t="s">
        <v>3888</v>
      </c>
      <c r="D2976" s="594" t="s">
        <v>1319</v>
      </c>
      <c r="E2976" s="595">
        <v>69196</v>
      </c>
      <c r="F2976" s="596" t="s">
        <v>8417</v>
      </c>
    </row>
    <row r="2977" spans="2:6" ht="15.4">
      <c r="B2977" s="594">
        <v>9469</v>
      </c>
      <c r="C2977" s="593" t="s">
        <v>3889</v>
      </c>
      <c r="D2977" s="594" t="s">
        <v>1319</v>
      </c>
      <c r="E2977" s="595">
        <v>6051</v>
      </c>
      <c r="F2977" s="596" t="s">
        <v>8417</v>
      </c>
    </row>
    <row r="2978" spans="2:6" ht="15.4">
      <c r="B2978" s="594">
        <v>9470</v>
      </c>
      <c r="C2978" s="593" t="s">
        <v>3890</v>
      </c>
      <c r="D2978" s="594" t="s">
        <v>1319</v>
      </c>
      <c r="E2978" s="595">
        <v>3734</v>
      </c>
      <c r="F2978" s="596" t="s">
        <v>8417</v>
      </c>
    </row>
    <row r="2979" spans="2:6" ht="15.4">
      <c r="B2979" s="594">
        <v>9563</v>
      </c>
      <c r="C2979" s="593" t="s">
        <v>3982</v>
      </c>
      <c r="D2979" s="594" t="s">
        <v>190</v>
      </c>
      <c r="E2979" s="595">
        <v>162122</v>
      </c>
      <c r="F2979" s="596" t="s">
        <v>8417</v>
      </c>
    </row>
    <row r="2980" spans="2:6" ht="15.4">
      <c r="B2980" s="594">
        <v>9997</v>
      </c>
      <c r="C2980" s="593" t="s">
        <v>8619</v>
      </c>
      <c r="D2980" s="594" t="s">
        <v>182</v>
      </c>
      <c r="E2980" s="597">
        <v>2623</v>
      </c>
      <c r="F2980" s="593" t="s">
        <v>8417</v>
      </c>
    </row>
    <row r="2981" spans="2:6" ht="15.4">
      <c r="B2981" s="594">
        <v>9998</v>
      </c>
      <c r="C2981" s="593" t="s">
        <v>8620</v>
      </c>
      <c r="D2981" s="594" t="s">
        <v>186</v>
      </c>
      <c r="E2981" s="595">
        <v>1555668</v>
      </c>
      <c r="F2981" s="596" t="s">
        <v>8417</v>
      </c>
    </row>
    <row r="2982" spans="2:6" ht="15.4">
      <c r="B2982" s="594">
        <v>9999</v>
      </c>
      <c r="C2982" s="593" t="s">
        <v>8621</v>
      </c>
      <c r="D2982" s="594" t="s">
        <v>182</v>
      </c>
      <c r="E2982" s="595">
        <v>167720</v>
      </c>
      <c r="F2982" s="596" t="s">
        <v>8417</v>
      </c>
    </row>
    <row r="2983" spans="2:6" ht="15.4">
      <c r="B2983" s="594">
        <v>10000</v>
      </c>
      <c r="C2983" s="593" t="s">
        <v>8622</v>
      </c>
      <c r="D2983" s="594" t="s">
        <v>182</v>
      </c>
      <c r="E2983" s="597">
        <v>132714</v>
      </c>
      <c r="F2983" s="593" t="s">
        <v>8417</v>
      </c>
    </row>
    <row r="2984" spans="2:6" ht="15.4">
      <c r="B2984" s="594">
        <v>10014</v>
      </c>
      <c r="C2984" s="593" t="s">
        <v>8623</v>
      </c>
      <c r="D2984" s="594" t="s">
        <v>186</v>
      </c>
      <c r="E2984" s="595">
        <v>174722</v>
      </c>
      <c r="F2984" s="596" t="s">
        <v>8417</v>
      </c>
    </row>
    <row r="2985" spans="2:6" ht="15.4">
      <c r="B2985" s="594">
        <v>10015</v>
      </c>
      <c r="C2985" s="593" t="s">
        <v>8624</v>
      </c>
      <c r="D2985" s="594" t="s">
        <v>186</v>
      </c>
      <c r="E2985" s="597">
        <v>175223</v>
      </c>
      <c r="F2985" s="593" t="s">
        <v>8417</v>
      </c>
    </row>
    <row r="2986" spans="2:6" ht="15.4">
      <c r="B2986" s="594">
        <v>10016</v>
      </c>
      <c r="C2986" s="593" t="s">
        <v>8625</v>
      </c>
      <c r="D2986" s="594" t="s">
        <v>186</v>
      </c>
      <c r="E2986" s="597">
        <v>184184</v>
      </c>
      <c r="F2986" s="593" t="s">
        <v>8417</v>
      </c>
    </row>
    <row r="2987" spans="2:6" ht="15.4">
      <c r="B2987" s="594">
        <v>10017</v>
      </c>
      <c r="C2987" s="593" t="s">
        <v>8626</v>
      </c>
      <c r="D2987" s="594" t="s">
        <v>186</v>
      </c>
      <c r="E2987" s="597">
        <v>175319</v>
      </c>
      <c r="F2987" s="593" t="s">
        <v>8417</v>
      </c>
    </row>
    <row r="2988" spans="2:6" ht="15.4">
      <c r="B2988" s="594">
        <v>10018</v>
      </c>
      <c r="C2988" s="593" t="s">
        <v>8627</v>
      </c>
      <c r="D2988" s="594" t="s">
        <v>186</v>
      </c>
      <c r="E2988" s="597">
        <v>175818</v>
      </c>
      <c r="F2988" s="596" t="s">
        <v>8417</v>
      </c>
    </row>
    <row r="2989" spans="2:6" ht="15.4">
      <c r="B2989" s="594">
        <v>10019</v>
      </c>
      <c r="C2989" s="593" t="s">
        <v>8628</v>
      </c>
      <c r="D2989" s="594" t="s">
        <v>186</v>
      </c>
      <c r="E2989" s="597">
        <v>184779</v>
      </c>
      <c r="F2989" s="596" t="s">
        <v>8417</v>
      </c>
    </row>
    <row r="2990" spans="2:6" ht="15.4">
      <c r="B2990" s="594">
        <v>10020</v>
      </c>
      <c r="C2990" s="593" t="s">
        <v>8629</v>
      </c>
      <c r="D2990" s="594" t="s">
        <v>186</v>
      </c>
      <c r="E2990" s="595">
        <v>179368</v>
      </c>
      <c r="F2990" s="596" t="s">
        <v>8417</v>
      </c>
    </row>
    <row r="2991" spans="2:6" ht="15.4">
      <c r="B2991" s="594">
        <v>10021</v>
      </c>
      <c r="C2991" s="593" t="s">
        <v>8630</v>
      </c>
      <c r="D2991" s="594" t="s">
        <v>186</v>
      </c>
      <c r="E2991" s="595">
        <v>179867</v>
      </c>
      <c r="F2991" s="593" t="s">
        <v>8417</v>
      </c>
    </row>
    <row r="2992" spans="2:6" ht="15.4">
      <c r="B2992" s="594">
        <v>10022</v>
      </c>
      <c r="C2992" s="593" t="s">
        <v>8631</v>
      </c>
      <c r="D2992" s="594" t="s">
        <v>186</v>
      </c>
      <c r="E2992" s="595">
        <v>188828</v>
      </c>
      <c r="F2992" s="596" t="s">
        <v>8417</v>
      </c>
    </row>
    <row r="2993" spans="2:6" ht="15.4">
      <c r="B2993" s="594">
        <v>10030</v>
      </c>
      <c r="C2993" s="593" t="s">
        <v>8632</v>
      </c>
      <c r="D2993" s="594" t="s">
        <v>186</v>
      </c>
      <c r="E2993" s="595">
        <v>205708</v>
      </c>
      <c r="F2993" s="596" t="s">
        <v>8417</v>
      </c>
    </row>
    <row r="2994" spans="2:6" ht="15.4">
      <c r="B2994" s="594">
        <v>10072</v>
      </c>
      <c r="C2994" s="593" t="s">
        <v>8633</v>
      </c>
      <c r="D2994" s="594" t="s">
        <v>186</v>
      </c>
      <c r="E2994" s="595">
        <v>186051</v>
      </c>
      <c r="F2994" s="596" t="s">
        <v>8417</v>
      </c>
    </row>
    <row r="2995" spans="2:6" ht="15.4">
      <c r="B2995" s="594">
        <v>10074</v>
      </c>
      <c r="C2995" s="593" t="s">
        <v>8634</v>
      </c>
      <c r="D2995" s="594" t="s">
        <v>157</v>
      </c>
      <c r="E2995" s="597">
        <v>6942537</v>
      </c>
      <c r="F2995" s="593" t="s">
        <v>8417</v>
      </c>
    </row>
    <row r="2996" spans="2:6" ht="15.4">
      <c r="B2996" s="594">
        <v>10075</v>
      </c>
      <c r="C2996" s="593" t="s">
        <v>8635</v>
      </c>
      <c r="D2996" s="594" t="s">
        <v>157</v>
      </c>
      <c r="E2996" s="595">
        <v>9254630</v>
      </c>
      <c r="F2996" s="596" t="s">
        <v>8417</v>
      </c>
    </row>
    <row r="2997" spans="2:6" ht="15.4">
      <c r="B2997" s="594">
        <v>10214</v>
      </c>
      <c r="C2997" s="593" t="s">
        <v>8636</v>
      </c>
      <c r="D2997" s="594" t="s">
        <v>190</v>
      </c>
      <c r="E2997" s="595">
        <v>363444</v>
      </c>
      <c r="F2997" s="593" t="s">
        <v>8417</v>
      </c>
    </row>
    <row r="2998" spans="2:6" ht="15.4">
      <c r="B2998" s="594">
        <v>10246</v>
      </c>
      <c r="C2998" s="593" t="s">
        <v>8637</v>
      </c>
      <c r="D2998" s="594" t="s">
        <v>182</v>
      </c>
      <c r="E2998" s="595">
        <v>114907</v>
      </c>
      <c r="F2998" s="593" t="s">
        <v>8417</v>
      </c>
    </row>
    <row r="2999" spans="2:6" ht="15.4">
      <c r="B2999" s="594">
        <v>10247</v>
      </c>
      <c r="C2999" s="593" t="s">
        <v>8638</v>
      </c>
      <c r="D2999" s="594" t="s">
        <v>182</v>
      </c>
      <c r="E2999" s="595">
        <v>118955</v>
      </c>
      <c r="F2999" s="593" t="s">
        <v>8417</v>
      </c>
    </row>
    <row r="3000" spans="2:6" ht="15.4">
      <c r="B3000" s="594">
        <v>10248</v>
      </c>
      <c r="C3000" s="593" t="s">
        <v>8639</v>
      </c>
      <c r="D3000" s="594" t="s">
        <v>182</v>
      </c>
      <c r="E3000" s="595">
        <v>119917</v>
      </c>
      <c r="F3000" s="593" t="s">
        <v>8417</v>
      </c>
    </row>
    <row r="3001" spans="2:6" ht="15.4">
      <c r="B3001" s="594">
        <v>10249</v>
      </c>
      <c r="C3001" s="593" t="s">
        <v>8640</v>
      </c>
      <c r="D3001" s="594" t="s">
        <v>182</v>
      </c>
      <c r="E3001" s="595">
        <v>117509</v>
      </c>
      <c r="F3001" s="593" t="s">
        <v>8417</v>
      </c>
    </row>
    <row r="3002" spans="2:6" ht="15.4">
      <c r="B3002" s="594">
        <v>10250</v>
      </c>
      <c r="C3002" s="593" t="s">
        <v>8641</v>
      </c>
      <c r="D3002" s="594" t="s">
        <v>182</v>
      </c>
      <c r="E3002" s="595">
        <v>106715</v>
      </c>
      <c r="F3002" s="593" t="s">
        <v>8417</v>
      </c>
    </row>
    <row r="3003" spans="2:6" ht="15.4">
      <c r="B3003" s="594">
        <v>10251</v>
      </c>
      <c r="C3003" s="593" t="s">
        <v>8642</v>
      </c>
      <c r="D3003" s="594" t="s">
        <v>182</v>
      </c>
      <c r="E3003" s="597">
        <v>115505</v>
      </c>
      <c r="F3003" s="593" t="s">
        <v>8417</v>
      </c>
    </row>
    <row r="3004" spans="2:6" ht="15.4">
      <c r="B3004" s="594">
        <v>10252</v>
      </c>
      <c r="C3004" s="593" t="s">
        <v>8643</v>
      </c>
      <c r="D3004" s="594" t="s">
        <v>2125</v>
      </c>
      <c r="E3004" s="595">
        <v>8363</v>
      </c>
      <c r="F3004" s="593" t="s">
        <v>8417</v>
      </c>
    </row>
    <row r="3005" spans="2:6" ht="15.4">
      <c r="B3005" s="594">
        <v>10253</v>
      </c>
      <c r="C3005" s="593" t="s">
        <v>8644</v>
      </c>
      <c r="D3005" s="594" t="s">
        <v>157</v>
      </c>
      <c r="E3005" s="595">
        <v>138895773</v>
      </c>
      <c r="F3005" s="593" t="s">
        <v>8417</v>
      </c>
    </row>
    <row r="3006" spans="2:6" ht="15.4">
      <c r="B3006" s="594">
        <v>10254</v>
      </c>
      <c r="C3006" s="593" t="s">
        <v>8645</v>
      </c>
      <c r="D3006" s="594" t="s">
        <v>157</v>
      </c>
      <c r="E3006" s="597">
        <v>157526933</v>
      </c>
      <c r="F3006" s="593" t="s">
        <v>8417</v>
      </c>
    </row>
    <row r="3007" spans="2:6" ht="15.4">
      <c r="B3007" s="594">
        <v>10255</v>
      </c>
      <c r="C3007" s="593" t="s">
        <v>8646</v>
      </c>
      <c r="D3007" s="594" t="s">
        <v>157</v>
      </c>
      <c r="E3007" s="595">
        <v>175052625</v>
      </c>
      <c r="F3007" s="593" t="s">
        <v>8417</v>
      </c>
    </row>
    <row r="3008" spans="2:6" ht="15.4">
      <c r="B3008" s="594">
        <v>10256</v>
      </c>
      <c r="C3008" s="593" t="s">
        <v>8647</v>
      </c>
      <c r="D3008" s="594" t="s">
        <v>157</v>
      </c>
      <c r="E3008" s="595">
        <v>1758579</v>
      </c>
      <c r="F3008" s="593" t="s">
        <v>8417</v>
      </c>
    </row>
    <row r="3009" spans="2:6" ht="15.4">
      <c r="B3009" s="594">
        <v>10257</v>
      </c>
      <c r="C3009" s="593" t="s">
        <v>8648</v>
      </c>
      <c r="D3009" s="594" t="s">
        <v>182</v>
      </c>
      <c r="E3009" s="597">
        <v>141340</v>
      </c>
      <c r="F3009" s="593" t="s">
        <v>8417</v>
      </c>
    </row>
    <row r="3010" spans="2:6" ht="15.4">
      <c r="B3010" s="594">
        <v>10258</v>
      </c>
      <c r="C3010" s="593" t="s">
        <v>8649</v>
      </c>
      <c r="D3010" s="594" t="s">
        <v>564</v>
      </c>
      <c r="E3010" s="595">
        <v>17697</v>
      </c>
      <c r="F3010" s="593" t="s">
        <v>8417</v>
      </c>
    </row>
    <row r="3011" spans="2:6" ht="15.4">
      <c r="B3011" s="594">
        <v>10259</v>
      </c>
      <c r="C3011" s="593" t="s">
        <v>8650</v>
      </c>
      <c r="D3011" s="594" t="s">
        <v>182</v>
      </c>
      <c r="E3011" s="595">
        <v>1985</v>
      </c>
      <c r="F3011" s="593" t="s">
        <v>8417</v>
      </c>
    </row>
    <row r="3012" spans="2:6" ht="15.4">
      <c r="B3012" s="594">
        <v>10260</v>
      </c>
      <c r="C3012" s="593" t="s">
        <v>8651</v>
      </c>
      <c r="D3012" s="594" t="s">
        <v>182</v>
      </c>
      <c r="E3012" s="597">
        <v>46379</v>
      </c>
      <c r="F3012" s="593" t="s">
        <v>8417</v>
      </c>
    </row>
    <row r="3013" spans="2:6" ht="15.4">
      <c r="B3013" s="594">
        <v>10261</v>
      </c>
      <c r="C3013" s="593" t="s">
        <v>8652</v>
      </c>
      <c r="D3013" s="594" t="s">
        <v>182</v>
      </c>
      <c r="E3013" s="597">
        <v>93751</v>
      </c>
      <c r="F3013" s="593" t="s">
        <v>8417</v>
      </c>
    </row>
    <row r="3014" spans="2:6" ht="15.4">
      <c r="B3014" s="594">
        <v>10262</v>
      </c>
      <c r="C3014" s="593" t="s">
        <v>8653</v>
      </c>
      <c r="D3014" s="594" t="s">
        <v>190</v>
      </c>
      <c r="E3014" s="597">
        <v>54313</v>
      </c>
      <c r="F3014" s="593" t="s">
        <v>8417</v>
      </c>
    </row>
    <row r="3015" spans="2:6" ht="15.4">
      <c r="B3015" s="594">
        <v>10263</v>
      </c>
      <c r="C3015" s="593" t="s">
        <v>8654</v>
      </c>
      <c r="D3015" s="594" t="s">
        <v>182</v>
      </c>
      <c r="E3015" s="597">
        <v>226263</v>
      </c>
      <c r="F3015" s="593" t="s">
        <v>8417</v>
      </c>
    </row>
    <row r="3016" spans="2:6" ht="15.4">
      <c r="B3016" s="594">
        <v>10264</v>
      </c>
      <c r="C3016" s="593" t="s">
        <v>8655</v>
      </c>
      <c r="D3016" s="594" t="s">
        <v>182</v>
      </c>
      <c r="E3016" s="595">
        <v>227262</v>
      </c>
      <c r="F3016" s="593" t="s">
        <v>8417</v>
      </c>
    </row>
    <row r="3017" spans="2:6" ht="15.4">
      <c r="B3017" s="594">
        <v>10265</v>
      </c>
      <c r="C3017" s="593" t="s">
        <v>8656</v>
      </c>
      <c r="D3017" s="594" t="s">
        <v>186</v>
      </c>
      <c r="E3017" s="595">
        <v>1211277</v>
      </c>
      <c r="F3017" s="593" t="s">
        <v>8417</v>
      </c>
    </row>
    <row r="3018" spans="2:6" ht="15.4">
      <c r="B3018" s="594">
        <v>10266</v>
      </c>
      <c r="C3018" s="593" t="s">
        <v>8657</v>
      </c>
      <c r="D3018" s="594" t="s">
        <v>186</v>
      </c>
      <c r="E3018" s="595">
        <v>1037185</v>
      </c>
      <c r="F3018" s="593" t="s">
        <v>8417</v>
      </c>
    </row>
    <row r="3019" spans="2:6" ht="15.4">
      <c r="B3019" s="594">
        <v>10267</v>
      </c>
      <c r="C3019" s="593" t="s">
        <v>8658</v>
      </c>
      <c r="D3019" s="594" t="s">
        <v>182</v>
      </c>
      <c r="E3019" s="595">
        <v>146291</v>
      </c>
      <c r="F3019" s="593" t="s">
        <v>8417</v>
      </c>
    </row>
    <row r="3020" spans="2:6" ht="15.4">
      <c r="B3020" s="594">
        <v>10268</v>
      </c>
      <c r="C3020" s="593" t="s">
        <v>8659</v>
      </c>
      <c r="D3020" s="594" t="s">
        <v>182</v>
      </c>
      <c r="E3020" s="597">
        <v>212179</v>
      </c>
      <c r="F3020" s="593" t="s">
        <v>8417</v>
      </c>
    </row>
    <row r="3021" spans="2:6" ht="15.4">
      <c r="B3021" s="594">
        <v>10269</v>
      </c>
      <c r="C3021" s="593" t="s">
        <v>8660</v>
      </c>
      <c r="D3021" s="594" t="s">
        <v>182</v>
      </c>
      <c r="E3021" s="597">
        <v>301340</v>
      </c>
      <c r="F3021" s="593" t="s">
        <v>8417</v>
      </c>
    </row>
    <row r="3022" spans="2:6" ht="15.4">
      <c r="B3022" s="594">
        <v>10270</v>
      </c>
      <c r="C3022" s="593" t="s">
        <v>8661</v>
      </c>
      <c r="D3022" s="594" t="s">
        <v>182</v>
      </c>
      <c r="E3022" s="595">
        <v>273469</v>
      </c>
      <c r="F3022" s="596" t="s">
        <v>8417</v>
      </c>
    </row>
    <row r="3023" spans="2:6" ht="15.4">
      <c r="B3023" s="594">
        <v>10271</v>
      </c>
      <c r="C3023" s="593" t="s">
        <v>8662</v>
      </c>
      <c r="D3023" s="594" t="s">
        <v>182</v>
      </c>
      <c r="E3023" s="597">
        <v>46859</v>
      </c>
      <c r="F3023" s="593" t="s">
        <v>8417</v>
      </c>
    </row>
    <row r="3024" spans="2:6" ht="15.4">
      <c r="B3024" s="594">
        <v>10272</v>
      </c>
      <c r="C3024" s="593" t="s">
        <v>8663</v>
      </c>
      <c r="D3024" s="594" t="s">
        <v>182</v>
      </c>
      <c r="E3024" s="595">
        <v>185317</v>
      </c>
      <c r="F3024" s="596" t="s">
        <v>8417</v>
      </c>
    </row>
    <row r="3025" spans="2:6" ht="15.4">
      <c r="B3025" s="594">
        <v>10273</v>
      </c>
      <c r="C3025" s="593" t="s">
        <v>8664</v>
      </c>
      <c r="D3025" s="594" t="s">
        <v>186</v>
      </c>
      <c r="E3025" s="595">
        <v>1479459</v>
      </c>
      <c r="F3025" s="596" t="s">
        <v>8417</v>
      </c>
    </row>
    <row r="3026" spans="2:6" ht="15.4">
      <c r="B3026" s="594">
        <v>10274</v>
      </c>
      <c r="C3026" s="593" t="s">
        <v>8665</v>
      </c>
      <c r="D3026" s="594" t="s">
        <v>186</v>
      </c>
      <c r="E3026" s="595">
        <v>1548930</v>
      </c>
      <c r="F3026" s="596" t="s">
        <v>8417</v>
      </c>
    </row>
    <row r="3027" spans="2:6" ht="15.4">
      <c r="B3027" s="594">
        <v>10275</v>
      </c>
      <c r="C3027" s="593" t="s">
        <v>8666</v>
      </c>
      <c r="D3027" s="594" t="s">
        <v>182</v>
      </c>
      <c r="E3027" s="595">
        <v>303922</v>
      </c>
      <c r="F3027" s="596" t="s">
        <v>8417</v>
      </c>
    </row>
    <row r="3028" spans="2:6" ht="15.4">
      <c r="B3028" s="594">
        <v>10276</v>
      </c>
      <c r="C3028" s="593" t="s">
        <v>8667</v>
      </c>
      <c r="D3028" s="594" t="s">
        <v>186</v>
      </c>
      <c r="E3028" s="595">
        <v>1086334</v>
      </c>
      <c r="F3028" s="596" t="s">
        <v>8417</v>
      </c>
    </row>
    <row r="3029" spans="2:6" ht="15.4">
      <c r="B3029" s="594">
        <v>10277</v>
      </c>
      <c r="C3029" s="593" t="s">
        <v>8668</v>
      </c>
      <c r="D3029" s="594" t="s">
        <v>186</v>
      </c>
      <c r="E3029" s="595">
        <v>1172106</v>
      </c>
      <c r="F3029" s="596" t="s">
        <v>8417</v>
      </c>
    </row>
    <row r="3030" spans="2:6" ht="15.4">
      <c r="B3030" s="594">
        <v>10321</v>
      </c>
      <c r="C3030" s="593" t="s">
        <v>8669</v>
      </c>
      <c r="D3030" s="594" t="s">
        <v>157</v>
      </c>
      <c r="E3030" s="597">
        <v>46053</v>
      </c>
      <c r="F3030" s="593" t="s">
        <v>8417</v>
      </c>
    </row>
    <row r="3031" spans="2:6" ht="15.4">
      <c r="B3031" s="594">
        <v>10322</v>
      </c>
      <c r="C3031" s="593" t="s">
        <v>8670</v>
      </c>
      <c r="D3031" s="594" t="s">
        <v>157</v>
      </c>
      <c r="E3031" s="597">
        <v>66457</v>
      </c>
      <c r="F3031" s="593" t="s">
        <v>8417</v>
      </c>
    </row>
    <row r="3032" spans="2:6" ht="15.4">
      <c r="B3032" s="594">
        <v>10323</v>
      </c>
      <c r="C3032" s="593" t="s">
        <v>8671</v>
      </c>
      <c r="D3032" s="594" t="s">
        <v>157</v>
      </c>
      <c r="E3032" s="595">
        <v>50403</v>
      </c>
      <c r="F3032" s="596" t="s">
        <v>8417</v>
      </c>
    </row>
    <row r="3033" spans="2:6" ht="15.4">
      <c r="B3033" s="594">
        <v>10324</v>
      </c>
      <c r="C3033" s="593" t="s">
        <v>8672</v>
      </c>
      <c r="D3033" s="594" t="s">
        <v>157</v>
      </c>
      <c r="E3033" s="595">
        <v>209976</v>
      </c>
      <c r="F3033" s="596" t="s">
        <v>8417</v>
      </c>
    </row>
    <row r="3034" spans="2:6" ht="15.4">
      <c r="B3034" s="594">
        <v>10325</v>
      </c>
      <c r="C3034" s="593" t="s">
        <v>8673</v>
      </c>
      <c r="D3034" s="594" t="s">
        <v>190</v>
      </c>
      <c r="E3034" s="595">
        <v>212493</v>
      </c>
      <c r="F3034" s="593" t="s">
        <v>8417</v>
      </c>
    </row>
    <row r="3035" spans="2:6" ht="15.4">
      <c r="B3035" s="594">
        <v>10326</v>
      </c>
      <c r="C3035" s="593" t="s">
        <v>8674</v>
      </c>
      <c r="D3035" s="594" t="s">
        <v>157</v>
      </c>
      <c r="E3035" s="597">
        <v>1365965</v>
      </c>
      <c r="F3035" s="593" t="s">
        <v>8417</v>
      </c>
    </row>
    <row r="3036" spans="2:6" ht="15.4">
      <c r="B3036" s="594">
        <v>10327</v>
      </c>
      <c r="C3036" s="593" t="s">
        <v>8675</v>
      </c>
      <c r="D3036" s="594" t="s">
        <v>157</v>
      </c>
      <c r="E3036" s="597">
        <v>1175068</v>
      </c>
      <c r="F3036" s="593" t="s">
        <v>8417</v>
      </c>
    </row>
    <row r="3037" spans="2:6" ht="15.4">
      <c r="B3037" s="594">
        <v>10328</v>
      </c>
      <c r="C3037" s="593" t="s">
        <v>8676</v>
      </c>
      <c r="D3037" s="594" t="s">
        <v>157</v>
      </c>
      <c r="E3037" s="595">
        <v>1106552</v>
      </c>
      <c r="F3037" s="593" t="s">
        <v>8417</v>
      </c>
    </row>
    <row r="3038" spans="2:6" ht="15.4">
      <c r="B3038" s="594">
        <v>10329</v>
      </c>
      <c r="C3038" s="593" t="s">
        <v>8677</v>
      </c>
      <c r="D3038" s="594" t="s">
        <v>157</v>
      </c>
      <c r="E3038" s="595">
        <v>1126277</v>
      </c>
      <c r="F3038" s="593" t="s">
        <v>8417</v>
      </c>
    </row>
    <row r="3039" spans="2:6" ht="15.4">
      <c r="B3039" s="594">
        <v>10330</v>
      </c>
      <c r="C3039" s="593" t="s">
        <v>8678</v>
      </c>
      <c r="D3039" s="594" t="s">
        <v>157</v>
      </c>
      <c r="E3039" s="595">
        <v>1126277</v>
      </c>
      <c r="F3039" s="596" t="s">
        <v>8417</v>
      </c>
    </row>
    <row r="3040" spans="2:6" ht="15.4">
      <c r="B3040" s="594">
        <v>10331</v>
      </c>
      <c r="C3040" s="593" t="s">
        <v>8679</v>
      </c>
      <c r="D3040" s="594" t="s">
        <v>157</v>
      </c>
      <c r="E3040" s="595">
        <v>2962588</v>
      </c>
      <c r="F3040" s="596" t="s">
        <v>8417</v>
      </c>
    </row>
    <row r="3041" spans="2:6" ht="15.4">
      <c r="B3041" s="594">
        <v>10332</v>
      </c>
      <c r="C3041" s="593" t="s">
        <v>8680</v>
      </c>
      <c r="D3041" s="594" t="s">
        <v>157</v>
      </c>
      <c r="E3041" s="595">
        <v>3425487</v>
      </c>
      <c r="F3041" s="596" t="s">
        <v>8417</v>
      </c>
    </row>
    <row r="3042" spans="2:6" ht="15.4">
      <c r="B3042" s="594">
        <v>10333</v>
      </c>
      <c r="C3042" s="593" t="s">
        <v>8681</v>
      </c>
      <c r="D3042" s="594" t="s">
        <v>157</v>
      </c>
      <c r="E3042" s="595">
        <v>3814768</v>
      </c>
      <c r="F3042" s="596" t="s">
        <v>8417</v>
      </c>
    </row>
    <row r="3043" spans="2:6" ht="15.4">
      <c r="B3043" s="594">
        <v>10334</v>
      </c>
      <c r="C3043" s="593" t="s">
        <v>8682</v>
      </c>
      <c r="D3043" s="594" t="s">
        <v>157</v>
      </c>
      <c r="E3043" s="597">
        <v>4028327</v>
      </c>
      <c r="F3043" s="593" t="s">
        <v>8417</v>
      </c>
    </row>
    <row r="3044" spans="2:6" ht="15.4">
      <c r="B3044" s="594">
        <v>10335</v>
      </c>
      <c r="C3044" s="593" t="s">
        <v>8683</v>
      </c>
      <c r="D3044" s="594" t="s">
        <v>157</v>
      </c>
      <c r="E3044" s="595">
        <v>11276899</v>
      </c>
      <c r="F3044" s="596" t="s">
        <v>8417</v>
      </c>
    </row>
    <row r="3045" spans="2:6" ht="15.4">
      <c r="B3045" s="594">
        <v>10336</v>
      </c>
      <c r="C3045" s="593" t="s">
        <v>8684</v>
      </c>
      <c r="D3045" s="594" t="s">
        <v>157</v>
      </c>
      <c r="E3045" s="595">
        <v>14430814</v>
      </c>
      <c r="F3045" s="596" t="s">
        <v>8417</v>
      </c>
    </row>
    <row r="3046" spans="2:6" ht="15.4">
      <c r="B3046" s="594">
        <v>10338</v>
      </c>
      <c r="C3046" s="593" t="s">
        <v>8685</v>
      </c>
      <c r="D3046" s="594" t="s">
        <v>186</v>
      </c>
      <c r="E3046" s="595">
        <v>145046</v>
      </c>
      <c r="F3046" s="596" t="s">
        <v>8417</v>
      </c>
    </row>
    <row r="3047" spans="2:6" ht="15.4">
      <c r="B3047" s="594">
        <v>10339</v>
      </c>
      <c r="C3047" s="593" t="s">
        <v>8686</v>
      </c>
      <c r="D3047" s="594" t="s">
        <v>186</v>
      </c>
      <c r="E3047" s="597">
        <v>162032</v>
      </c>
      <c r="F3047" s="593" t="s">
        <v>8417</v>
      </c>
    </row>
    <row r="3048" spans="2:6" ht="15.4">
      <c r="B3048" s="594">
        <v>10340</v>
      </c>
      <c r="C3048" s="593" t="s">
        <v>8687</v>
      </c>
      <c r="D3048" s="594" t="s">
        <v>186</v>
      </c>
      <c r="E3048" s="597">
        <v>134871</v>
      </c>
      <c r="F3048" s="593" t="s">
        <v>8417</v>
      </c>
    </row>
    <row r="3049" spans="2:6" ht="15.4">
      <c r="B3049" s="594">
        <v>10341</v>
      </c>
      <c r="C3049" s="593" t="s">
        <v>8688</v>
      </c>
      <c r="D3049" s="594" t="s">
        <v>186</v>
      </c>
      <c r="E3049" s="597">
        <v>151857</v>
      </c>
      <c r="F3049" s="593" t="s">
        <v>8417</v>
      </c>
    </row>
    <row r="3050" spans="2:6" ht="15.4">
      <c r="B3050" s="594">
        <v>10342</v>
      </c>
      <c r="C3050" s="593" t="s">
        <v>8689</v>
      </c>
      <c r="D3050" s="594" t="s">
        <v>157</v>
      </c>
      <c r="E3050" s="597">
        <v>1877730</v>
      </c>
      <c r="F3050" s="593" t="s">
        <v>8417</v>
      </c>
    </row>
    <row r="3051" spans="2:6" ht="15.4">
      <c r="B3051" s="594">
        <v>10343</v>
      </c>
      <c r="C3051" s="593" t="s">
        <v>8690</v>
      </c>
      <c r="D3051" s="594" t="s">
        <v>157</v>
      </c>
      <c r="E3051" s="597">
        <v>2252968</v>
      </c>
      <c r="F3051" s="593" t="s">
        <v>8417</v>
      </c>
    </row>
    <row r="3052" spans="2:6" ht="15.4">
      <c r="B3052" s="594">
        <v>10344</v>
      </c>
      <c r="C3052" s="593" t="s">
        <v>8691</v>
      </c>
      <c r="D3052" s="594" t="s">
        <v>157</v>
      </c>
      <c r="E3052" s="597">
        <v>273700</v>
      </c>
      <c r="F3052" s="596" t="s">
        <v>8417</v>
      </c>
    </row>
    <row r="3053" spans="2:6" ht="15.4">
      <c r="B3053" s="594">
        <v>10345</v>
      </c>
      <c r="C3053" s="593" t="s">
        <v>8692</v>
      </c>
      <c r="D3053" s="594" t="s">
        <v>157</v>
      </c>
      <c r="E3053" s="597">
        <v>196350</v>
      </c>
      <c r="F3053" s="596" t="s">
        <v>8417</v>
      </c>
    </row>
    <row r="3054" spans="2:6" ht="15.4">
      <c r="B3054" s="594">
        <v>10346</v>
      </c>
      <c r="C3054" s="593" t="s">
        <v>8693</v>
      </c>
      <c r="D3054" s="594" t="s">
        <v>157</v>
      </c>
      <c r="E3054" s="595">
        <v>856800</v>
      </c>
      <c r="F3054" s="596" t="s">
        <v>8417</v>
      </c>
    </row>
    <row r="3055" spans="2:6" ht="15.4">
      <c r="B3055" s="594">
        <v>10347</v>
      </c>
      <c r="C3055" s="593" t="s">
        <v>8694</v>
      </c>
      <c r="D3055" s="594" t="s">
        <v>157</v>
      </c>
      <c r="E3055" s="597">
        <v>214200</v>
      </c>
      <c r="F3055" s="596" t="s">
        <v>8417</v>
      </c>
    </row>
    <row r="3056" spans="2:6" ht="15.4">
      <c r="B3056" s="594">
        <v>10348</v>
      </c>
      <c r="C3056" s="593" t="s">
        <v>8695</v>
      </c>
      <c r="D3056" s="594" t="s">
        <v>157</v>
      </c>
      <c r="E3056" s="595">
        <v>383095</v>
      </c>
      <c r="F3056" s="596" t="s">
        <v>8417</v>
      </c>
    </row>
    <row r="3057" spans="2:6" ht="15.4">
      <c r="B3057" s="594">
        <v>10349</v>
      </c>
      <c r="C3057" s="593" t="s">
        <v>8696</v>
      </c>
      <c r="D3057" s="594" t="s">
        <v>190</v>
      </c>
      <c r="E3057" s="595">
        <v>496983</v>
      </c>
      <c r="F3057" s="596" t="s">
        <v>8417</v>
      </c>
    </row>
    <row r="3058" spans="2:6" ht="15.4">
      <c r="B3058" s="594">
        <v>10350</v>
      </c>
      <c r="C3058" s="593" t="s">
        <v>8697</v>
      </c>
      <c r="D3058" s="594" t="s">
        <v>186</v>
      </c>
      <c r="E3058" s="595">
        <v>182588</v>
      </c>
      <c r="F3058" s="596" t="s">
        <v>8417</v>
      </c>
    </row>
    <row r="3059" spans="2:6" ht="15.4">
      <c r="B3059" s="594">
        <v>10351</v>
      </c>
      <c r="C3059" s="593" t="s">
        <v>8698</v>
      </c>
      <c r="D3059" s="594" t="s">
        <v>186</v>
      </c>
      <c r="E3059" s="595">
        <v>166321</v>
      </c>
      <c r="F3059" s="596" t="s">
        <v>8417</v>
      </c>
    </row>
    <row r="3060" spans="2:6" ht="15.4">
      <c r="B3060" s="594">
        <v>10352</v>
      </c>
      <c r="C3060" s="593" t="s">
        <v>8699</v>
      </c>
      <c r="D3060" s="594" t="s">
        <v>190</v>
      </c>
      <c r="E3060" s="595">
        <v>893147</v>
      </c>
      <c r="F3060" s="596" t="s">
        <v>8417</v>
      </c>
    </row>
    <row r="3061" spans="2:6" ht="15.4">
      <c r="B3061" s="594">
        <v>10353</v>
      </c>
      <c r="C3061" s="593" t="s">
        <v>8700</v>
      </c>
      <c r="D3061" s="594" t="s">
        <v>190</v>
      </c>
      <c r="E3061" s="595">
        <v>916366</v>
      </c>
      <c r="F3061" s="596" t="s">
        <v>8417</v>
      </c>
    </row>
    <row r="3062" spans="2:6" ht="15.4">
      <c r="B3062" s="594">
        <v>10354</v>
      </c>
      <c r="C3062" s="593" t="s">
        <v>8701</v>
      </c>
      <c r="D3062" s="594" t="s">
        <v>190</v>
      </c>
      <c r="E3062" s="595">
        <v>1000741</v>
      </c>
      <c r="F3062" s="593" t="s">
        <v>8417</v>
      </c>
    </row>
    <row r="3063" spans="2:6" ht="15.4">
      <c r="B3063" s="594">
        <v>10355</v>
      </c>
      <c r="C3063" s="593" t="s">
        <v>8702</v>
      </c>
      <c r="D3063" s="594" t="s">
        <v>190</v>
      </c>
      <c r="E3063" s="595">
        <v>1229409</v>
      </c>
      <c r="F3063" s="596" t="s">
        <v>8417</v>
      </c>
    </row>
    <row r="3064" spans="2:6" ht="15.4">
      <c r="B3064" s="594">
        <v>10356</v>
      </c>
      <c r="C3064" s="593" t="s">
        <v>8703</v>
      </c>
      <c r="D3064" s="594" t="s">
        <v>190</v>
      </c>
      <c r="E3064" s="595">
        <v>1292217</v>
      </c>
      <c r="F3064" s="596" t="s">
        <v>8417</v>
      </c>
    </row>
    <row r="3065" spans="2:6" ht="15.4">
      <c r="B3065" s="594">
        <v>10357</v>
      </c>
      <c r="C3065" s="593" t="s">
        <v>8704</v>
      </c>
      <c r="D3065" s="594" t="s">
        <v>190</v>
      </c>
      <c r="E3065" s="595">
        <v>1403454</v>
      </c>
      <c r="F3065" s="593" t="s">
        <v>8417</v>
      </c>
    </row>
    <row r="3066" spans="2:6" ht="15.4">
      <c r="B3066" s="594">
        <v>10358</v>
      </c>
      <c r="C3066" s="593" t="s">
        <v>8705</v>
      </c>
      <c r="D3066" s="594" t="s">
        <v>190</v>
      </c>
      <c r="E3066" s="595">
        <v>1651269</v>
      </c>
      <c r="F3066" s="593" t="s">
        <v>8417</v>
      </c>
    </row>
    <row r="3067" spans="2:6" ht="15.4">
      <c r="B3067" s="594">
        <v>10359</v>
      </c>
      <c r="C3067" s="593" t="s">
        <v>8706</v>
      </c>
      <c r="D3067" s="594" t="s">
        <v>190</v>
      </c>
      <c r="E3067" s="595">
        <v>2016444</v>
      </c>
      <c r="F3067" s="593" t="s">
        <v>8417</v>
      </c>
    </row>
    <row r="3068" spans="2:6" ht="15.4">
      <c r="B3068" s="594">
        <v>10360</v>
      </c>
      <c r="C3068" s="593" t="s">
        <v>8707</v>
      </c>
      <c r="D3068" s="594" t="s">
        <v>190</v>
      </c>
      <c r="E3068" s="595">
        <v>2187789</v>
      </c>
      <c r="F3068" s="593" t="s">
        <v>8417</v>
      </c>
    </row>
    <row r="3069" spans="2:6" ht="15.4">
      <c r="B3069" s="594">
        <v>10361</v>
      </c>
      <c r="C3069" s="593" t="s">
        <v>8708</v>
      </c>
      <c r="D3069" s="594" t="s">
        <v>190</v>
      </c>
      <c r="E3069" s="595">
        <v>2310894</v>
      </c>
      <c r="F3069" s="596" t="s">
        <v>8417</v>
      </c>
    </row>
    <row r="3070" spans="2:6" ht="15.4">
      <c r="B3070" s="594">
        <v>10362</v>
      </c>
      <c r="C3070" s="593" t="s">
        <v>8709</v>
      </c>
      <c r="D3070" s="594" t="s">
        <v>190</v>
      </c>
      <c r="E3070" s="595">
        <v>2424205</v>
      </c>
      <c r="F3070" s="596" t="s">
        <v>8417</v>
      </c>
    </row>
    <row r="3071" spans="2:6" ht="15.4">
      <c r="B3071" s="594">
        <v>10363</v>
      </c>
      <c r="C3071" s="593" t="s">
        <v>8710</v>
      </c>
      <c r="D3071" s="594" t="s">
        <v>190</v>
      </c>
      <c r="E3071" s="595">
        <v>924120</v>
      </c>
      <c r="F3071" s="596" t="s">
        <v>8417</v>
      </c>
    </row>
    <row r="3072" spans="2:6" ht="15.4">
      <c r="B3072" s="594">
        <v>10364</v>
      </c>
      <c r="C3072" s="593" t="s">
        <v>8711</v>
      </c>
      <c r="D3072" s="594" t="s">
        <v>190</v>
      </c>
      <c r="E3072" s="595">
        <v>967703</v>
      </c>
      <c r="F3072" s="596" t="s">
        <v>8417</v>
      </c>
    </row>
    <row r="3073" spans="2:6" ht="15.4">
      <c r="B3073" s="594">
        <v>10365</v>
      </c>
      <c r="C3073" s="593" t="s">
        <v>8712</v>
      </c>
      <c r="D3073" s="594" t="s">
        <v>190</v>
      </c>
      <c r="E3073" s="595">
        <v>1062755</v>
      </c>
      <c r="F3073" s="596" t="s">
        <v>8417</v>
      </c>
    </row>
    <row r="3074" spans="2:6" ht="15.4">
      <c r="B3074" s="594">
        <v>10366</v>
      </c>
      <c r="C3074" s="593" t="s">
        <v>8713</v>
      </c>
      <c r="D3074" s="594" t="s">
        <v>190</v>
      </c>
      <c r="E3074" s="595">
        <v>1283562</v>
      </c>
      <c r="F3074" s="596" t="s">
        <v>8417</v>
      </c>
    </row>
    <row r="3075" spans="2:6" ht="15.4">
      <c r="B3075" s="594">
        <v>10367</v>
      </c>
      <c r="C3075" s="593" t="s">
        <v>8714</v>
      </c>
      <c r="D3075" s="594" t="s">
        <v>190</v>
      </c>
      <c r="E3075" s="595">
        <v>1370829</v>
      </c>
      <c r="F3075" s="596" t="s">
        <v>8417</v>
      </c>
    </row>
    <row r="3076" spans="2:6" ht="15.4">
      <c r="B3076" s="594">
        <v>10368</v>
      </c>
      <c r="C3076" s="593" t="s">
        <v>8715</v>
      </c>
      <c r="D3076" s="594" t="s">
        <v>190</v>
      </c>
      <c r="E3076" s="597">
        <v>1509800</v>
      </c>
      <c r="F3076" s="593" t="s">
        <v>8417</v>
      </c>
    </row>
    <row r="3077" spans="2:6" ht="15.4">
      <c r="B3077" s="594">
        <v>10369</v>
      </c>
      <c r="C3077" s="593" t="s">
        <v>8716</v>
      </c>
      <c r="D3077" s="594" t="s">
        <v>190</v>
      </c>
      <c r="E3077" s="597">
        <v>1670182</v>
      </c>
      <c r="F3077" s="593" t="s">
        <v>8417</v>
      </c>
    </row>
    <row r="3078" spans="2:6" ht="15.4">
      <c r="B3078" s="594">
        <v>10370</v>
      </c>
      <c r="C3078" s="593" t="s">
        <v>8717</v>
      </c>
      <c r="D3078" s="594" t="s">
        <v>190</v>
      </c>
      <c r="E3078" s="595">
        <v>2005988</v>
      </c>
      <c r="F3078" s="596" t="s">
        <v>8417</v>
      </c>
    </row>
    <row r="3079" spans="2:6" ht="15.4">
      <c r="B3079" s="594">
        <v>10371</v>
      </c>
      <c r="C3079" s="593" t="s">
        <v>8718</v>
      </c>
      <c r="D3079" s="594" t="s">
        <v>190</v>
      </c>
      <c r="E3079" s="595">
        <v>2173808</v>
      </c>
      <c r="F3079" s="596" t="s">
        <v>8417</v>
      </c>
    </row>
    <row r="3080" spans="2:6" ht="15.4">
      <c r="B3080" s="594">
        <v>10372</v>
      </c>
      <c r="C3080" s="593" t="s">
        <v>8719</v>
      </c>
      <c r="D3080" s="594" t="s">
        <v>190</v>
      </c>
      <c r="E3080" s="595">
        <v>2285579</v>
      </c>
      <c r="F3080" s="596" t="s">
        <v>8417</v>
      </c>
    </row>
    <row r="3081" spans="2:6" ht="15.4">
      <c r="B3081" s="594">
        <v>10373</v>
      </c>
      <c r="C3081" s="593" t="s">
        <v>8720</v>
      </c>
      <c r="D3081" s="594" t="s">
        <v>190</v>
      </c>
      <c r="E3081" s="597">
        <v>2417605</v>
      </c>
      <c r="F3081" s="593" t="s">
        <v>8417</v>
      </c>
    </row>
    <row r="3082" spans="2:6" ht="15.4">
      <c r="B3082" s="594">
        <v>10374</v>
      </c>
      <c r="C3082" s="593" t="s">
        <v>8721</v>
      </c>
      <c r="D3082" s="594" t="s">
        <v>157</v>
      </c>
      <c r="E3082" s="595">
        <v>248705</v>
      </c>
      <c r="F3082" s="596" t="s">
        <v>8417</v>
      </c>
    </row>
    <row r="3083" spans="2:6" ht="15.4">
      <c r="B3083" s="594">
        <v>10375</v>
      </c>
      <c r="C3083" s="593" t="s">
        <v>8722</v>
      </c>
      <c r="D3083" s="594" t="s">
        <v>157</v>
      </c>
      <c r="E3083" s="597">
        <v>560464</v>
      </c>
      <c r="F3083" s="593" t="s">
        <v>8417</v>
      </c>
    </row>
    <row r="3084" spans="2:6" ht="15.4">
      <c r="B3084" s="594">
        <v>10376</v>
      </c>
      <c r="C3084" s="593" t="s">
        <v>8723</v>
      </c>
      <c r="D3084" s="594" t="s">
        <v>157</v>
      </c>
      <c r="E3084" s="597">
        <v>1211401</v>
      </c>
      <c r="F3084" s="593" t="s">
        <v>8417</v>
      </c>
    </row>
    <row r="3085" spans="2:6" ht="15.4">
      <c r="B3085" s="594">
        <v>10377</v>
      </c>
      <c r="C3085" s="593" t="s">
        <v>8724</v>
      </c>
      <c r="D3085" s="594" t="s">
        <v>157</v>
      </c>
      <c r="E3085" s="597">
        <v>1702548</v>
      </c>
      <c r="F3085" s="593" t="s">
        <v>8417</v>
      </c>
    </row>
    <row r="3086" spans="2:6" ht="15.4">
      <c r="B3086" s="594">
        <v>10378</v>
      </c>
      <c r="C3086" s="593" t="s">
        <v>8725</v>
      </c>
      <c r="D3086" s="594" t="s">
        <v>157</v>
      </c>
      <c r="E3086" s="597">
        <v>1968860</v>
      </c>
      <c r="F3086" s="593" t="s">
        <v>8417</v>
      </c>
    </row>
    <row r="3087" spans="2:6" ht="15.4">
      <c r="B3087" s="594">
        <v>10454</v>
      </c>
      <c r="C3087" s="593" t="s">
        <v>8726</v>
      </c>
      <c r="D3087" s="594" t="s">
        <v>190</v>
      </c>
      <c r="E3087" s="595">
        <v>228866</v>
      </c>
      <c r="F3087" s="596" t="s">
        <v>8417</v>
      </c>
    </row>
    <row r="3088" spans="2:6" ht="15.4">
      <c r="B3088" s="594">
        <v>10455</v>
      </c>
      <c r="C3088" s="593" t="s">
        <v>8727</v>
      </c>
      <c r="D3088" s="594" t="s">
        <v>190</v>
      </c>
      <c r="E3088" s="597">
        <v>285101</v>
      </c>
      <c r="F3088" s="593" t="s">
        <v>8417</v>
      </c>
    </row>
    <row r="3089" spans="2:6" ht="15.4">
      <c r="B3089" s="594">
        <v>10456</v>
      </c>
      <c r="C3089" s="593" t="s">
        <v>8728</v>
      </c>
      <c r="D3089" s="594" t="s">
        <v>190</v>
      </c>
      <c r="E3089" s="597">
        <v>337592</v>
      </c>
      <c r="F3089" s="593" t="s">
        <v>8417</v>
      </c>
    </row>
    <row r="3090" spans="2:6" ht="15.4">
      <c r="B3090" s="594">
        <v>10457</v>
      </c>
      <c r="C3090" s="593" t="s">
        <v>8729</v>
      </c>
      <c r="D3090" s="594" t="s">
        <v>190</v>
      </c>
      <c r="E3090" s="597">
        <v>365451</v>
      </c>
      <c r="F3090" s="593" t="s">
        <v>8417</v>
      </c>
    </row>
    <row r="3091" spans="2:6" ht="15.4">
      <c r="B3091" s="594">
        <v>10458</v>
      </c>
      <c r="C3091" s="593" t="s">
        <v>8730</v>
      </c>
      <c r="D3091" s="594" t="s">
        <v>190</v>
      </c>
      <c r="E3091" s="597">
        <v>240137</v>
      </c>
      <c r="F3091" s="593" t="s">
        <v>8417</v>
      </c>
    </row>
    <row r="3092" spans="2:6" ht="15.4">
      <c r="B3092" s="594">
        <v>10459</v>
      </c>
      <c r="C3092" s="593" t="s">
        <v>8731</v>
      </c>
      <c r="D3092" s="594" t="s">
        <v>190</v>
      </c>
      <c r="E3092" s="597">
        <v>301930</v>
      </c>
      <c r="F3092" s="593" t="s">
        <v>8417</v>
      </c>
    </row>
    <row r="3093" spans="2:6" ht="15.4">
      <c r="B3093" s="594">
        <v>10460</v>
      </c>
      <c r="C3093" s="593" t="s">
        <v>8732</v>
      </c>
      <c r="D3093" s="594" t="s">
        <v>190</v>
      </c>
      <c r="E3093" s="597">
        <v>356068</v>
      </c>
      <c r="F3093" s="593" t="s">
        <v>8417</v>
      </c>
    </row>
    <row r="3094" spans="2:6" ht="15.4">
      <c r="B3094" s="594">
        <v>10461</v>
      </c>
      <c r="C3094" s="593" t="s">
        <v>8733</v>
      </c>
      <c r="D3094" s="594" t="s">
        <v>190</v>
      </c>
      <c r="E3094" s="597">
        <v>384312</v>
      </c>
      <c r="F3094" s="593" t="s">
        <v>8417</v>
      </c>
    </row>
    <row r="3095" spans="2:6" ht="15.4">
      <c r="B3095" s="594">
        <v>10462</v>
      </c>
      <c r="C3095" s="593" t="s">
        <v>8734</v>
      </c>
      <c r="D3095" s="594" t="s">
        <v>182</v>
      </c>
      <c r="E3095" s="597">
        <v>316563</v>
      </c>
      <c r="F3095" s="593" t="s">
        <v>8417</v>
      </c>
    </row>
    <row r="3096" spans="2:6" ht="15.4">
      <c r="B3096" s="594">
        <v>10465</v>
      </c>
      <c r="C3096" s="593" t="s">
        <v>8735</v>
      </c>
      <c r="D3096" s="594" t="s">
        <v>182</v>
      </c>
      <c r="E3096" s="597">
        <v>93736</v>
      </c>
      <c r="F3096" s="593" t="s">
        <v>8417</v>
      </c>
    </row>
    <row r="3097" spans="2:6" ht="15.4">
      <c r="B3097" s="594">
        <v>10484</v>
      </c>
      <c r="C3097" s="593" t="s">
        <v>8736</v>
      </c>
      <c r="D3097" s="594" t="s">
        <v>190</v>
      </c>
      <c r="E3097" s="597">
        <v>325530</v>
      </c>
      <c r="F3097" s="593" t="s">
        <v>8417</v>
      </c>
    </row>
    <row r="3098" spans="2:6" ht="15.4">
      <c r="B3098" s="594">
        <v>10485</v>
      </c>
      <c r="C3098" s="593" t="s">
        <v>8737</v>
      </c>
      <c r="D3098" s="594" t="s">
        <v>190</v>
      </c>
      <c r="E3098" s="597">
        <v>420804</v>
      </c>
      <c r="F3098" s="593" t="s">
        <v>8417</v>
      </c>
    </row>
    <row r="3099" spans="2:6" ht="15.4">
      <c r="B3099" s="594">
        <v>10486</v>
      </c>
      <c r="C3099" s="593" t="s">
        <v>8738</v>
      </c>
      <c r="D3099" s="594" t="s">
        <v>190</v>
      </c>
      <c r="E3099" s="597">
        <v>504755</v>
      </c>
      <c r="F3099" s="593" t="s">
        <v>8417</v>
      </c>
    </row>
    <row r="3100" spans="2:6" ht="15.4">
      <c r="B3100" s="594">
        <v>10487</v>
      </c>
      <c r="C3100" s="593" t="s">
        <v>8739</v>
      </c>
      <c r="D3100" s="594" t="s">
        <v>190</v>
      </c>
      <c r="E3100" s="597">
        <v>547716</v>
      </c>
      <c r="F3100" s="593" t="s">
        <v>8417</v>
      </c>
    </row>
    <row r="3101" spans="2:6" ht="15.4">
      <c r="B3101" s="594">
        <v>10488</v>
      </c>
      <c r="C3101" s="593" t="s">
        <v>8740</v>
      </c>
      <c r="D3101" s="594" t="s">
        <v>190</v>
      </c>
      <c r="E3101" s="597">
        <v>349096</v>
      </c>
      <c r="F3101" s="593" t="s">
        <v>8417</v>
      </c>
    </row>
    <row r="3102" spans="2:6" ht="15.4">
      <c r="B3102" s="594">
        <v>10489</v>
      </c>
      <c r="C3102" s="593" t="s">
        <v>8741</v>
      </c>
      <c r="D3102" s="594" t="s">
        <v>190</v>
      </c>
      <c r="E3102" s="597">
        <v>454713</v>
      </c>
      <c r="F3102" s="593" t="s">
        <v>8417</v>
      </c>
    </row>
    <row r="3103" spans="2:6" ht="15.4">
      <c r="B3103" s="594">
        <v>10490</v>
      </c>
      <c r="C3103" s="593" t="s">
        <v>8742</v>
      </c>
      <c r="D3103" s="594" t="s">
        <v>190</v>
      </c>
      <c r="E3103" s="597">
        <v>547778</v>
      </c>
      <c r="F3103" s="593" t="s">
        <v>8417</v>
      </c>
    </row>
    <row r="3104" spans="2:6" ht="15.4">
      <c r="B3104" s="594">
        <v>10491</v>
      </c>
      <c r="C3104" s="593" t="s">
        <v>8743</v>
      </c>
      <c r="D3104" s="594" t="s">
        <v>190</v>
      </c>
      <c r="E3104" s="597">
        <v>591795</v>
      </c>
      <c r="F3104" s="593" t="s">
        <v>8417</v>
      </c>
    </row>
    <row r="3105" spans="2:6" ht="15.4">
      <c r="B3105" s="594">
        <v>10492</v>
      </c>
      <c r="C3105" s="593" t="s">
        <v>8744</v>
      </c>
      <c r="D3105" s="594" t="s">
        <v>190</v>
      </c>
      <c r="E3105" s="597">
        <v>393376</v>
      </c>
      <c r="F3105" s="593" t="s">
        <v>8417</v>
      </c>
    </row>
    <row r="3106" spans="2:6" ht="15.4">
      <c r="B3106" s="594">
        <v>10493</v>
      </c>
      <c r="C3106" s="593" t="s">
        <v>8745</v>
      </c>
      <c r="D3106" s="594" t="s">
        <v>190</v>
      </c>
      <c r="E3106" s="597">
        <v>511079</v>
      </c>
      <c r="F3106" s="593" t="s">
        <v>8417</v>
      </c>
    </row>
    <row r="3107" spans="2:6" ht="15.4">
      <c r="B3107" s="594">
        <v>10494</v>
      </c>
      <c r="C3107" s="593" t="s">
        <v>8746</v>
      </c>
      <c r="D3107" s="594" t="s">
        <v>190</v>
      </c>
      <c r="E3107" s="597">
        <v>612109</v>
      </c>
      <c r="F3107" s="593" t="s">
        <v>8417</v>
      </c>
    </row>
    <row r="3108" spans="2:6" ht="15.4">
      <c r="B3108" s="594">
        <v>10495</v>
      </c>
      <c r="C3108" s="593" t="s">
        <v>8747</v>
      </c>
      <c r="D3108" s="594" t="s">
        <v>190</v>
      </c>
      <c r="E3108" s="597">
        <v>745911</v>
      </c>
      <c r="F3108" s="593" t="s">
        <v>8417</v>
      </c>
    </row>
    <row r="3109" spans="2:6" ht="15.4">
      <c r="B3109" s="594">
        <v>10496</v>
      </c>
      <c r="C3109" s="593" t="s">
        <v>8748</v>
      </c>
      <c r="D3109" s="594" t="s">
        <v>190</v>
      </c>
      <c r="E3109" s="597">
        <v>422661</v>
      </c>
      <c r="F3109" s="593" t="s">
        <v>8417</v>
      </c>
    </row>
    <row r="3110" spans="2:6" ht="15.4">
      <c r="B3110" s="594">
        <v>10497</v>
      </c>
      <c r="C3110" s="593" t="s">
        <v>8749</v>
      </c>
      <c r="D3110" s="594" t="s">
        <v>190</v>
      </c>
      <c r="E3110" s="597">
        <v>552577</v>
      </c>
      <c r="F3110" s="593" t="s">
        <v>8417</v>
      </c>
    </row>
    <row r="3111" spans="2:6" ht="15.4">
      <c r="B3111" s="594">
        <v>10498</v>
      </c>
      <c r="C3111" s="593" t="s">
        <v>8750</v>
      </c>
      <c r="D3111" s="594" t="s">
        <v>190</v>
      </c>
      <c r="E3111" s="597">
        <v>666169</v>
      </c>
      <c r="F3111" s="593" t="s">
        <v>8417</v>
      </c>
    </row>
    <row r="3112" spans="2:6" ht="15.4">
      <c r="B3112" s="594">
        <v>10499</v>
      </c>
      <c r="C3112" s="593" t="s">
        <v>8751</v>
      </c>
      <c r="D3112" s="594" t="s">
        <v>190</v>
      </c>
      <c r="E3112" s="597">
        <v>806689</v>
      </c>
      <c r="F3112" s="596" t="s">
        <v>8417</v>
      </c>
    </row>
    <row r="3113" spans="2:6" ht="15.4">
      <c r="B3113" s="594">
        <v>10500</v>
      </c>
      <c r="C3113" s="593" t="s">
        <v>8752</v>
      </c>
      <c r="D3113" s="594" t="s">
        <v>190</v>
      </c>
      <c r="E3113" s="597">
        <v>459548</v>
      </c>
      <c r="F3113" s="596" t="s">
        <v>8417</v>
      </c>
    </row>
    <row r="3114" spans="2:6" ht="15.4">
      <c r="B3114" s="594">
        <v>10501</v>
      </c>
      <c r="C3114" s="593" t="s">
        <v>8753</v>
      </c>
      <c r="D3114" s="594" t="s">
        <v>190</v>
      </c>
      <c r="E3114" s="595">
        <v>614994</v>
      </c>
      <c r="F3114" s="596" t="s">
        <v>8417</v>
      </c>
    </row>
    <row r="3115" spans="2:6" ht="15.4">
      <c r="B3115" s="594">
        <v>10502</v>
      </c>
      <c r="C3115" s="593" t="s">
        <v>8754</v>
      </c>
      <c r="D3115" s="594" t="s">
        <v>190</v>
      </c>
      <c r="E3115" s="595">
        <v>716953</v>
      </c>
      <c r="F3115" s="596" t="s">
        <v>8417</v>
      </c>
    </row>
    <row r="3116" spans="2:6" ht="15.4">
      <c r="B3116" s="594">
        <v>10503</v>
      </c>
      <c r="C3116" s="593" t="s">
        <v>8755</v>
      </c>
      <c r="D3116" s="594" t="s">
        <v>190</v>
      </c>
      <c r="E3116" s="595">
        <v>875357</v>
      </c>
      <c r="F3116" s="596" t="s">
        <v>8417</v>
      </c>
    </row>
    <row r="3117" spans="2:6" ht="15.4">
      <c r="B3117" s="594">
        <v>10504</v>
      </c>
      <c r="C3117" s="593" t="s">
        <v>8756</v>
      </c>
      <c r="D3117" s="594" t="s">
        <v>190</v>
      </c>
      <c r="E3117" s="597">
        <v>492315</v>
      </c>
      <c r="F3117" s="593" t="s">
        <v>8417</v>
      </c>
    </row>
    <row r="3118" spans="2:6" ht="15.4">
      <c r="B3118" s="594">
        <v>10505</v>
      </c>
      <c r="C3118" s="593" t="s">
        <v>8757</v>
      </c>
      <c r="D3118" s="594" t="s">
        <v>190</v>
      </c>
      <c r="E3118" s="595">
        <v>652083</v>
      </c>
      <c r="F3118" s="596" t="s">
        <v>8417</v>
      </c>
    </row>
    <row r="3119" spans="2:6" ht="15.4">
      <c r="B3119" s="594">
        <v>10506</v>
      </c>
      <c r="C3119" s="593" t="s">
        <v>8758</v>
      </c>
      <c r="D3119" s="594" t="s">
        <v>190</v>
      </c>
      <c r="E3119" s="595">
        <v>776790</v>
      </c>
      <c r="F3119" s="596" t="s">
        <v>8417</v>
      </c>
    </row>
    <row r="3120" spans="2:6" ht="15.4">
      <c r="B3120" s="594">
        <v>10507</v>
      </c>
      <c r="C3120" s="593" t="s">
        <v>8759</v>
      </c>
      <c r="D3120" s="594" t="s">
        <v>190</v>
      </c>
      <c r="E3120" s="597">
        <v>945199</v>
      </c>
      <c r="F3120" s="593" t="s">
        <v>8417</v>
      </c>
    </row>
    <row r="3121" spans="2:6" ht="15.4">
      <c r="B3121" s="594">
        <v>10508</v>
      </c>
      <c r="C3121" s="593" t="s">
        <v>8760</v>
      </c>
      <c r="D3121" s="594" t="s">
        <v>190</v>
      </c>
      <c r="E3121" s="595">
        <v>771137</v>
      </c>
      <c r="F3121" s="596" t="s">
        <v>8417</v>
      </c>
    </row>
    <row r="3122" spans="2:6" ht="15.4">
      <c r="B3122" s="594">
        <v>10509</v>
      </c>
      <c r="C3122" s="593" t="s">
        <v>8761</v>
      </c>
      <c r="D3122" s="594" t="s">
        <v>190</v>
      </c>
      <c r="E3122" s="597">
        <v>1151445</v>
      </c>
      <c r="F3122" s="593" t="s">
        <v>8417</v>
      </c>
    </row>
    <row r="3123" spans="2:6" ht="15.4">
      <c r="B3123" s="594">
        <v>10510</v>
      </c>
      <c r="C3123" s="593" t="s">
        <v>8762</v>
      </c>
      <c r="D3123" s="594" t="s">
        <v>190</v>
      </c>
      <c r="E3123" s="597">
        <v>1477476</v>
      </c>
      <c r="F3123" s="593" t="s">
        <v>8417</v>
      </c>
    </row>
    <row r="3124" spans="2:6" ht="15.4">
      <c r="B3124" s="594">
        <v>10511</v>
      </c>
      <c r="C3124" s="593" t="s">
        <v>8763</v>
      </c>
      <c r="D3124" s="594" t="s">
        <v>190</v>
      </c>
      <c r="E3124" s="597">
        <v>1964030</v>
      </c>
      <c r="F3124" s="593" t="s">
        <v>8417</v>
      </c>
    </row>
    <row r="3125" spans="2:6" ht="15.4">
      <c r="B3125" s="594">
        <v>10512</v>
      </c>
      <c r="C3125" s="593" t="s">
        <v>8764</v>
      </c>
      <c r="D3125" s="594" t="s">
        <v>190</v>
      </c>
      <c r="E3125" s="597">
        <v>2748253</v>
      </c>
      <c r="F3125" s="593" t="s">
        <v>8417</v>
      </c>
    </row>
    <row r="3126" spans="2:6" ht="15.4">
      <c r="B3126" s="594">
        <v>10513</v>
      </c>
      <c r="C3126" s="593" t="s">
        <v>8765</v>
      </c>
      <c r="D3126" s="594" t="s">
        <v>190</v>
      </c>
      <c r="E3126" s="595">
        <v>4394245</v>
      </c>
      <c r="F3126" s="596" t="s">
        <v>8417</v>
      </c>
    </row>
    <row r="3127" spans="2:6" ht="15.4">
      <c r="B3127" s="594">
        <v>10514</v>
      </c>
      <c r="C3127" s="593" t="s">
        <v>8766</v>
      </c>
      <c r="D3127" s="594" t="s">
        <v>190</v>
      </c>
      <c r="E3127" s="597">
        <v>7177978</v>
      </c>
      <c r="F3127" s="593" t="s">
        <v>8417</v>
      </c>
    </row>
    <row r="3128" spans="2:6" ht="15.4">
      <c r="B3128" s="594">
        <v>10515</v>
      </c>
      <c r="C3128" s="593" t="s">
        <v>8767</v>
      </c>
      <c r="D3128" s="594" t="s">
        <v>190</v>
      </c>
      <c r="E3128" s="597">
        <v>7181529</v>
      </c>
      <c r="F3128" s="593" t="s">
        <v>8417</v>
      </c>
    </row>
    <row r="3129" spans="2:6" ht="15.4">
      <c r="B3129" s="594">
        <v>10516</v>
      </c>
      <c r="C3129" s="593" t="s">
        <v>8768</v>
      </c>
      <c r="D3129" s="594" t="s">
        <v>190</v>
      </c>
      <c r="E3129" s="597">
        <v>8461813</v>
      </c>
      <c r="F3129" s="593" t="s">
        <v>8417</v>
      </c>
    </row>
    <row r="3130" spans="2:6" ht="15.4">
      <c r="B3130" s="594">
        <v>10529</v>
      </c>
      <c r="C3130" s="593" t="s">
        <v>8769</v>
      </c>
      <c r="D3130" s="594" t="s">
        <v>157</v>
      </c>
      <c r="E3130" s="597">
        <v>871328</v>
      </c>
      <c r="F3130" s="593" t="s">
        <v>8417</v>
      </c>
    </row>
    <row r="3131" spans="2:6" ht="15.4">
      <c r="B3131" s="594">
        <v>10530</v>
      </c>
      <c r="C3131" s="593" t="s">
        <v>8770</v>
      </c>
      <c r="D3131" s="594" t="s">
        <v>157</v>
      </c>
      <c r="E3131" s="597">
        <v>60976</v>
      </c>
      <c r="F3131" s="593" t="s">
        <v>8417</v>
      </c>
    </row>
    <row r="3132" spans="2:6" ht="15.4">
      <c r="B3132" s="594">
        <v>10531</v>
      </c>
      <c r="C3132" s="593" t="s">
        <v>8771</v>
      </c>
      <c r="D3132" s="594" t="s">
        <v>157</v>
      </c>
      <c r="E3132" s="595">
        <v>39316</v>
      </c>
      <c r="F3132" s="596" t="s">
        <v>8417</v>
      </c>
    </row>
    <row r="3133" spans="2:6" ht="15.4">
      <c r="B3133" s="594">
        <v>10540</v>
      </c>
      <c r="C3133" s="593" t="s">
        <v>8772</v>
      </c>
      <c r="D3133" s="594" t="s">
        <v>157</v>
      </c>
      <c r="E3133" s="597">
        <v>86340</v>
      </c>
      <c r="F3133" s="593" t="s">
        <v>8417</v>
      </c>
    </row>
    <row r="3134" spans="2:6" ht="15.4">
      <c r="B3134" s="594">
        <v>10541</v>
      </c>
      <c r="C3134" s="593" t="s">
        <v>8773</v>
      </c>
      <c r="D3134" s="594" t="s">
        <v>157</v>
      </c>
      <c r="E3134" s="597">
        <v>227040</v>
      </c>
      <c r="F3134" s="593" t="s">
        <v>8417</v>
      </c>
    </row>
    <row r="3135" spans="2:6" ht="15.4">
      <c r="B3135" s="594">
        <v>10542</v>
      </c>
      <c r="C3135" s="593" t="s">
        <v>8774</v>
      </c>
      <c r="D3135" s="594" t="s">
        <v>157</v>
      </c>
      <c r="E3135" s="597">
        <v>355224</v>
      </c>
      <c r="F3135" s="593" t="s">
        <v>8417</v>
      </c>
    </row>
    <row r="3136" spans="2:6" ht="15.4">
      <c r="B3136" s="594">
        <v>10543</v>
      </c>
      <c r="C3136" s="593" t="s">
        <v>8775</v>
      </c>
      <c r="D3136" s="594" t="s">
        <v>186</v>
      </c>
      <c r="E3136" s="597">
        <v>880592</v>
      </c>
      <c r="F3136" s="593" t="s">
        <v>8417</v>
      </c>
    </row>
    <row r="3137" spans="2:6" ht="15.4">
      <c r="B3137" s="594">
        <v>10544</v>
      </c>
      <c r="C3137" s="593" t="s">
        <v>8776</v>
      </c>
      <c r="D3137" s="594" t="s">
        <v>190</v>
      </c>
      <c r="E3137" s="597">
        <v>189194</v>
      </c>
      <c r="F3137" s="593" t="s">
        <v>8417</v>
      </c>
    </row>
    <row r="3138" spans="2:6" ht="15.4">
      <c r="B3138" s="594">
        <v>10545</v>
      </c>
      <c r="C3138" s="593" t="s">
        <v>8777</v>
      </c>
      <c r="D3138" s="594" t="s">
        <v>182</v>
      </c>
      <c r="E3138" s="597">
        <v>13572</v>
      </c>
      <c r="F3138" s="593" t="s">
        <v>8417</v>
      </c>
    </row>
    <row r="3139" spans="2:6" ht="15.4">
      <c r="B3139" s="594">
        <v>10546</v>
      </c>
      <c r="C3139" s="593" t="s">
        <v>8778</v>
      </c>
      <c r="D3139" s="594" t="s">
        <v>182</v>
      </c>
      <c r="E3139" s="597">
        <v>3109</v>
      </c>
      <c r="F3139" s="593" t="s">
        <v>8417</v>
      </c>
    </row>
    <row r="3140" spans="2:6" ht="15.4">
      <c r="B3140" s="594">
        <v>10547</v>
      </c>
      <c r="C3140" s="593" t="s">
        <v>8779</v>
      </c>
      <c r="D3140" s="594" t="s">
        <v>182</v>
      </c>
      <c r="E3140" s="597">
        <v>2668</v>
      </c>
      <c r="F3140" s="593" t="s">
        <v>8417</v>
      </c>
    </row>
    <row r="3141" spans="2:6" ht="15.4">
      <c r="B3141" s="594">
        <v>10548</v>
      </c>
      <c r="C3141" s="593" t="s">
        <v>8780</v>
      </c>
      <c r="D3141" s="594" t="s">
        <v>190</v>
      </c>
      <c r="E3141" s="597">
        <v>1806</v>
      </c>
      <c r="F3141" s="593" t="s">
        <v>8417</v>
      </c>
    </row>
    <row r="3142" spans="2:6" ht="15.4">
      <c r="B3142" s="594">
        <v>10549</v>
      </c>
      <c r="C3142" s="593" t="s">
        <v>8781</v>
      </c>
      <c r="D3142" s="594" t="s">
        <v>157</v>
      </c>
      <c r="E3142" s="597">
        <v>5768</v>
      </c>
      <c r="F3142" s="593" t="s">
        <v>8417</v>
      </c>
    </row>
    <row r="3143" spans="2:6" ht="15.4">
      <c r="B3143" s="594">
        <v>10550</v>
      </c>
      <c r="C3143" s="593" t="s">
        <v>8782</v>
      </c>
      <c r="D3143" s="594" t="s">
        <v>157</v>
      </c>
      <c r="E3143" s="597">
        <v>6584</v>
      </c>
      <c r="F3143" s="593" t="s">
        <v>8417</v>
      </c>
    </row>
    <row r="3144" spans="2:6" ht="15.4">
      <c r="B3144" s="594">
        <v>10551</v>
      </c>
      <c r="C3144" s="593" t="s">
        <v>8783</v>
      </c>
      <c r="D3144" s="594" t="s">
        <v>182</v>
      </c>
      <c r="E3144" s="597">
        <v>4720</v>
      </c>
      <c r="F3144" s="593" t="s">
        <v>8417</v>
      </c>
    </row>
    <row r="3145" spans="2:6" ht="15.4">
      <c r="B3145" s="594">
        <v>10552</v>
      </c>
      <c r="C3145" s="593" t="s">
        <v>8784</v>
      </c>
      <c r="D3145" s="594" t="s">
        <v>182</v>
      </c>
      <c r="E3145" s="597">
        <v>9144</v>
      </c>
      <c r="F3145" s="593" t="s">
        <v>8417</v>
      </c>
    </row>
    <row r="3146" spans="2:6" ht="15.4">
      <c r="B3146" s="594">
        <v>10553</v>
      </c>
      <c r="C3146" s="593" t="s">
        <v>8785</v>
      </c>
      <c r="D3146" s="594" t="s">
        <v>182</v>
      </c>
      <c r="E3146" s="597">
        <v>52922</v>
      </c>
      <c r="F3146" s="593" t="s">
        <v>8417</v>
      </c>
    </row>
    <row r="3147" spans="2:6" ht="15.4">
      <c r="B3147" s="594">
        <v>10554</v>
      </c>
      <c r="C3147" s="593" t="s">
        <v>8786</v>
      </c>
      <c r="D3147" s="594" t="s">
        <v>3269</v>
      </c>
      <c r="E3147" s="597">
        <v>78523</v>
      </c>
      <c r="F3147" s="593" t="s">
        <v>8417</v>
      </c>
    </row>
    <row r="3148" spans="2:6" ht="15.4">
      <c r="B3148" s="594">
        <v>10555</v>
      </c>
      <c r="C3148" s="593" t="s">
        <v>8787</v>
      </c>
      <c r="D3148" s="594" t="s">
        <v>3269</v>
      </c>
      <c r="E3148" s="595">
        <v>144755</v>
      </c>
      <c r="F3148" s="596" t="s">
        <v>8417</v>
      </c>
    </row>
    <row r="3149" spans="2:6" ht="15.4">
      <c r="B3149" s="594">
        <v>10556</v>
      </c>
      <c r="C3149" s="593" t="s">
        <v>8788</v>
      </c>
      <c r="D3149" s="594" t="s">
        <v>3269</v>
      </c>
      <c r="E3149" s="595">
        <v>133328</v>
      </c>
      <c r="F3149" s="596" t="s">
        <v>8417</v>
      </c>
    </row>
    <row r="3150" spans="2:6" ht="15.4">
      <c r="B3150" s="594">
        <v>10557</v>
      </c>
      <c r="C3150" s="593" t="s">
        <v>8789</v>
      </c>
      <c r="D3150" s="594" t="s">
        <v>5596</v>
      </c>
      <c r="E3150" s="597">
        <v>1320</v>
      </c>
      <c r="F3150" s="593" t="s">
        <v>8417</v>
      </c>
    </row>
    <row r="3151" spans="2:6" ht="15.4">
      <c r="B3151" s="594">
        <v>10558</v>
      </c>
      <c r="C3151" s="593" t="s">
        <v>8790</v>
      </c>
      <c r="D3151" s="594" t="s">
        <v>182</v>
      </c>
      <c r="E3151" s="595">
        <v>44432</v>
      </c>
      <c r="F3151" s="596" t="s">
        <v>8417</v>
      </c>
    </row>
    <row r="3152" spans="2:6" ht="15.4">
      <c r="B3152" s="594">
        <v>10559</v>
      </c>
      <c r="C3152" s="593" t="s">
        <v>8791</v>
      </c>
      <c r="D3152" s="594" t="s">
        <v>182</v>
      </c>
      <c r="E3152" s="595">
        <v>1747</v>
      </c>
      <c r="F3152" s="596" t="s">
        <v>8417</v>
      </c>
    </row>
    <row r="3153" spans="2:6" ht="15.4">
      <c r="B3153" s="594">
        <v>10596</v>
      </c>
      <c r="C3153" s="593" t="s">
        <v>8792</v>
      </c>
      <c r="D3153" s="594" t="s">
        <v>157</v>
      </c>
      <c r="E3153" s="595">
        <v>319229</v>
      </c>
      <c r="F3153" s="596" t="s">
        <v>8417</v>
      </c>
    </row>
    <row r="3154" spans="2:6" ht="15.4">
      <c r="B3154" s="594">
        <v>10597</v>
      </c>
      <c r="C3154" s="593" t="s">
        <v>8793</v>
      </c>
      <c r="D3154" s="594" t="s">
        <v>157</v>
      </c>
      <c r="E3154" s="595">
        <v>239934</v>
      </c>
      <c r="F3154" s="596" t="s">
        <v>8417</v>
      </c>
    </row>
    <row r="3155" spans="2:6" ht="15.4">
      <c r="B3155" s="594">
        <v>10598</v>
      </c>
      <c r="C3155" s="593" t="s">
        <v>8794</v>
      </c>
      <c r="D3155" s="594" t="s">
        <v>157</v>
      </c>
      <c r="E3155" s="595">
        <v>337287</v>
      </c>
      <c r="F3155" s="596" t="s">
        <v>8417</v>
      </c>
    </row>
    <row r="3156" spans="2:6" ht="15.4">
      <c r="B3156" s="594">
        <v>10599</v>
      </c>
      <c r="C3156" s="593" t="s">
        <v>8795</v>
      </c>
      <c r="D3156" s="594" t="s">
        <v>157</v>
      </c>
      <c r="E3156" s="595">
        <v>120797</v>
      </c>
      <c r="F3156" s="596" t="s">
        <v>8417</v>
      </c>
    </row>
    <row r="3157" spans="2:6" ht="15.4">
      <c r="B3157" s="594">
        <v>10600</v>
      </c>
      <c r="C3157" s="593" t="s">
        <v>8796</v>
      </c>
      <c r="D3157" s="594" t="s">
        <v>157</v>
      </c>
      <c r="E3157" s="597">
        <v>106890</v>
      </c>
      <c r="F3157" s="593" t="s">
        <v>8417</v>
      </c>
    </row>
    <row r="3158" spans="2:6" ht="15.4">
      <c r="B3158" s="594">
        <v>10601</v>
      </c>
      <c r="C3158" s="593" t="s">
        <v>8797</v>
      </c>
      <c r="D3158" s="594" t="s">
        <v>157</v>
      </c>
      <c r="E3158" s="597">
        <v>243032</v>
      </c>
      <c r="F3158" s="593" t="s">
        <v>8417</v>
      </c>
    </row>
    <row r="3159" spans="2:6" ht="15.4">
      <c r="B3159" s="594">
        <v>10602</v>
      </c>
      <c r="C3159" s="593" t="s">
        <v>8798</v>
      </c>
      <c r="D3159" s="594" t="s">
        <v>157</v>
      </c>
      <c r="E3159" s="597">
        <v>115581</v>
      </c>
      <c r="F3159" s="593" t="s">
        <v>8417</v>
      </c>
    </row>
    <row r="3160" spans="2:6" ht="15.4">
      <c r="B3160" s="594">
        <v>10603</v>
      </c>
      <c r="C3160" s="593" t="s">
        <v>8799</v>
      </c>
      <c r="D3160" s="594" t="s">
        <v>157</v>
      </c>
      <c r="E3160" s="597">
        <v>752162</v>
      </c>
      <c r="F3160" s="593" t="s">
        <v>8417</v>
      </c>
    </row>
    <row r="3161" spans="2:6" ht="15.4">
      <c r="B3161" s="594">
        <v>10604</v>
      </c>
      <c r="C3161" s="593" t="s">
        <v>8800</v>
      </c>
      <c r="D3161" s="594" t="s">
        <v>157</v>
      </c>
      <c r="E3161" s="597">
        <v>718174</v>
      </c>
      <c r="F3161" s="593" t="s">
        <v>8417</v>
      </c>
    </row>
    <row r="3162" spans="2:6" ht="15.4">
      <c r="B3162" s="594">
        <v>10605</v>
      </c>
      <c r="C3162" s="593" t="s">
        <v>8801</v>
      </c>
      <c r="D3162" s="594" t="s">
        <v>157</v>
      </c>
      <c r="E3162" s="595">
        <v>394354</v>
      </c>
      <c r="F3162" s="596" t="s">
        <v>8417</v>
      </c>
    </row>
    <row r="3163" spans="2:6" ht="15.4">
      <c r="B3163" s="594">
        <v>10606</v>
      </c>
      <c r="C3163" s="593" t="s">
        <v>8802</v>
      </c>
      <c r="D3163" s="594" t="s">
        <v>157</v>
      </c>
      <c r="E3163" s="595">
        <v>183989</v>
      </c>
      <c r="F3163" s="596" t="s">
        <v>8417</v>
      </c>
    </row>
    <row r="3164" spans="2:6" ht="15.4">
      <c r="B3164" s="594">
        <v>10607</v>
      </c>
      <c r="C3164" s="593" t="s">
        <v>8803</v>
      </c>
      <c r="D3164" s="594" t="s">
        <v>157</v>
      </c>
      <c r="E3164" s="595">
        <v>882739</v>
      </c>
      <c r="F3164" s="596" t="s">
        <v>8417</v>
      </c>
    </row>
    <row r="3165" spans="2:6" ht="15.4">
      <c r="B3165" s="594">
        <v>10608</v>
      </c>
      <c r="C3165" s="593" t="s">
        <v>8804</v>
      </c>
      <c r="D3165" s="594" t="s">
        <v>157</v>
      </c>
      <c r="E3165" s="595">
        <v>804059</v>
      </c>
      <c r="F3165" s="596" t="s">
        <v>8417</v>
      </c>
    </row>
    <row r="3166" spans="2:6" ht="15.4">
      <c r="B3166" s="594">
        <v>10609</v>
      </c>
      <c r="C3166" s="593" t="s">
        <v>8805</v>
      </c>
      <c r="D3166" s="594" t="s">
        <v>157</v>
      </c>
      <c r="E3166" s="595">
        <v>890616</v>
      </c>
      <c r="F3166" s="596" t="s">
        <v>8417</v>
      </c>
    </row>
    <row r="3167" spans="2:6" ht="15.4">
      <c r="B3167" s="594">
        <v>10610</v>
      </c>
      <c r="C3167" s="593" t="s">
        <v>8806</v>
      </c>
      <c r="D3167" s="594" t="s">
        <v>157</v>
      </c>
      <c r="E3167" s="595">
        <v>142797</v>
      </c>
      <c r="F3167" s="596" t="s">
        <v>8417</v>
      </c>
    </row>
    <row r="3168" spans="2:6" ht="15.4">
      <c r="B3168" s="594">
        <v>10611</v>
      </c>
      <c r="C3168" s="593" t="s">
        <v>8807</v>
      </c>
      <c r="D3168" s="594" t="s">
        <v>2783</v>
      </c>
      <c r="E3168" s="595">
        <v>180258</v>
      </c>
      <c r="F3168" s="596" t="s">
        <v>8417</v>
      </c>
    </row>
    <row r="3169" spans="2:6" ht="15.4">
      <c r="B3169" s="594">
        <v>10612</v>
      </c>
      <c r="C3169" s="593" t="s">
        <v>1226</v>
      </c>
      <c r="D3169" s="594" t="s">
        <v>190</v>
      </c>
      <c r="E3169" s="595">
        <v>193769</v>
      </c>
      <c r="F3169" s="596" t="s">
        <v>8417</v>
      </c>
    </row>
    <row r="3170" spans="2:6" ht="15.4">
      <c r="B3170" s="594">
        <v>10613</v>
      </c>
      <c r="C3170" s="593" t="s">
        <v>8808</v>
      </c>
      <c r="D3170" s="594" t="s">
        <v>186</v>
      </c>
      <c r="E3170" s="595">
        <v>918853</v>
      </c>
      <c r="F3170" s="596" t="s">
        <v>8417</v>
      </c>
    </row>
    <row r="3171" spans="2:6" ht="15.4">
      <c r="B3171" s="594">
        <v>10614</v>
      </c>
      <c r="C3171" s="593" t="s">
        <v>8809</v>
      </c>
      <c r="D3171" s="594" t="s">
        <v>186</v>
      </c>
      <c r="E3171" s="595">
        <v>922066</v>
      </c>
      <c r="F3171" s="596" t="s">
        <v>8417</v>
      </c>
    </row>
    <row r="3172" spans="2:6" ht="15.4">
      <c r="B3172" s="594">
        <v>10636</v>
      </c>
      <c r="C3172" s="593" t="s">
        <v>8810</v>
      </c>
      <c r="D3172" s="594" t="s">
        <v>8811</v>
      </c>
      <c r="E3172" s="595">
        <v>25193898</v>
      </c>
      <c r="F3172" s="596" t="s">
        <v>8417</v>
      </c>
    </row>
    <row r="3173" spans="2:6" ht="15.4">
      <c r="B3173" s="594">
        <v>10637</v>
      </c>
      <c r="C3173" s="593" t="s">
        <v>8812</v>
      </c>
      <c r="D3173" s="594" t="s">
        <v>8811</v>
      </c>
      <c r="E3173" s="595">
        <v>24984458</v>
      </c>
      <c r="F3173" s="596" t="s">
        <v>8417</v>
      </c>
    </row>
    <row r="3174" spans="2:6" ht="15.4">
      <c r="B3174" s="594">
        <v>10638</v>
      </c>
      <c r="C3174" s="593" t="s">
        <v>8813</v>
      </c>
      <c r="D3174" s="594" t="s">
        <v>8811</v>
      </c>
      <c r="E3174" s="595">
        <v>28099418</v>
      </c>
      <c r="F3174" s="596" t="s">
        <v>8417</v>
      </c>
    </row>
    <row r="3175" spans="2:6" ht="15.4">
      <c r="B3175" s="594">
        <v>10639</v>
      </c>
      <c r="C3175" s="593" t="s">
        <v>8814</v>
      </c>
      <c r="D3175" s="594" t="s">
        <v>8811</v>
      </c>
      <c r="E3175" s="595">
        <v>12093</v>
      </c>
      <c r="F3175" s="596" t="s">
        <v>8417</v>
      </c>
    </row>
  </sheetData>
  <mergeCells count="1">
    <mergeCell ref="F1:I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A49E0-C965-4534-94A6-A0C3929C9F62}">
  <dimension ref="A1"/>
  <sheetViews>
    <sheetView workbookViewId="0">
      <selection activeCell="O14" sqref="O14"/>
    </sheetView>
  </sheetViews>
  <sheetFormatPr baseColWidth="10" defaultRowHeight="14.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EJERCICIO INICIAL</vt:lpstr>
      <vt:lpstr>Hoja1</vt:lpstr>
      <vt:lpstr>PRESUPUESTO GENERAL</vt:lpstr>
      <vt:lpstr>INDICES PRECIOS IDU</vt:lpstr>
      <vt:lpstr>AIU_OBRA</vt:lpstr>
      <vt:lpstr>INSUMOS ACT. PMA-SST-DC&amp;CE-PMT</vt:lpstr>
      <vt:lpstr>ENSAYOS-DIAGNOS-DISEÑOS</vt:lpstr>
      <vt:lpstr>ANALISIS DIAG-DISEÑOS</vt:lpstr>
      <vt:lpstr>NP-14</vt:lpstr>
      <vt:lpstr>Base de precios unitarios</vt:lpstr>
      <vt:lpstr>Fuente CICLO</vt:lpstr>
      <vt:lpstr>AIU_OBRA!Área_de_impresión</vt:lpstr>
      <vt:lpstr>'ANALISIS DIAG-DISEÑOS'!Área_de_impresión</vt:lpstr>
      <vt:lpstr>'ENSAYOS-DIAGNOS-DISEÑOS'!Área_de_impresión</vt:lpstr>
      <vt:lpstr>'INSUMOS ACT. PMA-SST-DC&amp;CE-PMT'!Área_de_impresión</vt:lpstr>
      <vt:lpstr>'NP-14'!Área_de_impresión</vt:lpstr>
      <vt:lpstr>'PRESUPUESTO GENERAL'!Área_de_impresión</vt:lpstr>
      <vt:lpstr>AIU_OBRA!Títulos_a_imprimir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Alfredo Torres Prieto</dc:creator>
  <cp:lastModifiedBy>Diego Felipe Jimenez Zapata</cp:lastModifiedBy>
  <cp:lastPrinted>2023-06-14T17:12:27Z</cp:lastPrinted>
  <dcterms:created xsi:type="dcterms:W3CDTF">2023-03-27T22:41:13Z</dcterms:created>
  <dcterms:modified xsi:type="dcterms:W3CDTF">2025-11-21T21:58:19Z</dcterms:modified>
</cp:coreProperties>
</file>